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225" windowWidth="15045" windowHeight="12000" tabRatio="865" firstSheet="18" activeTab="35"/>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C50" i="42" l="1"/>
  <c r="D50" i="42"/>
  <c r="E50" i="42"/>
  <c r="F50" i="42"/>
  <c r="G50" i="42"/>
  <c r="H50" i="42"/>
  <c r="I50" i="42"/>
  <c r="B50" i="42"/>
  <c r="I48" i="42"/>
  <c r="AJ55" i="32" l="1"/>
  <c r="AA55" i="69" l="1"/>
  <c r="O56" i="19" l="1"/>
  <c r="Q56" i="19"/>
  <c r="B51" i="19"/>
  <c r="BN9" i="66" l="1"/>
  <c r="BN10" i="66" l="1"/>
  <c r="BN11" i="66"/>
  <c r="BN12" i="66"/>
  <c r="BN13" i="66"/>
  <c r="BN14" i="66"/>
  <c r="BN15" i="66"/>
  <c r="BN16" i="66"/>
  <c r="BN17" i="66"/>
  <c r="BN18" i="66"/>
  <c r="M39" i="4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comments1.xml><?xml version="1.0" encoding="utf-8"?>
<comments xmlns="http://schemas.openxmlformats.org/spreadsheetml/2006/main">
  <authors>
    <author>Sven Eggimann</author>
  </authors>
  <commentList>
    <comment ref="D9" authorId="0">
      <text>
        <r>
          <rPr>
            <b/>
            <sz val="9"/>
            <color indexed="81"/>
            <rFont val="Tahoma"/>
            <charset val="1"/>
          </rPr>
          <t>Sven Eggimann:</t>
        </r>
        <r>
          <rPr>
            <sz val="9"/>
            <color indexed="81"/>
            <rFont val="Tahoma"/>
            <charset val="1"/>
          </rPr>
          <t xml:space="preserve">
is redundant with specified appliances
This value is taken</t>
        </r>
      </text>
    </comment>
    <comment ref="E9" authorId="0">
      <text>
        <r>
          <rPr>
            <b/>
            <sz val="9"/>
            <color indexed="81"/>
            <rFont val="Tahoma"/>
            <charset val="1"/>
          </rPr>
          <t>Sven Eggimann:</t>
        </r>
        <r>
          <rPr>
            <sz val="9"/>
            <color indexed="81"/>
            <rFont val="Tahoma"/>
            <charset val="1"/>
          </rPr>
          <t xml:space="preserve">
is reduantand with specified applinaces. This value is taken
</t>
        </r>
      </text>
    </comment>
  </commentList>
</comments>
</file>

<file path=xl/sharedStrings.xml><?xml version="1.0" encoding="utf-8"?>
<sst xmlns="http://schemas.openxmlformats.org/spreadsheetml/2006/main" count="5524" uniqueCount="2054">
  <si>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</si>
  <si>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</si>
  <si>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</si>
  <si>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</si>
  <si>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</si>
  <si>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</si>
  <si>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</si>
  <si>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</si>
  <si>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</si>
  <si>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</si>
  <si>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</si>
  <si>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</si>
  <si>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</si>
  <si>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</si>
  <si>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</si>
  <si>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</si>
  <si>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</si>
  <si>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</si>
  <si>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</si>
  <si>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</si>
  <si>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</si>
  <si>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</si>
  <si>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</si>
  <si>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</si>
  <si>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</si>
  <si>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</si>
  <si>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</si>
  <si>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</si>
  <si>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</si>
  <si>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</si>
  <si>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</si>
  <si>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</si>
  <si>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</si>
  <si>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</si>
  <si>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</si>
  <si>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</si>
  <si>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</si>
  <si>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</si>
  <si>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</si>
  <si>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</si>
  <si>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</si>
  <si>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</si>
  <si>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</si>
  <si>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</si>
  <si>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</si>
  <si>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</si>
  <si>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</si>
  <si>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</si>
  <si>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</si>
  <si>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</si>
  <si>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</si>
  <si>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</si>
  <si>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</si>
  <si>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</si>
  <si>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</si>
  <si>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</si>
  <si>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</si>
  <si>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</si>
  <si>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</si>
  <si>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</si>
  <si>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</si>
  <si>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</si>
  <si>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</si>
  <si>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</si>
  <si>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</si>
  <si>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</si>
  <si>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</si>
  <si>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</si>
  <si>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</si>
  <si>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</si>
  <si>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</si>
  <si>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</si>
  <si>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</si>
  <si>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</si>
  <si>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</si>
  <si>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</si>
  <si>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</si>
  <si>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</si>
  <si>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</si>
  <si>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</si>
  <si>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</si>
  <si>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</si>
  <si>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</si>
  <si>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</si>
  <si>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</si>
  <si>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</si>
  <si>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</si>
  <si>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</si>
  <si>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</si>
  <si>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</si>
  <si>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</si>
  <si>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</si>
  <si>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</si>
  <si>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</si>
  <si>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</si>
  <si>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</si>
  <si>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</si>
  <si>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</si>
  <si>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</si>
  <si>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</si>
  <si>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</si>
  <si>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</si>
  <si>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</si>
  <si>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</si>
  <si>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</si>
  <si>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</si>
  <si>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</si>
  <si>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</si>
  <si>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</si>
  <si>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</si>
  <si>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</si>
  <si>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</si>
  <si>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</si>
  <si>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</si>
  <si>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</si>
  <si>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</si>
  <si>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</si>
  <si>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</si>
  <si>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</si>
  <si>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</si>
  <si>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</si>
  <si>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</si>
  <si>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</si>
  <si>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</si>
  <si>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</si>
  <si>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</si>
  <si>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</si>
  <si>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</si>
  <si>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</si>
  <si>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</si>
  <si>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</si>
  <si>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</si>
  <si>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</si>
  <si>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</si>
  <si>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</si>
  <si>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</si>
  <si>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</si>
  <si>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</si>
  <si>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</si>
  <si>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</si>
  <si>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</si>
  <si>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</si>
  <si>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</si>
  <si>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</si>
  <si>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</si>
  <si>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</si>
  <si>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</si>
  <si>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</si>
  <si>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</si>
  <si>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</si>
  <si>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</si>
  <si>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</si>
  <si>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</si>
  <si>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</si>
  <si>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</si>
  <si>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</si>
  <si>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</si>
  <si>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</si>
  <si>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</si>
  <si>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</si>
  <si>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</si>
  <si>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</si>
  <si>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</si>
  <si>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</si>
  <si>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</si>
  <si>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</si>
  <si>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</si>
  <si>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</si>
  <si>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</si>
  <si>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</si>
  <si>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</si>
  <si>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</si>
  <si>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</si>
  <si>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</si>
  <si>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</si>
  <si>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</si>
  <si>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</si>
  <si>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</si>
  <si>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</si>
  <si>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</si>
  <si>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</si>
  <si>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</si>
  <si>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</si>
  <si>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</si>
  <si>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</si>
  <si>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</si>
  <si>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</si>
  <si>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</si>
  <si>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</si>
  <si>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</si>
  <si>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</si>
  <si>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</si>
  <si>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</si>
  <si>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</si>
  <si>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</si>
  <si>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</si>
  <si>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</si>
  <si>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</si>
  <si>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</si>
  <si>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</si>
  <si>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</si>
  <si>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</si>
  <si>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</si>
  <si>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</si>
  <si>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</si>
  <si>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</si>
  <si>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</si>
  <si>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</si>
  <si>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</si>
  <si>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</si>
  <si>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</si>
  <si>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</si>
  <si>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</si>
  <si>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</si>
  <si>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</si>
  <si>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</si>
  <si>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</si>
  <si>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</si>
  <si>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</si>
  <si>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</si>
  <si>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</si>
  <si>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</si>
  <si>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</si>
  <si>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</si>
  <si>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</si>
  <si>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</si>
  <si>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</si>
  <si>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</si>
  <si>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</si>
  <si>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</si>
  <si>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</si>
  <si>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</si>
  <si>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</si>
  <si>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</si>
  <si>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</si>
  <si>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</si>
  <si>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</si>
  <si>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</si>
  <si>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</si>
  <si>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</si>
  <si>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</si>
  <si>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</si>
  <si>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</si>
  <si>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</si>
  <si>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</si>
  <si>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</si>
  <si>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</si>
  <si>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</si>
  <si>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</si>
  <si>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</si>
  <si>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</si>
  <si>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</si>
  <si>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</si>
  <si>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</si>
  <si>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</si>
  <si>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</si>
  <si>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</si>
  <si>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</si>
  <si>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</si>
  <si>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</si>
  <si>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</si>
  <si>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</si>
  <si>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</si>
  <si>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</si>
  <si>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</si>
  <si>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</si>
  <si>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</si>
  <si>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</si>
  <si>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</si>
  <si>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</si>
  <si>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</si>
  <si>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</si>
  <si>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</si>
  <si>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</si>
  <si>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</si>
  <si>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</si>
  <si>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</si>
  <si>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</si>
  <si>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</si>
  <si>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</si>
  <si>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</si>
  <si>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</si>
  <si>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</si>
  <si>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</si>
  <si>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</si>
  <si>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</si>
  <si>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</si>
  <si>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</si>
  <si>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</si>
  <si>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</si>
  <si>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</si>
  <si>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</si>
  <si>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</si>
  <si>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</si>
  <si>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</si>
  <si>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</si>
  <si>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</si>
  <si>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</si>
  <si>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</si>
  <si>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</si>
  <si>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</si>
  <si>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</si>
  <si>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</si>
  <si>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</si>
  <si>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</si>
  <si>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</si>
  <si>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</si>
  <si>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</si>
  <si>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</si>
  <si>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</si>
  <si>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</si>
  <si>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</si>
  <si>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</si>
  <si>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</si>
  <si>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</si>
  <si>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</si>
  <si>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</si>
  <si>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</si>
  <si>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</si>
  <si>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</si>
  <si>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</si>
  <si>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</si>
  <si>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</si>
  <si>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</si>
  <si>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</si>
  <si>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</si>
  <si>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</si>
  <si>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</si>
  <si>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</si>
  <si>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</si>
  <si>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</si>
  <si>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</si>
  <si>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</si>
  <si>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</si>
  <si>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</si>
  <si>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</si>
  <si>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</si>
  <si>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</si>
  <si>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</si>
  <si>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</si>
  <si>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</si>
  <si>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</si>
  <si>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</si>
  <si>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</si>
  <si>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</si>
  <si>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</si>
  <si>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</si>
  <si>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</si>
  <si>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</si>
  <si>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</si>
  <si>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</si>
  <si>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</si>
  <si>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</si>
  <si>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</si>
  <si>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</si>
  <si>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</si>
  <si>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</si>
  <si>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</si>
  <si>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</si>
  <si>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</si>
  <si>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</si>
  <si>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</si>
  <si>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</si>
  <si>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</si>
  <si>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</si>
  <si>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</si>
  <si>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</si>
  <si>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</si>
  <si>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</si>
  <si>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</si>
  <si>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</si>
  <si>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</si>
  <si>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</si>
  <si>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</si>
  <si>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</si>
  <si>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</si>
  <si>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</si>
  <si>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</si>
  <si>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</si>
  <si>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</si>
  <si>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</si>
  <si>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</si>
  <si>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</si>
  <si>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</si>
  <si>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</si>
  <si>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</si>
  <si>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</si>
  <si>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</si>
  <si>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</si>
  <si>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</si>
  <si>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</si>
  <si>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</si>
  <si>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</si>
  <si>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</si>
  <si>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</si>
  <si>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</si>
  <si>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</si>
  <si>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</si>
  <si>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</si>
  <si>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</si>
  <si>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</si>
  <si>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</si>
  <si>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</si>
  <si>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</si>
  <si>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</si>
  <si>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</si>
  <si>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</si>
  <si>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</si>
  <si>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</si>
  <si>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</si>
  <si>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</si>
  <si>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</si>
  <si>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</si>
  <si>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</si>
  <si>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</si>
  <si>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</si>
  <si>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</si>
  <si>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</si>
  <si>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</si>
  <si>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</si>
  <si>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</si>
  <si>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</si>
  <si>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</si>
  <si>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</si>
  <si>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</si>
  <si>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</si>
  <si>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</si>
  <si>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</si>
  <si>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</si>
  <si>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</si>
  <si>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</si>
  <si>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</si>
  <si>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</si>
  <si>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</si>
  <si>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</si>
  <si>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</si>
  <si>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</si>
  <si>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</si>
  <si>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</si>
  <si>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</si>
  <si>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</si>
  <si>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</si>
  <si>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</si>
  <si>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</si>
  <si>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</si>
  <si>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</si>
  <si>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</si>
  <si>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</si>
  <si>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</si>
  <si>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</si>
  <si>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</si>
  <si>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</si>
  <si>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</si>
  <si>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</si>
  <si>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</si>
  <si>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</si>
  <si>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</si>
  <si>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</si>
  <si>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</si>
  <si>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</si>
  <si>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</si>
  <si>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</si>
  <si>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</si>
  <si>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</si>
  <si>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</si>
  <si>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</si>
  <si>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</si>
  <si>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</si>
  <si>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</si>
  <si>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</si>
  <si>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</si>
  <si>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</si>
  <si>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</si>
  <si>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</si>
  <si>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</si>
  <si>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</si>
  <si>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</si>
  <si>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</si>
  <si>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</si>
  <si>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</si>
  <si>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</si>
  <si>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</si>
  <si>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</si>
  <si>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</si>
  <si>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</si>
  <si>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</si>
  <si>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</si>
  <si>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</si>
  <si>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</si>
  <si>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</si>
  <si>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</si>
  <si>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</si>
  <si>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</si>
  <si>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</si>
  <si>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</si>
  <si>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</si>
  <si>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</si>
  <si>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</si>
  <si>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</si>
  <si>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</si>
  <si>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</si>
  <si>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</si>
  <si>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</si>
  <si>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</si>
  <si>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</si>
  <si>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</si>
  <si>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</si>
  <si>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</si>
  <si>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</si>
  <si>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</si>
  <si>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</si>
  <si>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</si>
  <si>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</si>
  <si>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</si>
  <si>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</si>
  <si>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</si>
  <si>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</si>
  <si>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</si>
  <si>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</si>
  <si>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</si>
  <si>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</si>
  <si>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</si>
  <si>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</si>
  <si>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</si>
  <si>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</si>
  <si>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</si>
  <si>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</si>
  <si>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</si>
  <si>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</si>
  <si>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</si>
  <si>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</si>
  <si>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</si>
  <si>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</si>
  <si>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</si>
  <si>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</si>
  <si>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</si>
  <si>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</si>
  <si>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</si>
  <si>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</si>
  <si>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</si>
  <si>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</si>
  <si>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</si>
  <si>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</si>
  <si>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</si>
  <si>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</si>
  <si>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</si>
  <si>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</si>
  <si>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</si>
  <si>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</si>
  <si>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</si>
  <si>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</si>
  <si>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</si>
  <si>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</si>
  <si>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</si>
  <si>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</si>
  <si>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</si>
  <si>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</si>
  <si>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</si>
  <si>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</si>
  <si>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</si>
  <si>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</si>
  <si>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</si>
  <si>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</si>
  <si>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</si>
  <si>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</si>
  <si>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</si>
  <si>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</si>
  <si>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</si>
  <si>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</si>
  <si>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</si>
  <si>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</si>
  <si>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</si>
  <si>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</si>
  <si>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</si>
  <si>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</si>
  <si>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</si>
  <si>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</si>
  <si>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</si>
  <si>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</si>
  <si>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</si>
  <si>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</si>
  <si>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</si>
  <si>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</si>
  <si>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</si>
  <si>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</si>
  <si>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</si>
  <si>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</si>
  <si>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</si>
  <si>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</si>
  <si>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</si>
  <si>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</si>
  <si>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</si>
  <si>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</si>
  <si>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</si>
  <si>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</si>
  <si>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</si>
  <si>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</si>
  <si>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</si>
  <si>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</si>
  <si>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</si>
  <si>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</si>
  <si>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</si>
  <si>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</si>
  <si>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</si>
  <si>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</si>
  <si>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</si>
  <si>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</si>
  <si>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</si>
  <si>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</si>
  <si>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</si>
  <si>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</si>
  <si>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</si>
  <si>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</si>
  <si>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</si>
  <si>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</si>
  <si>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</si>
  <si>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</si>
  <si>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</si>
  <si>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</si>
  <si>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</si>
  <si>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</si>
  <si>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</si>
  <si>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</si>
  <si>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</si>
  <si>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</si>
  <si>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</si>
  <si>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</si>
  <si>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</si>
  <si>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</si>
  <si>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</si>
  <si>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</si>
  <si>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</si>
  <si>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</si>
  <si>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</si>
  <si>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</si>
  <si>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</si>
  <si>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</si>
  <si>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</si>
  <si>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</si>
  <si>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</si>
  <si>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</si>
  <si>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</si>
  <si>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</si>
  <si>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</si>
  <si>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</si>
  <si>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</si>
  <si>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</si>
  <si>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</si>
  <si>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</si>
  <si>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</si>
  <si>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</si>
  <si>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</si>
  <si>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</si>
  <si>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</si>
  <si>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</si>
  <si>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</si>
  <si>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</si>
  <si>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</si>
  <si>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</si>
  <si>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</si>
  <si>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</si>
  <si>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</si>
  <si>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</si>
  <si>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</si>
  <si>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</si>
  <si>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</si>
  <si>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</si>
  <si>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</si>
  <si>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</si>
  <si>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</si>
  <si>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</si>
  <si>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</si>
  <si>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</si>
  <si>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</si>
  <si>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</si>
  <si>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</si>
  <si>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</si>
  <si>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</si>
  <si>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</si>
  <si>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</si>
  <si>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</si>
  <si>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</si>
  <si>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</si>
  <si>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</si>
  <si>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</si>
  <si>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</si>
  <si>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</si>
  <si>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</si>
  <si>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</si>
  <si>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</si>
  <si>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</si>
  <si>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</si>
  <si>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</si>
  <si>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</si>
  <si>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</si>
  <si>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</si>
  <si>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</si>
  <si>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</si>
  <si>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</si>
  <si>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</si>
  <si>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</si>
  <si>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</si>
  <si>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</si>
  <si>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</si>
  <si>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</si>
  <si>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</si>
  <si>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</si>
  <si>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</si>
  <si>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</si>
  <si>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</si>
  <si>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</si>
  <si>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</si>
  <si>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</si>
  <si>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</si>
  <si>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</si>
  <si>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</si>
  <si>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</si>
  <si>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</si>
  <si>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</si>
  <si>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</si>
  <si>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</si>
  <si>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</si>
  <si>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</si>
  <si>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</si>
  <si>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</si>
  <si>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</si>
  <si>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</si>
  <si>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</si>
  <si>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</si>
  <si>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</si>
  <si>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</si>
  <si>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</si>
  <si>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</si>
  <si>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</si>
  <si>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</si>
  <si>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</si>
  <si>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</si>
  <si>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</si>
  <si>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</si>
  <si>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</si>
  <si>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</si>
  <si>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</si>
  <si>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</si>
  <si>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</si>
  <si>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</si>
  <si>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</si>
  <si>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</si>
  <si>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</si>
  <si>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</si>
  <si>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</si>
  <si>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</si>
  <si>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</si>
  <si>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</si>
  <si>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</si>
  <si>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</si>
  <si>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</si>
  <si>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</si>
  <si>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</si>
  <si>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</si>
  <si>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</si>
  <si>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</si>
  <si>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</si>
  <si>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</si>
  <si>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</si>
  <si>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</si>
  <si>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</si>
  <si>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</si>
  <si>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</si>
  <si>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</si>
  <si>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</si>
  <si>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</si>
  <si>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</si>
  <si>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</si>
  <si>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</si>
  <si>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</si>
  <si>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</si>
  <si>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</si>
  <si>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</si>
  <si>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</si>
  <si>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</si>
  <si>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</si>
  <si>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</si>
  <si>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</si>
  <si>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</si>
  <si>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</si>
  <si>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</si>
  <si>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</si>
  <si>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</si>
  <si>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</si>
  <si>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</si>
  <si>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</si>
  <si>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</si>
  <si>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</si>
  <si>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</si>
  <si>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</si>
  <si>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</si>
  <si>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</si>
  <si>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</si>
  <si>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</si>
  <si>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</si>
  <si>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</si>
  <si>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</si>
  <si>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</si>
  <si>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</si>
  <si>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</si>
  <si>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</si>
  <si>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</si>
  <si>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</si>
  <si>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</si>
  <si>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</si>
  <si>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</si>
  <si>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</si>
  <si>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</si>
  <si>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</si>
  <si>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</si>
  <si>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</si>
  <si>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</si>
  <si>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</si>
  <si>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</si>
  <si>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</si>
  <si>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</si>
  <si>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</si>
  <si>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</si>
  <si>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</si>
  <si>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</si>
  <si>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</si>
  <si>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</si>
  <si>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</si>
  <si>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</si>
  <si>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</si>
  <si>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</si>
  <si>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</si>
  <si>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</si>
  <si>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</si>
  <si>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</si>
  <si>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</si>
  <si>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</si>
  <si>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</si>
  <si>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</si>
  <si>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</si>
  <si>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</si>
  <si>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</si>
  <si>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</si>
  <si>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</si>
  <si>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</si>
  <si>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</si>
  <si>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</si>
  <si>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</si>
  <si>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</si>
  <si>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</si>
  <si>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</si>
  <si>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</si>
  <si>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</si>
  <si>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</si>
  <si>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</si>
  <si>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</si>
  <si>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</si>
  <si>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</si>
  <si>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</si>
  <si>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</si>
  <si>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</si>
  <si>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</si>
  <si>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</si>
  <si>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</si>
  <si>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</si>
  <si>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</si>
  <si>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</si>
  <si>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</si>
  <si>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</si>
  <si>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</si>
  <si>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</si>
  <si>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</si>
  <si>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</si>
  <si>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</si>
  <si>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</si>
  <si>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</si>
  <si>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</si>
  <si>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</si>
  <si>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</si>
  <si>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</si>
  <si>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</si>
  <si>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</si>
  <si>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</si>
  <si>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</si>
  <si>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</si>
  <si>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</si>
  <si>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</si>
  <si>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</si>
  <si>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</si>
  <si>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</si>
  <si>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</si>
  <si>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</si>
  <si>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</si>
  <si>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</si>
  <si>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</si>
  <si>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</si>
  <si>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</si>
  <si>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</si>
  <si>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</si>
  <si>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</si>
  <si>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</si>
  <si>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</si>
  <si>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</si>
  <si>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</si>
  <si>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</si>
  <si>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</si>
  <si>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</si>
  <si>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</si>
  <si>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</si>
  <si>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</si>
  <si>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</si>
  <si>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</si>
  <si>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</si>
  <si>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</si>
  <si>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</si>
  <si>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</si>
  <si>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</si>
  <si>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</si>
  <si>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</si>
  <si>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</si>
  <si>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</si>
  <si>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</si>
  <si>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</si>
  <si>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</si>
  <si>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</si>
  <si>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</si>
  <si>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</si>
  <si>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</si>
  <si>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</si>
  <si>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</si>
  <si>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</si>
  <si>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</si>
  <si>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</si>
  <si>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</si>
  <si>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</si>
  <si>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</si>
  <si>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</si>
  <si>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</si>
  <si>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</si>
  <si>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</si>
  <si>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</si>
  <si>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</si>
  <si>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</si>
  <si>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</si>
  <si>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</si>
  <si>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</si>
  <si>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</si>
  <si>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</si>
  <si>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</si>
  <si>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</si>
  <si>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</si>
  <si>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</si>
  <si>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</si>
  <si>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</si>
  <si>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</si>
  <si>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</si>
  <si>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</si>
  <si>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</si>
  <si>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</si>
  <si>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</si>
  <si>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</si>
  <si>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</si>
  <si>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</si>
  <si>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</si>
  <si>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</si>
  <si>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</si>
  <si>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</si>
  <si>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</si>
  <si>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</si>
  <si>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</si>
  <si>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</si>
  <si>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</si>
  <si>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</si>
  <si>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</si>
  <si>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</si>
  <si>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</si>
  <si>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</si>
  <si>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</si>
  <si>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</si>
  <si>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</si>
  <si>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</si>
  <si>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</si>
  <si>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</si>
  <si>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</si>
  <si>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</si>
  <si>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</si>
  <si>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</si>
  <si>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</si>
  <si>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</si>
  <si>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</si>
  <si>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</si>
  <si>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</si>
  <si>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</si>
  <si>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</si>
  <si>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</si>
  <si>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</si>
  <si>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</si>
  <si>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</si>
  <si>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</si>
  <si>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</si>
  <si>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</si>
  <si>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</si>
  <si>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</si>
  <si>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</si>
  <si>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</si>
  <si>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</si>
  <si>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</si>
  <si>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</si>
  <si>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</si>
  <si>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</si>
  <si>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</si>
  <si>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</si>
  <si>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</si>
  <si>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</si>
  <si>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</si>
  <si>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</si>
  <si>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</si>
  <si>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</si>
  <si>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</si>
  <si>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</si>
  <si>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</si>
  <si>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</si>
  <si>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</si>
  <si>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</si>
  <si>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</si>
  <si>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</si>
  <si>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</si>
  <si>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</si>
  <si>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</si>
  <si>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</si>
  <si>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</si>
  <si>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</si>
  <si>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</si>
  <si>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</si>
  <si>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</si>
  <si>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</si>
  <si>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</si>
  <si>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</si>
  <si>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</si>
  <si>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</si>
  <si>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</si>
  <si>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</si>
  <si>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</si>
  <si>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</si>
  <si>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</si>
  <si>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</si>
  <si>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</si>
  <si>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</si>
  <si>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</si>
  <si>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</si>
  <si>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</si>
  <si>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</si>
  <si>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</si>
  <si>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</si>
  <si>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</si>
  <si>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</si>
  <si>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</si>
  <si>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</si>
  <si>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</si>
  <si>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</si>
  <si>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</si>
  <si>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</si>
  <si>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</si>
  <si>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</si>
  <si>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</si>
  <si>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</si>
  <si>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</si>
  <si>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</si>
  <si>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</si>
  <si>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</si>
  <si>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</si>
  <si>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</si>
  <si>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</si>
  <si>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</si>
  <si>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</si>
  <si>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</si>
  <si>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</si>
  <si>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</si>
  <si>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</si>
  <si>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</si>
  <si>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</si>
  <si>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</si>
  <si>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</si>
  <si>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</si>
  <si>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</si>
  <si>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</si>
  <si>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</si>
  <si>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</si>
  <si>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</si>
  <si>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</si>
  <si>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</si>
  <si>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</si>
  <si>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</si>
  <si>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</si>
  <si>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</si>
  <si>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</si>
  <si>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</si>
  <si>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</si>
  <si>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</si>
  <si>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</si>
  <si>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</si>
  <si>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</si>
  <si>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</si>
  <si>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</si>
  <si>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</si>
  <si>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</si>
  <si>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</si>
  <si>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</si>
  <si>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</si>
  <si>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</si>
  <si>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</si>
  <si>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</si>
  <si>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</si>
  <si>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</si>
  <si>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</si>
  <si>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</si>
  <si>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</si>
  <si>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</si>
  <si>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</si>
  <si>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</si>
  <si>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</si>
  <si>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</si>
  <si>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</si>
  <si>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</si>
  <si>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</si>
  <si>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</si>
  <si>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</si>
  <si>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</si>
  <si>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</si>
  <si>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</si>
  <si>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</si>
  <si>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</si>
  <si>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</si>
  <si>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</si>
  <si>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</si>
  <si>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</si>
  <si>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</si>
  <si>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</si>
  <si>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</si>
  <si>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</si>
  <si>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</si>
  <si>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</si>
  <si>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</si>
  <si>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</si>
  <si>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</si>
  <si>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</si>
  <si>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</si>
  <si>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</si>
  <si>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</si>
  <si>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</si>
  <si>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</si>
  <si>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</si>
  <si>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</si>
  <si>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</si>
  <si>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</si>
  <si>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</si>
  <si>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</si>
  <si>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</si>
  <si>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</si>
  <si>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</si>
  <si>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</si>
  <si>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</si>
  <si>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</si>
  <si>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</si>
  <si>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</si>
  <si>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</si>
  <si>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</si>
  <si>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</si>
  <si>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</si>
  <si>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</si>
  <si>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</si>
  <si>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</si>
  <si>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</si>
  <si>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</si>
  <si>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</si>
  <si>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</si>
  <si>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</si>
  <si>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</si>
  <si>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</si>
  <si>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</si>
  <si>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</si>
  <si>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</si>
  <si>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</si>
  <si>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</si>
  <si>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</si>
  <si>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</si>
  <si>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</si>
  <si>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</si>
  <si>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</si>
  <si>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</si>
  <si>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</si>
  <si>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</si>
  <si>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</si>
  <si>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</si>
  <si>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</si>
  <si>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</si>
  <si>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</si>
  <si>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</si>
  <si>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</si>
  <si>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</si>
  <si>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</si>
  <si>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</si>
  <si>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</si>
  <si>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</si>
  <si>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</si>
  <si>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</si>
  <si>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</si>
  <si>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</si>
  <si>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</si>
  <si>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</si>
  <si>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</si>
  <si>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</si>
  <si>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</si>
  <si>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</si>
  <si>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</si>
  <si>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</si>
  <si>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</si>
  <si>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</si>
  <si>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</si>
  <si>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</si>
  <si>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</si>
  <si>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</si>
  <si>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</si>
  <si>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</si>
  <si>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</si>
  <si>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</si>
  <si>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</si>
  <si>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</si>
  <si>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</si>
  <si>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</si>
  <si>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</si>
  <si>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</si>
  <si>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</si>
  <si>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</si>
  <si>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</si>
  <si>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</si>
  <si>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</si>
  <si>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</si>
  <si>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</si>
  <si>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</si>
  <si>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</si>
  <si>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</si>
  <si>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</si>
  <si>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</si>
  <si>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</si>
  <si>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</si>
  <si>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</si>
  <si>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</si>
  <si>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</si>
  <si>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</si>
  <si>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</si>
  <si>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</si>
  <si>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</si>
  <si>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</si>
  <si>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</si>
  <si>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</si>
  <si>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</si>
  <si>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</si>
  <si>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</si>
  <si>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</si>
  <si>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</si>
  <si>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</si>
  <si>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</si>
  <si>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</si>
  <si>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</si>
  <si>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</si>
  <si>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</si>
  <si>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</si>
  <si>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</si>
  <si>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</si>
  <si>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</si>
  <si>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</si>
  <si>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</si>
  <si>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</si>
  <si>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</si>
  <si>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</si>
  <si>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</si>
  <si>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</si>
  <si>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</si>
  <si>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</si>
  <si>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</si>
  <si>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</si>
  <si>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</si>
  <si>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</si>
  <si>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</si>
  <si>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</si>
  <si>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</si>
  <si>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</si>
  <si>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</si>
  <si>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</si>
  <si>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</si>
  <si>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</si>
  <si>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</si>
  <si>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</si>
  <si>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</si>
  <si>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</si>
  <si>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</si>
  <si>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</si>
  <si>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</si>
  <si>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</si>
  <si>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</si>
  <si>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</si>
  <si>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</si>
  <si>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</si>
  <si>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</si>
  <si>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</si>
  <si>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</si>
  <si>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</si>
  <si>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</si>
  <si>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</si>
  <si>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</si>
  <si>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</si>
  <si>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</si>
  <si>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</si>
  <si>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</si>
  <si>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</si>
  <si>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</si>
  <si>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</si>
  <si>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</si>
  <si>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</si>
  <si>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</si>
  <si>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</si>
  <si>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</si>
  <si>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</si>
  <si>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</si>
  <si>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</si>
  <si>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</si>
  <si>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</si>
  <si>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</si>
  <si>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</si>
  <si>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</si>
  <si>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</si>
  <si>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</si>
  <si>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</si>
  <si>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</si>
  <si>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</si>
  <si>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</si>
  <si>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</si>
  <si>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</si>
  <si>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</si>
  <si>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</si>
  <si>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</si>
  <si>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</si>
  <si>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</si>
  <si>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</si>
  <si>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</si>
  <si>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</si>
  <si>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</si>
  <si>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</si>
  <si>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</si>
  <si>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</si>
  <si>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</si>
  <si>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</si>
  <si>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</si>
  <si>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</si>
  <si>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</si>
  <si>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</si>
  <si>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</si>
  <si>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</si>
  <si>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</si>
  <si>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</si>
  <si>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</si>
  <si>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</si>
  <si>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</si>
  <si>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</si>
  <si>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</si>
  <si>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</si>
  <si>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</si>
  <si>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</si>
  <si>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</si>
  <si>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</si>
  <si>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</si>
  <si>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</si>
  <si>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</si>
  <si>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</si>
  <si>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</si>
  <si>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</si>
  <si>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</si>
  <si>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</si>
  <si>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</si>
  <si>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</si>
  <si>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</si>
  <si>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</si>
  <si>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</si>
  <si>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</si>
  <si>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</si>
  <si>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</si>
  <si>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</si>
  <si>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</si>
  <si>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</si>
  <si>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</si>
  <si>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</si>
  <si>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</si>
  <si>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</si>
  <si>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</si>
  <si>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</si>
  <si>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</si>
  <si>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</si>
  <si>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</si>
  <si>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</si>
  <si>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</si>
  <si>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</si>
  <si>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</si>
  <si>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</si>
  <si>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</si>
  <si>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</si>
  <si>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</si>
  <si>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</si>
  <si>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</si>
  <si>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</si>
  <si>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</si>
  <si>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</si>
  <si>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</si>
  <si>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</si>
  <si>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</si>
  <si>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</si>
  <si>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</si>
  <si>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</si>
  <si>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</si>
  <si>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</si>
  <si>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</si>
  <si>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</si>
  <si>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</si>
  <si>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</si>
  <si>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</si>
  <si>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</si>
  <si>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</si>
  <si>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</si>
  <si>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</si>
  <si>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</si>
  <si>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</si>
  <si>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</si>
  <si>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</si>
  <si>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</si>
  <si>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</si>
  <si>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</si>
  <si>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</si>
  <si>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</si>
  <si>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</si>
  <si>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</si>
  <si>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</si>
  <si>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</si>
  <si>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</si>
  <si>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</si>
  <si>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</si>
  <si>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</si>
  <si>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</si>
  <si>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</si>
  <si>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</si>
  <si>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</si>
  <si>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</si>
  <si>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</si>
  <si>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</si>
  <si>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</si>
  <si>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</si>
  <si>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</si>
  <si>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</si>
  <si>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</si>
  <si>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</si>
  <si>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</si>
  <si>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</si>
  <si>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</si>
  <si>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</si>
  <si>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</si>
  <si>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</si>
  <si>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</si>
  <si>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</si>
  <si>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</si>
  <si>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</si>
  <si>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</si>
  <si>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</si>
  <si>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</si>
  <si>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</si>
  <si>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</si>
  <si>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</si>
  <si>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</si>
  <si>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</si>
  <si>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</si>
  <si>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</si>
  <si>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</si>
  <si>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</si>
  <si>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</si>
  <si>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</si>
  <si>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</si>
  <si>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</si>
  <si>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</si>
  <si>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</si>
  <si>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</si>
  <si>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</si>
  <si>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</si>
  <si>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</si>
  <si>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</si>
  <si>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</si>
  <si>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</si>
  <si>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</si>
  <si>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</si>
  <si>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</si>
  <si>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</si>
  <si>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</si>
  <si>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</si>
  <si>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</si>
  <si>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</si>
  <si>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</si>
  <si>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</si>
  <si>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</si>
  <si>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</si>
  <si>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</si>
  <si>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</si>
  <si>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</si>
  <si>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</si>
  <si>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</si>
  <si>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</si>
  <si>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</si>
  <si>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</si>
  <si>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</si>
  <si>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</si>
  <si>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</si>
  <si>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</si>
  <si>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</si>
  <si>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</si>
  <si>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</si>
  <si>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</si>
  <si>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</si>
  <si>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</si>
  <si>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</si>
  <si>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</si>
  <si>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</si>
  <si>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</si>
  <si>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</si>
  <si>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</si>
  <si>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</si>
  <si>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</si>
  <si>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</si>
  <si>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</si>
  <si>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</si>
  <si>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</si>
  <si>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</si>
  <si>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</si>
  <si>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</si>
  <si>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</si>
  <si>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</si>
  <si>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</si>
  <si>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</si>
  <si>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</si>
  <si>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</si>
  <si>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</si>
  <si>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</si>
  <si>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</si>
  <si>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</si>
  <si>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</si>
  <si>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</si>
  <si>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</si>
  <si>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</si>
  <si>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</si>
  <si>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</si>
  <si>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</si>
  <si>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</si>
  <si>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</si>
  <si>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</si>
  <si>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</si>
  <si>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</si>
  <si>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</si>
  <si>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</si>
  <si>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</si>
  <si>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</si>
  <si>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</si>
  <si>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</si>
  <si>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</si>
  <si>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</si>
  <si>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</si>
  <si>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</si>
  <si>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</si>
  <si>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</si>
  <si>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</si>
  <si>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</si>
  <si>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</si>
  <si>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</si>
  <si>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</si>
  <si>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</si>
  <si>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</si>
  <si>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</si>
  <si>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</si>
  <si>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</si>
  <si>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</si>
  <si>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</si>
  <si>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</si>
  <si>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</si>
  <si>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</si>
  <si>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</si>
  <si>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</si>
  <si>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</si>
  <si>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</si>
  <si>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</si>
  <si>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</si>
  <si>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</si>
  <si>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</si>
  <si>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</si>
  <si>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</si>
  <si>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</si>
  <si>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</si>
  <si>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</si>
  <si>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</si>
  <si>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</si>
  <si>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</si>
  <si>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</si>
  <si>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</si>
  <si>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</si>
  <si>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</si>
  <si>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</si>
  <si>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</si>
  <si>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</si>
  <si>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</si>
  <si>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</si>
  <si>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</si>
  <si>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</si>
  <si>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</si>
  <si>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</si>
  <si>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</si>
  <si>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</si>
  <si>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</si>
  <si>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</si>
  <si>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</si>
  <si>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</si>
  <si>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</si>
  <si>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</si>
  <si>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</si>
  <si>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</si>
  <si>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</si>
  <si>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</si>
  <si>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</si>
  <si>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</si>
  <si>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</si>
  <si>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</si>
  <si>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</si>
  <si>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</si>
  <si>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</si>
  <si>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</si>
  <si>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</si>
  <si>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</si>
  <si>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</si>
  <si>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</si>
  <si>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</si>
  <si>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</si>
  <si>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</si>
  <si>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</si>
  <si>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</si>
  <si>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</si>
  <si>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</si>
  <si>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</si>
  <si>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</si>
  <si>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</si>
  <si>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</si>
  <si>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</si>
  <si>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</si>
  <si>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</si>
  <si>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</si>
  <si>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</si>
  <si>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</si>
  <si>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</si>
  <si>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</si>
  <si>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</si>
  <si>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</si>
  <si>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</si>
  <si>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</si>
  <si>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</si>
  <si>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</si>
  <si>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</si>
  <si>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</si>
  <si>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</si>
  <si>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</si>
  <si>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</si>
  <si>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</si>
  <si>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</si>
  <si>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</si>
  <si>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</si>
  <si>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</si>
  <si>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</si>
  <si>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</si>
  <si>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</si>
  <si>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</si>
  <si>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</si>
  <si>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</si>
  <si>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</si>
  <si>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</si>
  <si>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</si>
  <si>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</si>
  <si>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</si>
  <si>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</si>
  <si>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</si>
  <si>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</si>
  <si>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</si>
  <si>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</si>
  <si>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</si>
  <si>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</si>
  <si>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</si>
  <si>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</si>
  <si>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</si>
  <si>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</si>
  <si>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</si>
  <si>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</si>
  <si>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</si>
  <si>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</si>
  <si>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</si>
  <si>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</si>
  <si>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</si>
  <si>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</si>
  <si>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</si>
  <si>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</si>
  <si>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</si>
  <si>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</si>
  <si>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</si>
  <si>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</si>
  <si>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</si>
  <si>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</si>
  <si>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</si>
  <si>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</si>
  <si>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</si>
  <si>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</si>
  <si>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</si>
  <si>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</si>
  <si>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</si>
  <si>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</si>
  <si>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</si>
  <si>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</si>
  <si>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</si>
  <si>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</si>
  <si>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</si>
  <si>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</si>
  <si>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</si>
  <si>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</si>
  <si>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</si>
  <si>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</si>
  <si>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</si>
  <si>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</si>
  <si>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</si>
  <si>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</si>
  <si>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</si>
  <si>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</si>
  <si>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</si>
  <si>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</si>
  <si>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</si>
  <si>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</si>
  <si>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</si>
  <si>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</si>
  <si>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</si>
  <si>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</si>
  <si>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</si>
  <si>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</si>
  <si>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</si>
  <si>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</si>
  <si>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</si>
  <si>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</si>
  <si>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</si>
  <si>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</si>
  <si>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</si>
  <si>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</si>
  <si>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</si>
  <si>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</si>
  <si>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</si>
  <si>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</si>
  <si>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</si>
  <si>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</si>
  <si>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</si>
  <si>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</si>
  <si>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</si>
  <si>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</si>
  <si>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</si>
  <si>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</si>
  <si>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</si>
  <si>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</si>
  <si>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</si>
  <si>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</si>
  <si>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</si>
  <si>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</si>
  <si>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</si>
  <si>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</si>
  <si>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</si>
  <si>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</si>
  <si>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</si>
  <si>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</si>
  <si>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</si>
  <si>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</si>
  <si>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</si>
  <si>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</si>
  <si>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</si>
  <si>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</si>
  <si>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</si>
  <si>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</si>
  <si>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</si>
  <si>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</si>
  <si>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</si>
  <si>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</si>
  <si>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</si>
  <si>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</si>
  <si>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</si>
  <si>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</si>
  <si>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</si>
  <si>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</si>
  <si>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</si>
  <si>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</si>
  <si>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</si>
  <si>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</si>
  <si>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</si>
  <si>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</si>
  <si>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</si>
  <si>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</si>
  <si>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</si>
  <si>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</si>
  <si>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</si>
  <si>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</si>
  <si>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</si>
  <si>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</si>
  <si>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</si>
  <si>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</si>
  <si>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</si>
  <si>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</si>
  <si>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</si>
  <si>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</si>
  <si>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</si>
  <si>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</si>
  <si>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</si>
  <si>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</si>
  <si>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</si>
  <si>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</si>
  <si>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</si>
  <si>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</si>
  <si>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</si>
  <si>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</si>
  <si>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</si>
  <si>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</si>
  <si>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</si>
  <si>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</si>
  <si>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</si>
  <si>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</si>
  <si>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</si>
  <si>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</si>
  <si>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</si>
  <si>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</si>
  <si>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</si>
  <si>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</si>
  <si>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</si>
  <si>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</si>
  <si>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</si>
  <si>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</si>
  <si>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</si>
  <si>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</si>
  <si>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</si>
  <si>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</si>
  <si>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</si>
  <si>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</si>
  <si>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</si>
  <si>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</si>
  <si>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</si>
  <si>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</si>
  <si>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</si>
  <si>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</si>
  <si>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</si>
  <si>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</si>
  <si>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</si>
  <si>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</si>
  <si>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</si>
  <si>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</si>
  <si>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</si>
  <si>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</si>
  <si>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</si>
  <si>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</si>
  <si>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</si>
  <si>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</si>
  <si>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</si>
  <si>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</si>
  <si>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</si>
  <si>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</si>
  <si>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</si>
  <si>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</si>
  <si>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</si>
  <si>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</si>
  <si>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</si>
  <si>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</si>
  <si>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</si>
  <si>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</si>
  <si>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</si>
  <si>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</si>
  <si>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</si>
  <si>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</si>
  <si>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</si>
  <si>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</si>
  <si>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</si>
  <si>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</si>
  <si>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</si>
  <si>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</si>
  <si>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</si>
  <si>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</si>
  <si>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</si>
  <si>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</si>
  <si>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</si>
  <si>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</si>
  <si>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</si>
  <si>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</si>
  <si>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</si>
  <si>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</si>
  <si>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</si>
  <si>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</si>
  <si>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</si>
  <si>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</si>
  <si>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</si>
  <si>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</si>
  <si>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</si>
  <si>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</si>
  <si>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</si>
  <si>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</si>
  <si>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</si>
  <si>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</si>
  <si>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</si>
  <si>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</si>
  <si>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</si>
  <si>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</si>
  <si>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</si>
  <si>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</si>
  <si>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</si>
  <si>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</si>
  <si>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</si>
  <si>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</si>
  <si>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</si>
  <si>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</si>
  <si>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</si>
  <si>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</si>
  <si>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</si>
  <si>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</si>
  <si>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</si>
  <si>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</si>
  <si>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</si>
  <si>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</si>
  <si>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</si>
  <si>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</si>
  <si>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</si>
  <si>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</si>
  <si>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</si>
  <si>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</si>
  <si>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</si>
  <si>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</si>
  <si>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</si>
  <si>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</si>
  <si>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</si>
  <si>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</si>
  <si>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</si>
  <si>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</si>
  <si>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</si>
  <si>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</si>
  <si>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</si>
  <si>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</si>
  <si>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</si>
  <si>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</si>
  <si>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</si>
  <si>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</si>
  <si>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</si>
  <si>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</si>
  <si>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</si>
  <si>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</si>
  <si>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</si>
  <si>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</si>
  <si>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</si>
  <si>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</si>
  <si>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</si>
  <si>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</si>
  <si>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</si>
  <si>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</si>
  <si>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</si>
  <si>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</si>
  <si>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</si>
  <si>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</si>
  <si>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</si>
  <si>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</si>
  <si>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</si>
  <si>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</si>
  <si>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</si>
  <si>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</si>
  <si>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</si>
  <si>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</si>
  <si>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</si>
  <si>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</si>
  <si>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</si>
  <si>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</si>
  <si>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</si>
  <si>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</si>
  <si>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</si>
  <si>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</si>
  <si>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</si>
  <si>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</si>
  <si>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</si>
  <si>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</si>
  <si>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</si>
  <si>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</si>
  <si>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</si>
  <si>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</si>
  <si>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</si>
  <si>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</si>
  <si>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</si>
  <si>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</si>
  <si>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</si>
  <si>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</si>
  <si>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</si>
  <si>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</si>
  <si>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</si>
  <si>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</si>
  <si>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</si>
  <si>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</si>
  <si>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</si>
  <si>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</si>
  <si>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</si>
  <si>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</si>
  <si>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</si>
  <si>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</si>
  <si>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</si>
  <si>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</si>
  <si>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</si>
  <si>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</si>
  <si>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</si>
  <si>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</si>
  <si>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</si>
  <si>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</si>
  <si>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</si>
  <si>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</si>
  <si>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</si>
  <si>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</si>
  <si>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</si>
  <si>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</si>
  <si>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</si>
  <si>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</si>
  <si>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</si>
  <si>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</si>
  <si>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</si>
  <si>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</si>
  <si>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</si>
  <si>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</si>
  <si>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</si>
  <si>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</si>
  <si>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</si>
  <si>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</si>
  <si>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</si>
  <si>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</si>
  <si>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</si>
  <si>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</si>
  <si>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</si>
  <si>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</si>
  <si>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</si>
  <si>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</si>
  <si>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</si>
  <si>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</si>
  <si>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</si>
  <si>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</si>
  <si>
    <t>minus gas for heating</t>
  </si>
  <si>
    <t xml:space="preserve">Tot = </t>
  </si>
  <si>
    <t>other</t>
  </si>
  <si>
    <r>
      <t>Other final users</t>
    </r>
    <r>
      <rPr>
        <vertAlign val="superscript"/>
        <sz val="10"/>
        <rFont val="Arial"/>
        <family val="2"/>
      </rPr>
      <t xml:space="preserve"> 2 (IS SERVICE)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</si>
</sst>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9">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
      <sz val="9"/>
      <color indexed="81"/>
      <name val="Tahoma"/>
      <charset val="1"/>
    </font>
    <font>
      <b/>
      <sz val="9"/>
      <color indexed="81"/>
      <name val="Tahoma"/>
      <charset val="1"/>
    </font>
  </fonts>
  <fills count="42">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6"/>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517">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1" xfId="51" applyFont="1" applyFill="1" applyBorder="1" applyAlignment="1">
      <alignment horizontal="right" wrapText="1"/>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45" fillId="3" borderId="22" xfId="5" applyFont="1" applyFill="1" applyBorder="1" applyAlignment="1">
      <alignment horizontal="left"/>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2" fontId="3" fillId="0" borderId="46" xfId="51" applyNumberFormat="1" applyFont="1" applyFill="1" applyBorder="1" applyAlignment="1">
      <alignment vertical="center"/>
    </xf>
    <xf numFmtId="2" fontId="3" fillId="0" borderId="0" xfId="51" applyNumberFormat="1" applyFont="1" applyFill="1" applyBorder="1"/>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xf numFmtId="3" fontId="0" fillId="38" borderId="0" xfId="0" applyNumberFormat="1" applyFill="1" applyBorder="1"/>
    <xf numFmtId="0" fontId="3" fillId="39" borderId="22" xfId="102" applyFont="1" applyFill="1" applyBorder="1" applyAlignment="1">
      <alignment vertical="center"/>
    </xf>
    <xf numFmtId="0" fontId="3" fillId="39" borderId="23" xfId="102" applyFont="1" applyFill="1" applyBorder="1" applyAlignment="1">
      <alignment horizontal="centerContinuous" vertical="center"/>
    </xf>
    <xf numFmtId="0" fontId="3" fillId="39" borderId="22" xfId="102" applyFont="1" applyFill="1" applyBorder="1" applyAlignment="1">
      <alignment horizontal="centerContinuous" vertical="center"/>
    </xf>
    <xf numFmtId="3" fontId="3" fillId="39" borderId="23" xfId="102" applyNumberFormat="1" applyFont="1" applyFill="1" applyBorder="1" applyAlignment="1">
      <alignment horizontal="centerContinuous" vertical="center"/>
    </xf>
    <xf numFmtId="0" fontId="3" fillId="39" borderId="0" xfId="102" applyFont="1" applyFill="1" applyBorder="1" applyAlignment="1">
      <alignment horizontal="centerContinuous" vertical="center"/>
    </xf>
    <xf numFmtId="0" fontId="3" fillId="39" borderId="0" xfId="0" applyFont="1" applyFill="1" applyBorder="1" applyAlignment="1">
      <alignment vertical="center"/>
    </xf>
    <xf numFmtId="1" fontId="24" fillId="39" borderId="0" xfId="102" applyNumberFormat="1" applyFont="1" applyFill="1" applyBorder="1" applyAlignment="1">
      <alignment horizontal="left" vertical="center" wrapText="1"/>
    </xf>
    <xf numFmtId="1" fontId="3" fillId="39" borderId="15" xfId="102" applyNumberFormat="1" applyFont="1" applyFill="1" applyBorder="1" applyAlignment="1">
      <alignment horizontal="right" vertical="center" wrapText="1"/>
    </xf>
    <xf numFmtId="1" fontId="3" fillId="39" borderId="1" xfId="102" applyNumberFormat="1" applyFont="1" applyFill="1" applyBorder="1" applyAlignment="1">
      <alignment horizontal="right" vertical="center" wrapText="1"/>
    </xf>
    <xf numFmtId="1" fontId="0" fillId="39" borderId="15" xfId="102" applyNumberFormat="1" applyFont="1" applyFill="1" applyBorder="1" applyAlignment="1">
      <alignment horizontal="right" vertical="center" wrapText="1"/>
    </xf>
    <xf numFmtId="2" fontId="3" fillId="39" borderId="0" xfId="102" applyNumberFormat="1" applyFont="1" applyFill="1" applyBorder="1" applyAlignment="1">
      <alignment horizontal="right" vertical="center" wrapText="1"/>
    </xf>
    <xf numFmtId="0" fontId="3" fillId="39" borderId="0" xfId="0" applyFont="1" applyFill="1" applyBorder="1" applyAlignment="1">
      <alignment horizontal="right" vertical="center"/>
    </xf>
    <xf numFmtId="2" fontId="3" fillId="39" borderId="46" xfId="51" applyNumberFormat="1" applyFont="1" applyFill="1" applyBorder="1" applyAlignment="1">
      <alignment vertical="center"/>
    </xf>
    <xf numFmtId="182" fontId="3" fillId="39" borderId="0" xfId="102" applyNumberFormat="1" applyFont="1" applyFill="1" applyBorder="1" applyAlignment="1">
      <alignment vertical="center"/>
    </xf>
    <xf numFmtId="3" fontId="3" fillId="39" borderId="0" xfId="102" applyNumberFormat="1" applyFont="1" applyFill="1" applyBorder="1" applyAlignment="1">
      <alignment vertical="center"/>
    </xf>
    <xf numFmtId="182" fontId="3" fillId="39" borderId="0" xfId="102" applyNumberFormat="1" applyFont="1" applyFill="1" applyBorder="1" applyAlignment="1">
      <alignment vertical="center" wrapText="1"/>
    </xf>
    <xf numFmtId="2" fontId="3" fillId="39" borderId="0" xfId="51" applyNumberFormat="1" applyFont="1" applyFill="1" applyBorder="1" applyAlignment="1">
      <alignment vertical="center"/>
    </xf>
    <xf numFmtId="2" fontId="3" fillId="39" borderId="0" xfId="51" applyNumberFormat="1" applyFont="1" applyFill="1" applyBorder="1"/>
    <xf numFmtId="3" fontId="3" fillId="39" borderId="0" xfId="102" applyNumberFormat="1" applyFont="1" applyFill="1" applyBorder="1" applyAlignment="1">
      <alignment vertical="center" wrapText="1"/>
    </xf>
    <xf numFmtId="0" fontId="3" fillId="39" borderId="0" xfId="0" applyFont="1" applyFill="1" applyAlignment="1">
      <alignment vertical="center"/>
    </xf>
    <xf numFmtId="2" fontId="3" fillId="39" borderId="17" xfId="51" applyNumberFormat="1" applyFont="1" applyFill="1" applyBorder="1" applyAlignment="1">
      <alignment vertical="center"/>
    </xf>
    <xf numFmtId="182" fontId="3" fillId="39" borderId="17" xfId="102" applyNumberFormat="1" applyFont="1" applyFill="1" applyBorder="1" applyAlignment="1">
      <alignment vertical="center" wrapText="1"/>
    </xf>
    <xf numFmtId="182" fontId="3" fillId="3" borderId="0" xfId="0" applyNumberFormat="1" applyFont="1" applyFill="1" applyBorder="1" applyAlignment="1">
      <alignment vertical="center"/>
    </xf>
    <xf numFmtId="0" fontId="3" fillId="3" borderId="0" xfId="0" applyFont="1" applyFill="1" applyBorder="1" applyAlignment="1">
      <alignment horizontal="right" vertical="center"/>
    </xf>
    <xf numFmtId="166" fontId="0" fillId="0" borderId="0" xfId="0" applyNumberFormat="1" applyFont="1" applyBorder="1"/>
    <xf numFmtId="170" fontId="3" fillId="33" borderId="0" xfId="36" applyNumberFormat="1" applyFont="1" applyFill="1" applyBorder="1"/>
    <xf numFmtId="3" fontId="3" fillId="32" borderId="0" xfId="51" applyNumberFormat="1" applyFont="1" applyFill="1" applyBorder="1"/>
    <xf numFmtId="0" fontId="3" fillId="40" borderId="1" xfId="54" applyFill="1" applyBorder="1"/>
    <xf numFmtId="0" fontId="3" fillId="40" borderId="1" xfId="54" applyFill="1" applyBorder="1" applyAlignment="1">
      <alignment horizontal="right" wrapText="1"/>
    </xf>
    <xf numFmtId="0" fontId="3" fillId="40" borderId="0" xfId="54" applyFill="1" applyBorder="1" applyAlignment="1">
      <alignment horizontal="right" wrapText="1"/>
    </xf>
    <xf numFmtId="0" fontId="3" fillId="40" borderId="1" xfId="54" applyFont="1" applyFill="1" applyBorder="1" applyAlignment="1">
      <alignment horizontal="right" wrapText="1"/>
    </xf>
    <xf numFmtId="0" fontId="3" fillId="40" borderId="0" xfId="54" applyFill="1" applyBorder="1"/>
    <xf numFmtId="0" fontId="45" fillId="40" borderId="0" xfId="5" applyFont="1" applyFill="1" applyBorder="1" applyAlignment="1">
      <alignment horizontal="right" wrapText="1"/>
    </xf>
    <xf numFmtId="0" fontId="45" fillId="40" borderId="16" xfId="5" applyFont="1" applyFill="1" applyBorder="1" applyAlignment="1">
      <alignment horizontal="right" wrapText="1"/>
    </xf>
    <xf numFmtId="0" fontId="3" fillId="40" borderId="16" xfId="5" applyFont="1" applyFill="1" applyBorder="1" applyAlignment="1">
      <alignment horizontal="center" vertical="center" wrapText="1"/>
    </xf>
    <xf numFmtId="0" fontId="3" fillId="40" borderId="16" xfId="5" applyFont="1" applyFill="1" applyBorder="1" applyAlignment="1">
      <alignment horizontal="center" vertical="center"/>
    </xf>
    <xf numFmtId="0" fontId="3" fillId="40" borderId="16" xfId="5" applyFont="1" applyFill="1" applyBorder="1" applyAlignment="1">
      <alignment horizontal="right" vertical="center" wrapText="1"/>
    </xf>
    <xf numFmtId="0" fontId="3" fillId="40" borderId="0" xfId="5" applyFont="1" applyFill="1" applyBorder="1" applyAlignment="1">
      <alignment horizontal="right" wrapText="1"/>
    </xf>
    <xf numFmtId="0" fontId="45" fillId="40" borderId="1" xfId="5" applyFont="1" applyFill="1" applyBorder="1" applyAlignment="1">
      <alignment wrapText="1"/>
    </xf>
    <xf numFmtId="0" fontId="45" fillId="40" borderId="1" xfId="5" applyFont="1" applyFill="1" applyBorder="1" applyAlignment="1">
      <alignment horizontal="left" wrapText="1"/>
    </xf>
    <xf numFmtId="0" fontId="45" fillId="40" borderId="1" xfId="5" applyFont="1" applyFill="1" applyBorder="1" applyAlignment="1">
      <alignment horizontal="right" wrapText="1"/>
    </xf>
    <xf numFmtId="0" fontId="45" fillId="40" borderId="15" xfId="5" applyFont="1" applyFill="1" applyBorder="1" applyAlignment="1">
      <alignment horizontal="right" wrapText="1"/>
    </xf>
    <xf numFmtId="0" fontId="3" fillId="40" borderId="0" xfId="5" applyFont="1" applyFill="1" applyBorder="1" applyAlignment="1">
      <alignment wrapText="1"/>
    </xf>
    <xf numFmtId="0" fontId="6" fillId="40" borderId="22" xfId="5" applyFont="1" applyFill="1" applyBorder="1"/>
    <xf numFmtId="0" fontId="45" fillId="40" borderId="22" xfId="5" applyFont="1" applyFill="1" applyBorder="1"/>
    <xf numFmtId="0" fontId="45" fillId="40" borderId="22" xfId="5" applyFont="1" applyFill="1" applyBorder="1" applyAlignment="1">
      <alignment horizontal="left"/>
    </xf>
    <xf numFmtId="0" fontId="3" fillId="40" borderId="0" xfId="5" applyFill="1" applyBorder="1"/>
    <xf numFmtId="0" fontId="45" fillId="40" borderId="0" xfId="5" applyFont="1" applyFill="1" applyBorder="1"/>
    <xf numFmtId="0" fontId="45" fillId="40" borderId="0" xfId="5" applyFont="1" applyFill="1" applyBorder="1" applyAlignment="1">
      <alignment horizontal="left"/>
    </xf>
    <xf numFmtId="0" fontId="6" fillId="40" borderId="0" xfId="5" applyFont="1" applyFill="1" applyBorder="1"/>
    <xf numFmtId="0" fontId="24" fillId="40" borderId="0" xfId="5" applyFont="1" applyFill="1" applyBorder="1" applyAlignment="1">
      <alignment wrapText="1"/>
    </xf>
    <xf numFmtId="0" fontId="3" fillId="40" borderId="0" xfId="5" applyFill="1" applyBorder="1" applyAlignment="1">
      <alignment horizontal="right" wrapText="1"/>
    </xf>
    <xf numFmtId="0" fontId="41" fillId="40" borderId="0" xfId="5" applyFont="1" applyFill="1" applyBorder="1" applyAlignment="1">
      <alignment horizontal="right" wrapText="1"/>
    </xf>
    <xf numFmtId="0" fontId="3" fillId="40" borderId="0" xfId="5" applyFill="1" applyBorder="1" applyAlignment="1">
      <alignment horizontal="center" vertical="center" wrapText="1"/>
    </xf>
    <xf numFmtId="0" fontId="3" fillId="40" borderId="0" xfId="5" applyFill="1" applyBorder="1" applyAlignment="1">
      <alignment horizontal="center" vertical="center"/>
    </xf>
    <xf numFmtId="0" fontId="24" fillId="40" borderId="0" xfId="5" applyFont="1" applyFill="1" applyBorder="1" applyAlignment="1">
      <alignment horizontal="right" vertical="center" wrapText="1"/>
    </xf>
    <xf numFmtId="0" fontId="3" fillId="40" borderId="0" xfId="5" applyFill="1" applyBorder="1" applyAlignment="1">
      <alignment horizontal="right" vertical="center" wrapText="1"/>
    </xf>
    <xf numFmtId="0" fontId="6" fillId="40" borderId="0" xfId="5" applyFont="1" applyFill="1" applyBorder="1" applyAlignment="1">
      <alignment wrapText="1"/>
    </xf>
    <xf numFmtId="0" fontId="3" fillId="40" borderId="1" xfId="5" applyFont="1" applyFill="1" applyBorder="1" applyAlignment="1">
      <alignment horizontal="right" wrapText="1"/>
    </xf>
    <xf numFmtId="0" fontId="4" fillId="40" borderId="0" xfId="5" applyFont="1" applyFill="1"/>
    <xf numFmtId="0" fontId="106" fillId="40" borderId="0" xfId="92" applyFont="1" applyFill="1"/>
    <xf numFmtId="0" fontId="107" fillId="40" borderId="0" xfId="92" applyFont="1" applyFill="1"/>
    <xf numFmtId="0" fontId="3" fillId="40" borderId="0" xfId="5" applyFont="1" applyFill="1" applyBorder="1"/>
    <xf numFmtId="0" fontId="6" fillId="41" borderId="1" xfId="51" applyFont="1" applyFill="1" applyBorder="1"/>
    <xf numFmtId="0" fontId="3" fillId="41" borderId="15" xfId="51" applyFont="1" applyFill="1" applyBorder="1" applyAlignment="1">
      <alignment horizontal="right" wrapText="1"/>
    </xf>
    <xf numFmtId="0" fontId="3" fillId="41" borderId="0" xfId="51" applyFont="1" applyFill="1" applyBorder="1" applyAlignment="1">
      <alignment horizontal="right" wrapText="1"/>
    </xf>
    <xf numFmtId="0" fontId="3" fillId="41" borderId="1" xfId="51" applyFont="1" applyFill="1" applyBorder="1" applyAlignment="1">
      <alignment horizontal="right" wrapText="1"/>
    </xf>
    <xf numFmtId="0" fontId="3" fillId="41" borderId="15" xfId="51" applyFont="1" applyFill="1" applyBorder="1" applyAlignment="1">
      <alignment horizontal="right"/>
    </xf>
    <xf numFmtId="0" fontId="3" fillId="41" borderId="0" xfId="51" applyFont="1" applyFill="1" applyBorder="1"/>
    <xf numFmtId="0" fontId="6" fillId="41" borderId="0" xfId="51" applyFont="1" applyFill="1" applyBorder="1"/>
    <xf numFmtId="0" fontId="24" fillId="41" borderId="1" xfId="0" applyFont="1" applyFill="1" applyBorder="1" applyAlignment="1">
      <alignment horizontal="right"/>
    </xf>
    <xf numFmtId="0" fontId="0" fillId="41" borderId="1" xfId="0" applyFill="1" applyBorder="1" applyAlignment="1">
      <alignment horizontal="right" wrapText="1"/>
    </xf>
    <xf numFmtId="0" fontId="24" fillId="41" borderId="1" xfId="0" applyFont="1" applyFill="1" applyBorder="1" applyAlignment="1">
      <alignment horizontal="right" wrapText="1"/>
    </xf>
    <xf numFmtId="0" fontId="0" fillId="41" borderId="0" xfId="0" applyFill="1" applyBorder="1" applyAlignment="1">
      <alignment horizontal="right" wrapText="1"/>
    </xf>
    <xf numFmtId="0" fontId="3" fillId="41" borderId="0" xfId="0" applyFont="1" applyFill="1" applyBorder="1" applyAlignment="1">
      <alignment horizontal="right" wrapText="1"/>
    </xf>
    <xf numFmtId="0" fontId="0" fillId="41" borderId="1" xfId="0" applyFill="1" applyBorder="1" applyAlignment="1">
      <alignment horizontal="right"/>
    </xf>
    <xf numFmtId="0" fontId="3" fillId="41" borderId="0" xfId="0" applyFont="1" applyFill="1"/>
    <xf numFmtId="3" fontId="6" fillId="3" borderId="0" xfId="5" applyNumberFormat="1" applyFont="1" applyFill="1" applyBorder="1"/>
    <xf numFmtId="3" fontId="3" fillId="36" borderId="0" xfId="51" applyNumberFormat="1" applyFont="1" applyFill="1" applyBorder="1"/>
    <xf numFmtId="3" fontId="3" fillId="36" borderId="2" xfId="51" applyNumberFormat="1" applyFont="1" applyFill="1" applyBorder="1"/>
    <xf numFmtId="0" fontId="3" fillId="40" borderId="0" xfId="54" applyFill="1"/>
    <xf numFmtId="0" fontId="6" fillId="40" borderId="2" xfId="54" applyFont="1" applyFill="1" applyBorder="1"/>
    <xf numFmtId="41" fontId="3" fillId="40" borderId="0" xfId="36" applyNumberFormat="1" applyFont="1" applyFill="1" applyBorder="1"/>
    <xf numFmtId="3" fontId="3" fillId="40" borderId="0" xfId="54" applyNumberFormat="1" applyFill="1" applyBorder="1"/>
    <xf numFmtId="3" fontId="3" fillId="40" borderId="2" xfId="54" applyNumberFormat="1" applyFill="1" applyBorder="1"/>
    <xf numFmtId="3" fontId="3" fillId="40" borderId="0" xfId="54" applyNumberFormat="1" applyFill="1"/>
    <xf numFmtId="0" fontId="45" fillId="40" borderId="0" xfId="54" applyFont="1" applyFill="1"/>
    <xf numFmtId="3" fontId="0" fillId="36" borderId="0" xfId="0" applyNumberFormat="1" applyFill="1" applyBorder="1"/>
    <xf numFmtId="3" fontId="3" fillId="36" borderId="0" xfId="0" applyNumberFormat="1" applyFont="1" applyFill="1" applyBorder="1"/>
    <xf numFmtId="0" fontId="0" fillId="36" borderId="0" xfId="0" applyFill="1"/>
    <xf numFmtId="3" fontId="0" fillId="36" borderId="0" xfId="0" applyNumberFormat="1" applyFill="1"/>
    <xf numFmtId="0" fontId="0" fillId="36" borderId="47" xfId="0" applyFill="1" applyBorder="1"/>
    <xf numFmtId="166" fontId="0" fillId="36" borderId="47" xfId="0" applyNumberFormat="1" applyFill="1" applyBorder="1"/>
    <xf numFmtId="166" fontId="0" fillId="36" borderId="0" xfId="0" applyNumberFormat="1" applyFill="1"/>
    <xf numFmtId="2" fontId="3" fillId="36" borderId="16" xfId="54" applyNumberFormat="1" applyFont="1" applyFill="1" applyBorder="1" applyAlignment="1"/>
    <xf numFmtId="2" fontId="0" fillId="36" borderId="0" xfId="0" applyNumberFormat="1" applyFill="1" applyBorder="1"/>
    <xf numFmtId="2" fontId="0" fillId="36" borderId="0" xfId="0" applyNumberFormat="1" applyFill="1" applyBorder="1" applyAlignment="1">
      <alignment horizontal="right"/>
    </xf>
    <xf numFmtId="2" fontId="0" fillId="3" borderId="0" xfId="0" applyNumberFormat="1" applyFill="1" applyBorder="1"/>
    <xf numFmtId="2" fontId="0" fillId="0" borderId="0" xfId="0" applyNumberFormat="1" applyFill="1" applyBorder="1"/>
    <xf numFmtId="173" fontId="0" fillId="3" borderId="2" xfId="0" applyNumberForma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3" fontId="0" fillId="0" borderId="23" xfId="0" applyNumberFormat="1" applyFont="1"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7" borderId="23" xfId="54" applyFont="1" applyFill="1" applyBorder="1" applyAlignment="1">
      <alignment horizontal="center"/>
    </xf>
    <xf numFmtId="0" fontId="3" fillId="37" borderId="23" xfId="54"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40" borderId="0" xfId="5" applyFont="1" applyFill="1" applyBorder="1" applyAlignment="1">
      <alignment horizontal="center" vertical="center" wrapText="1"/>
    </xf>
    <xf numFmtId="0" fontId="3" fillId="40" borderId="0" xfId="5" applyFill="1" applyBorder="1" applyAlignment="1">
      <alignment horizontal="center" vertical="center" wrapText="1"/>
    </xf>
    <xf numFmtId="0" fontId="45" fillId="40" borderId="15" xfId="5" applyFont="1" applyFill="1" applyBorder="1" applyAlignment="1">
      <alignment horizontal="center" vertical="center" wrapText="1"/>
    </xf>
    <xf numFmtId="0" fontId="3" fillId="40" borderId="15" xfId="5" applyFont="1" applyFill="1" applyBorder="1" applyAlignment="1">
      <alignment horizontal="center" vertical="center" wrapText="1"/>
    </xf>
    <xf numFmtId="0" fontId="45" fillId="40" borderId="15" xfId="5" applyFont="1" applyFill="1" applyBorder="1" applyAlignment="1">
      <alignment horizontal="center" vertical="center"/>
    </xf>
    <xf numFmtId="0" fontId="3" fillId="40" borderId="15" xfId="5" applyFont="1" applyFill="1" applyBorder="1" applyAlignment="1">
      <alignment horizontal="center" vertical="center"/>
    </xf>
    <xf numFmtId="0" fontId="45" fillId="40" borderId="0" xfId="5" applyFont="1" applyFill="1" applyBorder="1" applyAlignment="1">
      <alignment horizontal="center" vertical="center"/>
    </xf>
    <xf numFmtId="0" fontId="3" fillId="40" borderId="0" xfId="5" applyFill="1" applyBorder="1" applyAlignment="1">
      <alignment horizontal="center" vertical="center"/>
    </xf>
    <xf numFmtId="0" fontId="45" fillId="40" borderId="0" xfId="5" applyFont="1" applyFill="1" applyBorder="1" applyAlignment="1">
      <alignment horizontal="center"/>
    </xf>
    <xf numFmtId="0" fontId="45" fillId="40" borderId="23" xfId="5" applyFont="1" applyFill="1" applyBorder="1" applyAlignment="1">
      <alignment horizontal="center"/>
    </xf>
    <xf numFmtId="0" fontId="45" fillId="40" borderId="22" xfId="5" applyFont="1" applyFill="1" applyBorder="1" applyAlignment="1">
      <alignment horizontal="center"/>
    </xf>
    <xf numFmtId="0" fontId="41" fillId="40" borderId="22" xfId="5" applyFont="1" applyFill="1" applyBorder="1" applyAlignment="1">
      <alignment horizontal="center"/>
    </xf>
    <xf numFmtId="0" fontId="3" fillId="40" borderId="0" xfId="5" applyFill="1" applyBorder="1" applyAlignment="1">
      <alignment horizontal="center"/>
    </xf>
    <xf numFmtId="0" fontId="41" fillId="40" borderId="0" xfId="5" applyFont="1" applyFill="1" applyBorder="1" applyAlignment="1">
      <alignment horizontal="center"/>
    </xf>
    <xf numFmtId="0" fontId="3" fillId="40" borderId="23" xfId="5"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173" fontId="0" fillId="36" borderId="24" xfId="0" applyNumberFormat="1" applyFill="1" applyBorder="1"/>
    <xf numFmtId="173" fontId="0" fillId="36" borderId="25" xfId="0" applyNumberFormat="1" applyFill="1" applyBorder="1"/>
    <xf numFmtId="173" fontId="0" fillId="36" borderId="26" xfId="0" applyNumberFormat="1" applyFill="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'Table 1.01'!$G$69:$H$69</c:f>
              <c:numCache>
                <c:formatCode>General</c:formatCode>
                <c:ptCount val="2"/>
                <c:pt idx="0">
                  <c:v>149242</c:v>
                </c:pt>
                <c:pt idx="1">
                  <c:v>149242</c:v>
                </c:pt>
              </c:numCache>
            </c:numRef>
          </c:val>
        </c:ser>
        <c:ser>
          <c:idx val="1"/>
          <c:order val="1"/>
          <c:invertIfNegative val="0"/>
          <c:val>
            <c:numRef>
              <c:f>'Table 1.01'!$G$70:$H$70</c:f>
              <c:numCache>
                <c:formatCode>General</c:formatCode>
                <c:ptCount val="2"/>
                <c:pt idx="0">
                  <c:v>19403</c:v>
                </c:pt>
                <c:pt idx="1">
                  <c:v>10550</c:v>
                </c:pt>
              </c:numCache>
            </c:numRef>
          </c:val>
        </c:ser>
        <c:dLbls>
          <c:showLegendKey val="0"/>
          <c:showVal val="0"/>
          <c:showCatName val="0"/>
          <c:showSerName val="0"/>
          <c:showPercent val="0"/>
          <c:showBubbleSize val="0"/>
        </c:dLbls>
        <c:gapWidth val="150"/>
        <c:overlap val="100"/>
        <c:axId val="51772800"/>
        <c:axId val="51590272"/>
      </c:barChart>
      <c:catAx>
        <c:axId val="51772800"/>
        <c:scaling>
          <c:orientation val="minMax"/>
        </c:scaling>
        <c:delete val="0"/>
        <c:axPos val="b"/>
        <c:majorTickMark val="out"/>
        <c:minorTickMark val="none"/>
        <c:tickLblPos val="nextTo"/>
        <c:crossAx val="51590272"/>
        <c:crosses val="autoZero"/>
        <c:auto val="1"/>
        <c:lblAlgn val="ctr"/>
        <c:lblOffset val="100"/>
        <c:noMultiLvlLbl val="0"/>
      </c:catAx>
      <c:valAx>
        <c:axId val="51590272"/>
        <c:scaling>
          <c:orientation val="minMax"/>
        </c:scaling>
        <c:delete val="0"/>
        <c:axPos val="l"/>
        <c:majorGridlines/>
        <c:numFmt formatCode="General" sourceLinked="1"/>
        <c:majorTickMark val="out"/>
        <c:minorTickMark val="none"/>
        <c:tickLblPos val="nextTo"/>
        <c:crossAx val="51772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3.08'!$I$36:$I$52</c:f>
              <c:numCache>
                <c:formatCode>#,##0</c:formatCode>
                <c:ptCount val="17"/>
                <c:pt idx="0">
                  <c:v>160.01889075036217</c:v>
                </c:pt>
                <c:pt idx="1">
                  <c:v>155.79325186840236</c:v>
                </c:pt>
                <c:pt idx="2">
                  <c:v>158.90357286245361</c:v>
                </c:pt>
                <c:pt idx="3">
                  <c:v>156.55835886408212</c:v>
                </c:pt>
                <c:pt idx="4">
                  <c:v>153.37185024636034</c:v>
                </c:pt>
                <c:pt idx="5">
                  <c:v>150.17378148701411</c:v>
                </c:pt>
                <c:pt idx="6">
                  <c:v>146.99184855773572</c:v>
                </c:pt>
                <c:pt idx="7">
                  <c:v>143.40500304840569</c:v>
                </c:pt>
                <c:pt idx="8">
                  <c:v>135.94993151607017</c:v>
                </c:pt>
                <c:pt idx="9">
                  <c:v>121.84029774702113</c:v>
                </c:pt>
                <c:pt idx="10">
                  <c:v>116.4907085813099</c:v>
                </c:pt>
                <c:pt idx="11">
                  <c:v>112.43454198832755</c:v>
                </c:pt>
                <c:pt idx="12">
                  <c:v>107.09954469732054</c:v>
                </c:pt>
                <c:pt idx="13">
                  <c:v>101.25173981520325</c:v>
                </c:pt>
                <c:pt idx="14">
                  <c:v>95.225672392592955</c:v>
                </c:pt>
                <c:pt idx="15">
                  <c:v>90.460294921844451</c:v>
                </c:pt>
              </c:numCache>
            </c:numRef>
          </c:val>
          <c:smooth val="0"/>
        </c:ser>
        <c:ser>
          <c:idx val="1"/>
          <c:order val="1"/>
          <c:marker>
            <c:symbol val="none"/>
          </c:marker>
          <c:val>
            <c:numRef>
              <c:f>'Table 3.08'!$J$36:$J$52</c:f>
              <c:numCache>
                <c:formatCode>#,##0</c:formatCode>
                <c:ptCount val="17"/>
                <c:pt idx="0">
                  <c:v>824.58132495072743</c:v>
                </c:pt>
                <c:pt idx="1">
                  <c:v>826.82535561025895</c:v>
                </c:pt>
                <c:pt idx="2">
                  <c:v>858.59596489046044</c:v>
                </c:pt>
                <c:pt idx="3">
                  <c:v>857.88734152963741</c:v>
                </c:pt>
                <c:pt idx="4">
                  <c:v>853.01957350465102</c:v>
                </c:pt>
                <c:pt idx="5">
                  <c:v>848.9477386043618</c:v>
                </c:pt>
                <c:pt idx="6">
                  <c:v>834.42146572698482</c:v>
                </c:pt>
                <c:pt idx="7">
                  <c:v>816.68388822514135</c:v>
                </c:pt>
                <c:pt idx="8">
                  <c:v>777.76292698978682</c:v>
                </c:pt>
                <c:pt idx="9">
                  <c:v>705.38020420905036</c:v>
                </c:pt>
                <c:pt idx="10">
                  <c:v>690.64164098533695</c:v>
                </c:pt>
                <c:pt idx="11">
                  <c:v>685.74707982281802</c:v>
                </c:pt>
                <c:pt idx="12">
                  <c:v>672.00402356396842</c:v>
                </c:pt>
                <c:pt idx="13">
                  <c:v>653.53653848891349</c:v>
                </c:pt>
                <c:pt idx="14">
                  <c:v>628.52146570398793</c:v>
                </c:pt>
                <c:pt idx="15">
                  <c:v>609.54002712836427</c:v>
                </c:pt>
              </c:numCache>
            </c:numRef>
          </c:val>
          <c:smooth val="0"/>
        </c:ser>
        <c:ser>
          <c:idx val="2"/>
          <c:order val="2"/>
          <c:marker>
            <c:symbol val="none"/>
          </c:marker>
          <c:val>
            <c:numRef>
              <c:f>'Table 3.08'!$K$36:$K$52</c:f>
              <c:numCache>
                <c:formatCode>#,##0</c:formatCode>
                <c:ptCount val="17"/>
                <c:pt idx="0">
                  <c:v>231.89293573761142</c:v>
                </c:pt>
                <c:pt idx="1">
                  <c:v>221.714296569178</c:v>
                </c:pt>
                <c:pt idx="2">
                  <c:v>224.92338340475524</c:v>
                </c:pt>
                <c:pt idx="3">
                  <c:v>220.2791967894542</c:v>
                </c:pt>
                <c:pt idx="4">
                  <c:v>214.53005911286607</c:v>
                </c:pt>
                <c:pt idx="5">
                  <c:v>209.27557787745201</c:v>
                </c:pt>
                <c:pt idx="6">
                  <c:v>205.33938530895449</c:v>
                </c:pt>
                <c:pt idx="7">
                  <c:v>200.37679021594107</c:v>
                </c:pt>
                <c:pt idx="8">
                  <c:v>190.55068766142782</c:v>
                </c:pt>
                <c:pt idx="9">
                  <c:v>172.72922709900655</c:v>
                </c:pt>
                <c:pt idx="10">
                  <c:v>169.27158963305976</c:v>
                </c:pt>
                <c:pt idx="11">
                  <c:v>167.44283941272434</c:v>
                </c:pt>
                <c:pt idx="12">
                  <c:v>163.61624882737235</c:v>
                </c:pt>
                <c:pt idx="13">
                  <c:v>158.79903911040361</c:v>
                </c:pt>
                <c:pt idx="14">
                  <c:v>152.6295135544452</c:v>
                </c:pt>
                <c:pt idx="15">
                  <c:v>147.9653875848756</c:v>
                </c:pt>
              </c:numCache>
            </c:numRef>
          </c:val>
          <c:smooth val="0"/>
        </c:ser>
        <c:ser>
          <c:idx val="3"/>
          <c:order val="3"/>
          <c:marker>
            <c:symbol val="none"/>
          </c:marker>
          <c:val>
            <c:numRef>
              <c:f>'Table 3.08'!$L$36:$L$52</c:f>
              <c:numCache>
                <c:formatCode>#,##0</c:formatCode>
                <c:ptCount val="17"/>
                <c:pt idx="0">
                  <c:v>243.47043593178438</c:v>
                </c:pt>
                <c:pt idx="1">
                  <c:v>243.21602575874863</c:v>
                </c:pt>
                <c:pt idx="2">
                  <c:v>253.67680065171194</c:v>
                </c:pt>
                <c:pt idx="3">
                  <c:v>255.05651961058163</c:v>
                </c:pt>
                <c:pt idx="4">
                  <c:v>254.86150332516729</c:v>
                </c:pt>
                <c:pt idx="5">
                  <c:v>254.51240559577496</c:v>
                </c:pt>
                <c:pt idx="6">
                  <c:v>253.12505308203544</c:v>
                </c:pt>
                <c:pt idx="7">
                  <c:v>250.84767392564891</c:v>
                </c:pt>
                <c:pt idx="8">
                  <c:v>241.66383071331163</c:v>
                </c:pt>
                <c:pt idx="9">
                  <c:v>220.95063254939578</c:v>
                </c:pt>
                <c:pt idx="10">
                  <c:v>217.73172440288468</c:v>
                </c:pt>
                <c:pt idx="11">
                  <c:v>216.31991373330303</c:v>
                </c:pt>
                <c:pt idx="12">
                  <c:v>211.42861438194831</c:v>
                </c:pt>
                <c:pt idx="13">
                  <c:v>204.70126628366279</c:v>
                </c:pt>
                <c:pt idx="14">
                  <c:v>196.02115533159866</c:v>
                </c:pt>
                <c:pt idx="15">
                  <c:v>189.09657932338894</c:v>
                </c:pt>
              </c:numCache>
            </c:numRef>
          </c:val>
          <c:smooth val="0"/>
        </c:ser>
        <c:dLbls>
          <c:showLegendKey val="0"/>
          <c:showVal val="0"/>
          <c:showCatName val="0"/>
          <c:showSerName val="0"/>
          <c:showPercent val="0"/>
          <c:showBubbleSize val="0"/>
        </c:dLbls>
        <c:marker val="1"/>
        <c:smooth val="0"/>
        <c:axId val="54053120"/>
        <c:axId val="54063104"/>
      </c:lineChart>
      <c:catAx>
        <c:axId val="54053120"/>
        <c:scaling>
          <c:orientation val="minMax"/>
        </c:scaling>
        <c:delete val="0"/>
        <c:axPos val="b"/>
        <c:majorTickMark val="out"/>
        <c:minorTickMark val="none"/>
        <c:tickLblPos val="nextTo"/>
        <c:crossAx val="54063104"/>
        <c:crosses val="autoZero"/>
        <c:auto val="1"/>
        <c:lblAlgn val="ctr"/>
        <c:lblOffset val="100"/>
        <c:noMultiLvlLbl val="0"/>
      </c:catAx>
      <c:valAx>
        <c:axId val="54063104"/>
        <c:scaling>
          <c:orientation val="minMax"/>
        </c:scaling>
        <c:delete val="0"/>
        <c:axPos val="l"/>
        <c:majorGridlines/>
        <c:numFmt formatCode="#,##0" sourceLinked="1"/>
        <c:majorTickMark val="out"/>
        <c:minorTickMark val="none"/>
        <c:tickLblPos val="nextTo"/>
        <c:crossAx val="5405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3.08'!$AI$36:$AI$51</c:f>
              <c:numCache>
                <c:formatCode>#,##0</c:formatCode>
                <c:ptCount val="16"/>
                <c:pt idx="0">
                  <c:v>289.75553492919613</c:v>
                </c:pt>
                <c:pt idx="1">
                  <c:v>286.71282150387066</c:v>
                </c:pt>
                <c:pt idx="2">
                  <c:v>298.77113046398529</c:v>
                </c:pt>
                <c:pt idx="3">
                  <c:v>301.28974712773595</c:v>
                </c:pt>
                <c:pt idx="4">
                  <c:v>302.73219856430444</c:v>
                </c:pt>
                <c:pt idx="5">
                  <c:v>304.07958206407221</c:v>
                </c:pt>
                <c:pt idx="6">
                  <c:v>305.29288662109667</c:v>
                </c:pt>
                <c:pt idx="7">
                  <c:v>305.2587146816802</c:v>
                </c:pt>
                <c:pt idx="8">
                  <c:v>297.19109281351001</c:v>
                </c:pt>
                <c:pt idx="9">
                  <c:v>275.7714648509405</c:v>
                </c:pt>
                <c:pt idx="10">
                  <c:v>275.36602263812</c:v>
                </c:pt>
                <c:pt idx="11">
                  <c:v>278.66840783128492</c:v>
                </c:pt>
                <c:pt idx="12">
                  <c:v>277.94401034353899</c:v>
                </c:pt>
                <c:pt idx="13">
                  <c:v>275.10611359632696</c:v>
                </c:pt>
                <c:pt idx="14">
                  <c:v>270.7597306573054</c:v>
                </c:pt>
                <c:pt idx="15">
                  <c:v>267.75623282063077</c:v>
                </c:pt>
              </c:numCache>
            </c:numRef>
          </c:val>
          <c:smooth val="0"/>
        </c:ser>
        <c:ser>
          <c:idx val="1"/>
          <c:order val="1"/>
          <c:marker>
            <c:symbol val="none"/>
          </c:marker>
          <c:val>
            <c:numRef>
              <c:f>'Table 3.08'!$AJ$36:$AJ$51</c:f>
              <c:numCache>
                <c:formatCode>#,##0</c:formatCode>
                <c:ptCount val="16"/>
                <c:pt idx="0">
                  <c:v>257.48487564727577</c:v>
                </c:pt>
                <c:pt idx="1">
                  <c:v>259.08431248342384</c:v>
                </c:pt>
                <c:pt idx="2">
                  <c:v>273.81327098698205</c:v>
                </c:pt>
                <c:pt idx="3">
                  <c:v>280.04406567935791</c:v>
                </c:pt>
                <c:pt idx="4">
                  <c:v>284.90601276208497</c:v>
                </c:pt>
                <c:pt idx="5">
                  <c:v>289.26826452123089</c:v>
                </c:pt>
                <c:pt idx="6">
                  <c:v>293.10585070750199</c:v>
                </c:pt>
                <c:pt idx="7">
                  <c:v>295.32151268593401</c:v>
                </c:pt>
                <c:pt idx="8">
                  <c:v>289.33777935052126</c:v>
                </c:pt>
                <c:pt idx="9">
                  <c:v>269.90338225548595</c:v>
                </c:pt>
                <c:pt idx="10">
                  <c:v>272.08417757339754</c:v>
                </c:pt>
                <c:pt idx="11">
                  <c:v>277.9775657914181</c:v>
                </c:pt>
                <c:pt idx="12">
                  <c:v>279.76630950595376</c:v>
                </c:pt>
                <c:pt idx="13">
                  <c:v>279.53304851384968</c:v>
                </c:pt>
                <c:pt idx="14">
                  <c:v>277.75376089892239</c:v>
                </c:pt>
                <c:pt idx="15">
                  <c:v>277.79038652356525</c:v>
                </c:pt>
              </c:numCache>
            </c:numRef>
          </c:val>
          <c:smooth val="0"/>
        </c:ser>
        <c:ser>
          <c:idx val="2"/>
          <c:order val="2"/>
          <c:marker>
            <c:symbol val="none"/>
          </c:marker>
          <c:val>
            <c:numRef>
              <c:f>'Table 3.08'!$AK$36:$AK$51</c:f>
              <c:numCache>
                <c:formatCode>#,##0</c:formatCode>
                <c:ptCount val="16"/>
                <c:pt idx="0">
                  <c:v>176.10002776012226</c:v>
                </c:pt>
                <c:pt idx="1">
                  <c:v>181.26557858888114</c:v>
                </c:pt>
                <c:pt idx="2">
                  <c:v>195.44419883123726</c:v>
                </c:pt>
                <c:pt idx="3">
                  <c:v>203.41401607971559</c:v>
                </c:pt>
                <c:pt idx="4">
                  <c:v>210.07728427231086</c:v>
                </c:pt>
                <c:pt idx="5">
                  <c:v>216.01656275483012</c:v>
                </c:pt>
                <c:pt idx="6">
                  <c:v>221.12498988740009</c:v>
                </c:pt>
                <c:pt idx="7">
                  <c:v>224.71829073427813</c:v>
                </c:pt>
                <c:pt idx="8">
                  <c:v>222.14240852499555</c:v>
                </c:pt>
                <c:pt idx="9">
                  <c:v>206.94675824346697</c:v>
                </c:pt>
                <c:pt idx="10">
                  <c:v>208.43830673694657</c:v>
                </c:pt>
                <c:pt idx="11">
                  <c:v>212.86570353396883</c:v>
                </c:pt>
                <c:pt idx="12">
                  <c:v>214.16353965902414</c:v>
                </c:pt>
                <c:pt idx="13">
                  <c:v>212.521143063479</c:v>
                </c:pt>
                <c:pt idx="14">
                  <c:v>209.86795492059861</c:v>
                </c:pt>
                <c:pt idx="15">
                  <c:v>208.87539839725429</c:v>
                </c:pt>
              </c:numCache>
            </c:numRef>
          </c:val>
          <c:smooth val="0"/>
        </c:ser>
        <c:ser>
          <c:idx val="3"/>
          <c:order val="3"/>
          <c:marker>
            <c:symbol val="none"/>
          </c:marker>
          <c:val>
            <c:numRef>
              <c:f>'Table 3.08'!$AL$36:$AL$51</c:f>
              <c:numCache>
                <c:formatCode>#,##0</c:formatCode>
                <c:ptCount val="16"/>
                <c:pt idx="0">
                  <c:v>343.41517800923469</c:v>
                </c:pt>
                <c:pt idx="1">
                  <c:v>345.87395463127018</c:v>
                </c:pt>
                <c:pt idx="2">
                  <c:v>365.9070367016152</c:v>
                </c:pt>
                <c:pt idx="3">
                  <c:v>374.64332512720023</c:v>
                </c:pt>
                <c:pt idx="4">
                  <c:v>381.61244675033095</c:v>
                </c:pt>
                <c:pt idx="5">
                  <c:v>387.98863938567899</c:v>
                </c:pt>
                <c:pt idx="6">
                  <c:v>393.75154463176028</c:v>
                </c:pt>
                <c:pt idx="7">
                  <c:v>397.43850994871269</c:v>
                </c:pt>
                <c:pt idx="8">
                  <c:v>390.1828938297208</c:v>
                </c:pt>
                <c:pt idx="9">
                  <c:v>364.82554787374767</c:v>
                </c:pt>
                <c:pt idx="10">
                  <c:v>368.74943422008965</c:v>
                </c:pt>
                <c:pt idx="11">
                  <c:v>377.89059580715923</c:v>
                </c:pt>
                <c:pt idx="12">
                  <c:v>381.554734149404</c:v>
                </c:pt>
                <c:pt idx="13">
                  <c:v>382.75067384837496</c:v>
                </c:pt>
                <c:pt idx="14">
                  <c:v>381.95230039026728</c:v>
                </c:pt>
                <c:pt idx="15">
                  <c:v>384.00369857158802</c:v>
                </c:pt>
              </c:numCache>
            </c:numRef>
          </c:val>
          <c:smooth val="0"/>
        </c:ser>
        <c:ser>
          <c:idx val="4"/>
          <c:order val="4"/>
          <c:marker>
            <c:symbol val="none"/>
          </c:marker>
          <c:val>
            <c:numRef>
              <c:f>'Table 3.08'!$AM$36:$AM$51</c:f>
              <c:numCache>
                <c:formatCode>#,##0</c:formatCode>
                <c:ptCount val="16"/>
                <c:pt idx="0">
                  <c:v>1066.7556163458287</c:v>
                </c:pt>
                <c:pt idx="1">
                  <c:v>1072.9366672074457</c:v>
                </c:pt>
                <c:pt idx="2">
                  <c:v>1133.9356369838199</c:v>
                </c:pt>
                <c:pt idx="3">
                  <c:v>1159.3911540140095</c:v>
                </c:pt>
                <c:pt idx="4">
                  <c:v>1179.3279423490312</c:v>
                </c:pt>
                <c:pt idx="5">
                  <c:v>1197.3530487258122</c:v>
                </c:pt>
                <c:pt idx="6">
                  <c:v>1213.2752718477591</c:v>
                </c:pt>
                <c:pt idx="7">
                  <c:v>1222.737028050605</c:v>
                </c:pt>
                <c:pt idx="8">
                  <c:v>1198.8541745187479</c:v>
                </c:pt>
                <c:pt idx="9">
                  <c:v>1117.4471532236412</c:v>
                </c:pt>
                <c:pt idx="10">
                  <c:v>1124.6379411685537</c:v>
                </c:pt>
                <c:pt idx="11">
                  <c:v>1147.4022729638311</c:v>
                </c:pt>
                <c:pt idx="12">
                  <c:v>1153.4285936579208</c:v>
                </c:pt>
                <c:pt idx="13">
                  <c:v>1149.9109790220305</c:v>
                </c:pt>
                <c:pt idx="14">
                  <c:v>1140.3337468670936</c:v>
                </c:pt>
                <c:pt idx="15">
                  <c:v>1138.4257163130383</c:v>
                </c:pt>
              </c:numCache>
            </c:numRef>
          </c:val>
          <c:smooth val="0"/>
        </c:ser>
        <c:dLbls>
          <c:showLegendKey val="0"/>
          <c:showVal val="0"/>
          <c:showCatName val="0"/>
          <c:showSerName val="0"/>
          <c:showPercent val="0"/>
          <c:showBubbleSize val="0"/>
        </c:dLbls>
        <c:marker val="1"/>
        <c:smooth val="0"/>
        <c:axId val="54758016"/>
        <c:axId val="54763904"/>
      </c:lineChart>
      <c:catAx>
        <c:axId val="54758016"/>
        <c:scaling>
          <c:orientation val="minMax"/>
        </c:scaling>
        <c:delete val="0"/>
        <c:axPos val="b"/>
        <c:majorTickMark val="out"/>
        <c:minorTickMark val="none"/>
        <c:tickLblPos val="nextTo"/>
        <c:crossAx val="54763904"/>
        <c:crosses val="autoZero"/>
        <c:auto val="1"/>
        <c:lblAlgn val="ctr"/>
        <c:lblOffset val="100"/>
        <c:noMultiLvlLbl val="0"/>
      </c:catAx>
      <c:valAx>
        <c:axId val="54763904"/>
        <c:scaling>
          <c:orientation val="minMax"/>
        </c:scaling>
        <c:delete val="0"/>
        <c:axPos val="l"/>
        <c:majorGridlines/>
        <c:numFmt formatCode="#,##0" sourceLinked="1"/>
        <c:majorTickMark val="out"/>
        <c:minorTickMark val="none"/>
        <c:tickLblPos val="nextTo"/>
        <c:crossAx val="54758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53609984"/>
        <c:axId val="53611520"/>
      </c:lineChart>
      <c:catAx>
        <c:axId val="53609984"/>
        <c:scaling>
          <c:orientation val="minMax"/>
        </c:scaling>
        <c:delete val="0"/>
        <c:axPos val="b"/>
        <c:numFmt formatCode="h:mm" sourceLinked="1"/>
        <c:majorTickMark val="out"/>
        <c:minorTickMark val="none"/>
        <c:tickLblPos val="nextTo"/>
        <c:crossAx val="53611520"/>
        <c:crosses val="autoZero"/>
        <c:auto val="1"/>
        <c:lblAlgn val="ctr"/>
        <c:lblOffset val="100"/>
        <c:noMultiLvlLbl val="0"/>
      </c:catAx>
      <c:valAx>
        <c:axId val="53611520"/>
        <c:scaling>
          <c:orientation val="minMax"/>
        </c:scaling>
        <c:delete val="0"/>
        <c:axPos val="l"/>
        <c:majorGridlines/>
        <c:numFmt formatCode="_-* #,##0.0_-;\-* #,##0.0_-;_-* &quot;-&quot;??_-;_-@_-" sourceLinked="1"/>
        <c:majorTickMark val="out"/>
        <c:minorTickMark val="none"/>
        <c:tickLblPos val="nextTo"/>
        <c:crossAx val="53609984"/>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3.12'!$I$35:$I$50</c:f>
              <c:numCache>
                <c:formatCode>#,##0</c:formatCode>
                <c:ptCount val="16"/>
                <c:pt idx="0">
                  <c:v>4211.5677200350237</c:v>
                </c:pt>
                <c:pt idx="1">
                  <c:v>4235.3650721192453</c:v>
                </c:pt>
                <c:pt idx="2">
                  <c:v>4236.5411957651822</c:v>
                </c:pt>
                <c:pt idx="3">
                  <c:v>4231.0637063175618</c:v>
                </c:pt>
                <c:pt idx="4">
                  <c:v>4218.2294964357625</c:v>
                </c:pt>
                <c:pt idx="5">
                  <c:v>4214.8477660361041</c:v>
                </c:pt>
                <c:pt idx="6">
                  <c:v>4209.4685656107504</c:v>
                </c:pt>
                <c:pt idx="7">
                  <c:v>4201.400748087226</c:v>
                </c:pt>
                <c:pt idx="8">
                  <c:v>4193.3095925206735</c:v>
                </c:pt>
                <c:pt idx="9">
                  <c:v>4186.1475358975058</c:v>
                </c:pt>
                <c:pt idx="10">
                  <c:v>4180.9859999999999</c:v>
                </c:pt>
                <c:pt idx="11">
                  <c:v>4179</c:v>
                </c:pt>
                <c:pt idx="12">
                  <c:v>4182.922406248249</c:v>
                </c:pt>
                <c:pt idx="13">
                  <c:v>4192.2464488185715</c:v>
                </c:pt>
                <c:pt idx="14">
                  <c:v>4208.0306859208586</c:v>
                </c:pt>
                <c:pt idx="15">
                  <c:v>4231.5190196637841</c:v>
                </c:pt>
              </c:numCache>
            </c:numRef>
          </c:val>
          <c:smooth val="0"/>
        </c:ser>
        <c:ser>
          <c:idx val="1"/>
          <c:order val="1"/>
          <c:marker>
            <c:symbol val="none"/>
          </c:marker>
          <c:val>
            <c:numRef>
              <c:f>'Table 3.12'!$J$35:$J$50</c:f>
              <c:numCache>
                <c:formatCode>#,##0</c:formatCode>
                <c:ptCount val="16"/>
                <c:pt idx="0">
                  <c:v>15986.165591704315</c:v>
                </c:pt>
                <c:pt idx="1">
                  <c:v>16452.140435265541</c:v>
                </c:pt>
                <c:pt idx="2">
                  <c:v>16670.805517979221</c:v>
                </c:pt>
                <c:pt idx="3">
                  <c:v>16881.755862692899</c:v>
                </c:pt>
                <c:pt idx="4">
                  <c:v>17078.419999999998</c:v>
                </c:pt>
                <c:pt idx="5">
                  <c:v>17325.651999999998</c:v>
                </c:pt>
                <c:pt idx="6">
                  <c:v>17509.864000000001</c:v>
                </c:pt>
                <c:pt idx="7">
                  <c:v>17687.276000000002</c:v>
                </c:pt>
                <c:pt idx="8">
                  <c:v>17864.892</c:v>
                </c:pt>
                <c:pt idx="9">
                  <c:v>18042.508000000002</c:v>
                </c:pt>
                <c:pt idx="10">
                  <c:v>18220.259999999998</c:v>
                </c:pt>
                <c:pt idx="11">
                  <c:v>18398</c:v>
                </c:pt>
                <c:pt idx="12">
                  <c:v>18584.671999999999</c:v>
                </c:pt>
                <c:pt idx="13">
                  <c:v>18771.263999999996</c:v>
                </c:pt>
                <c:pt idx="14">
                  <c:v>18957.72</c:v>
                </c:pt>
                <c:pt idx="15">
                  <c:v>19144.039999999997</c:v>
                </c:pt>
              </c:numCache>
            </c:numRef>
          </c:val>
          <c:smooth val="0"/>
        </c:ser>
        <c:ser>
          <c:idx val="2"/>
          <c:order val="2"/>
          <c:marker>
            <c:symbol val="none"/>
          </c:marker>
          <c:val>
            <c:numRef>
              <c:f>'Table 3.12'!$K$35:$K$50</c:f>
              <c:numCache>
                <c:formatCode>#,##0</c:formatCode>
                <c:ptCount val="16"/>
                <c:pt idx="0">
                  <c:v>9446.3705769161861</c:v>
                </c:pt>
                <c:pt idx="1">
                  <c:v>9331.0647244789634</c:v>
                </c:pt>
                <c:pt idx="2">
                  <c:v>9357.9614617652878</c:v>
                </c:pt>
                <c:pt idx="3">
                  <c:v>9378.7532570516105</c:v>
                </c:pt>
                <c:pt idx="4">
                  <c:v>9389.98</c:v>
                </c:pt>
                <c:pt idx="5">
                  <c:v>9427.1929999999993</c:v>
                </c:pt>
                <c:pt idx="6">
                  <c:v>9527.4259999999995</c:v>
                </c:pt>
                <c:pt idx="7">
                  <c:v>9623.9590000000007</c:v>
                </c:pt>
                <c:pt idx="8">
                  <c:v>9720.6029999999992</c:v>
                </c:pt>
                <c:pt idx="9">
                  <c:v>9817.2469999999994</c:v>
                </c:pt>
                <c:pt idx="10">
                  <c:v>9913.9650000000001</c:v>
                </c:pt>
                <c:pt idx="11">
                  <c:v>10011</c:v>
                </c:pt>
                <c:pt idx="12">
                  <c:v>10112.248000000001</c:v>
                </c:pt>
                <c:pt idx="13">
                  <c:v>10213.775999999998</c:v>
                </c:pt>
                <c:pt idx="14">
                  <c:v>10315.230000000001</c:v>
                </c:pt>
                <c:pt idx="15">
                  <c:v>10416.609999999999</c:v>
                </c:pt>
              </c:numCache>
            </c:numRef>
          </c:val>
          <c:smooth val="0"/>
        </c:ser>
        <c:ser>
          <c:idx val="3"/>
          <c:order val="3"/>
          <c:marker>
            <c:symbol val="none"/>
          </c:marker>
          <c:val>
            <c:numRef>
              <c:f>'Table 3.12'!$L$35:$L$50</c:f>
              <c:numCache>
                <c:formatCode>#,##0</c:formatCode>
                <c:ptCount val="16"/>
                <c:pt idx="0">
                  <c:v>6343.7571109846203</c:v>
                </c:pt>
                <c:pt idx="1">
                  <c:v>6572.5848334276379</c:v>
                </c:pt>
                <c:pt idx="2">
                  <c:v>6768.668704250611</c:v>
                </c:pt>
                <c:pt idx="3">
                  <c:v>6954.3340820503772</c:v>
                </c:pt>
                <c:pt idx="4">
                  <c:v>7126.4654308323388</c:v>
                </c:pt>
                <c:pt idx="5">
                  <c:v>7311.9982344883556</c:v>
                </c:pt>
                <c:pt idx="6">
                  <c:v>7490.389386413829</c:v>
                </c:pt>
                <c:pt idx="7">
                  <c:v>7658.4258219199946</c:v>
                </c:pt>
                <c:pt idx="8">
                  <c:v>7818.8101242395087</c:v>
                </c:pt>
                <c:pt idx="9">
                  <c:v>7971.1993679985108</c:v>
                </c:pt>
                <c:pt idx="10">
                  <c:v>8115.4</c:v>
                </c:pt>
                <c:pt idx="11">
                  <c:v>8251</c:v>
                </c:pt>
                <c:pt idx="12">
                  <c:v>8382.0598139168997</c:v>
                </c:pt>
                <c:pt idx="13">
                  <c:v>8504.0213633413787</c:v>
                </c:pt>
                <c:pt idx="14">
                  <c:v>8616.6874852373548</c:v>
                </c:pt>
                <c:pt idx="15">
                  <c:v>8719.7951842589591</c:v>
                </c:pt>
              </c:numCache>
            </c:numRef>
          </c:val>
          <c:smooth val="0"/>
        </c:ser>
        <c:dLbls>
          <c:showLegendKey val="0"/>
          <c:showVal val="0"/>
          <c:showCatName val="0"/>
          <c:showSerName val="0"/>
          <c:showPercent val="0"/>
          <c:showBubbleSize val="0"/>
        </c:dLbls>
        <c:marker val="1"/>
        <c:smooth val="0"/>
        <c:axId val="54285440"/>
        <c:axId val="54286976"/>
      </c:lineChart>
      <c:catAx>
        <c:axId val="54285440"/>
        <c:scaling>
          <c:orientation val="minMax"/>
        </c:scaling>
        <c:delete val="0"/>
        <c:axPos val="b"/>
        <c:majorTickMark val="out"/>
        <c:minorTickMark val="none"/>
        <c:tickLblPos val="nextTo"/>
        <c:crossAx val="54286976"/>
        <c:crosses val="autoZero"/>
        <c:auto val="1"/>
        <c:lblAlgn val="ctr"/>
        <c:lblOffset val="100"/>
        <c:noMultiLvlLbl val="0"/>
      </c:catAx>
      <c:valAx>
        <c:axId val="54286976"/>
        <c:scaling>
          <c:orientation val="minMax"/>
        </c:scaling>
        <c:delete val="0"/>
        <c:axPos val="l"/>
        <c:majorGridlines/>
        <c:numFmt formatCode="#,##0" sourceLinked="1"/>
        <c:majorTickMark val="out"/>
        <c:minorTickMark val="none"/>
        <c:tickLblPos val="nextTo"/>
        <c:crossAx val="54285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 3.12'!$AI$36:$AI$50</c:f>
              <c:numCache>
                <c:formatCode>#,##0</c:formatCode>
                <c:ptCount val="15"/>
                <c:pt idx="0">
                  <c:v>14412.883891752623</c:v>
                </c:pt>
                <c:pt idx="1">
                  <c:v>14678.091226785167</c:v>
                </c:pt>
                <c:pt idx="2">
                  <c:v>14967.02761062864</c:v>
                </c:pt>
                <c:pt idx="3">
                  <c:v>15260.304902027141</c:v>
                </c:pt>
                <c:pt idx="4">
                  <c:v>15557.879105789028</c:v>
                </c:pt>
                <c:pt idx="5">
                  <c:v>15859.702503801067</c:v>
                </c:pt>
                <c:pt idx="6">
                  <c:v>16120.619185415633</c:v>
                </c:pt>
                <c:pt idx="7">
                  <c:v>16384.855533617676</c:v>
                </c:pt>
                <c:pt idx="8">
                  <c:v>16652.343287639695</c:v>
                </c:pt>
                <c:pt idx="9">
                  <c:v>16923.011505335729</c:v>
                </c:pt>
                <c:pt idx="10">
                  <c:v>17196.786563181475</c:v>
                </c:pt>
                <c:pt idx="11">
                  <c:v>17466.221955242996</c:v>
                </c:pt>
                <c:pt idx="12">
                  <c:v>17738.476305476215</c:v>
                </c:pt>
                <c:pt idx="13">
                  <c:v>18013.467092213341</c:v>
                </c:pt>
                <c:pt idx="14">
                  <c:v>18291.109275076473</c:v>
                </c:pt>
              </c:numCache>
            </c:numRef>
          </c:val>
          <c:smooth val="0"/>
        </c:ser>
        <c:ser>
          <c:idx val="1"/>
          <c:order val="1"/>
          <c:marker>
            <c:symbol val="none"/>
          </c:marker>
          <c:val>
            <c:numRef>
              <c:f>'Table 3.12'!$AJ$36:$AJ$50</c:f>
              <c:numCache>
                <c:formatCode>#,##0</c:formatCode>
                <c:ptCount val="15"/>
                <c:pt idx="0">
                  <c:v>11424.393867567573</c:v>
                </c:pt>
                <c:pt idx="1">
                  <c:v>11524.663722718322</c:v>
                </c:pt>
                <c:pt idx="2">
                  <c:v>11633.186066912036</c:v>
                </c:pt>
                <c:pt idx="3">
                  <c:v>11734.798820989854</c:v>
                </c:pt>
                <c:pt idx="4">
                  <c:v>11829.692111673043</c:v>
                </c:pt>
                <c:pt idx="5">
                  <c:v>11918.072154415739</c:v>
                </c:pt>
                <c:pt idx="6">
                  <c:v>11966.679244176354</c:v>
                </c:pt>
                <c:pt idx="7">
                  <c:v>12009.474914706207</c:v>
                </c:pt>
                <c:pt idx="8">
                  <c:v>12046.754157240874</c:v>
                </c:pt>
                <c:pt idx="9">
                  <c:v>12078.823550683937</c:v>
                </c:pt>
                <c:pt idx="10">
                  <c:v>12106.001261607224</c:v>
                </c:pt>
                <c:pt idx="11">
                  <c:v>12123.501304736466</c:v>
                </c:pt>
                <c:pt idx="12">
                  <c:v>12136.835995845509</c:v>
                </c:pt>
                <c:pt idx="13">
                  <c:v>12146.361955136752</c:v>
                </c:pt>
                <c:pt idx="14">
                  <c:v>12152.446687504133</c:v>
                </c:pt>
              </c:numCache>
            </c:numRef>
          </c:val>
          <c:smooth val="0"/>
        </c:ser>
        <c:ser>
          <c:idx val="2"/>
          <c:order val="2"/>
          <c:marker>
            <c:symbol val="none"/>
          </c:marker>
          <c:val>
            <c:numRef>
              <c:f>'Table 3.12'!$AK$36:$AK$50</c:f>
              <c:numCache>
                <c:formatCode>#,##0</c:formatCode>
                <c:ptCount val="15"/>
                <c:pt idx="0">
                  <c:v>20271.838407597013</c:v>
                </c:pt>
                <c:pt idx="1">
                  <c:v>20730.918446601474</c:v>
                </c:pt>
                <c:pt idx="2">
                  <c:v>21163.11815060164</c:v>
                </c:pt>
                <c:pt idx="3">
                  <c:v>21541.001689736197</c:v>
                </c:pt>
                <c:pt idx="4">
                  <c:v>21864.413628286587</c:v>
                </c:pt>
                <c:pt idx="5">
                  <c:v>22128.007839600996</c:v>
                </c:pt>
                <c:pt idx="6">
                  <c:v>22288.554229972313</c:v>
                </c:pt>
                <c:pt idx="7">
                  <c:v>22449.100620343634</c:v>
                </c:pt>
                <c:pt idx="8">
                  <c:v>22609.647010714951</c:v>
                </c:pt>
                <c:pt idx="9">
                  <c:v>22770.193401086268</c:v>
                </c:pt>
                <c:pt idx="10">
                  <c:v>22998</c:v>
                </c:pt>
                <c:pt idx="11">
                  <c:v>23230.84</c:v>
                </c:pt>
                <c:pt idx="12">
                  <c:v>23464.080000000002</c:v>
                </c:pt>
                <c:pt idx="13">
                  <c:v>23697.15</c:v>
                </c:pt>
                <c:pt idx="14">
                  <c:v>23930.05</c:v>
                </c:pt>
              </c:numCache>
            </c:numRef>
          </c:val>
          <c:smooth val="0"/>
        </c:ser>
        <c:ser>
          <c:idx val="3"/>
          <c:order val="3"/>
          <c:marker>
            <c:symbol val="none"/>
          </c:marker>
          <c:val>
            <c:numRef>
              <c:f>'Table 3.12'!$AL$36:$AL$50</c:f>
              <c:numCache>
                <c:formatCode>#,##0</c:formatCode>
                <c:ptCount val="15"/>
                <c:pt idx="0">
                  <c:v>23902.010596751436</c:v>
                </c:pt>
                <c:pt idx="1">
                  <c:v>24136.208842032418</c:v>
                </c:pt>
                <c:pt idx="2">
                  <c:v>24390.628670202546</c:v>
                </c:pt>
                <c:pt idx="3">
                  <c:v>24634.345077341983</c:v>
                </c:pt>
                <c:pt idx="4">
                  <c:v>24868.582444010721</c:v>
                </c:pt>
                <c:pt idx="5">
                  <c:v>25094.628453587186</c:v>
                </c:pt>
                <c:pt idx="6">
                  <c:v>25243.205205806862</c:v>
                </c:pt>
                <c:pt idx="7">
                  <c:v>25386.569579971823</c:v>
                </c:pt>
                <c:pt idx="8">
                  <c:v>25526.225303136373</c:v>
                </c:pt>
                <c:pt idx="9">
                  <c:v>25663.72169525866</c:v>
                </c:pt>
                <c:pt idx="10">
                  <c:v>25876</c:v>
                </c:pt>
                <c:pt idx="11">
                  <c:v>26095.423864039767</c:v>
                </c:pt>
                <c:pt idx="12">
                  <c:v>26317.490305256983</c:v>
                </c:pt>
                <c:pt idx="13">
                  <c:v>26543.674108354811</c:v>
                </c:pt>
                <c:pt idx="14">
                  <c:v>26775.82551052716</c:v>
                </c:pt>
              </c:numCache>
            </c:numRef>
          </c:val>
          <c:smooth val="0"/>
        </c:ser>
        <c:dLbls>
          <c:showLegendKey val="0"/>
          <c:showVal val="0"/>
          <c:showCatName val="0"/>
          <c:showSerName val="0"/>
          <c:showPercent val="0"/>
          <c:showBubbleSize val="0"/>
        </c:dLbls>
        <c:marker val="1"/>
        <c:smooth val="0"/>
        <c:axId val="54317440"/>
        <c:axId val="54318976"/>
      </c:lineChart>
      <c:catAx>
        <c:axId val="54317440"/>
        <c:scaling>
          <c:orientation val="minMax"/>
        </c:scaling>
        <c:delete val="0"/>
        <c:axPos val="b"/>
        <c:majorTickMark val="out"/>
        <c:minorTickMark val="none"/>
        <c:tickLblPos val="nextTo"/>
        <c:crossAx val="54318976"/>
        <c:crosses val="autoZero"/>
        <c:auto val="1"/>
        <c:lblAlgn val="ctr"/>
        <c:lblOffset val="100"/>
        <c:noMultiLvlLbl val="0"/>
      </c:catAx>
      <c:valAx>
        <c:axId val="54318976"/>
        <c:scaling>
          <c:orientation val="minMax"/>
        </c:scaling>
        <c:delete val="0"/>
        <c:axPos val="l"/>
        <c:majorGridlines/>
        <c:numFmt formatCode="#,##0" sourceLinked="1"/>
        <c:majorTickMark val="out"/>
        <c:minorTickMark val="none"/>
        <c:tickLblPos val="nextTo"/>
        <c:crossAx val="54317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65"/>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53599616"/>
        <c:axId val="53601408"/>
      </c:scatterChart>
      <c:valAx>
        <c:axId val="53599616"/>
        <c:scaling>
          <c:orientation val="minMax"/>
        </c:scaling>
        <c:delete val="0"/>
        <c:axPos val="b"/>
        <c:numFmt formatCode="General" sourceLinked="1"/>
        <c:majorTickMark val="out"/>
        <c:minorTickMark val="none"/>
        <c:tickLblPos val="nextTo"/>
        <c:crossAx val="53601408"/>
        <c:crosses val="autoZero"/>
        <c:crossBetween val="midCat"/>
      </c:valAx>
      <c:valAx>
        <c:axId val="53601408"/>
        <c:scaling>
          <c:orientation val="minMax"/>
        </c:scaling>
        <c:delete val="0"/>
        <c:axPos val="l"/>
        <c:majorGridlines/>
        <c:numFmt formatCode="#,##0.00" sourceLinked="1"/>
        <c:majorTickMark val="out"/>
        <c:minorTickMark val="none"/>
        <c:tickLblPos val="nextTo"/>
        <c:crossAx val="53599616"/>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54167040"/>
        <c:axId val="54168576"/>
      </c:scatterChart>
      <c:valAx>
        <c:axId val="54167040"/>
        <c:scaling>
          <c:orientation val="minMax"/>
        </c:scaling>
        <c:delete val="0"/>
        <c:axPos val="b"/>
        <c:numFmt formatCode="General" sourceLinked="1"/>
        <c:majorTickMark val="out"/>
        <c:minorTickMark val="none"/>
        <c:tickLblPos val="nextTo"/>
        <c:crossAx val="54168576"/>
        <c:crosses val="autoZero"/>
        <c:crossBetween val="midCat"/>
      </c:valAx>
      <c:valAx>
        <c:axId val="54168576"/>
        <c:scaling>
          <c:orientation val="minMax"/>
        </c:scaling>
        <c:delete val="0"/>
        <c:axPos val="l"/>
        <c:majorGridlines/>
        <c:numFmt formatCode="General" sourceLinked="1"/>
        <c:majorTickMark val="out"/>
        <c:minorTickMark val="none"/>
        <c:tickLblPos val="nextTo"/>
        <c:crossAx val="54167040"/>
        <c:crosses val="autoZero"/>
        <c:crossBetween val="midCat"/>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cstate="print"/>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347662</xdr:colOff>
      <xdr:row>51</xdr:row>
      <xdr:rowOff>66675</xdr:rowOff>
    </xdr:from>
    <xdr:to>
      <xdr:col>18</xdr:col>
      <xdr:colOff>185737</xdr:colOff>
      <xdr:row>66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176212</xdr:colOff>
      <xdr:row>37</xdr:row>
      <xdr:rowOff>171450</xdr:rowOff>
    </xdr:from>
    <xdr:to>
      <xdr:col>32</xdr:col>
      <xdr:colOff>604837</xdr:colOff>
      <xdr:row>51</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209550</xdr:colOff>
      <xdr:row>47</xdr:row>
      <xdr:rowOff>66675</xdr:rowOff>
    </xdr:from>
    <xdr:to>
      <xdr:col>22</xdr:col>
      <xdr:colOff>66675</xdr:colOff>
      <xdr:row>64</xdr:row>
      <xdr:rowOff>19050</xdr:rowOff>
    </xdr:to>
    <xdr:sp macro="" textlink="">
      <xdr:nvSpPr>
        <xdr:cNvPr id="2" name="TextBox 1"/>
        <xdr:cNvSpPr txBox="1"/>
      </xdr:nvSpPr>
      <xdr:spPr>
        <a:xfrm>
          <a:off x="11172825" y="10077450"/>
          <a:ext cx="35147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Calculate %</a:t>
          </a:r>
          <a:r>
            <a:rPr lang="en-GB" sz="1100" baseline="0"/>
            <a:t> of service from this table</a:t>
          </a:r>
        </a:p>
        <a:p>
          <a:endParaRPr lang="en-GB" sz="1100" baseline="0"/>
        </a:p>
        <a:p>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cstate="print"/>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623887</xdr:colOff>
      <xdr:row>52</xdr:row>
      <xdr:rowOff>123824</xdr:rowOff>
    </xdr:from>
    <xdr:to>
      <xdr:col>14</xdr:col>
      <xdr:colOff>190500</xdr:colOff>
      <xdr:row>75</xdr:row>
      <xdr:rowOff>123824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r>
            <a:rPr lang="en-GB" sz="1100"/>
            <a:t>The</a:t>
          </a:r>
          <a:r>
            <a:rPr lang="en-GB" sz="1100" baseline="0"/>
            <a:t> electriity in lighting and cooking thus needs to be not used in Tabel 3.02</a:t>
          </a:r>
        </a:p>
        <a:p>
          <a:endParaRPr lang="en-GB" sz="1100"/>
        </a:p>
        <a:p>
          <a:r>
            <a:rPr lang="en-GB" sz="1100"/>
            <a:t>6869</a:t>
          </a:r>
          <a:r>
            <a:rPr lang="en-GB" sz="1100" baseline="0"/>
            <a:t> - 1138 - 1002 = 4729... This is  smaller than 5113 in </a:t>
          </a:r>
          <a:endParaRPr lang="en-GB" sz="1100"/>
        </a:p>
      </xdr:txBody>
    </xdr:sp>
    <xdr:clientData/>
  </xdr:twoCellAnchor>
  <xdr:twoCellAnchor>
    <xdr:from>
      <xdr:col>13</xdr:col>
      <xdr:colOff>233362</xdr:colOff>
      <xdr:row>45</xdr:row>
      <xdr:rowOff>152400</xdr:rowOff>
    </xdr:from>
    <xdr:to>
      <xdr:col>21</xdr:col>
      <xdr:colOff>119062</xdr:colOff>
      <xdr:row>60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100012</xdr:colOff>
      <xdr:row>53</xdr:row>
      <xdr:rowOff>66675</xdr:rowOff>
    </xdr:from>
    <xdr:to>
      <xdr:col>29</xdr:col>
      <xdr:colOff>23812</xdr:colOff>
      <xdr:row>69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s://www.gov.uk/government/organisations/department-of-energy-climate-change/series/energy-consumption-in-the-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7.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58" customWidth="1"/>
    <col min="2" max="2" width="11.5703125" style="2025" customWidth="1"/>
    <col min="3" max="3" width="2.42578125" style="1249" customWidth="1"/>
    <col min="4" max="4" width="107.85546875" style="1258" bestFit="1" customWidth="1"/>
    <col min="5" max="5" width="9.140625" style="1248"/>
    <col min="6" max="6" width="12.28515625" style="1249" bestFit="1" customWidth="1"/>
    <col min="7" max="249" width="9.140625" style="1249"/>
    <col min="250" max="250" width="1.85546875" style="1249" customWidth="1"/>
    <col min="251" max="251" width="11.5703125" style="1249" customWidth="1"/>
    <col min="252" max="252" width="2.42578125" style="1249" customWidth="1"/>
    <col min="253" max="253" width="27.140625" style="1249" customWidth="1"/>
    <col min="254" max="254" width="30.140625" style="1249" customWidth="1"/>
    <col min="255" max="256" width="9.140625" style="1249"/>
    <col min="257" max="257" width="16" style="1249" customWidth="1"/>
    <col min="258" max="258" width="9.140625" style="1249"/>
    <col min="259" max="259" width="27.85546875" style="1249" customWidth="1"/>
    <col min="260" max="260" width="34.7109375" style="1249" customWidth="1"/>
    <col min="261" max="261" width="9.140625" style="1249"/>
    <col min="262" max="262" width="12.28515625" style="1249" bestFit="1" customWidth="1"/>
    <col min="263" max="505" width="9.140625" style="1249"/>
    <col min="506" max="506" width="1.85546875" style="1249" customWidth="1"/>
    <col min="507" max="507" width="11.5703125" style="1249" customWidth="1"/>
    <col min="508" max="508" width="2.42578125" style="1249" customWidth="1"/>
    <col min="509" max="509" width="27.140625" style="1249" customWidth="1"/>
    <col min="510" max="510" width="30.140625" style="1249" customWidth="1"/>
    <col min="511" max="512" width="9.140625" style="1249"/>
    <col min="513" max="513" width="16" style="1249" customWidth="1"/>
    <col min="514" max="514" width="9.140625" style="1249"/>
    <col min="515" max="515" width="27.85546875" style="1249" customWidth="1"/>
    <col min="516" max="516" width="34.7109375" style="1249" customWidth="1"/>
    <col min="517" max="517" width="9.140625" style="1249"/>
    <col min="518" max="518" width="12.28515625" style="1249" bestFit="1" customWidth="1"/>
    <col min="519" max="761" width="9.140625" style="1249"/>
    <col min="762" max="762" width="1.85546875" style="1249" customWidth="1"/>
    <col min="763" max="763" width="11.5703125" style="1249" customWidth="1"/>
    <col min="764" max="764" width="2.42578125" style="1249" customWidth="1"/>
    <col min="765" max="765" width="27.140625" style="1249" customWidth="1"/>
    <col min="766" max="766" width="30.140625" style="1249" customWidth="1"/>
    <col min="767" max="768" width="9.140625" style="1249"/>
    <col min="769" max="769" width="16" style="1249" customWidth="1"/>
    <col min="770" max="770" width="9.140625" style="1249"/>
    <col min="771" max="771" width="27.85546875" style="1249" customWidth="1"/>
    <col min="772" max="772" width="34.7109375" style="1249" customWidth="1"/>
    <col min="773" max="773" width="9.140625" style="1249"/>
    <col min="774" max="774" width="12.28515625" style="1249" bestFit="1" customWidth="1"/>
    <col min="775" max="1017" width="9.140625" style="1249"/>
    <col min="1018" max="1018" width="1.85546875" style="1249" customWidth="1"/>
    <col min="1019" max="1019" width="11.5703125" style="1249" customWidth="1"/>
    <col min="1020" max="1020" width="2.42578125" style="1249" customWidth="1"/>
    <col min="1021" max="1021" width="27.140625" style="1249" customWidth="1"/>
    <col min="1022" max="1022" width="30.140625" style="1249" customWidth="1"/>
    <col min="1023" max="1024" width="9.140625" style="1249"/>
    <col min="1025" max="1025" width="16" style="1249" customWidth="1"/>
    <col min="1026" max="1026" width="9.140625" style="1249"/>
    <col min="1027" max="1027" width="27.85546875" style="1249" customWidth="1"/>
    <col min="1028" max="1028" width="34.7109375" style="1249" customWidth="1"/>
    <col min="1029" max="1029" width="9.140625" style="1249"/>
    <col min="1030" max="1030" width="12.28515625" style="1249" bestFit="1" customWidth="1"/>
    <col min="1031" max="1273" width="9.140625" style="1249"/>
    <col min="1274" max="1274" width="1.85546875" style="1249" customWidth="1"/>
    <col min="1275" max="1275" width="11.5703125" style="1249" customWidth="1"/>
    <col min="1276" max="1276" width="2.42578125" style="1249" customWidth="1"/>
    <col min="1277" max="1277" width="27.140625" style="1249" customWidth="1"/>
    <col min="1278" max="1278" width="30.140625" style="1249" customWidth="1"/>
    <col min="1279" max="1280" width="9.140625" style="1249"/>
    <col min="1281" max="1281" width="16" style="1249" customWidth="1"/>
    <col min="1282" max="1282" width="9.140625" style="1249"/>
    <col min="1283" max="1283" width="27.85546875" style="1249" customWidth="1"/>
    <col min="1284" max="1284" width="34.7109375" style="1249" customWidth="1"/>
    <col min="1285" max="1285" width="9.140625" style="1249"/>
    <col min="1286" max="1286" width="12.28515625" style="1249" bestFit="1" customWidth="1"/>
    <col min="1287" max="1529" width="9.140625" style="1249"/>
    <col min="1530" max="1530" width="1.85546875" style="1249" customWidth="1"/>
    <col min="1531" max="1531" width="11.5703125" style="1249" customWidth="1"/>
    <col min="1532" max="1532" width="2.42578125" style="1249" customWidth="1"/>
    <col min="1533" max="1533" width="27.140625" style="1249" customWidth="1"/>
    <col min="1534" max="1534" width="30.140625" style="1249" customWidth="1"/>
    <col min="1535" max="1536" width="9.140625" style="1249"/>
    <col min="1537" max="1537" width="16" style="1249" customWidth="1"/>
    <col min="1538" max="1538" width="9.140625" style="1249"/>
    <col min="1539" max="1539" width="27.85546875" style="1249" customWidth="1"/>
    <col min="1540" max="1540" width="34.7109375" style="1249" customWidth="1"/>
    <col min="1541" max="1541" width="9.140625" style="1249"/>
    <col min="1542" max="1542" width="12.28515625" style="1249" bestFit="1" customWidth="1"/>
    <col min="1543" max="1785" width="9.140625" style="1249"/>
    <col min="1786" max="1786" width="1.85546875" style="1249" customWidth="1"/>
    <col min="1787" max="1787" width="11.5703125" style="1249" customWidth="1"/>
    <col min="1788" max="1788" width="2.42578125" style="1249" customWidth="1"/>
    <col min="1789" max="1789" width="27.140625" style="1249" customWidth="1"/>
    <col min="1790" max="1790" width="30.140625" style="1249" customWidth="1"/>
    <col min="1791" max="1792" width="9.140625" style="1249"/>
    <col min="1793" max="1793" width="16" style="1249" customWidth="1"/>
    <col min="1794" max="1794" width="9.140625" style="1249"/>
    <col min="1795" max="1795" width="27.85546875" style="1249" customWidth="1"/>
    <col min="1796" max="1796" width="34.7109375" style="1249" customWidth="1"/>
    <col min="1797" max="1797" width="9.140625" style="1249"/>
    <col min="1798" max="1798" width="12.28515625" style="1249" bestFit="1" customWidth="1"/>
    <col min="1799" max="2041" width="9.140625" style="1249"/>
    <col min="2042" max="2042" width="1.85546875" style="1249" customWidth="1"/>
    <col min="2043" max="2043" width="11.5703125" style="1249" customWidth="1"/>
    <col min="2044" max="2044" width="2.42578125" style="1249" customWidth="1"/>
    <col min="2045" max="2045" width="27.140625" style="1249" customWidth="1"/>
    <col min="2046" max="2046" width="30.140625" style="1249" customWidth="1"/>
    <col min="2047" max="2048" width="9.140625" style="1249"/>
    <col min="2049" max="2049" width="16" style="1249" customWidth="1"/>
    <col min="2050" max="2050" width="9.140625" style="1249"/>
    <col min="2051" max="2051" width="27.85546875" style="1249" customWidth="1"/>
    <col min="2052" max="2052" width="34.7109375" style="1249" customWidth="1"/>
    <col min="2053" max="2053" width="9.140625" style="1249"/>
    <col min="2054" max="2054" width="12.28515625" style="1249" bestFit="1" customWidth="1"/>
    <col min="2055" max="2297" width="9.140625" style="1249"/>
    <col min="2298" max="2298" width="1.85546875" style="1249" customWidth="1"/>
    <col min="2299" max="2299" width="11.5703125" style="1249" customWidth="1"/>
    <col min="2300" max="2300" width="2.42578125" style="1249" customWidth="1"/>
    <col min="2301" max="2301" width="27.140625" style="1249" customWidth="1"/>
    <col min="2302" max="2302" width="30.140625" style="1249" customWidth="1"/>
    <col min="2303" max="2304" width="9.140625" style="1249"/>
    <col min="2305" max="2305" width="16" style="1249" customWidth="1"/>
    <col min="2306" max="2306" width="9.140625" style="1249"/>
    <col min="2307" max="2307" width="27.85546875" style="1249" customWidth="1"/>
    <col min="2308" max="2308" width="34.7109375" style="1249" customWidth="1"/>
    <col min="2309" max="2309" width="9.140625" style="1249"/>
    <col min="2310" max="2310" width="12.28515625" style="1249" bestFit="1" customWidth="1"/>
    <col min="2311" max="2553" width="9.140625" style="1249"/>
    <col min="2554" max="2554" width="1.85546875" style="1249" customWidth="1"/>
    <col min="2555" max="2555" width="11.5703125" style="1249" customWidth="1"/>
    <col min="2556" max="2556" width="2.42578125" style="1249" customWidth="1"/>
    <col min="2557" max="2557" width="27.140625" style="1249" customWidth="1"/>
    <col min="2558" max="2558" width="30.140625" style="1249" customWidth="1"/>
    <col min="2559" max="2560" width="9.140625" style="1249"/>
    <col min="2561" max="2561" width="16" style="1249" customWidth="1"/>
    <col min="2562" max="2562" width="9.140625" style="1249"/>
    <col min="2563" max="2563" width="27.85546875" style="1249" customWidth="1"/>
    <col min="2564" max="2564" width="34.7109375" style="1249" customWidth="1"/>
    <col min="2565" max="2565" width="9.140625" style="1249"/>
    <col min="2566" max="2566" width="12.28515625" style="1249" bestFit="1" customWidth="1"/>
    <col min="2567" max="2809" width="9.140625" style="1249"/>
    <col min="2810" max="2810" width="1.85546875" style="1249" customWidth="1"/>
    <col min="2811" max="2811" width="11.5703125" style="1249" customWidth="1"/>
    <col min="2812" max="2812" width="2.42578125" style="1249" customWidth="1"/>
    <col min="2813" max="2813" width="27.140625" style="1249" customWidth="1"/>
    <col min="2814" max="2814" width="30.140625" style="1249" customWidth="1"/>
    <col min="2815" max="2816" width="9.140625" style="1249"/>
    <col min="2817" max="2817" width="16" style="1249" customWidth="1"/>
    <col min="2818" max="2818" width="9.140625" style="1249"/>
    <col min="2819" max="2819" width="27.85546875" style="1249" customWidth="1"/>
    <col min="2820" max="2820" width="34.7109375" style="1249" customWidth="1"/>
    <col min="2821" max="2821" width="9.140625" style="1249"/>
    <col min="2822" max="2822" width="12.28515625" style="1249" bestFit="1" customWidth="1"/>
    <col min="2823" max="3065" width="9.140625" style="1249"/>
    <col min="3066" max="3066" width="1.85546875" style="1249" customWidth="1"/>
    <col min="3067" max="3067" width="11.5703125" style="1249" customWidth="1"/>
    <col min="3068" max="3068" width="2.42578125" style="1249" customWidth="1"/>
    <col min="3069" max="3069" width="27.140625" style="1249" customWidth="1"/>
    <col min="3070" max="3070" width="30.140625" style="1249" customWidth="1"/>
    <col min="3071" max="3072" width="9.140625" style="1249"/>
    <col min="3073" max="3073" width="16" style="1249" customWidth="1"/>
    <col min="3074" max="3074" width="9.140625" style="1249"/>
    <col min="3075" max="3075" width="27.85546875" style="1249" customWidth="1"/>
    <col min="3076" max="3076" width="34.7109375" style="1249" customWidth="1"/>
    <col min="3077" max="3077" width="9.140625" style="1249"/>
    <col min="3078" max="3078" width="12.28515625" style="1249" bestFit="1" customWidth="1"/>
    <col min="3079" max="3321" width="9.140625" style="1249"/>
    <col min="3322" max="3322" width="1.85546875" style="1249" customWidth="1"/>
    <col min="3323" max="3323" width="11.5703125" style="1249" customWidth="1"/>
    <col min="3324" max="3324" width="2.42578125" style="1249" customWidth="1"/>
    <col min="3325" max="3325" width="27.140625" style="1249" customWidth="1"/>
    <col min="3326" max="3326" width="30.140625" style="1249" customWidth="1"/>
    <col min="3327" max="3328" width="9.140625" style="1249"/>
    <col min="3329" max="3329" width="16" style="1249" customWidth="1"/>
    <col min="3330" max="3330" width="9.140625" style="1249"/>
    <col min="3331" max="3331" width="27.85546875" style="1249" customWidth="1"/>
    <col min="3332" max="3332" width="34.7109375" style="1249" customWidth="1"/>
    <col min="3333" max="3333" width="9.140625" style="1249"/>
    <col min="3334" max="3334" width="12.28515625" style="1249" bestFit="1" customWidth="1"/>
    <col min="3335" max="3577" width="9.140625" style="1249"/>
    <col min="3578" max="3578" width="1.85546875" style="1249" customWidth="1"/>
    <col min="3579" max="3579" width="11.5703125" style="1249" customWidth="1"/>
    <col min="3580" max="3580" width="2.42578125" style="1249" customWidth="1"/>
    <col min="3581" max="3581" width="27.140625" style="1249" customWidth="1"/>
    <col min="3582" max="3582" width="30.140625" style="1249" customWidth="1"/>
    <col min="3583" max="3584" width="9.140625" style="1249"/>
    <col min="3585" max="3585" width="16" style="1249" customWidth="1"/>
    <col min="3586" max="3586" width="9.140625" style="1249"/>
    <col min="3587" max="3587" width="27.85546875" style="1249" customWidth="1"/>
    <col min="3588" max="3588" width="34.7109375" style="1249" customWidth="1"/>
    <col min="3589" max="3589" width="9.140625" style="1249"/>
    <col min="3590" max="3590" width="12.28515625" style="1249" bestFit="1" customWidth="1"/>
    <col min="3591" max="3833" width="9.140625" style="1249"/>
    <col min="3834" max="3834" width="1.85546875" style="1249" customWidth="1"/>
    <col min="3835" max="3835" width="11.5703125" style="1249" customWidth="1"/>
    <col min="3836" max="3836" width="2.42578125" style="1249" customWidth="1"/>
    <col min="3837" max="3837" width="27.140625" style="1249" customWidth="1"/>
    <col min="3838" max="3838" width="30.140625" style="1249" customWidth="1"/>
    <col min="3839" max="3840" width="9.140625" style="1249"/>
    <col min="3841" max="3841" width="16" style="1249" customWidth="1"/>
    <col min="3842" max="3842" width="9.140625" style="1249"/>
    <col min="3843" max="3843" width="27.85546875" style="1249" customWidth="1"/>
    <col min="3844" max="3844" width="34.7109375" style="1249" customWidth="1"/>
    <col min="3845" max="3845" width="9.140625" style="1249"/>
    <col min="3846" max="3846" width="12.28515625" style="1249" bestFit="1" customWidth="1"/>
    <col min="3847" max="4089" width="9.140625" style="1249"/>
    <col min="4090" max="4090" width="1.85546875" style="1249" customWidth="1"/>
    <col min="4091" max="4091" width="11.5703125" style="1249" customWidth="1"/>
    <col min="4092" max="4092" width="2.42578125" style="1249" customWidth="1"/>
    <col min="4093" max="4093" width="27.140625" style="1249" customWidth="1"/>
    <col min="4094" max="4094" width="30.140625" style="1249" customWidth="1"/>
    <col min="4095" max="4096" width="9.140625" style="1249"/>
    <col min="4097" max="4097" width="16" style="1249" customWidth="1"/>
    <col min="4098" max="4098" width="9.140625" style="1249"/>
    <col min="4099" max="4099" width="27.85546875" style="1249" customWidth="1"/>
    <col min="4100" max="4100" width="34.7109375" style="1249" customWidth="1"/>
    <col min="4101" max="4101" width="9.140625" style="1249"/>
    <col min="4102" max="4102" width="12.28515625" style="1249" bestFit="1" customWidth="1"/>
    <col min="4103" max="4345" width="9.140625" style="1249"/>
    <col min="4346" max="4346" width="1.85546875" style="1249" customWidth="1"/>
    <col min="4347" max="4347" width="11.5703125" style="1249" customWidth="1"/>
    <col min="4348" max="4348" width="2.42578125" style="1249" customWidth="1"/>
    <col min="4349" max="4349" width="27.140625" style="1249" customWidth="1"/>
    <col min="4350" max="4350" width="30.140625" style="1249" customWidth="1"/>
    <col min="4351" max="4352" width="9.140625" style="1249"/>
    <col min="4353" max="4353" width="16" style="1249" customWidth="1"/>
    <col min="4354" max="4354" width="9.140625" style="1249"/>
    <col min="4355" max="4355" width="27.85546875" style="1249" customWidth="1"/>
    <col min="4356" max="4356" width="34.7109375" style="1249" customWidth="1"/>
    <col min="4357" max="4357" width="9.140625" style="1249"/>
    <col min="4358" max="4358" width="12.28515625" style="1249" bestFit="1" customWidth="1"/>
    <col min="4359" max="4601" width="9.140625" style="1249"/>
    <col min="4602" max="4602" width="1.85546875" style="1249" customWidth="1"/>
    <col min="4603" max="4603" width="11.5703125" style="1249" customWidth="1"/>
    <col min="4604" max="4604" width="2.42578125" style="1249" customWidth="1"/>
    <col min="4605" max="4605" width="27.140625" style="1249" customWidth="1"/>
    <col min="4606" max="4606" width="30.140625" style="1249" customWidth="1"/>
    <col min="4607" max="4608" width="9.140625" style="1249"/>
    <col min="4609" max="4609" width="16" style="1249" customWidth="1"/>
    <col min="4610" max="4610" width="9.140625" style="1249"/>
    <col min="4611" max="4611" width="27.85546875" style="1249" customWidth="1"/>
    <col min="4612" max="4612" width="34.7109375" style="1249" customWidth="1"/>
    <col min="4613" max="4613" width="9.140625" style="1249"/>
    <col min="4614" max="4614" width="12.28515625" style="1249" bestFit="1" customWidth="1"/>
    <col min="4615" max="4857" width="9.140625" style="1249"/>
    <col min="4858" max="4858" width="1.85546875" style="1249" customWidth="1"/>
    <col min="4859" max="4859" width="11.5703125" style="1249" customWidth="1"/>
    <col min="4860" max="4860" width="2.42578125" style="1249" customWidth="1"/>
    <col min="4861" max="4861" width="27.140625" style="1249" customWidth="1"/>
    <col min="4862" max="4862" width="30.140625" style="1249" customWidth="1"/>
    <col min="4863" max="4864" width="9.140625" style="1249"/>
    <col min="4865" max="4865" width="16" style="1249" customWidth="1"/>
    <col min="4866" max="4866" width="9.140625" style="1249"/>
    <col min="4867" max="4867" width="27.85546875" style="1249" customWidth="1"/>
    <col min="4868" max="4868" width="34.7109375" style="1249" customWidth="1"/>
    <col min="4869" max="4869" width="9.140625" style="1249"/>
    <col min="4870" max="4870" width="12.28515625" style="1249" bestFit="1" customWidth="1"/>
    <col min="4871" max="5113" width="9.140625" style="1249"/>
    <col min="5114" max="5114" width="1.85546875" style="1249" customWidth="1"/>
    <col min="5115" max="5115" width="11.5703125" style="1249" customWidth="1"/>
    <col min="5116" max="5116" width="2.42578125" style="1249" customWidth="1"/>
    <col min="5117" max="5117" width="27.140625" style="1249" customWidth="1"/>
    <col min="5118" max="5118" width="30.140625" style="1249" customWidth="1"/>
    <col min="5119" max="5120" width="9.140625" style="1249"/>
    <col min="5121" max="5121" width="16" style="1249" customWidth="1"/>
    <col min="5122" max="5122" width="9.140625" style="1249"/>
    <col min="5123" max="5123" width="27.85546875" style="1249" customWidth="1"/>
    <col min="5124" max="5124" width="34.7109375" style="1249" customWidth="1"/>
    <col min="5125" max="5125" width="9.140625" style="1249"/>
    <col min="5126" max="5126" width="12.28515625" style="1249" bestFit="1" customWidth="1"/>
    <col min="5127" max="5369" width="9.140625" style="1249"/>
    <col min="5370" max="5370" width="1.85546875" style="1249" customWidth="1"/>
    <col min="5371" max="5371" width="11.5703125" style="1249" customWidth="1"/>
    <col min="5372" max="5372" width="2.42578125" style="1249" customWidth="1"/>
    <col min="5373" max="5373" width="27.140625" style="1249" customWidth="1"/>
    <col min="5374" max="5374" width="30.140625" style="1249" customWidth="1"/>
    <col min="5375" max="5376" width="9.140625" style="1249"/>
    <col min="5377" max="5377" width="16" style="1249" customWidth="1"/>
    <col min="5378" max="5378" width="9.140625" style="1249"/>
    <col min="5379" max="5379" width="27.85546875" style="1249" customWidth="1"/>
    <col min="5380" max="5380" width="34.7109375" style="1249" customWidth="1"/>
    <col min="5381" max="5381" width="9.140625" style="1249"/>
    <col min="5382" max="5382" width="12.28515625" style="1249" bestFit="1" customWidth="1"/>
    <col min="5383" max="5625" width="9.140625" style="1249"/>
    <col min="5626" max="5626" width="1.85546875" style="1249" customWidth="1"/>
    <col min="5627" max="5627" width="11.5703125" style="1249" customWidth="1"/>
    <col min="5628" max="5628" width="2.42578125" style="1249" customWidth="1"/>
    <col min="5629" max="5629" width="27.140625" style="1249" customWidth="1"/>
    <col min="5630" max="5630" width="30.140625" style="1249" customWidth="1"/>
    <col min="5631" max="5632" width="9.140625" style="1249"/>
    <col min="5633" max="5633" width="16" style="1249" customWidth="1"/>
    <col min="5634" max="5634" width="9.140625" style="1249"/>
    <col min="5635" max="5635" width="27.85546875" style="1249" customWidth="1"/>
    <col min="5636" max="5636" width="34.7109375" style="1249" customWidth="1"/>
    <col min="5637" max="5637" width="9.140625" style="1249"/>
    <col min="5638" max="5638" width="12.28515625" style="1249" bestFit="1" customWidth="1"/>
    <col min="5639" max="5881" width="9.140625" style="1249"/>
    <col min="5882" max="5882" width="1.85546875" style="1249" customWidth="1"/>
    <col min="5883" max="5883" width="11.5703125" style="1249" customWidth="1"/>
    <col min="5884" max="5884" width="2.42578125" style="1249" customWidth="1"/>
    <col min="5885" max="5885" width="27.140625" style="1249" customWidth="1"/>
    <col min="5886" max="5886" width="30.140625" style="1249" customWidth="1"/>
    <col min="5887" max="5888" width="9.140625" style="1249"/>
    <col min="5889" max="5889" width="16" style="1249" customWidth="1"/>
    <col min="5890" max="5890" width="9.140625" style="1249"/>
    <col min="5891" max="5891" width="27.85546875" style="1249" customWidth="1"/>
    <col min="5892" max="5892" width="34.7109375" style="1249" customWidth="1"/>
    <col min="5893" max="5893" width="9.140625" style="1249"/>
    <col min="5894" max="5894" width="12.28515625" style="1249" bestFit="1" customWidth="1"/>
    <col min="5895" max="6137" width="9.140625" style="1249"/>
    <col min="6138" max="6138" width="1.85546875" style="1249" customWidth="1"/>
    <col min="6139" max="6139" width="11.5703125" style="1249" customWidth="1"/>
    <col min="6140" max="6140" width="2.42578125" style="1249" customWidth="1"/>
    <col min="6141" max="6141" width="27.140625" style="1249" customWidth="1"/>
    <col min="6142" max="6142" width="30.140625" style="1249" customWidth="1"/>
    <col min="6143" max="6144" width="9.140625" style="1249"/>
    <col min="6145" max="6145" width="16" style="1249" customWidth="1"/>
    <col min="6146" max="6146" width="9.140625" style="1249"/>
    <col min="6147" max="6147" width="27.85546875" style="1249" customWidth="1"/>
    <col min="6148" max="6148" width="34.7109375" style="1249" customWidth="1"/>
    <col min="6149" max="6149" width="9.140625" style="1249"/>
    <col min="6150" max="6150" width="12.28515625" style="1249" bestFit="1" customWidth="1"/>
    <col min="6151" max="6393" width="9.140625" style="1249"/>
    <col min="6394" max="6394" width="1.85546875" style="1249" customWidth="1"/>
    <col min="6395" max="6395" width="11.5703125" style="1249" customWidth="1"/>
    <col min="6396" max="6396" width="2.42578125" style="1249" customWidth="1"/>
    <col min="6397" max="6397" width="27.140625" style="1249" customWidth="1"/>
    <col min="6398" max="6398" width="30.140625" style="1249" customWidth="1"/>
    <col min="6399" max="6400" width="9.140625" style="1249"/>
    <col min="6401" max="6401" width="16" style="1249" customWidth="1"/>
    <col min="6402" max="6402" width="9.140625" style="1249"/>
    <col min="6403" max="6403" width="27.85546875" style="1249" customWidth="1"/>
    <col min="6404" max="6404" width="34.7109375" style="1249" customWidth="1"/>
    <col min="6405" max="6405" width="9.140625" style="1249"/>
    <col min="6406" max="6406" width="12.28515625" style="1249" bestFit="1" customWidth="1"/>
    <col min="6407" max="6649" width="9.140625" style="1249"/>
    <col min="6650" max="6650" width="1.85546875" style="1249" customWidth="1"/>
    <col min="6651" max="6651" width="11.5703125" style="1249" customWidth="1"/>
    <col min="6652" max="6652" width="2.42578125" style="1249" customWidth="1"/>
    <col min="6653" max="6653" width="27.140625" style="1249" customWidth="1"/>
    <col min="6654" max="6654" width="30.140625" style="1249" customWidth="1"/>
    <col min="6655" max="6656" width="9.140625" style="1249"/>
    <col min="6657" max="6657" width="16" style="1249" customWidth="1"/>
    <col min="6658" max="6658" width="9.140625" style="1249"/>
    <col min="6659" max="6659" width="27.85546875" style="1249" customWidth="1"/>
    <col min="6660" max="6660" width="34.7109375" style="1249" customWidth="1"/>
    <col min="6661" max="6661" width="9.140625" style="1249"/>
    <col min="6662" max="6662" width="12.28515625" style="1249" bestFit="1" customWidth="1"/>
    <col min="6663" max="6905" width="9.140625" style="1249"/>
    <col min="6906" max="6906" width="1.85546875" style="1249" customWidth="1"/>
    <col min="6907" max="6907" width="11.5703125" style="1249" customWidth="1"/>
    <col min="6908" max="6908" width="2.42578125" style="1249" customWidth="1"/>
    <col min="6909" max="6909" width="27.140625" style="1249" customWidth="1"/>
    <col min="6910" max="6910" width="30.140625" style="1249" customWidth="1"/>
    <col min="6911" max="6912" width="9.140625" style="1249"/>
    <col min="6913" max="6913" width="16" style="1249" customWidth="1"/>
    <col min="6914" max="6914" width="9.140625" style="1249"/>
    <col min="6915" max="6915" width="27.85546875" style="1249" customWidth="1"/>
    <col min="6916" max="6916" width="34.7109375" style="1249" customWidth="1"/>
    <col min="6917" max="6917" width="9.140625" style="1249"/>
    <col min="6918" max="6918" width="12.28515625" style="1249" bestFit="1" customWidth="1"/>
    <col min="6919" max="7161" width="9.140625" style="1249"/>
    <col min="7162" max="7162" width="1.85546875" style="1249" customWidth="1"/>
    <col min="7163" max="7163" width="11.5703125" style="1249" customWidth="1"/>
    <col min="7164" max="7164" width="2.42578125" style="1249" customWidth="1"/>
    <col min="7165" max="7165" width="27.140625" style="1249" customWidth="1"/>
    <col min="7166" max="7166" width="30.140625" style="1249" customWidth="1"/>
    <col min="7167" max="7168" width="9.140625" style="1249"/>
    <col min="7169" max="7169" width="16" style="1249" customWidth="1"/>
    <col min="7170" max="7170" width="9.140625" style="1249"/>
    <col min="7171" max="7171" width="27.85546875" style="1249" customWidth="1"/>
    <col min="7172" max="7172" width="34.7109375" style="1249" customWidth="1"/>
    <col min="7173" max="7173" width="9.140625" style="1249"/>
    <col min="7174" max="7174" width="12.28515625" style="1249" bestFit="1" customWidth="1"/>
    <col min="7175" max="7417" width="9.140625" style="1249"/>
    <col min="7418" max="7418" width="1.85546875" style="1249" customWidth="1"/>
    <col min="7419" max="7419" width="11.5703125" style="1249" customWidth="1"/>
    <col min="7420" max="7420" width="2.42578125" style="1249" customWidth="1"/>
    <col min="7421" max="7421" width="27.140625" style="1249" customWidth="1"/>
    <col min="7422" max="7422" width="30.140625" style="1249" customWidth="1"/>
    <col min="7423" max="7424" width="9.140625" style="1249"/>
    <col min="7425" max="7425" width="16" style="1249" customWidth="1"/>
    <col min="7426" max="7426" width="9.140625" style="1249"/>
    <col min="7427" max="7427" width="27.85546875" style="1249" customWidth="1"/>
    <col min="7428" max="7428" width="34.7109375" style="1249" customWidth="1"/>
    <col min="7429" max="7429" width="9.140625" style="1249"/>
    <col min="7430" max="7430" width="12.28515625" style="1249" bestFit="1" customWidth="1"/>
    <col min="7431" max="7673" width="9.140625" style="1249"/>
    <col min="7674" max="7674" width="1.85546875" style="1249" customWidth="1"/>
    <col min="7675" max="7675" width="11.5703125" style="1249" customWidth="1"/>
    <col min="7676" max="7676" width="2.42578125" style="1249" customWidth="1"/>
    <col min="7677" max="7677" width="27.140625" style="1249" customWidth="1"/>
    <col min="7678" max="7678" width="30.140625" style="1249" customWidth="1"/>
    <col min="7679" max="7680" width="9.140625" style="1249"/>
    <col min="7681" max="7681" width="16" style="1249" customWidth="1"/>
    <col min="7682" max="7682" width="9.140625" style="1249"/>
    <col min="7683" max="7683" width="27.85546875" style="1249" customWidth="1"/>
    <col min="7684" max="7684" width="34.7109375" style="1249" customWidth="1"/>
    <col min="7685" max="7685" width="9.140625" style="1249"/>
    <col min="7686" max="7686" width="12.28515625" style="1249" bestFit="1" customWidth="1"/>
    <col min="7687" max="7929" width="9.140625" style="1249"/>
    <col min="7930" max="7930" width="1.85546875" style="1249" customWidth="1"/>
    <col min="7931" max="7931" width="11.5703125" style="1249" customWidth="1"/>
    <col min="7932" max="7932" width="2.42578125" style="1249" customWidth="1"/>
    <col min="7933" max="7933" width="27.140625" style="1249" customWidth="1"/>
    <col min="7934" max="7934" width="30.140625" style="1249" customWidth="1"/>
    <col min="7935" max="7936" width="9.140625" style="1249"/>
    <col min="7937" max="7937" width="16" style="1249" customWidth="1"/>
    <col min="7938" max="7938" width="9.140625" style="1249"/>
    <col min="7939" max="7939" width="27.85546875" style="1249" customWidth="1"/>
    <col min="7940" max="7940" width="34.7109375" style="1249" customWidth="1"/>
    <col min="7941" max="7941" width="9.140625" style="1249"/>
    <col min="7942" max="7942" width="12.28515625" style="1249" bestFit="1" customWidth="1"/>
    <col min="7943" max="8185" width="9.140625" style="1249"/>
    <col min="8186" max="8186" width="1.85546875" style="1249" customWidth="1"/>
    <col min="8187" max="8187" width="11.5703125" style="1249" customWidth="1"/>
    <col min="8188" max="8188" width="2.42578125" style="1249" customWidth="1"/>
    <col min="8189" max="8189" width="27.140625" style="1249" customWidth="1"/>
    <col min="8190" max="8190" width="30.140625" style="1249" customWidth="1"/>
    <col min="8191" max="8192" width="9.140625" style="1249"/>
    <col min="8193" max="8193" width="16" style="1249" customWidth="1"/>
    <col min="8194" max="8194" width="9.140625" style="1249"/>
    <col min="8195" max="8195" width="27.85546875" style="1249" customWidth="1"/>
    <col min="8196" max="8196" width="34.7109375" style="1249" customWidth="1"/>
    <col min="8197" max="8197" width="9.140625" style="1249"/>
    <col min="8198" max="8198" width="12.28515625" style="1249" bestFit="1" customWidth="1"/>
    <col min="8199" max="8441" width="9.140625" style="1249"/>
    <col min="8442" max="8442" width="1.85546875" style="1249" customWidth="1"/>
    <col min="8443" max="8443" width="11.5703125" style="1249" customWidth="1"/>
    <col min="8444" max="8444" width="2.42578125" style="1249" customWidth="1"/>
    <col min="8445" max="8445" width="27.140625" style="1249" customWidth="1"/>
    <col min="8446" max="8446" width="30.140625" style="1249" customWidth="1"/>
    <col min="8447" max="8448" width="9.140625" style="1249"/>
    <col min="8449" max="8449" width="16" style="1249" customWidth="1"/>
    <col min="8450" max="8450" width="9.140625" style="1249"/>
    <col min="8451" max="8451" width="27.85546875" style="1249" customWidth="1"/>
    <col min="8452" max="8452" width="34.7109375" style="1249" customWidth="1"/>
    <col min="8453" max="8453" width="9.140625" style="1249"/>
    <col min="8454" max="8454" width="12.28515625" style="1249" bestFit="1" customWidth="1"/>
    <col min="8455" max="8697" width="9.140625" style="1249"/>
    <col min="8698" max="8698" width="1.85546875" style="1249" customWidth="1"/>
    <col min="8699" max="8699" width="11.5703125" style="1249" customWidth="1"/>
    <col min="8700" max="8700" width="2.42578125" style="1249" customWidth="1"/>
    <col min="8701" max="8701" width="27.140625" style="1249" customWidth="1"/>
    <col min="8702" max="8702" width="30.140625" style="1249" customWidth="1"/>
    <col min="8703" max="8704" width="9.140625" style="1249"/>
    <col min="8705" max="8705" width="16" style="1249" customWidth="1"/>
    <col min="8706" max="8706" width="9.140625" style="1249"/>
    <col min="8707" max="8707" width="27.85546875" style="1249" customWidth="1"/>
    <col min="8708" max="8708" width="34.7109375" style="1249" customWidth="1"/>
    <col min="8709" max="8709" width="9.140625" style="1249"/>
    <col min="8710" max="8710" width="12.28515625" style="1249" bestFit="1" customWidth="1"/>
    <col min="8711" max="8953" width="9.140625" style="1249"/>
    <col min="8954" max="8954" width="1.85546875" style="1249" customWidth="1"/>
    <col min="8955" max="8955" width="11.5703125" style="1249" customWidth="1"/>
    <col min="8956" max="8956" width="2.42578125" style="1249" customWidth="1"/>
    <col min="8957" max="8957" width="27.140625" style="1249" customWidth="1"/>
    <col min="8958" max="8958" width="30.140625" style="1249" customWidth="1"/>
    <col min="8959" max="8960" width="9.140625" style="1249"/>
    <col min="8961" max="8961" width="16" style="1249" customWidth="1"/>
    <col min="8962" max="8962" width="9.140625" style="1249"/>
    <col min="8963" max="8963" width="27.85546875" style="1249" customWidth="1"/>
    <col min="8964" max="8964" width="34.7109375" style="1249" customWidth="1"/>
    <col min="8965" max="8965" width="9.140625" style="1249"/>
    <col min="8966" max="8966" width="12.28515625" style="1249" bestFit="1" customWidth="1"/>
    <col min="8967" max="9209" width="9.140625" style="1249"/>
    <col min="9210" max="9210" width="1.85546875" style="1249" customWidth="1"/>
    <col min="9211" max="9211" width="11.5703125" style="1249" customWidth="1"/>
    <col min="9212" max="9212" width="2.42578125" style="1249" customWidth="1"/>
    <col min="9213" max="9213" width="27.140625" style="1249" customWidth="1"/>
    <col min="9214" max="9214" width="30.140625" style="1249" customWidth="1"/>
    <col min="9215" max="9216" width="9.140625" style="1249"/>
    <col min="9217" max="9217" width="16" style="1249" customWidth="1"/>
    <col min="9218" max="9218" width="9.140625" style="1249"/>
    <col min="9219" max="9219" width="27.85546875" style="1249" customWidth="1"/>
    <col min="9220" max="9220" width="34.7109375" style="1249" customWidth="1"/>
    <col min="9221" max="9221" width="9.140625" style="1249"/>
    <col min="9222" max="9222" width="12.28515625" style="1249" bestFit="1" customWidth="1"/>
    <col min="9223" max="9465" width="9.140625" style="1249"/>
    <col min="9466" max="9466" width="1.85546875" style="1249" customWidth="1"/>
    <col min="9467" max="9467" width="11.5703125" style="1249" customWidth="1"/>
    <col min="9468" max="9468" width="2.42578125" style="1249" customWidth="1"/>
    <col min="9469" max="9469" width="27.140625" style="1249" customWidth="1"/>
    <col min="9470" max="9470" width="30.140625" style="1249" customWidth="1"/>
    <col min="9471" max="9472" width="9.140625" style="1249"/>
    <col min="9473" max="9473" width="16" style="1249" customWidth="1"/>
    <col min="9474" max="9474" width="9.140625" style="1249"/>
    <col min="9475" max="9475" width="27.85546875" style="1249" customWidth="1"/>
    <col min="9476" max="9476" width="34.7109375" style="1249" customWidth="1"/>
    <col min="9477" max="9477" width="9.140625" style="1249"/>
    <col min="9478" max="9478" width="12.28515625" style="1249" bestFit="1" customWidth="1"/>
    <col min="9479" max="9721" width="9.140625" style="1249"/>
    <col min="9722" max="9722" width="1.85546875" style="1249" customWidth="1"/>
    <col min="9723" max="9723" width="11.5703125" style="1249" customWidth="1"/>
    <col min="9724" max="9724" width="2.42578125" style="1249" customWidth="1"/>
    <col min="9725" max="9725" width="27.140625" style="1249" customWidth="1"/>
    <col min="9726" max="9726" width="30.140625" style="1249" customWidth="1"/>
    <col min="9727" max="9728" width="9.140625" style="1249"/>
    <col min="9729" max="9729" width="16" style="1249" customWidth="1"/>
    <col min="9730" max="9730" width="9.140625" style="1249"/>
    <col min="9731" max="9731" width="27.85546875" style="1249" customWidth="1"/>
    <col min="9732" max="9732" width="34.7109375" style="1249" customWidth="1"/>
    <col min="9733" max="9733" width="9.140625" style="1249"/>
    <col min="9734" max="9734" width="12.28515625" style="1249" bestFit="1" customWidth="1"/>
    <col min="9735" max="9977" width="9.140625" style="1249"/>
    <col min="9978" max="9978" width="1.85546875" style="1249" customWidth="1"/>
    <col min="9979" max="9979" width="11.5703125" style="1249" customWidth="1"/>
    <col min="9980" max="9980" width="2.42578125" style="1249" customWidth="1"/>
    <col min="9981" max="9981" width="27.140625" style="1249" customWidth="1"/>
    <col min="9982" max="9982" width="30.140625" style="1249" customWidth="1"/>
    <col min="9983" max="9984" width="9.140625" style="1249"/>
    <col min="9985" max="9985" width="16" style="1249" customWidth="1"/>
    <col min="9986" max="9986" width="9.140625" style="1249"/>
    <col min="9987" max="9987" width="27.85546875" style="1249" customWidth="1"/>
    <col min="9988" max="9988" width="34.7109375" style="1249" customWidth="1"/>
    <col min="9989" max="9989" width="9.140625" style="1249"/>
    <col min="9990" max="9990" width="12.28515625" style="1249" bestFit="1" customWidth="1"/>
    <col min="9991" max="10233" width="9.140625" style="1249"/>
    <col min="10234" max="10234" width="1.85546875" style="1249" customWidth="1"/>
    <col min="10235" max="10235" width="11.5703125" style="1249" customWidth="1"/>
    <col min="10236" max="10236" width="2.42578125" style="1249" customWidth="1"/>
    <col min="10237" max="10237" width="27.140625" style="1249" customWidth="1"/>
    <col min="10238" max="10238" width="30.140625" style="1249" customWidth="1"/>
    <col min="10239" max="10240" width="9.140625" style="1249"/>
    <col min="10241" max="10241" width="16" style="1249" customWidth="1"/>
    <col min="10242" max="10242" width="9.140625" style="1249"/>
    <col min="10243" max="10243" width="27.85546875" style="1249" customWidth="1"/>
    <col min="10244" max="10244" width="34.7109375" style="1249" customWidth="1"/>
    <col min="10245" max="10245" width="9.140625" style="1249"/>
    <col min="10246" max="10246" width="12.28515625" style="1249" bestFit="1" customWidth="1"/>
    <col min="10247" max="10489" width="9.140625" style="1249"/>
    <col min="10490" max="10490" width="1.85546875" style="1249" customWidth="1"/>
    <col min="10491" max="10491" width="11.5703125" style="1249" customWidth="1"/>
    <col min="10492" max="10492" width="2.42578125" style="1249" customWidth="1"/>
    <col min="10493" max="10493" width="27.140625" style="1249" customWidth="1"/>
    <col min="10494" max="10494" width="30.140625" style="1249" customWidth="1"/>
    <col min="10495" max="10496" width="9.140625" style="1249"/>
    <col min="10497" max="10497" width="16" style="1249" customWidth="1"/>
    <col min="10498" max="10498" width="9.140625" style="1249"/>
    <col min="10499" max="10499" width="27.85546875" style="1249" customWidth="1"/>
    <col min="10500" max="10500" width="34.7109375" style="1249" customWidth="1"/>
    <col min="10501" max="10501" width="9.140625" style="1249"/>
    <col min="10502" max="10502" width="12.28515625" style="1249" bestFit="1" customWidth="1"/>
    <col min="10503" max="10745" width="9.140625" style="1249"/>
    <col min="10746" max="10746" width="1.85546875" style="1249" customWidth="1"/>
    <col min="10747" max="10747" width="11.5703125" style="1249" customWidth="1"/>
    <col min="10748" max="10748" width="2.42578125" style="1249" customWidth="1"/>
    <col min="10749" max="10749" width="27.140625" style="1249" customWidth="1"/>
    <col min="10750" max="10750" width="30.140625" style="1249" customWidth="1"/>
    <col min="10751" max="10752" width="9.140625" style="1249"/>
    <col min="10753" max="10753" width="16" style="1249" customWidth="1"/>
    <col min="10754" max="10754" width="9.140625" style="1249"/>
    <col min="10755" max="10755" width="27.85546875" style="1249" customWidth="1"/>
    <col min="10756" max="10756" width="34.7109375" style="1249" customWidth="1"/>
    <col min="10757" max="10757" width="9.140625" style="1249"/>
    <col min="10758" max="10758" width="12.28515625" style="1249" bestFit="1" customWidth="1"/>
    <col min="10759" max="11001" width="9.140625" style="1249"/>
    <col min="11002" max="11002" width="1.85546875" style="1249" customWidth="1"/>
    <col min="11003" max="11003" width="11.5703125" style="1249" customWidth="1"/>
    <col min="11004" max="11004" width="2.42578125" style="1249" customWidth="1"/>
    <col min="11005" max="11005" width="27.140625" style="1249" customWidth="1"/>
    <col min="11006" max="11006" width="30.140625" style="1249" customWidth="1"/>
    <col min="11007" max="11008" width="9.140625" style="1249"/>
    <col min="11009" max="11009" width="16" style="1249" customWidth="1"/>
    <col min="11010" max="11010" width="9.140625" style="1249"/>
    <col min="11011" max="11011" width="27.85546875" style="1249" customWidth="1"/>
    <col min="11012" max="11012" width="34.7109375" style="1249" customWidth="1"/>
    <col min="11013" max="11013" width="9.140625" style="1249"/>
    <col min="11014" max="11014" width="12.28515625" style="1249" bestFit="1" customWidth="1"/>
    <col min="11015" max="11257" width="9.140625" style="1249"/>
    <col min="11258" max="11258" width="1.85546875" style="1249" customWidth="1"/>
    <col min="11259" max="11259" width="11.5703125" style="1249" customWidth="1"/>
    <col min="11260" max="11260" width="2.42578125" style="1249" customWidth="1"/>
    <col min="11261" max="11261" width="27.140625" style="1249" customWidth="1"/>
    <col min="11262" max="11262" width="30.140625" style="1249" customWidth="1"/>
    <col min="11263" max="11264" width="9.140625" style="1249"/>
    <col min="11265" max="11265" width="16" style="1249" customWidth="1"/>
    <col min="11266" max="11266" width="9.140625" style="1249"/>
    <col min="11267" max="11267" width="27.85546875" style="1249" customWidth="1"/>
    <col min="11268" max="11268" width="34.7109375" style="1249" customWidth="1"/>
    <col min="11269" max="11269" width="9.140625" style="1249"/>
    <col min="11270" max="11270" width="12.28515625" style="1249" bestFit="1" customWidth="1"/>
    <col min="11271" max="11513" width="9.140625" style="1249"/>
    <col min="11514" max="11514" width="1.85546875" style="1249" customWidth="1"/>
    <col min="11515" max="11515" width="11.5703125" style="1249" customWidth="1"/>
    <col min="11516" max="11516" width="2.42578125" style="1249" customWidth="1"/>
    <col min="11517" max="11517" width="27.140625" style="1249" customWidth="1"/>
    <col min="11518" max="11518" width="30.140625" style="1249" customWidth="1"/>
    <col min="11519" max="11520" width="9.140625" style="1249"/>
    <col min="11521" max="11521" width="16" style="1249" customWidth="1"/>
    <col min="11522" max="11522" width="9.140625" style="1249"/>
    <col min="11523" max="11523" width="27.85546875" style="1249" customWidth="1"/>
    <col min="11524" max="11524" width="34.7109375" style="1249" customWidth="1"/>
    <col min="11525" max="11525" width="9.140625" style="1249"/>
    <col min="11526" max="11526" width="12.28515625" style="1249" bestFit="1" customWidth="1"/>
    <col min="11527" max="11769" width="9.140625" style="1249"/>
    <col min="11770" max="11770" width="1.85546875" style="1249" customWidth="1"/>
    <col min="11771" max="11771" width="11.5703125" style="1249" customWidth="1"/>
    <col min="11772" max="11772" width="2.42578125" style="1249" customWidth="1"/>
    <col min="11773" max="11773" width="27.140625" style="1249" customWidth="1"/>
    <col min="11774" max="11774" width="30.140625" style="1249" customWidth="1"/>
    <col min="11775" max="11776" width="9.140625" style="1249"/>
    <col min="11777" max="11777" width="16" style="1249" customWidth="1"/>
    <col min="11778" max="11778" width="9.140625" style="1249"/>
    <col min="11779" max="11779" width="27.85546875" style="1249" customWidth="1"/>
    <col min="11780" max="11780" width="34.7109375" style="1249" customWidth="1"/>
    <col min="11781" max="11781" width="9.140625" style="1249"/>
    <col min="11782" max="11782" width="12.28515625" style="1249" bestFit="1" customWidth="1"/>
    <col min="11783" max="12025" width="9.140625" style="1249"/>
    <col min="12026" max="12026" width="1.85546875" style="1249" customWidth="1"/>
    <col min="12027" max="12027" width="11.5703125" style="1249" customWidth="1"/>
    <col min="12028" max="12028" width="2.42578125" style="1249" customWidth="1"/>
    <col min="12029" max="12029" width="27.140625" style="1249" customWidth="1"/>
    <col min="12030" max="12030" width="30.140625" style="1249" customWidth="1"/>
    <col min="12031" max="12032" width="9.140625" style="1249"/>
    <col min="12033" max="12033" width="16" style="1249" customWidth="1"/>
    <col min="12034" max="12034" width="9.140625" style="1249"/>
    <col min="12035" max="12035" width="27.85546875" style="1249" customWidth="1"/>
    <col min="12036" max="12036" width="34.7109375" style="1249" customWidth="1"/>
    <col min="12037" max="12037" width="9.140625" style="1249"/>
    <col min="12038" max="12038" width="12.28515625" style="1249" bestFit="1" customWidth="1"/>
    <col min="12039" max="12281" width="9.140625" style="1249"/>
    <col min="12282" max="12282" width="1.85546875" style="1249" customWidth="1"/>
    <col min="12283" max="12283" width="11.5703125" style="1249" customWidth="1"/>
    <col min="12284" max="12284" width="2.42578125" style="1249" customWidth="1"/>
    <col min="12285" max="12285" width="27.140625" style="1249" customWidth="1"/>
    <col min="12286" max="12286" width="30.140625" style="1249" customWidth="1"/>
    <col min="12287" max="12288" width="9.140625" style="1249"/>
    <col min="12289" max="12289" width="16" style="1249" customWidth="1"/>
    <col min="12290" max="12290" width="9.140625" style="1249"/>
    <col min="12291" max="12291" width="27.85546875" style="1249" customWidth="1"/>
    <col min="12292" max="12292" width="34.7109375" style="1249" customWidth="1"/>
    <col min="12293" max="12293" width="9.140625" style="1249"/>
    <col min="12294" max="12294" width="12.28515625" style="1249" bestFit="1" customWidth="1"/>
    <col min="12295" max="12537" width="9.140625" style="1249"/>
    <col min="12538" max="12538" width="1.85546875" style="1249" customWidth="1"/>
    <col min="12539" max="12539" width="11.5703125" style="1249" customWidth="1"/>
    <col min="12540" max="12540" width="2.42578125" style="1249" customWidth="1"/>
    <col min="12541" max="12541" width="27.140625" style="1249" customWidth="1"/>
    <col min="12542" max="12542" width="30.140625" style="1249" customWidth="1"/>
    <col min="12543" max="12544" width="9.140625" style="1249"/>
    <col min="12545" max="12545" width="16" style="1249" customWidth="1"/>
    <col min="12546" max="12546" width="9.140625" style="1249"/>
    <col min="12547" max="12547" width="27.85546875" style="1249" customWidth="1"/>
    <col min="12548" max="12548" width="34.7109375" style="1249" customWidth="1"/>
    <col min="12549" max="12549" width="9.140625" style="1249"/>
    <col min="12550" max="12550" width="12.28515625" style="1249" bestFit="1" customWidth="1"/>
    <col min="12551" max="12793" width="9.140625" style="1249"/>
    <col min="12794" max="12794" width="1.85546875" style="1249" customWidth="1"/>
    <col min="12795" max="12795" width="11.5703125" style="1249" customWidth="1"/>
    <col min="12796" max="12796" width="2.42578125" style="1249" customWidth="1"/>
    <col min="12797" max="12797" width="27.140625" style="1249" customWidth="1"/>
    <col min="12798" max="12798" width="30.140625" style="1249" customWidth="1"/>
    <col min="12799" max="12800" width="9.140625" style="1249"/>
    <col min="12801" max="12801" width="16" style="1249" customWidth="1"/>
    <col min="12802" max="12802" width="9.140625" style="1249"/>
    <col min="12803" max="12803" width="27.85546875" style="1249" customWidth="1"/>
    <col min="12804" max="12804" width="34.7109375" style="1249" customWidth="1"/>
    <col min="12805" max="12805" width="9.140625" style="1249"/>
    <col min="12806" max="12806" width="12.28515625" style="1249" bestFit="1" customWidth="1"/>
    <col min="12807" max="13049" width="9.140625" style="1249"/>
    <col min="13050" max="13050" width="1.85546875" style="1249" customWidth="1"/>
    <col min="13051" max="13051" width="11.5703125" style="1249" customWidth="1"/>
    <col min="13052" max="13052" width="2.42578125" style="1249" customWidth="1"/>
    <col min="13053" max="13053" width="27.140625" style="1249" customWidth="1"/>
    <col min="13054" max="13054" width="30.140625" style="1249" customWidth="1"/>
    <col min="13055" max="13056" width="9.140625" style="1249"/>
    <col min="13057" max="13057" width="16" style="1249" customWidth="1"/>
    <col min="13058" max="13058" width="9.140625" style="1249"/>
    <col min="13059" max="13059" width="27.85546875" style="1249" customWidth="1"/>
    <col min="13060" max="13060" width="34.7109375" style="1249" customWidth="1"/>
    <col min="13061" max="13061" width="9.140625" style="1249"/>
    <col min="13062" max="13062" width="12.28515625" style="1249" bestFit="1" customWidth="1"/>
    <col min="13063" max="13305" width="9.140625" style="1249"/>
    <col min="13306" max="13306" width="1.85546875" style="1249" customWidth="1"/>
    <col min="13307" max="13307" width="11.5703125" style="1249" customWidth="1"/>
    <col min="13308" max="13308" width="2.42578125" style="1249" customWidth="1"/>
    <col min="13309" max="13309" width="27.140625" style="1249" customWidth="1"/>
    <col min="13310" max="13310" width="30.140625" style="1249" customWidth="1"/>
    <col min="13311" max="13312" width="9.140625" style="1249"/>
    <col min="13313" max="13313" width="16" style="1249" customWidth="1"/>
    <col min="13314" max="13314" width="9.140625" style="1249"/>
    <col min="13315" max="13315" width="27.85546875" style="1249" customWidth="1"/>
    <col min="13316" max="13316" width="34.7109375" style="1249" customWidth="1"/>
    <col min="13317" max="13317" width="9.140625" style="1249"/>
    <col min="13318" max="13318" width="12.28515625" style="1249" bestFit="1" customWidth="1"/>
    <col min="13319" max="13561" width="9.140625" style="1249"/>
    <col min="13562" max="13562" width="1.85546875" style="1249" customWidth="1"/>
    <col min="13563" max="13563" width="11.5703125" style="1249" customWidth="1"/>
    <col min="13564" max="13564" width="2.42578125" style="1249" customWidth="1"/>
    <col min="13565" max="13565" width="27.140625" style="1249" customWidth="1"/>
    <col min="13566" max="13566" width="30.140625" style="1249" customWidth="1"/>
    <col min="13567" max="13568" width="9.140625" style="1249"/>
    <col min="13569" max="13569" width="16" style="1249" customWidth="1"/>
    <col min="13570" max="13570" width="9.140625" style="1249"/>
    <col min="13571" max="13571" width="27.85546875" style="1249" customWidth="1"/>
    <col min="13572" max="13572" width="34.7109375" style="1249" customWidth="1"/>
    <col min="13573" max="13573" width="9.140625" style="1249"/>
    <col min="13574" max="13574" width="12.28515625" style="1249" bestFit="1" customWidth="1"/>
    <col min="13575" max="13817" width="9.140625" style="1249"/>
    <col min="13818" max="13818" width="1.85546875" style="1249" customWidth="1"/>
    <col min="13819" max="13819" width="11.5703125" style="1249" customWidth="1"/>
    <col min="13820" max="13820" width="2.42578125" style="1249" customWidth="1"/>
    <col min="13821" max="13821" width="27.140625" style="1249" customWidth="1"/>
    <col min="13822" max="13822" width="30.140625" style="1249" customWidth="1"/>
    <col min="13823" max="13824" width="9.140625" style="1249"/>
    <col min="13825" max="13825" width="16" style="1249" customWidth="1"/>
    <col min="13826" max="13826" width="9.140625" style="1249"/>
    <col min="13827" max="13827" width="27.85546875" style="1249" customWidth="1"/>
    <col min="13828" max="13828" width="34.7109375" style="1249" customWidth="1"/>
    <col min="13829" max="13829" width="9.140625" style="1249"/>
    <col min="13830" max="13830" width="12.28515625" style="1249" bestFit="1" customWidth="1"/>
    <col min="13831" max="14073" width="9.140625" style="1249"/>
    <col min="14074" max="14074" width="1.85546875" style="1249" customWidth="1"/>
    <col min="14075" max="14075" width="11.5703125" style="1249" customWidth="1"/>
    <col min="14076" max="14076" width="2.42578125" style="1249" customWidth="1"/>
    <col min="14077" max="14077" width="27.140625" style="1249" customWidth="1"/>
    <col min="14078" max="14078" width="30.140625" style="1249" customWidth="1"/>
    <col min="14079" max="14080" width="9.140625" style="1249"/>
    <col min="14081" max="14081" width="16" style="1249" customWidth="1"/>
    <col min="14082" max="14082" width="9.140625" style="1249"/>
    <col min="14083" max="14083" width="27.85546875" style="1249" customWidth="1"/>
    <col min="14084" max="14084" width="34.7109375" style="1249" customWidth="1"/>
    <col min="14085" max="14085" width="9.140625" style="1249"/>
    <col min="14086" max="14086" width="12.28515625" style="1249" bestFit="1" customWidth="1"/>
    <col min="14087" max="14329" width="9.140625" style="1249"/>
    <col min="14330" max="14330" width="1.85546875" style="1249" customWidth="1"/>
    <col min="14331" max="14331" width="11.5703125" style="1249" customWidth="1"/>
    <col min="14332" max="14332" width="2.42578125" style="1249" customWidth="1"/>
    <col min="14333" max="14333" width="27.140625" style="1249" customWidth="1"/>
    <col min="14334" max="14334" width="30.140625" style="1249" customWidth="1"/>
    <col min="14335" max="14336" width="9.140625" style="1249"/>
    <col min="14337" max="14337" width="16" style="1249" customWidth="1"/>
    <col min="14338" max="14338" width="9.140625" style="1249"/>
    <col min="14339" max="14339" width="27.85546875" style="1249" customWidth="1"/>
    <col min="14340" max="14340" width="34.7109375" style="1249" customWidth="1"/>
    <col min="14341" max="14341" width="9.140625" style="1249"/>
    <col min="14342" max="14342" width="12.28515625" style="1249" bestFit="1" customWidth="1"/>
    <col min="14343" max="14585" width="9.140625" style="1249"/>
    <col min="14586" max="14586" width="1.85546875" style="1249" customWidth="1"/>
    <col min="14587" max="14587" width="11.5703125" style="1249" customWidth="1"/>
    <col min="14588" max="14588" width="2.42578125" style="1249" customWidth="1"/>
    <col min="14589" max="14589" width="27.140625" style="1249" customWidth="1"/>
    <col min="14590" max="14590" width="30.140625" style="1249" customWidth="1"/>
    <col min="14591" max="14592" width="9.140625" style="1249"/>
    <col min="14593" max="14593" width="16" style="1249" customWidth="1"/>
    <col min="14594" max="14594" width="9.140625" style="1249"/>
    <col min="14595" max="14595" width="27.85546875" style="1249" customWidth="1"/>
    <col min="14596" max="14596" width="34.7109375" style="1249" customWidth="1"/>
    <col min="14597" max="14597" width="9.140625" style="1249"/>
    <col min="14598" max="14598" width="12.28515625" style="1249" bestFit="1" customWidth="1"/>
    <col min="14599" max="14841" width="9.140625" style="1249"/>
    <col min="14842" max="14842" width="1.85546875" style="1249" customWidth="1"/>
    <col min="14843" max="14843" width="11.5703125" style="1249" customWidth="1"/>
    <col min="14844" max="14844" width="2.42578125" style="1249" customWidth="1"/>
    <col min="14845" max="14845" width="27.140625" style="1249" customWidth="1"/>
    <col min="14846" max="14846" width="30.140625" style="1249" customWidth="1"/>
    <col min="14847" max="14848" width="9.140625" style="1249"/>
    <col min="14849" max="14849" width="16" style="1249" customWidth="1"/>
    <col min="14850" max="14850" width="9.140625" style="1249"/>
    <col min="14851" max="14851" width="27.85546875" style="1249" customWidth="1"/>
    <col min="14852" max="14852" width="34.7109375" style="1249" customWidth="1"/>
    <col min="14853" max="14853" width="9.140625" style="1249"/>
    <col min="14854" max="14854" width="12.28515625" style="1249" bestFit="1" customWidth="1"/>
    <col min="14855" max="15097" width="9.140625" style="1249"/>
    <col min="15098" max="15098" width="1.85546875" style="1249" customWidth="1"/>
    <col min="15099" max="15099" width="11.5703125" style="1249" customWidth="1"/>
    <col min="15100" max="15100" width="2.42578125" style="1249" customWidth="1"/>
    <col min="15101" max="15101" width="27.140625" style="1249" customWidth="1"/>
    <col min="15102" max="15102" width="30.140625" style="1249" customWidth="1"/>
    <col min="15103" max="15104" width="9.140625" style="1249"/>
    <col min="15105" max="15105" width="16" style="1249" customWidth="1"/>
    <col min="15106" max="15106" width="9.140625" style="1249"/>
    <col min="15107" max="15107" width="27.85546875" style="1249" customWidth="1"/>
    <col min="15108" max="15108" width="34.7109375" style="1249" customWidth="1"/>
    <col min="15109" max="15109" width="9.140625" style="1249"/>
    <col min="15110" max="15110" width="12.28515625" style="1249" bestFit="1" customWidth="1"/>
    <col min="15111" max="15353" width="9.140625" style="1249"/>
    <col min="15354" max="15354" width="1.85546875" style="1249" customWidth="1"/>
    <col min="15355" max="15355" width="11.5703125" style="1249" customWidth="1"/>
    <col min="15356" max="15356" width="2.42578125" style="1249" customWidth="1"/>
    <col min="15357" max="15357" width="27.140625" style="1249" customWidth="1"/>
    <col min="15358" max="15358" width="30.140625" style="1249" customWidth="1"/>
    <col min="15359" max="15360" width="9.140625" style="1249"/>
    <col min="15361" max="15361" width="16" style="1249" customWidth="1"/>
    <col min="15362" max="15362" width="9.140625" style="1249"/>
    <col min="15363" max="15363" width="27.85546875" style="1249" customWidth="1"/>
    <col min="15364" max="15364" width="34.7109375" style="1249" customWidth="1"/>
    <col min="15365" max="15365" width="9.140625" style="1249"/>
    <col min="15366" max="15366" width="12.28515625" style="1249" bestFit="1" customWidth="1"/>
    <col min="15367" max="15609" width="9.140625" style="1249"/>
    <col min="15610" max="15610" width="1.85546875" style="1249" customWidth="1"/>
    <col min="15611" max="15611" width="11.5703125" style="1249" customWidth="1"/>
    <col min="15612" max="15612" width="2.42578125" style="1249" customWidth="1"/>
    <col min="15613" max="15613" width="27.140625" style="1249" customWidth="1"/>
    <col min="15614" max="15614" width="30.140625" style="1249" customWidth="1"/>
    <col min="15615" max="15616" width="9.140625" style="1249"/>
    <col min="15617" max="15617" width="16" style="1249" customWidth="1"/>
    <col min="15618" max="15618" width="9.140625" style="1249"/>
    <col min="15619" max="15619" width="27.85546875" style="1249" customWidth="1"/>
    <col min="15620" max="15620" width="34.7109375" style="1249" customWidth="1"/>
    <col min="15621" max="15621" width="9.140625" style="1249"/>
    <col min="15622" max="15622" width="12.28515625" style="1249" bestFit="1" customWidth="1"/>
    <col min="15623" max="15865" width="9.140625" style="1249"/>
    <col min="15866" max="15866" width="1.85546875" style="1249" customWidth="1"/>
    <col min="15867" max="15867" width="11.5703125" style="1249" customWidth="1"/>
    <col min="15868" max="15868" width="2.42578125" style="1249" customWidth="1"/>
    <col min="15869" max="15869" width="27.140625" style="1249" customWidth="1"/>
    <col min="15870" max="15870" width="30.140625" style="1249" customWidth="1"/>
    <col min="15871" max="15872" width="9.140625" style="1249"/>
    <col min="15873" max="15873" width="16" style="1249" customWidth="1"/>
    <col min="15874" max="15874" width="9.140625" style="1249"/>
    <col min="15875" max="15875" width="27.85546875" style="1249" customWidth="1"/>
    <col min="15876" max="15876" width="34.7109375" style="1249" customWidth="1"/>
    <col min="15877" max="15877" width="9.140625" style="1249"/>
    <col min="15878" max="15878" width="12.28515625" style="1249" bestFit="1" customWidth="1"/>
    <col min="15879" max="16121" width="9.140625" style="1249"/>
    <col min="16122" max="16122" width="1.85546875" style="1249" customWidth="1"/>
    <col min="16123" max="16123" width="11.5703125" style="1249" customWidth="1"/>
    <col min="16124" max="16124" width="2.42578125" style="1249" customWidth="1"/>
    <col min="16125" max="16125" width="27.140625" style="1249" customWidth="1"/>
    <col min="16126" max="16126" width="30.140625" style="1249" customWidth="1"/>
    <col min="16127" max="16128" width="9.140625" style="1249"/>
    <col min="16129" max="16129" width="16" style="1249" customWidth="1"/>
    <col min="16130" max="16130" width="9.140625" style="1249"/>
    <col min="16131" max="16131" width="27.85546875" style="1249" customWidth="1"/>
    <col min="16132" max="16132" width="34.7109375" style="1249" customWidth="1"/>
    <col min="16133" max="16133" width="9.140625" style="1249"/>
    <col min="16134" max="16134" width="12.28515625" style="1249" bestFit="1" customWidth="1"/>
    <col min="16135" max="16384" width="9.140625" style="1249"/>
  </cols>
  <sheetData>
    <row r="1" spans="1:6">
      <c r="A1" s="1246"/>
      <c r="B1" s="2005"/>
      <c r="C1" s="1247"/>
      <c r="D1" s="1246"/>
    </row>
    <row r="2" spans="1:6">
      <c r="A2" s="1246"/>
      <c r="B2" s="2005"/>
      <c r="C2" s="1247"/>
      <c r="D2" s="1246"/>
    </row>
    <row r="3" spans="1:6">
      <c r="A3" s="1246"/>
      <c r="B3" s="2005"/>
      <c r="C3" s="1247"/>
      <c r="D3" s="1246"/>
    </row>
    <row r="4" spans="1:6">
      <c r="A4" s="1246"/>
      <c r="B4" s="2005"/>
      <c r="C4" s="1247"/>
      <c r="D4" s="1246"/>
    </row>
    <row r="5" spans="1:6">
      <c r="A5" s="1246"/>
      <c r="B5" s="2005"/>
      <c r="C5" s="1247"/>
      <c r="D5" s="1246"/>
    </row>
    <row r="6" spans="1:6">
      <c r="A6" s="1246"/>
      <c r="B6" s="2005"/>
      <c r="C6" s="1247"/>
      <c r="D6" s="1246"/>
    </row>
    <row r="7" spans="1:6" s="1247" customFormat="1" ht="23.25">
      <c r="A7" s="2378" t="s">
        <v>114</v>
      </c>
      <c r="B7" s="2378"/>
      <c r="C7" s="2378"/>
      <c r="D7" s="2378"/>
      <c r="E7" s="1250"/>
    </row>
    <row r="8" spans="1:6" s="1247" customFormat="1" ht="20.25">
      <c r="A8" s="2379" t="s">
        <v>2008</v>
      </c>
      <c r="B8" s="2379"/>
      <c r="C8" s="2379"/>
      <c r="D8" s="2379"/>
      <c r="E8" s="1250"/>
    </row>
    <row r="9" spans="1:6" s="1247" customFormat="1" ht="20.25">
      <c r="A9" s="1251"/>
      <c r="B9" s="2006"/>
      <c r="C9" s="1252"/>
      <c r="D9" s="1253"/>
      <c r="E9" s="1250"/>
    </row>
    <row r="10" spans="1:6" s="1247" customFormat="1" ht="12.75" customHeight="1">
      <c r="A10" s="1254"/>
      <c r="B10" s="2005"/>
      <c r="C10" s="1255"/>
      <c r="D10" s="1256"/>
      <c r="E10" s="1250"/>
    </row>
    <row r="11" spans="1:6" s="1257" customFormat="1" ht="15" customHeight="1">
      <c r="A11" s="1254"/>
      <c r="B11" s="2026" t="s">
        <v>1803</v>
      </c>
      <c r="C11" s="2027"/>
      <c r="D11" s="2035" t="s">
        <v>1804</v>
      </c>
      <c r="E11" s="1250"/>
      <c r="F11" s="1246"/>
    </row>
    <row r="12" spans="1:6">
      <c r="B12" s="2007"/>
    </row>
    <row r="13" spans="1:6" ht="13.5" thickBot="1">
      <c r="B13" s="2007"/>
    </row>
    <row r="14" spans="1:6">
      <c r="A14" s="1249"/>
      <c r="B14" s="2008" t="s">
        <v>247</v>
      </c>
      <c r="C14" s="1950"/>
      <c r="D14" s="1951"/>
    </row>
    <row r="15" spans="1:6">
      <c r="B15" s="2009" t="s">
        <v>193</v>
      </c>
      <c r="C15" s="1952"/>
      <c r="D15" s="1953"/>
    </row>
    <row r="16" spans="1:6" s="1261" customFormat="1" ht="15" customHeight="1">
      <c r="A16" s="1258"/>
      <c r="B16" s="2070">
        <v>1.01</v>
      </c>
      <c r="C16" s="1952"/>
      <c r="D16" s="1953" t="s">
        <v>349</v>
      </c>
      <c r="E16" s="1248"/>
      <c r="F16" s="1260"/>
    </row>
    <row r="17" spans="1:10" s="1261" customFormat="1" ht="15" customHeight="1">
      <c r="A17" s="1258"/>
      <c r="B17" s="2070">
        <v>1.02</v>
      </c>
      <c r="C17" s="1952"/>
      <c r="D17" s="1953" t="s">
        <v>198</v>
      </c>
      <c r="E17" s="1248"/>
      <c r="F17" s="1260"/>
    </row>
    <row r="18" spans="1:10" s="1261" customFormat="1" ht="15" customHeight="1">
      <c r="A18" s="2149"/>
      <c r="B18" s="2070">
        <v>1.03</v>
      </c>
      <c r="C18" s="1952"/>
      <c r="D18" s="1953" t="s">
        <v>1744</v>
      </c>
      <c r="E18" s="1248"/>
      <c r="F18" s="1262"/>
    </row>
    <row r="19" spans="1:10">
      <c r="A19" s="2149"/>
      <c r="B19" s="2070">
        <v>1.04</v>
      </c>
      <c r="C19" s="1952"/>
      <c r="D19" s="1953" t="s">
        <v>2004</v>
      </c>
      <c r="E19" s="1263"/>
    </row>
    <row r="20" spans="1:10">
      <c r="B20" s="2070">
        <v>1.05</v>
      </c>
      <c r="C20" s="1952"/>
      <c r="D20" s="1953" t="s">
        <v>350</v>
      </c>
    </row>
    <row r="21" spans="1:10">
      <c r="B21" s="2070">
        <v>1.06</v>
      </c>
      <c r="C21" s="1952"/>
      <c r="D21" s="1953" t="s">
        <v>1833</v>
      </c>
    </row>
    <row r="22" spans="1:10">
      <c r="B22" s="2070">
        <v>1.07</v>
      </c>
      <c r="C22" s="1952"/>
      <c r="D22" s="1953" t="s">
        <v>1846</v>
      </c>
    </row>
    <row r="23" spans="1:10" ht="14.25">
      <c r="B23" s="2070">
        <v>1.08</v>
      </c>
      <c r="C23" s="1952"/>
      <c r="D23" s="1953" t="s">
        <v>351</v>
      </c>
    </row>
    <row r="24" spans="1:10">
      <c r="B24" s="2070">
        <v>1.0900000000000001</v>
      </c>
      <c r="C24" s="1952"/>
      <c r="D24" s="1953" t="s">
        <v>1856</v>
      </c>
    </row>
    <row r="25" spans="1:10">
      <c r="B25" s="2070">
        <v>1.1000000000000001</v>
      </c>
      <c r="C25" s="1952"/>
      <c r="D25" s="1953" t="s">
        <v>210</v>
      </c>
    </row>
    <row r="26" spans="1:10" ht="13.5" thickBot="1">
      <c r="B26" s="2071">
        <v>1.1100000000000001</v>
      </c>
      <c r="C26" s="1954"/>
      <c r="D26" s="1955" t="s">
        <v>212</v>
      </c>
    </row>
    <row r="27" spans="1:10" ht="13.5" thickBot="1">
      <c r="B27" s="639"/>
      <c r="D27" s="112"/>
    </row>
    <row r="28" spans="1:10">
      <c r="A28" s="1249"/>
      <c r="B28" s="2010" t="s">
        <v>248</v>
      </c>
      <c r="C28" s="1909"/>
      <c r="D28" s="1958"/>
    </row>
    <row r="29" spans="1:10">
      <c r="B29" s="2072">
        <v>2.0099999999999998</v>
      </c>
      <c r="C29" s="1860"/>
      <c r="D29" s="1957" t="s">
        <v>243</v>
      </c>
      <c r="E29" s="189"/>
      <c r="F29" s="189"/>
      <c r="G29" s="189"/>
      <c r="H29" s="189"/>
      <c r="I29" s="189"/>
      <c r="J29" s="189"/>
    </row>
    <row r="30" spans="1:10">
      <c r="B30" s="2072">
        <v>2.02</v>
      </c>
      <c r="C30" s="1860"/>
      <c r="D30" s="2074" t="s">
        <v>1750</v>
      </c>
      <c r="E30" s="189"/>
      <c r="F30" s="189"/>
      <c r="G30" s="189"/>
      <c r="H30" s="189"/>
      <c r="I30" s="189"/>
      <c r="J30" s="189"/>
    </row>
    <row r="31" spans="1:10" s="1261" customFormat="1" ht="15" customHeight="1">
      <c r="A31" s="1264"/>
      <c r="B31" s="2072">
        <v>2.0299999999999998</v>
      </c>
      <c r="C31" s="1860"/>
      <c r="D31" s="1957" t="s">
        <v>244</v>
      </c>
      <c r="E31" s="189"/>
      <c r="F31" s="189"/>
      <c r="G31" s="189"/>
      <c r="H31" s="189"/>
      <c r="I31" s="189"/>
      <c r="J31" s="189"/>
    </row>
    <row r="32" spans="1:10" s="1261" customFormat="1" ht="15" customHeight="1">
      <c r="A32" s="1264"/>
      <c r="B32" s="2072">
        <v>2.04</v>
      </c>
      <c r="C32" s="1948"/>
      <c r="D32" s="1956" t="s">
        <v>245</v>
      </c>
      <c r="E32" s="189"/>
      <c r="F32" s="189"/>
      <c r="G32" s="189"/>
      <c r="H32" s="189"/>
      <c r="I32" s="189"/>
      <c r="J32" s="189"/>
    </row>
    <row r="33" spans="1:10" s="558" customFormat="1" ht="13.5" thickBot="1">
      <c r="B33" s="2073">
        <v>2.0499999999999998</v>
      </c>
      <c r="C33" s="1959"/>
      <c r="D33" s="1960" t="s">
        <v>246</v>
      </c>
      <c r="E33" s="189"/>
      <c r="F33" s="189"/>
      <c r="G33" s="189"/>
      <c r="H33" s="189"/>
      <c r="I33" s="189"/>
      <c r="J33" s="189"/>
    </row>
    <row r="34" spans="1:10" s="1265" customFormat="1" ht="15" customHeight="1" thickBot="1">
      <c r="A34" s="1258"/>
      <c r="B34" s="2007"/>
      <c r="C34" s="1249"/>
      <c r="D34" s="1258"/>
      <c r="E34" s="1249"/>
      <c r="F34" s="1249"/>
      <c r="G34" s="1249"/>
      <c r="H34" s="1249"/>
      <c r="I34" s="1249"/>
    </row>
    <row r="35" spans="1:10" s="1265" customFormat="1" ht="15" customHeight="1">
      <c r="B35" s="2011" t="s">
        <v>322</v>
      </c>
      <c r="C35" s="1961"/>
      <c r="D35" s="1962"/>
      <c r="E35" s="1249"/>
      <c r="F35" s="1249"/>
      <c r="G35" s="1249"/>
      <c r="H35" s="1249"/>
      <c r="I35" s="1249"/>
    </row>
    <row r="36" spans="1:10" s="1265" customFormat="1" ht="15" customHeight="1">
      <c r="A36" s="1258"/>
      <c r="B36" s="1963">
        <v>3.01</v>
      </c>
      <c r="C36" s="1964"/>
      <c r="D36" s="2077" t="s">
        <v>1857</v>
      </c>
      <c r="E36" s="1249"/>
      <c r="F36" s="1249"/>
      <c r="G36" s="1249"/>
      <c r="H36" s="1249"/>
      <c r="I36" s="1249"/>
    </row>
    <row r="37" spans="1:10" s="1265" customFormat="1" ht="15" customHeight="1">
      <c r="A37" s="2149"/>
      <c r="B37" s="1963">
        <v>3.0199999999999996</v>
      </c>
      <c r="C37" s="1964"/>
      <c r="D37" s="2077" t="s">
        <v>2003</v>
      </c>
      <c r="E37" s="1249"/>
      <c r="F37" s="1249"/>
      <c r="G37" s="1249"/>
      <c r="H37" s="1249"/>
      <c r="I37" s="1249"/>
    </row>
    <row r="38" spans="1:10" s="1265" customFormat="1" ht="15" customHeight="1">
      <c r="A38" s="1258"/>
      <c r="B38" s="1963">
        <v>3.0299999999999994</v>
      </c>
      <c r="C38" s="1965"/>
      <c r="D38" s="2078" t="s">
        <v>1858</v>
      </c>
      <c r="E38" s="1249"/>
      <c r="F38" s="1249"/>
      <c r="G38" s="1249"/>
      <c r="H38" s="1249"/>
      <c r="I38" s="1249"/>
    </row>
    <row r="39" spans="1:10" s="1265" customFormat="1" ht="15" customHeight="1">
      <c r="A39" s="1258"/>
      <c r="B39" s="1963">
        <v>3.0399999999999991</v>
      </c>
      <c r="C39" s="1965"/>
      <c r="D39" s="1966" t="s">
        <v>326</v>
      </c>
      <c r="E39" s="1249"/>
      <c r="F39" s="1249"/>
      <c r="G39" s="1249"/>
      <c r="H39" s="1249"/>
      <c r="I39" s="1249"/>
    </row>
    <row r="40" spans="1:10" s="1265" customFormat="1" ht="15" customHeight="1">
      <c r="A40" s="1258"/>
      <c r="B40" s="1963">
        <v>3.0499999999999989</v>
      </c>
      <c r="C40" s="1965"/>
      <c r="D40" s="2078" t="s">
        <v>1917</v>
      </c>
      <c r="E40" s="1249"/>
      <c r="F40" s="1249"/>
      <c r="G40" s="1249"/>
      <c r="H40" s="1249"/>
      <c r="I40" s="1249"/>
    </row>
    <row r="41" spans="1:10" s="1265" customFormat="1" ht="15" customHeight="1">
      <c r="A41" s="1258"/>
      <c r="B41" s="1967"/>
      <c r="C41" s="1965"/>
      <c r="D41" s="1966"/>
      <c r="E41" s="1249"/>
      <c r="F41" s="1249"/>
      <c r="G41" s="1249"/>
      <c r="H41" s="1249"/>
      <c r="I41" s="1249"/>
    </row>
    <row r="42" spans="1:10" s="1265" customFormat="1" ht="15" customHeight="1">
      <c r="A42" s="1258"/>
      <c r="B42" s="1967"/>
      <c r="C42" s="1965"/>
      <c r="D42" s="1968" t="s">
        <v>328</v>
      </c>
      <c r="E42" s="1249"/>
      <c r="F42" s="1249"/>
      <c r="G42" s="1249"/>
      <c r="H42" s="1249"/>
      <c r="I42" s="1249"/>
    </row>
    <row r="43" spans="1:10" s="1265" customFormat="1" ht="15" customHeight="1">
      <c r="A43" s="1258"/>
      <c r="B43" s="1963">
        <v>3.0599999999999987</v>
      </c>
      <c r="C43" s="1965"/>
      <c r="D43" s="2078" t="s">
        <v>1859</v>
      </c>
      <c r="E43" s="1249"/>
      <c r="F43" s="1249"/>
      <c r="G43" s="1249"/>
      <c r="H43" s="1249"/>
      <c r="I43" s="1249"/>
    </row>
    <row r="44" spans="1:10" s="1265" customFormat="1" ht="15" customHeight="1">
      <c r="A44" s="2149"/>
      <c r="B44" s="1963">
        <v>3.0699999999999985</v>
      </c>
      <c r="C44" s="1965"/>
      <c r="D44" s="2078" t="s">
        <v>2005</v>
      </c>
      <c r="E44" s="1249"/>
      <c r="F44" s="1249"/>
      <c r="G44" s="1249"/>
      <c r="H44" s="1249"/>
      <c r="I44" s="1249"/>
    </row>
    <row r="45" spans="1:10" s="1265" customFormat="1" ht="15" customHeight="1">
      <c r="A45" s="1258"/>
      <c r="B45" s="1967"/>
      <c r="C45" s="1965"/>
      <c r="D45" s="1966"/>
      <c r="E45" s="1249"/>
      <c r="F45" s="1249"/>
      <c r="G45" s="1249"/>
      <c r="H45" s="1249"/>
      <c r="I45" s="1249"/>
    </row>
    <row r="46" spans="1:10" s="1265" customFormat="1" ht="15" customHeight="1">
      <c r="A46" s="1258"/>
      <c r="B46" s="1967"/>
      <c r="C46" s="1965"/>
      <c r="D46" s="1968" t="s">
        <v>331</v>
      </c>
      <c r="E46" s="1249"/>
      <c r="F46" s="1249"/>
      <c r="G46" s="1249"/>
      <c r="H46" s="1249"/>
      <c r="I46" s="1249"/>
    </row>
    <row r="47" spans="1:10" s="1265" customFormat="1" ht="15" customHeight="1">
      <c r="A47" s="1258"/>
      <c r="B47" s="1963">
        <v>3.0799999999999983</v>
      </c>
      <c r="C47" s="1965"/>
      <c r="D47" s="2078" t="s">
        <v>1860</v>
      </c>
      <c r="E47" s="1249"/>
      <c r="F47" s="1249"/>
      <c r="G47" s="1249"/>
      <c r="H47" s="1249"/>
      <c r="I47" s="1249"/>
    </row>
    <row r="48" spans="1:10" s="1265" customFormat="1" ht="15" customHeight="1">
      <c r="A48" s="1258"/>
      <c r="B48" s="1963">
        <v>3.0899999999999981</v>
      </c>
      <c r="C48" s="1965"/>
      <c r="D48" s="2078" t="s">
        <v>1861</v>
      </c>
      <c r="E48" s="1249"/>
      <c r="F48" s="1249"/>
      <c r="G48" s="1249"/>
      <c r="H48" s="1249"/>
      <c r="I48" s="1249"/>
    </row>
    <row r="49" spans="1:9" s="1265" customFormat="1" ht="15" customHeight="1">
      <c r="A49" s="1258"/>
      <c r="B49" s="1963">
        <v>3.0999999999999979</v>
      </c>
      <c r="C49" s="1964"/>
      <c r="D49" s="2078" t="s">
        <v>1759</v>
      </c>
      <c r="E49" s="1249"/>
      <c r="F49" s="1249"/>
      <c r="G49" s="1249"/>
      <c r="H49" s="1249"/>
      <c r="I49" s="1249"/>
    </row>
    <row r="50" spans="1:9" s="1265" customFormat="1" ht="15" customHeight="1">
      <c r="A50" s="1258"/>
      <c r="B50" s="1963">
        <v>3.1099999999999977</v>
      </c>
      <c r="C50" s="1965"/>
      <c r="D50" s="2078" t="s">
        <v>1863</v>
      </c>
      <c r="E50" s="1249"/>
      <c r="F50" s="1249"/>
      <c r="G50" s="1249"/>
      <c r="H50" s="1249"/>
      <c r="I50" s="1249"/>
    </row>
    <row r="51" spans="1:9" s="1265" customFormat="1" ht="15" customHeight="1">
      <c r="A51" s="1258"/>
      <c r="B51" s="1963">
        <v>3.1199999999999974</v>
      </c>
      <c r="C51" s="1965"/>
      <c r="D51" s="1966" t="s">
        <v>335</v>
      </c>
      <c r="E51" s="1249"/>
      <c r="F51" s="1249"/>
      <c r="G51" s="1249"/>
      <c r="H51" s="1249"/>
      <c r="I51" s="1249"/>
    </row>
    <row r="52" spans="1:9" s="1265" customFormat="1" ht="15" customHeight="1">
      <c r="A52" s="1258"/>
      <c r="B52" s="1963">
        <v>3.1299999999999972</v>
      </c>
      <c r="C52" s="1965"/>
      <c r="D52" s="2078" t="s">
        <v>1866</v>
      </c>
      <c r="E52" s="1249"/>
      <c r="F52" s="1249"/>
      <c r="G52" s="1249"/>
      <c r="H52" s="1249"/>
      <c r="I52" s="1249"/>
    </row>
    <row r="53" spans="1:9" s="1265" customFormat="1" ht="15" customHeight="1">
      <c r="A53" s="1258"/>
      <c r="B53" s="1967"/>
      <c r="C53" s="1969"/>
      <c r="D53" s="1966"/>
      <c r="E53" s="1249"/>
      <c r="F53" s="1249"/>
      <c r="G53" s="1249"/>
      <c r="H53" s="1249"/>
      <c r="I53" s="1249"/>
    </row>
    <row r="54" spans="1:9" s="1265" customFormat="1" ht="15" customHeight="1">
      <c r="A54" s="1258"/>
      <c r="B54" s="1967"/>
      <c r="C54" s="1965"/>
      <c r="D54" s="1968" t="s">
        <v>337</v>
      </c>
      <c r="E54" s="1249"/>
      <c r="F54" s="1249"/>
      <c r="G54" s="1249"/>
      <c r="H54" s="1249"/>
      <c r="I54" s="1249"/>
    </row>
    <row r="55" spans="1:9" s="1265" customFormat="1" ht="15" customHeight="1">
      <c r="A55" s="1258"/>
      <c r="B55" s="1963">
        <v>3.139999999999997</v>
      </c>
      <c r="C55" s="1970"/>
      <c r="D55" s="1971" t="s">
        <v>338</v>
      </c>
      <c r="E55" s="1249"/>
      <c r="F55" s="1249"/>
      <c r="G55" s="1249"/>
      <c r="H55" s="1249"/>
      <c r="I55" s="1249"/>
    </row>
    <row r="56" spans="1:9" s="1265" customFormat="1" ht="15" customHeight="1">
      <c r="A56" s="1258"/>
      <c r="B56" s="1963">
        <v>3.1499999999999968</v>
      </c>
      <c r="C56" s="1970"/>
      <c r="D56" s="1972" t="s">
        <v>1868</v>
      </c>
      <c r="E56" s="1249"/>
      <c r="F56" s="1249"/>
      <c r="G56" s="1249"/>
      <c r="H56" s="1249"/>
      <c r="I56" s="1249"/>
    </row>
    <row r="57" spans="1:9" s="1265" customFormat="1" ht="15" customHeight="1">
      <c r="A57" s="1258"/>
      <c r="B57" s="1963">
        <v>3.1599999999999966</v>
      </c>
      <c r="C57" s="1970"/>
      <c r="D57" s="1972" t="s">
        <v>1919</v>
      </c>
      <c r="E57" s="1249"/>
      <c r="F57" s="1249"/>
      <c r="G57" s="1249"/>
      <c r="H57" s="1249"/>
      <c r="I57" s="1249"/>
    </row>
    <row r="58" spans="1:9" s="1265" customFormat="1" ht="15" customHeight="1">
      <c r="A58" s="1258"/>
      <c r="B58" s="1963">
        <v>3.1699999999999964</v>
      </c>
      <c r="C58" s="1970"/>
      <c r="D58" s="1972" t="s">
        <v>341</v>
      </c>
      <c r="E58" s="1249"/>
      <c r="F58" s="1249"/>
      <c r="G58" s="1249"/>
      <c r="H58" s="1249"/>
      <c r="I58" s="1249"/>
    </row>
    <row r="59" spans="1:9" s="1265" customFormat="1" ht="15" customHeight="1">
      <c r="A59" s="1258"/>
      <c r="B59" s="1963">
        <v>3.1799999999999962</v>
      </c>
      <c r="C59" s="1970"/>
      <c r="D59" s="1971" t="s">
        <v>1870</v>
      </c>
      <c r="E59" s="1249"/>
      <c r="F59" s="1249"/>
      <c r="G59" s="1249"/>
      <c r="H59" s="1249"/>
      <c r="I59" s="1249"/>
    </row>
    <row r="60" spans="1:9" s="1265" customFormat="1" ht="15" customHeight="1">
      <c r="A60" s="1258"/>
      <c r="B60" s="1963">
        <v>3.1899999999999959</v>
      </c>
      <c r="C60" s="1970"/>
      <c r="D60" s="1971" t="s">
        <v>342</v>
      </c>
      <c r="E60" s="1249"/>
      <c r="F60" s="1249"/>
      <c r="G60" s="1249"/>
      <c r="H60" s="1249"/>
      <c r="I60" s="1249"/>
    </row>
    <row r="61" spans="1:9" s="1265" customFormat="1" ht="15" customHeight="1">
      <c r="A61" s="1258"/>
      <c r="B61" s="1963">
        <v>3.1999999999999957</v>
      </c>
      <c r="C61" s="1970"/>
      <c r="D61" s="1972" t="s">
        <v>1834</v>
      </c>
      <c r="E61" s="1249"/>
      <c r="F61" s="1249"/>
      <c r="G61" s="1249"/>
      <c r="H61" s="1249"/>
      <c r="I61" s="1249"/>
    </row>
    <row r="62" spans="1:9" s="1265" customFormat="1" ht="15" customHeight="1">
      <c r="A62" s="1258"/>
      <c r="B62" s="1963">
        <v>3.2099999999999955</v>
      </c>
      <c r="C62" s="1970"/>
      <c r="D62" s="1973" t="s">
        <v>1873</v>
      </c>
      <c r="E62" s="1249"/>
      <c r="F62" s="1249"/>
      <c r="G62" s="1249"/>
      <c r="H62" s="1249"/>
      <c r="I62" s="1249"/>
    </row>
    <row r="63" spans="1:9" s="1265" customFormat="1" ht="15" customHeight="1">
      <c r="A63" s="1258"/>
      <c r="B63" s="1963">
        <v>3.2199999999999953</v>
      </c>
      <c r="C63" s="1970"/>
      <c r="D63" s="1974" t="s">
        <v>1875</v>
      </c>
      <c r="E63" s="1249"/>
      <c r="F63" s="1249"/>
      <c r="G63" s="1249"/>
      <c r="H63" s="1249"/>
      <c r="I63" s="1249"/>
    </row>
    <row r="64" spans="1:9" s="1265" customFormat="1" ht="15" customHeight="1">
      <c r="A64" s="1258"/>
      <c r="B64" s="1975"/>
      <c r="C64" s="1970"/>
      <c r="D64" s="1973"/>
      <c r="E64" s="1249"/>
      <c r="F64" s="1249"/>
      <c r="G64" s="1249"/>
      <c r="H64" s="1249"/>
      <c r="I64" s="1249"/>
    </row>
    <row r="65" spans="1:9" s="1265" customFormat="1" ht="15" customHeight="1">
      <c r="A65" s="1258"/>
      <c r="B65" s="1975"/>
      <c r="C65" s="1970"/>
      <c r="D65" s="1976" t="s">
        <v>344</v>
      </c>
      <c r="E65" s="1249"/>
      <c r="F65" s="1249"/>
      <c r="G65" s="1249"/>
      <c r="H65" s="1249"/>
      <c r="I65" s="1249"/>
    </row>
    <row r="66" spans="1:9" s="1265" customFormat="1" ht="15" customHeight="1">
      <c r="A66" s="1258"/>
      <c r="B66" s="1963">
        <v>3.2299999999999951</v>
      </c>
      <c r="C66" s="1977"/>
      <c r="D66" s="1978" t="s">
        <v>1874</v>
      </c>
      <c r="E66" s="1249"/>
      <c r="F66" s="1249"/>
      <c r="G66" s="1249"/>
      <c r="H66" s="1249"/>
      <c r="I66" s="1249"/>
    </row>
    <row r="67" spans="1:9" s="1265" customFormat="1" ht="15" customHeight="1">
      <c r="A67" s="1258"/>
      <c r="B67" s="1963">
        <v>3.2399999999999949</v>
      </c>
      <c r="C67" s="1977"/>
      <c r="D67" s="1979" t="s">
        <v>346</v>
      </c>
      <c r="E67" s="1249"/>
      <c r="F67" s="1249"/>
      <c r="G67" s="1249"/>
      <c r="H67" s="1249"/>
      <c r="I67" s="1249"/>
    </row>
    <row r="68" spans="1:9" s="1265" customFormat="1" ht="15" customHeight="1">
      <c r="A68" s="1258"/>
      <c r="B68" s="1963">
        <v>3.2499999999999947</v>
      </c>
      <c r="C68" s="1977"/>
      <c r="D68" s="1978" t="s">
        <v>347</v>
      </c>
      <c r="E68" s="1249"/>
      <c r="F68" s="1249"/>
      <c r="G68" s="1249"/>
      <c r="H68" s="1249"/>
      <c r="I68" s="1249"/>
    </row>
    <row r="69" spans="1:9" s="1265" customFormat="1" ht="15" customHeight="1">
      <c r="A69" s="1258"/>
      <c r="B69" s="1963">
        <v>3.2599999999999945</v>
      </c>
      <c r="C69" s="1977"/>
      <c r="D69" s="1980" t="s">
        <v>1877</v>
      </c>
      <c r="E69" s="1249"/>
      <c r="F69" s="1249"/>
      <c r="G69" s="1249"/>
      <c r="H69" s="1249"/>
      <c r="I69" s="1249"/>
    </row>
    <row r="70" spans="1:9" s="1265" customFormat="1" ht="15" customHeight="1" thickBot="1">
      <c r="A70" s="1258"/>
      <c r="B70" s="1981">
        <v>3.2699999999999942</v>
      </c>
      <c r="C70" s="1982"/>
      <c r="D70" s="1983" t="s">
        <v>1835</v>
      </c>
      <c r="E70" s="1249"/>
      <c r="F70" s="1249"/>
      <c r="G70" s="1249"/>
      <c r="H70" s="1249"/>
      <c r="I70" s="1249"/>
    </row>
    <row r="71" spans="1:9" s="1265" customFormat="1" ht="15" customHeight="1" thickBot="1">
      <c r="A71" s="1258"/>
      <c r="B71" s="2007"/>
      <c r="C71" s="1249"/>
      <c r="D71" s="1258"/>
      <c r="E71" s="1249"/>
      <c r="F71" s="1249"/>
      <c r="G71" s="1249"/>
      <c r="H71" s="1249"/>
      <c r="I71" s="1249"/>
    </row>
    <row r="72" spans="1:9" s="1265" customFormat="1" ht="15" customHeight="1">
      <c r="B72" s="2012" t="s">
        <v>348</v>
      </c>
      <c r="C72" s="1984"/>
      <c r="D72" s="1985"/>
      <c r="E72" s="1249"/>
      <c r="F72" s="1249"/>
      <c r="G72" s="1249"/>
      <c r="H72" s="1249"/>
      <c r="I72" s="1249"/>
    </row>
    <row r="73" spans="1:9" s="1265" customFormat="1" ht="15" customHeight="1">
      <c r="A73" s="1258"/>
      <c r="B73" s="2013">
        <v>4.01</v>
      </c>
      <c r="C73" s="1986"/>
      <c r="D73" s="1987" t="s">
        <v>1879</v>
      </c>
      <c r="E73" s="1249"/>
      <c r="F73" s="1249"/>
      <c r="G73" s="1249"/>
      <c r="H73" s="1249"/>
      <c r="I73" s="1249"/>
    </row>
    <row r="74" spans="1:9" s="1265" customFormat="1" ht="15" customHeight="1">
      <c r="A74" s="1258"/>
      <c r="B74" s="2013">
        <v>4.0199999999999996</v>
      </c>
      <c r="C74" s="1986"/>
      <c r="D74" s="1987" t="s">
        <v>1878</v>
      </c>
      <c r="E74" s="1249"/>
      <c r="F74" s="1249"/>
      <c r="G74" s="1249"/>
      <c r="H74" s="1249"/>
      <c r="I74" s="1249"/>
    </row>
    <row r="75" spans="1:9" s="1265" customFormat="1" ht="15" customHeight="1">
      <c r="A75" s="1258"/>
      <c r="B75" s="2013">
        <v>4.0299999999999994</v>
      </c>
      <c r="C75" s="1986"/>
      <c r="D75" s="1987" t="s">
        <v>1882</v>
      </c>
      <c r="E75" s="1249"/>
      <c r="F75" s="1249"/>
      <c r="G75" s="1249"/>
      <c r="H75" s="1249"/>
      <c r="I75" s="1249"/>
    </row>
    <row r="76" spans="1:9" s="1265" customFormat="1" ht="15" customHeight="1">
      <c r="A76" s="1258"/>
      <c r="B76" s="2013">
        <v>4.0399999999999991</v>
      </c>
      <c r="C76" s="1986"/>
      <c r="D76" s="1987" t="s">
        <v>1880</v>
      </c>
      <c r="E76" s="1249"/>
      <c r="F76" s="1249"/>
      <c r="G76" s="1249"/>
      <c r="H76" s="1249"/>
      <c r="I76" s="1249"/>
    </row>
    <row r="77" spans="1:9" s="1265" customFormat="1" ht="15" customHeight="1">
      <c r="A77" s="1258"/>
      <c r="B77" s="2013">
        <v>4.0499999999999989</v>
      </c>
      <c r="C77" s="1986"/>
      <c r="D77" s="1987" t="s">
        <v>1523</v>
      </c>
      <c r="E77" s="1249"/>
      <c r="F77" s="1249"/>
      <c r="G77" s="1249"/>
      <c r="H77" s="1249"/>
      <c r="I77" s="1249"/>
    </row>
    <row r="78" spans="1:9" s="1265" customFormat="1" ht="15" customHeight="1">
      <c r="A78" s="1258"/>
      <c r="B78" s="2014"/>
      <c r="C78" s="1986"/>
      <c r="D78" s="1990"/>
      <c r="E78" s="1249"/>
      <c r="F78" s="1249"/>
      <c r="G78" s="1249"/>
      <c r="H78" s="1249"/>
      <c r="I78" s="1249"/>
    </row>
    <row r="79" spans="1:9" s="1265" customFormat="1" ht="15" customHeight="1">
      <c r="A79" s="1258"/>
      <c r="B79" s="2014"/>
      <c r="C79" s="1986"/>
      <c r="D79" s="2069" t="s">
        <v>1524</v>
      </c>
      <c r="E79" s="1249"/>
      <c r="F79" s="1249"/>
      <c r="G79" s="1249"/>
      <c r="H79" s="1249"/>
      <c r="I79" s="1249"/>
    </row>
    <row r="80" spans="1:9" s="1265" customFormat="1" ht="15" customHeight="1">
      <c r="A80" s="1258"/>
      <c r="B80" s="2013">
        <v>4.0599999999999987</v>
      </c>
      <c r="C80" s="1986"/>
      <c r="D80" s="1987" t="s">
        <v>1525</v>
      </c>
      <c r="E80" s="1249"/>
      <c r="F80" s="1249"/>
      <c r="G80" s="1249"/>
      <c r="H80" s="1249"/>
      <c r="I80" s="1249"/>
    </row>
    <row r="81" spans="1:9" s="1265" customFormat="1" ht="15" customHeight="1">
      <c r="A81" s="1258"/>
      <c r="B81" s="2013">
        <v>4.0699999999999985</v>
      </c>
      <c r="C81" s="1986"/>
      <c r="D81" s="1987" t="s">
        <v>1526</v>
      </c>
      <c r="E81" s="1249"/>
      <c r="F81" s="1249"/>
      <c r="G81" s="1249"/>
      <c r="H81" s="1249"/>
      <c r="I81" s="1249"/>
    </row>
    <row r="82" spans="1:9" s="1265" customFormat="1" ht="15" customHeight="1">
      <c r="A82" s="1258"/>
      <c r="B82" s="2013">
        <v>4.0799999999999983</v>
      </c>
      <c r="C82" s="1986"/>
      <c r="D82" s="1987" t="s">
        <v>1527</v>
      </c>
      <c r="E82" s="1249"/>
      <c r="F82" s="1249"/>
      <c r="G82" s="1249"/>
      <c r="H82" s="1249"/>
      <c r="I82" s="1249"/>
    </row>
    <row r="83" spans="1:9" s="1265" customFormat="1" ht="15" customHeight="1">
      <c r="A83" s="1258"/>
      <c r="B83" s="2014"/>
      <c r="C83" s="1986"/>
      <c r="D83" s="1990"/>
      <c r="E83" s="1249"/>
      <c r="F83" s="1249"/>
      <c r="G83" s="1249"/>
      <c r="H83" s="1249"/>
      <c r="I83" s="1249"/>
    </row>
    <row r="84" spans="1:9" s="1265" customFormat="1" ht="15" customHeight="1">
      <c r="A84" s="1258"/>
      <c r="B84" s="2014"/>
      <c r="C84" s="1986"/>
      <c r="D84" s="2069" t="s">
        <v>1528</v>
      </c>
      <c r="E84" s="1249"/>
      <c r="F84" s="1249"/>
      <c r="G84" s="1249"/>
      <c r="H84" s="1249"/>
      <c r="I84" s="1249"/>
    </row>
    <row r="85" spans="1:9" s="1265" customFormat="1" ht="15" customHeight="1" thickBot="1">
      <c r="A85" s="1258"/>
      <c r="B85" s="2015">
        <v>4.0899999999999981</v>
      </c>
      <c r="C85" s="1988"/>
      <c r="D85" s="1989" t="s">
        <v>1529</v>
      </c>
      <c r="E85" s="1249"/>
      <c r="F85" s="1249"/>
      <c r="G85" s="1249"/>
      <c r="H85" s="1249"/>
      <c r="I85" s="1249"/>
    </row>
    <row r="86" spans="1:9" s="1265" customFormat="1" ht="15" customHeight="1" thickBot="1">
      <c r="A86" s="1258"/>
      <c r="B86" s="2007"/>
      <c r="C86" s="1249"/>
      <c r="D86" s="1258"/>
      <c r="E86" s="1249"/>
      <c r="F86" s="1249"/>
      <c r="G86" s="1249"/>
      <c r="H86" s="1249"/>
      <c r="I86" s="1249"/>
    </row>
    <row r="87" spans="1:9" s="1265" customFormat="1" ht="15" customHeight="1">
      <c r="A87" s="1258"/>
      <c r="B87" s="2016" t="s">
        <v>1542</v>
      </c>
      <c r="C87" s="1991"/>
      <c r="D87" s="1992"/>
      <c r="E87" s="1249"/>
      <c r="F87" s="1249"/>
      <c r="G87" s="1249"/>
      <c r="H87" s="1249"/>
      <c r="I87" s="1249"/>
    </row>
    <row r="88" spans="1:9" s="1265" customFormat="1" ht="15" customHeight="1">
      <c r="A88" s="1258"/>
      <c r="B88" s="2002">
        <v>5.01</v>
      </c>
      <c r="C88" s="1993"/>
      <c r="D88" s="1994" t="s">
        <v>1887</v>
      </c>
      <c r="E88" s="1249"/>
      <c r="F88" s="1249"/>
      <c r="G88" s="1249"/>
      <c r="H88" s="1249"/>
      <c r="I88" s="1249"/>
    </row>
    <row r="89" spans="1:9" s="1265" customFormat="1" ht="15" customHeight="1">
      <c r="A89" s="1258"/>
      <c r="B89" s="2002">
        <v>5.0199999999999996</v>
      </c>
      <c r="C89" s="1993"/>
      <c r="D89" s="1994" t="s">
        <v>1531</v>
      </c>
      <c r="E89" s="1249"/>
      <c r="F89" s="1249"/>
      <c r="G89" s="1249"/>
      <c r="H89" s="1249"/>
      <c r="I89" s="1249"/>
    </row>
    <row r="90" spans="1:9" s="1265" customFormat="1" ht="15" customHeight="1">
      <c r="A90" s="1258"/>
      <c r="B90" s="2002">
        <v>5.0299999999999994</v>
      </c>
      <c r="C90" s="1993"/>
      <c r="D90" s="1994" t="s">
        <v>1532</v>
      </c>
      <c r="E90" s="1249"/>
      <c r="F90" s="1249"/>
      <c r="G90" s="1249"/>
      <c r="H90" s="1249"/>
      <c r="I90" s="1249"/>
    </row>
    <row r="91" spans="1:9" s="1265" customFormat="1" ht="15" customHeight="1">
      <c r="A91" s="1258"/>
      <c r="B91" s="2002">
        <v>5.0399999999999991</v>
      </c>
      <c r="C91" s="1993"/>
      <c r="D91" s="1994" t="s">
        <v>1891</v>
      </c>
      <c r="E91" s="1249"/>
      <c r="F91" s="1249"/>
      <c r="G91" s="1249"/>
      <c r="H91" s="1249"/>
      <c r="I91" s="1249"/>
    </row>
    <row r="92" spans="1:9" s="1265" customFormat="1" ht="15" customHeight="1">
      <c r="A92" s="2149"/>
      <c r="B92" s="2002">
        <v>5.0499999999999989</v>
      </c>
      <c r="C92" s="1993"/>
      <c r="D92" s="1994" t="s">
        <v>1894</v>
      </c>
      <c r="E92" s="1249"/>
      <c r="F92" s="1249"/>
      <c r="G92" s="1249"/>
      <c r="H92" s="1249"/>
      <c r="I92" s="1249"/>
    </row>
    <row r="93" spans="1:9" s="1265" customFormat="1" ht="15" customHeight="1">
      <c r="A93" s="2149"/>
      <c r="B93" s="2116" t="s">
        <v>1983</v>
      </c>
      <c r="C93" s="1993"/>
      <c r="D93" s="2117" t="s">
        <v>1984</v>
      </c>
      <c r="E93" s="1249" t="s">
        <v>2006</v>
      </c>
      <c r="F93" s="1249"/>
      <c r="G93" s="1249"/>
      <c r="H93" s="1249"/>
      <c r="I93" s="1249"/>
    </row>
    <row r="94" spans="1:9" s="1265" customFormat="1" ht="15" customHeight="1">
      <c r="A94" s="1258"/>
      <c r="B94" s="2003"/>
      <c r="C94" s="1993"/>
      <c r="D94" s="1995"/>
      <c r="E94" s="2157" t="s">
        <v>2007</v>
      </c>
      <c r="F94" s="1249"/>
      <c r="G94" s="1249"/>
      <c r="H94" s="1249"/>
      <c r="I94" s="1249"/>
    </row>
    <row r="95" spans="1:9" s="1265" customFormat="1" ht="15" customHeight="1">
      <c r="A95" s="1258"/>
      <c r="B95" s="2003"/>
      <c r="C95" s="1993"/>
      <c r="D95" s="1996" t="s">
        <v>1535</v>
      </c>
      <c r="E95" s="1249"/>
      <c r="F95" s="1249"/>
      <c r="G95" s="1249"/>
      <c r="H95" s="1249"/>
      <c r="I95" s="1249"/>
    </row>
    <row r="96" spans="1:9" s="1265" customFormat="1" ht="15" customHeight="1">
      <c r="A96" s="1258"/>
      <c r="B96" s="2002">
        <v>5.0599999999999987</v>
      </c>
      <c r="C96" s="1993"/>
      <c r="D96" s="1994" t="s">
        <v>1895</v>
      </c>
      <c r="E96" s="1249"/>
      <c r="F96" s="1249"/>
      <c r="G96" s="1249"/>
      <c r="H96" s="1249"/>
      <c r="I96" s="1249"/>
    </row>
    <row r="97" spans="1:9" s="1265" customFormat="1" ht="15" customHeight="1">
      <c r="A97" s="1258"/>
      <c r="B97" s="2017"/>
      <c r="C97" s="1997"/>
      <c r="D97" s="1998"/>
      <c r="E97" s="1249"/>
      <c r="F97" s="1249"/>
      <c r="G97" s="1249"/>
      <c r="H97" s="1249"/>
      <c r="I97" s="1249"/>
    </row>
    <row r="98" spans="1:9" s="1265" customFormat="1" ht="15" customHeight="1">
      <c r="A98" s="1258"/>
      <c r="B98" s="2003"/>
      <c r="C98" s="1993"/>
      <c r="D98" s="1996" t="s">
        <v>1537</v>
      </c>
      <c r="E98" s="1249"/>
      <c r="F98" s="1249"/>
      <c r="G98" s="1249"/>
      <c r="H98" s="1249"/>
      <c r="I98" s="1249"/>
    </row>
    <row r="99" spans="1:9" s="1265" customFormat="1" ht="15" customHeight="1">
      <c r="A99" s="1258"/>
      <c r="B99" s="2002">
        <v>5.0699999999999985</v>
      </c>
      <c r="C99" s="1993"/>
      <c r="D99" s="1994" t="s">
        <v>1896</v>
      </c>
      <c r="E99" s="1249"/>
      <c r="F99" s="1249"/>
      <c r="G99" s="1249"/>
      <c r="H99" s="1249"/>
      <c r="I99" s="1249"/>
    </row>
    <row r="100" spans="1:9" s="1265" customFormat="1" ht="15" customHeight="1">
      <c r="A100" s="2149"/>
      <c r="B100" s="2002">
        <v>5.0799999999999983</v>
      </c>
      <c r="C100" s="1993"/>
      <c r="D100" s="1994" t="s">
        <v>1539</v>
      </c>
      <c r="E100" s="1249"/>
      <c r="F100" s="1249"/>
      <c r="G100" s="1249"/>
      <c r="H100" s="1249"/>
      <c r="I100" s="1249"/>
    </row>
    <row r="101" spans="1:9" s="1265" customFormat="1" ht="15" customHeight="1">
      <c r="A101" s="1258"/>
      <c r="B101" s="2003"/>
      <c r="C101" s="1993"/>
      <c r="D101" s="1995"/>
      <c r="E101" s="1249"/>
      <c r="F101" s="1249"/>
      <c r="G101" s="1249"/>
      <c r="H101" s="1249"/>
      <c r="I101" s="1249"/>
    </row>
    <row r="102" spans="1:9" s="1265" customFormat="1" ht="15" customHeight="1">
      <c r="A102" s="1258"/>
      <c r="B102" s="2003"/>
      <c r="C102" s="1993"/>
      <c r="D102" s="1996" t="s">
        <v>331</v>
      </c>
      <c r="E102" s="1249"/>
      <c r="F102" s="1249"/>
      <c r="G102" s="1249"/>
      <c r="H102" s="1249"/>
      <c r="I102" s="1249"/>
    </row>
    <row r="103" spans="1:9" s="1265" customFormat="1" ht="15" customHeight="1">
      <c r="A103" s="1258"/>
      <c r="B103" s="2002">
        <v>5.0899999999999981</v>
      </c>
      <c r="C103" s="1993"/>
      <c r="D103" s="1999" t="s">
        <v>1540</v>
      </c>
      <c r="E103" s="1249"/>
      <c r="F103" s="1249"/>
      <c r="G103" s="1249"/>
      <c r="H103" s="1249"/>
      <c r="I103" s="1249"/>
    </row>
    <row r="104" spans="1:9" s="1265" customFormat="1" ht="15" customHeight="1">
      <c r="A104" s="1258"/>
      <c r="B104" s="2002">
        <v>5.0999999999999979</v>
      </c>
      <c r="C104" s="1993"/>
      <c r="D104" s="1999" t="s">
        <v>1897</v>
      </c>
      <c r="E104" s="1249"/>
      <c r="F104" s="1249"/>
      <c r="G104" s="1249"/>
      <c r="H104" s="1249"/>
      <c r="I104" s="1249"/>
    </row>
    <row r="105" spans="1:9" s="1265" customFormat="1" ht="15" customHeight="1" thickBot="1">
      <c r="A105" s="1258"/>
      <c r="B105" s="2004">
        <v>5.1099999999999977</v>
      </c>
      <c r="C105" s="2000"/>
      <c r="D105" s="2001" t="s">
        <v>1847</v>
      </c>
      <c r="E105" s="1249"/>
      <c r="F105" s="1249"/>
      <c r="G105" s="1249"/>
      <c r="H105" s="1249"/>
      <c r="I105" s="1249"/>
    </row>
    <row r="106" spans="1:9" s="1265" customFormat="1" ht="15" customHeight="1">
      <c r="A106" s="1258"/>
      <c r="B106" s="2007"/>
      <c r="C106" s="1249"/>
      <c r="D106" s="1258"/>
      <c r="E106" s="1249"/>
      <c r="F106" s="1249"/>
      <c r="G106" s="1249"/>
      <c r="H106" s="1249"/>
      <c r="I106" s="1249"/>
    </row>
    <row r="107" spans="1:9" s="1265" customFormat="1" ht="15" customHeight="1">
      <c r="A107" s="1258"/>
      <c r="B107" s="2007"/>
      <c r="C107" s="1249"/>
      <c r="D107" s="2065" t="s">
        <v>115</v>
      </c>
      <c r="E107" s="1249"/>
      <c r="F107" s="1249"/>
      <c r="G107" s="1249"/>
      <c r="H107" s="1249"/>
      <c r="I107" s="1249"/>
    </row>
    <row r="108" spans="1:9" s="1265" customFormat="1" ht="15" customHeight="1">
      <c r="A108" s="1258"/>
      <c r="B108" s="2007"/>
      <c r="C108" s="1249"/>
      <c r="D108" s="1258"/>
      <c r="E108" s="1249"/>
      <c r="F108" s="1249"/>
      <c r="G108" s="1249"/>
      <c r="H108" s="1249"/>
      <c r="I108" s="1249"/>
    </row>
    <row r="109" spans="1:9" s="1265" customFormat="1" ht="15" customHeight="1">
      <c r="A109" s="1258"/>
      <c r="B109" s="2007"/>
      <c r="C109" s="1249"/>
      <c r="D109" s="1258"/>
      <c r="E109" s="1249"/>
      <c r="F109" s="1249"/>
      <c r="G109" s="1249"/>
      <c r="H109" s="1249"/>
      <c r="I109" s="1249"/>
    </row>
    <row r="110" spans="1:9" s="1265" customFormat="1" ht="15" customHeight="1">
      <c r="A110" s="1258"/>
      <c r="B110" s="2007"/>
      <c r="C110" s="1249"/>
      <c r="D110" s="1258"/>
      <c r="E110" s="1249"/>
      <c r="F110" s="1249"/>
      <c r="G110" s="1249"/>
      <c r="H110" s="1249"/>
      <c r="I110" s="1249"/>
    </row>
    <row r="111" spans="1:9" s="1265" customFormat="1" ht="15" customHeight="1">
      <c r="A111" s="1258"/>
      <c r="B111" s="2176"/>
      <c r="C111" s="1249"/>
      <c r="D111" s="1258"/>
      <c r="E111" s="1249"/>
      <c r="F111" s="1249"/>
      <c r="G111" s="1249"/>
      <c r="H111" s="1249"/>
      <c r="I111" s="1249"/>
    </row>
    <row r="112" spans="1:9" s="1265" customFormat="1" ht="15" customHeight="1">
      <c r="A112" s="1258"/>
      <c r="B112" s="2177"/>
      <c r="C112" s="1249"/>
      <c r="D112" s="1258"/>
      <c r="E112" s="1249"/>
      <c r="F112" s="1249"/>
      <c r="G112" s="1249"/>
      <c r="H112" s="1249"/>
      <c r="I112" s="1249"/>
    </row>
    <row r="113" spans="1:9" s="1265" customFormat="1" ht="15" customHeight="1">
      <c r="A113" s="1258"/>
      <c r="B113" s="2177"/>
      <c r="C113" s="1249"/>
      <c r="D113" s="1258"/>
      <c r="E113" s="1249"/>
      <c r="F113" s="1249"/>
      <c r="G113" s="1249"/>
      <c r="H113" s="1249"/>
      <c r="I113" s="1249"/>
    </row>
    <row r="114" spans="1:9" s="1265" customFormat="1" ht="15" customHeight="1">
      <c r="A114" s="1258"/>
      <c r="B114" s="2177"/>
      <c r="C114" s="1249"/>
      <c r="D114" s="1258"/>
      <c r="E114" s="1249"/>
      <c r="F114" s="1249"/>
      <c r="G114" s="1249"/>
      <c r="H114" s="1249"/>
      <c r="I114" s="1249"/>
    </row>
    <row r="115" spans="1:9" s="1265" customFormat="1" ht="15" customHeight="1">
      <c r="A115" s="1258"/>
      <c r="B115" s="2177"/>
      <c r="C115" s="1249"/>
      <c r="D115" s="1258"/>
      <c r="E115" s="1249"/>
      <c r="F115" s="1249"/>
      <c r="G115" s="1249"/>
      <c r="H115" s="1249"/>
      <c r="I115" s="1249"/>
    </row>
    <row r="116" spans="1:9" s="1265" customFormat="1" ht="15" customHeight="1">
      <c r="A116" s="1258"/>
      <c r="B116" s="2007"/>
      <c r="C116" s="1249"/>
      <c r="D116" s="1258"/>
      <c r="E116" s="1249"/>
      <c r="F116" s="1249"/>
      <c r="G116" s="1249"/>
      <c r="H116" s="1249"/>
      <c r="I116" s="1249"/>
    </row>
    <row r="117" spans="1:9" s="1265" customFormat="1" ht="15" customHeight="1">
      <c r="A117" s="1258"/>
      <c r="B117" s="2007"/>
      <c r="C117" s="1249"/>
      <c r="D117" s="1258"/>
      <c r="E117" s="1249"/>
      <c r="F117" s="1249"/>
      <c r="G117" s="1249"/>
      <c r="H117" s="1249"/>
      <c r="I117" s="1249"/>
    </row>
    <row r="118" spans="1:9" s="1265" customFormat="1" ht="15" customHeight="1">
      <c r="A118" s="1258"/>
      <c r="B118" s="2007"/>
      <c r="C118" s="1249"/>
      <c r="D118" s="1258"/>
      <c r="E118" s="1249"/>
      <c r="F118" s="1249"/>
      <c r="G118" s="1249"/>
      <c r="H118" s="1249"/>
      <c r="I118" s="1249"/>
    </row>
    <row r="119" spans="1:9" s="1265" customFormat="1" ht="15" customHeight="1">
      <c r="A119" s="1258"/>
      <c r="B119" s="2007"/>
      <c r="C119" s="1249"/>
      <c r="D119" s="1258"/>
      <c r="E119" s="1249"/>
      <c r="F119" s="1249"/>
      <c r="G119" s="1249"/>
      <c r="H119" s="1249"/>
      <c r="I119" s="1249"/>
    </row>
    <row r="120" spans="1:9" s="1265" customFormat="1" ht="15" customHeight="1">
      <c r="A120" s="1258"/>
      <c r="B120" s="2007"/>
      <c r="C120" s="1249"/>
      <c r="D120" s="1258"/>
      <c r="E120" s="1249"/>
      <c r="F120" s="1249"/>
      <c r="G120" s="1249"/>
      <c r="H120" s="1249"/>
      <c r="I120" s="1249"/>
    </row>
    <row r="121" spans="1:9" s="1265" customFormat="1" ht="15" customHeight="1">
      <c r="A121" s="1258"/>
      <c r="B121" s="2007"/>
      <c r="C121" s="1249"/>
      <c r="D121" s="1258"/>
      <c r="E121" s="1249"/>
      <c r="F121" s="1249"/>
      <c r="G121" s="1249"/>
      <c r="H121" s="1249"/>
      <c r="I121" s="1249"/>
    </row>
    <row r="122" spans="1:9" s="1265" customFormat="1" ht="15" customHeight="1">
      <c r="A122" s="1258"/>
      <c r="B122" s="2007"/>
      <c r="C122" s="1249"/>
      <c r="D122" s="1258"/>
      <c r="E122" s="1249"/>
      <c r="F122" s="1249"/>
      <c r="G122" s="1249"/>
      <c r="H122" s="1249"/>
      <c r="I122" s="1249"/>
    </row>
    <row r="123" spans="1:9" s="1265" customFormat="1" ht="15" customHeight="1">
      <c r="A123" s="1258"/>
      <c r="B123" s="2007"/>
      <c r="C123" s="1249"/>
      <c r="D123" s="1258"/>
      <c r="E123" s="1249"/>
      <c r="F123" s="1249"/>
      <c r="G123" s="1249"/>
      <c r="H123" s="1249"/>
      <c r="I123" s="1249"/>
    </row>
    <row r="124" spans="1:9" s="1265" customFormat="1" ht="15" customHeight="1">
      <c r="A124" s="1258"/>
      <c r="B124" s="2007"/>
      <c r="C124" s="1249"/>
      <c r="D124" s="1258"/>
      <c r="E124" s="1249"/>
      <c r="F124" s="1249"/>
      <c r="G124" s="1249"/>
      <c r="H124" s="1249"/>
      <c r="I124" s="1249"/>
    </row>
    <row r="125" spans="1:9" s="1265" customFormat="1" ht="15" customHeight="1">
      <c r="A125" s="1258"/>
      <c r="B125" s="2007"/>
      <c r="C125" s="1249"/>
      <c r="D125" s="1258"/>
      <c r="E125" s="1249"/>
      <c r="F125" s="1249"/>
      <c r="G125" s="1249"/>
      <c r="H125" s="1249"/>
      <c r="I125" s="1249"/>
    </row>
    <row r="126" spans="1:9" s="1265" customFormat="1" ht="15" customHeight="1">
      <c r="A126" s="1258"/>
      <c r="B126" s="2007"/>
      <c r="C126" s="1249"/>
      <c r="D126" s="1258"/>
      <c r="E126" s="1249"/>
      <c r="F126" s="1249"/>
      <c r="G126" s="1249"/>
      <c r="H126" s="1249"/>
      <c r="I126" s="1249"/>
    </row>
    <row r="127" spans="1:9" s="1265" customFormat="1" ht="15" customHeight="1">
      <c r="A127" s="1258"/>
      <c r="B127" s="2007"/>
      <c r="C127" s="1249"/>
      <c r="D127" s="1258"/>
      <c r="E127" s="1249"/>
      <c r="F127" s="1249"/>
      <c r="G127" s="1249"/>
      <c r="H127" s="1249"/>
      <c r="I127" s="1249"/>
    </row>
    <row r="128" spans="1:9" s="1265" customFormat="1" ht="15" customHeight="1">
      <c r="A128" s="1258"/>
      <c r="B128" s="2007"/>
      <c r="C128" s="1249"/>
      <c r="D128" s="1258"/>
      <c r="E128" s="1249"/>
      <c r="F128" s="1249"/>
      <c r="G128" s="1249"/>
      <c r="H128" s="1249"/>
      <c r="I128" s="1249"/>
    </row>
    <row r="129" spans="1:9" s="1265" customFormat="1" ht="15" customHeight="1">
      <c r="A129" s="1258"/>
      <c r="B129" s="2007"/>
      <c r="C129" s="1249"/>
      <c r="D129" s="1258"/>
      <c r="E129" s="1249"/>
      <c r="F129" s="1249"/>
      <c r="G129" s="1249"/>
      <c r="H129" s="1249"/>
      <c r="I129" s="1249"/>
    </row>
    <row r="130" spans="1:9" s="1265" customFormat="1" ht="15" customHeight="1">
      <c r="A130" s="1258"/>
      <c r="B130" s="2007"/>
      <c r="C130" s="1249"/>
      <c r="D130" s="1258"/>
      <c r="E130" s="1249"/>
      <c r="F130" s="1249"/>
      <c r="G130" s="1249"/>
      <c r="H130" s="1249"/>
      <c r="I130" s="1249"/>
    </row>
    <row r="131" spans="1:9" s="1265" customFormat="1" ht="15" customHeight="1">
      <c r="A131" s="1258"/>
      <c r="B131" s="2007"/>
      <c r="C131" s="1249"/>
      <c r="D131" s="1258"/>
      <c r="E131" s="1249"/>
      <c r="F131" s="1249"/>
      <c r="G131" s="1249"/>
      <c r="H131" s="1249"/>
      <c r="I131" s="1249"/>
    </row>
    <row r="132" spans="1:9" s="1265" customFormat="1" ht="15" customHeight="1">
      <c r="A132" s="1258"/>
      <c r="B132" s="2007"/>
      <c r="C132" s="1249"/>
      <c r="D132" s="1258"/>
      <c r="E132" s="1249"/>
      <c r="F132" s="1249"/>
      <c r="G132" s="1249"/>
      <c r="H132" s="1249"/>
      <c r="I132" s="1249"/>
    </row>
    <row r="133" spans="1:9" s="1265" customFormat="1" ht="15" customHeight="1">
      <c r="A133" s="1258"/>
      <c r="B133" s="2007"/>
      <c r="C133" s="1249"/>
      <c r="D133" s="1258"/>
      <c r="E133" s="1249"/>
      <c r="F133" s="1249"/>
      <c r="G133" s="1249"/>
      <c r="H133" s="1249"/>
      <c r="I133" s="1249"/>
    </row>
    <row r="134" spans="1:9" s="1265" customFormat="1" ht="15" customHeight="1">
      <c r="A134" s="1258"/>
      <c r="B134" s="2007"/>
      <c r="C134" s="1249"/>
      <c r="D134" s="1258"/>
      <c r="E134" s="1249"/>
      <c r="F134" s="1249"/>
      <c r="G134" s="1249"/>
      <c r="H134" s="1249"/>
      <c r="I134" s="1249"/>
    </row>
    <row r="135" spans="1:9" s="1265" customFormat="1" ht="15" customHeight="1">
      <c r="A135" s="1258"/>
      <c r="B135" s="2007"/>
      <c r="C135" s="1249"/>
      <c r="D135" s="1258"/>
      <c r="E135" s="1249"/>
      <c r="F135" s="1249"/>
      <c r="G135" s="1249"/>
      <c r="H135" s="1249"/>
      <c r="I135" s="1249"/>
    </row>
    <row r="136" spans="1:9" s="1265" customFormat="1" ht="15" customHeight="1">
      <c r="A136" s="1258"/>
      <c r="B136" s="2007"/>
      <c r="C136" s="1249"/>
      <c r="D136" s="1258"/>
      <c r="E136" s="1249"/>
      <c r="F136" s="1249"/>
      <c r="G136" s="1249"/>
      <c r="H136" s="1249"/>
      <c r="I136" s="1249"/>
    </row>
    <row r="137" spans="1:9" s="1265" customFormat="1" ht="15" customHeight="1">
      <c r="A137" s="1258"/>
      <c r="B137" s="2007"/>
      <c r="C137" s="1249"/>
      <c r="D137" s="1258"/>
      <c r="E137" s="1249"/>
      <c r="F137" s="1249"/>
      <c r="G137" s="1249"/>
      <c r="H137" s="1249"/>
      <c r="I137" s="1249"/>
    </row>
    <row r="138" spans="1:9" s="1265" customFormat="1" ht="15" customHeight="1">
      <c r="A138" s="1258"/>
      <c r="B138" s="2007"/>
      <c r="C138" s="1249"/>
      <c r="D138" s="1258"/>
      <c r="E138" s="1249"/>
      <c r="F138" s="1249"/>
      <c r="G138" s="1249"/>
      <c r="H138" s="1249"/>
      <c r="I138" s="1249"/>
    </row>
    <row r="139" spans="1:9" s="1265" customFormat="1" ht="15" customHeight="1">
      <c r="A139" s="1258"/>
      <c r="B139" s="2007"/>
      <c r="C139" s="1249"/>
      <c r="D139" s="1258"/>
      <c r="E139" s="1249"/>
      <c r="F139" s="1249"/>
      <c r="G139" s="1249"/>
      <c r="H139" s="1249"/>
      <c r="I139" s="1249"/>
    </row>
    <row r="140" spans="1:9" s="1265" customFormat="1" ht="15" customHeight="1">
      <c r="A140" s="1258"/>
      <c r="B140" s="2007"/>
      <c r="C140" s="1249"/>
      <c r="D140" s="1258"/>
      <c r="E140" s="1249"/>
      <c r="F140" s="1249"/>
      <c r="G140" s="1249"/>
      <c r="H140" s="1249"/>
      <c r="I140" s="1249"/>
    </row>
    <row r="141" spans="1:9" s="1265" customFormat="1" ht="15" customHeight="1">
      <c r="A141" s="1258"/>
      <c r="B141" s="2007"/>
      <c r="C141" s="1249"/>
      <c r="D141" s="1258"/>
      <c r="E141" s="1249"/>
      <c r="F141" s="1249"/>
      <c r="G141" s="1249"/>
      <c r="H141" s="1249"/>
      <c r="I141" s="1249"/>
    </row>
    <row r="142" spans="1:9" s="1265" customFormat="1" ht="15" customHeight="1">
      <c r="A142" s="1258"/>
      <c r="B142" s="2007"/>
      <c r="C142" s="1249"/>
      <c r="D142" s="1258"/>
      <c r="E142" s="1249"/>
      <c r="F142" s="1249"/>
      <c r="G142" s="1249"/>
      <c r="H142" s="1249"/>
      <c r="I142" s="1249"/>
    </row>
    <row r="143" spans="1:9" s="1265" customFormat="1" ht="15" customHeight="1">
      <c r="A143" s="1258"/>
      <c r="B143" s="2007"/>
      <c r="C143" s="1249"/>
      <c r="D143" s="1258"/>
      <c r="E143" s="1249"/>
      <c r="F143" s="1249"/>
      <c r="G143" s="1249"/>
      <c r="H143" s="1249"/>
      <c r="I143" s="1249"/>
    </row>
    <row r="144" spans="1:9" s="1265" customFormat="1" ht="15" customHeight="1">
      <c r="A144" s="1258"/>
      <c r="B144" s="2007"/>
      <c r="C144" s="1249"/>
      <c r="D144" s="1258"/>
      <c r="E144" s="1249"/>
      <c r="F144" s="1249"/>
      <c r="G144" s="1249"/>
      <c r="H144" s="1249"/>
      <c r="I144" s="1249"/>
    </row>
    <row r="145" spans="1:9" s="1265" customFormat="1" ht="15" customHeight="1">
      <c r="A145" s="1258"/>
      <c r="B145" s="2007"/>
      <c r="C145" s="1249"/>
      <c r="D145" s="1258"/>
      <c r="E145" s="1249"/>
      <c r="F145" s="1249"/>
      <c r="G145" s="1249"/>
      <c r="H145" s="1249"/>
      <c r="I145" s="1249"/>
    </row>
    <row r="146" spans="1:9" s="1265" customFormat="1" ht="15" customHeight="1">
      <c r="A146" s="1258"/>
      <c r="B146" s="2007"/>
      <c r="C146" s="1249"/>
      <c r="D146" s="1258"/>
      <c r="E146" s="1249"/>
      <c r="F146" s="1249"/>
      <c r="G146" s="1249"/>
      <c r="H146" s="1249"/>
      <c r="I146" s="1249"/>
    </row>
    <row r="147" spans="1:9" s="1265" customFormat="1" ht="15" customHeight="1">
      <c r="A147" s="1258"/>
      <c r="B147" s="2007"/>
      <c r="C147" s="1249"/>
      <c r="D147" s="1258"/>
      <c r="E147" s="1249"/>
      <c r="F147" s="1249"/>
      <c r="G147" s="1249"/>
      <c r="H147" s="1249"/>
      <c r="I147" s="1249"/>
    </row>
    <row r="148" spans="1:9" s="1265" customFormat="1" ht="15" customHeight="1">
      <c r="A148" s="1258"/>
      <c r="B148" s="2007"/>
      <c r="C148" s="1249"/>
      <c r="D148" s="1258"/>
      <c r="E148" s="1249"/>
      <c r="F148" s="1249"/>
      <c r="G148" s="1249"/>
      <c r="H148" s="1249"/>
      <c r="I148" s="1249"/>
    </row>
    <row r="149" spans="1:9" s="1265" customFormat="1" ht="15" customHeight="1">
      <c r="A149" s="1258"/>
      <c r="B149" s="2007"/>
      <c r="C149" s="1249"/>
      <c r="D149" s="1258"/>
      <c r="E149" s="1249"/>
      <c r="F149" s="1249"/>
      <c r="G149" s="1249"/>
      <c r="H149" s="1249"/>
      <c r="I149" s="1249"/>
    </row>
    <row r="150" spans="1:9" s="1265" customFormat="1" ht="15" customHeight="1">
      <c r="A150" s="1258"/>
      <c r="B150" s="2007"/>
      <c r="C150" s="1249"/>
      <c r="D150" s="1258"/>
      <c r="E150" s="1249"/>
      <c r="F150" s="1249"/>
      <c r="G150" s="1249"/>
      <c r="H150" s="1249"/>
      <c r="I150" s="1249"/>
    </row>
    <row r="151" spans="1:9" s="1265" customFormat="1" ht="15" customHeight="1">
      <c r="A151" s="1258"/>
      <c r="B151" s="2007"/>
      <c r="C151" s="1249"/>
      <c r="D151" s="1258"/>
      <c r="E151" s="1249"/>
      <c r="F151" s="1249"/>
      <c r="G151" s="1249"/>
      <c r="H151" s="1249"/>
      <c r="I151" s="1249"/>
    </row>
    <row r="152" spans="1:9" s="1265" customFormat="1" ht="15" customHeight="1">
      <c r="A152" s="1258"/>
      <c r="B152" s="2007"/>
      <c r="C152" s="1249"/>
      <c r="D152" s="1258"/>
      <c r="E152" s="1249"/>
      <c r="F152" s="1249"/>
      <c r="G152" s="1249"/>
      <c r="H152" s="1249"/>
      <c r="I152" s="1249"/>
    </row>
    <row r="153" spans="1:9" s="1265" customFormat="1" ht="15" customHeight="1">
      <c r="A153" s="1258"/>
      <c r="B153" s="2007"/>
      <c r="C153" s="1249"/>
      <c r="D153" s="1258"/>
      <c r="E153" s="1249"/>
      <c r="F153" s="1249"/>
      <c r="G153" s="1249"/>
      <c r="H153" s="1249"/>
      <c r="I153" s="1249"/>
    </row>
    <row r="154" spans="1:9" s="1265" customFormat="1" ht="15" customHeight="1">
      <c r="A154" s="1258"/>
      <c r="B154" s="2007"/>
      <c r="C154" s="1249"/>
      <c r="D154" s="1258"/>
      <c r="E154" s="1249"/>
      <c r="F154" s="1249"/>
      <c r="G154" s="1249"/>
      <c r="H154" s="1249"/>
      <c r="I154" s="1249"/>
    </row>
    <row r="155" spans="1:9" s="1265" customFormat="1" ht="15" customHeight="1">
      <c r="A155" s="1258"/>
      <c r="B155" s="2007"/>
      <c r="C155" s="1249"/>
      <c r="D155" s="1258"/>
      <c r="E155" s="1249"/>
      <c r="F155" s="1249"/>
      <c r="G155" s="1249"/>
      <c r="H155" s="1249"/>
      <c r="I155" s="1249"/>
    </row>
    <row r="156" spans="1:9" s="1265" customFormat="1" ht="15" customHeight="1">
      <c r="A156" s="1258"/>
      <c r="B156" s="2007"/>
      <c r="C156" s="1249"/>
      <c r="D156" s="1258"/>
      <c r="E156" s="1249"/>
      <c r="F156" s="1249"/>
      <c r="G156" s="1249"/>
      <c r="H156" s="1249"/>
      <c r="I156" s="1249"/>
    </row>
    <row r="157" spans="1:9" s="1265" customFormat="1" ht="15" customHeight="1">
      <c r="A157" s="1258"/>
      <c r="B157" s="2007"/>
      <c r="C157" s="1249"/>
      <c r="D157" s="1258"/>
      <c r="E157" s="1249"/>
      <c r="F157" s="1249"/>
      <c r="G157" s="1249"/>
      <c r="H157" s="1249"/>
      <c r="I157" s="1249"/>
    </row>
    <row r="158" spans="1:9" s="1265" customFormat="1" ht="15" customHeight="1">
      <c r="A158" s="1258"/>
      <c r="B158" s="2007"/>
      <c r="C158" s="1249"/>
      <c r="D158" s="1258"/>
      <c r="E158" s="1249"/>
      <c r="F158" s="1249"/>
      <c r="G158" s="1249"/>
      <c r="H158" s="1249"/>
      <c r="I158" s="1249"/>
    </row>
    <row r="159" spans="1:9" s="1265" customFormat="1" ht="15" customHeight="1">
      <c r="A159" s="1258"/>
      <c r="B159" s="2007"/>
      <c r="C159" s="1249"/>
      <c r="D159" s="1258"/>
      <c r="E159" s="1249"/>
      <c r="F159" s="1249"/>
      <c r="G159" s="1249"/>
      <c r="H159" s="1249"/>
      <c r="I159" s="1249"/>
    </row>
    <row r="160" spans="1:9" s="1265" customFormat="1" ht="15" customHeight="1">
      <c r="A160" s="1258"/>
      <c r="B160" s="2007"/>
      <c r="C160" s="1249"/>
      <c r="D160" s="1258"/>
      <c r="E160" s="1249"/>
      <c r="F160" s="1249"/>
      <c r="G160" s="1249"/>
      <c r="H160" s="1249"/>
      <c r="I160" s="1249"/>
    </row>
    <row r="161" spans="1:9" s="1265" customFormat="1" ht="15" customHeight="1">
      <c r="A161" s="1258"/>
      <c r="B161" s="2007"/>
      <c r="C161" s="1249"/>
      <c r="D161" s="1258"/>
      <c r="E161" s="1249"/>
      <c r="F161" s="1249"/>
      <c r="G161" s="1249"/>
      <c r="H161" s="1249"/>
      <c r="I161" s="1249"/>
    </row>
    <row r="162" spans="1:9" s="1265" customFormat="1" ht="15" customHeight="1">
      <c r="A162" s="1258"/>
      <c r="B162" s="2007"/>
      <c r="C162" s="1249"/>
      <c r="D162" s="1258"/>
      <c r="E162" s="1249"/>
      <c r="F162" s="1249"/>
      <c r="G162" s="1249"/>
      <c r="H162" s="1249"/>
      <c r="I162" s="1249"/>
    </row>
    <row r="163" spans="1:9" s="1265" customFormat="1" ht="15" customHeight="1">
      <c r="A163" s="1258"/>
      <c r="B163" s="2007"/>
      <c r="C163" s="1249"/>
      <c r="D163" s="1258"/>
      <c r="E163" s="1249"/>
      <c r="F163" s="1249"/>
      <c r="G163" s="1249"/>
      <c r="H163" s="1249"/>
      <c r="I163" s="1249"/>
    </row>
    <row r="164" spans="1:9" s="1265" customFormat="1" ht="15" customHeight="1">
      <c r="A164" s="1258"/>
      <c r="B164" s="2007"/>
      <c r="C164" s="1249"/>
      <c r="D164" s="1258"/>
      <c r="E164" s="1249"/>
      <c r="F164" s="1249"/>
      <c r="G164" s="1249"/>
      <c r="H164" s="1249"/>
      <c r="I164" s="1249"/>
    </row>
    <row r="165" spans="1:9" s="1265" customFormat="1" ht="15" customHeight="1">
      <c r="A165" s="1258"/>
      <c r="B165" s="2007"/>
      <c r="C165" s="1249"/>
      <c r="D165" s="1258"/>
      <c r="E165" s="1249"/>
      <c r="F165" s="1249"/>
      <c r="G165" s="1249"/>
      <c r="H165" s="1249"/>
      <c r="I165" s="1249"/>
    </row>
    <row r="166" spans="1:9" s="1265" customFormat="1" ht="15" customHeight="1">
      <c r="A166" s="1258"/>
      <c r="B166" s="2007"/>
      <c r="C166" s="1249"/>
      <c r="D166" s="1258"/>
      <c r="E166" s="1249"/>
      <c r="F166" s="1249"/>
      <c r="G166" s="1249"/>
      <c r="H166" s="1249"/>
      <c r="I166" s="1249"/>
    </row>
    <row r="167" spans="1:9" s="1265" customFormat="1" ht="15" customHeight="1">
      <c r="A167" s="1258"/>
      <c r="B167" s="2007"/>
      <c r="C167" s="1249"/>
      <c r="D167" s="1258"/>
      <c r="E167" s="1249"/>
      <c r="F167" s="1249"/>
      <c r="G167" s="1249"/>
      <c r="H167" s="1249"/>
      <c r="I167" s="1249"/>
    </row>
    <row r="168" spans="1:9" s="1265" customFormat="1" ht="15" customHeight="1">
      <c r="A168" s="1258"/>
      <c r="B168" s="2007"/>
      <c r="C168" s="1249"/>
      <c r="D168" s="1258"/>
      <c r="E168" s="1249"/>
      <c r="F168" s="1249"/>
      <c r="G168" s="1249"/>
      <c r="H168" s="1249"/>
      <c r="I168" s="1249"/>
    </row>
    <row r="169" spans="1:9" s="1265" customFormat="1" ht="15" customHeight="1">
      <c r="A169" s="1258"/>
      <c r="B169" s="2007"/>
      <c r="C169" s="1249"/>
      <c r="D169" s="1258"/>
      <c r="E169" s="1249"/>
      <c r="F169" s="1249"/>
      <c r="G169" s="1249"/>
      <c r="H169" s="1249"/>
      <c r="I169" s="1249"/>
    </row>
    <row r="170" spans="1:9" s="1265" customFormat="1" ht="15" customHeight="1">
      <c r="A170" s="1258"/>
      <c r="B170" s="2007"/>
      <c r="C170" s="1249"/>
      <c r="D170" s="1258"/>
      <c r="E170" s="1249"/>
      <c r="F170" s="1249"/>
      <c r="G170" s="1249"/>
      <c r="H170" s="1249"/>
      <c r="I170" s="1249"/>
    </row>
    <row r="171" spans="1:9" s="1265" customFormat="1" ht="15" customHeight="1">
      <c r="A171" s="1258"/>
      <c r="B171" s="2007"/>
      <c r="C171" s="1249"/>
      <c r="D171" s="1258"/>
      <c r="E171" s="1249"/>
      <c r="F171" s="1249"/>
      <c r="G171" s="1249"/>
      <c r="H171" s="1249"/>
      <c r="I171" s="1249"/>
    </row>
    <row r="172" spans="1:9" s="1265" customFormat="1" ht="15" customHeight="1">
      <c r="A172" s="1258"/>
      <c r="B172" s="2007"/>
      <c r="C172" s="1249"/>
      <c r="D172" s="1258"/>
      <c r="E172" s="1249"/>
      <c r="F172" s="1249"/>
      <c r="G172" s="1249"/>
      <c r="H172" s="1249"/>
      <c r="I172" s="1249"/>
    </row>
    <row r="173" spans="1:9" s="1265" customFormat="1" ht="15" customHeight="1">
      <c r="A173" s="1258"/>
      <c r="B173" s="2007"/>
      <c r="C173" s="1249"/>
      <c r="D173" s="1258"/>
      <c r="E173" s="1249"/>
      <c r="F173" s="1249"/>
      <c r="G173" s="1249"/>
      <c r="H173" s="1249"/>
      <c r="I173" s="1249"/>
    </row>
    <row r="174" spans="1:9" s="1265" customFormat="1" ht="15" customHeight="1">
      <c r="A174" s="1258"/>
      <c r="B174" s="2007"/>
      <c r="C174" s="1249"/>
      <c r="D174" s="1258"/>
      <c r="E174" s="1249"/>
      <c r="F174" s="1249"/>
      <c r="G174" s="1249"/>
      <c r="H174" s="1249"/>
      <c r="I174" s="1249"/>
    </row>
    <row r="175" spans="1:9" s="1265" customFormat="1" ht="15" customHeight="1">
      <c r="A175" s="1258"/>
      <c r="B175" s="2007"/>
      <c r="C175" s="1249"/>
      <c r="D175" s="1258"/>
      <c r="E175" s="1249"/>
      <c r="F175" s="1249"/>
      <c r="G175" s="1249"/>
      <c r="H175" s="1249"/>
      <c r="I175" s="1249"/>
    </row>
    <row r="176" spans="1:9" s="1265" customFormat="1" ht="15" customHeight="1">
      <c r="A176" s="1258"/>
      <c r="B176" s="2007"/>
      <c r="C176" s="1249"/>
      <c r="D176" s="1258"/>
      <c r="E176" s="1249"/>
      <c r="F176" s="1249"/>
      <c r="G176" s="1249"/>
      <c r="H176" s="1249"/>
      <c r="I176" s="1249"/>
    </row>
    <row r="177" spans="1:9" s="1265" customFormat="1" ht="15" customHeight="1">
      <c r="A177" s="1258"/>
      <c r="B177" s="2007"/>
      <c r="C177" s="1249"/>
      <c r="D177" s="1258"/>
      <c r="E177" s="1249"/>
      <c r="F177" s="1249"/>
      <c r="G177" s="1249"/>
      <c r="H177" s="1249"/>
      <c r="I177" s="1249"/>
    </row>
    <row r="178" spans="1:9" s="1265" customFormat="1" ht="15" customHeight="1">
      <c r="A178" s="1258"/>
      <c r="B178" s="2007"/>
      <c r="C178" s="1249"/>
      <c r="D178" s="1258"/>
      <c r="E178" s="1249"/>
      <c r="F178" s="1249"/>
      <c r="G178" s="1249"/>
      <c r="H178" s="1249"/>
      <c r="I178" s="1249"/>
    </row>
    <row r="179" spans="1:9" s="1265" customFormat="1" ht="15" customHeight="1">
      <c r="A179" s="1258"/>
      <c r="B179" s="2007"/>
      <c r="C179" s="1249"/>
      <c r="D179" s="1258"/>
      <c r="E179" s="1249"/>
      <c r="F179" s="1249"/>
      <c r="G179" s="1249"/>
      <c r="H179" s="1249"/>
      <c r="I179" s="1249"/>
    </row>
    <row r="180" spans="1:9" s="1265" customFormat="1" ht="15" customHeight="1">
      <c r="A180" s="1258"/>
      <c r="B180" s="2007"/>
      <c r="C180" s="1249"/>
      <c r="D180" s="1258"/>
      <c r="E180" s="1249"/>
      <c r="F180" s="1249"/>
      <c r="G180" s="1249"/>
      <c r="H180" s="1249"/>
      <c r="I180" s="1249"/>
    </row>
    <row r="181" spans="1:9" s="1265" customFormat="1" ht="15" customHeight="1">
      <c r="A181" s="1258"/>
      <c r="B181" s="2007"/>
      <c r="C181" s="1249"/>
      <c r="D181" s="1258"/>
      <c r="E181" s="1249"/>
      <c r="F181" s="1249"/>
      <c r="G181" s="1249"/>
      <c r="H181" s="1249"/>
      <c r="I181" s="1249"/>
    </row>
    <row r="182" spans="1:9" s="1265" customFormat="1" ht="15" customHeight="1">
      <c r="A182" s="1258"/>
      <c r="B182" s="2007"/>
      <c r="C182" s="1249"/>
      <c r="D182" s="1258"/>
      <c r="E182" s="1249"/>
      <c r="F182" s="1249"/>
      <c r="G182" s="1249"/>
      <c r="H182" s="1249"/>
      <c r="I182" s="1249"/>
    </row>
    <row r="183" spans="1:9" s="1265" customFormat="1" ht="15" customHeight="1">
      <c r="A183" s="1258"/>
      <c r="B183" s="2007"/>
      <c r="C183" s="1249"/>
      <c r="D183" s="1258"/>
      <c r="E183" s="1249"/>
      <c r="F183" s="1249"/>
      <c r="G183" s="1249"/>
      <c r="H183" s="1249"/>
      <c r="I183" s="1249"/>
    </row>
    <row r="184" spans="1:9" s="1265" customFormat="1" ht="15" customHeight="1">
      <c r="A184" s="1258"/>
      <c r="B184" s="2007"/>
      <c r="C184" s="1249"/>
      <c r="D184" s="1258"/>
      <c r="E184" s="1249"/>
      <c r="F184" s="1249"/>
      <c r="G184" s="1249"/>
      <c r="H184" s="1249"/>
      <c r="I184" s="1249"/>
    </row>
    <row r="185" spans="1:9" s="1265" customFormat="1" ht="15" customHeight="1">
      <c r="A185" s="1258"/>
      <c r="B185" s="2007"/>
      <c r="C185" s="1249"/>
      <c r="D185" s="1258"/>
      <c r="E185" s="1249"/>
      <c r="F185" s="1249"/>
      <c r="G185" s="1249"/>
      <c r="H185" s="1249"/>
      <c r="I185" s="1249"/>
    </row>
    <row r="186" spans="1:9" s="1265" customFormat="1" ht="15" customHeight="1">
      <c r="A186" s="1258"/>
      <c r="B186" s="2007"/>
      <c r="C186" s="1249"/>
      <c r="D186" s="1258"/>
      <c r="E186" s="1249"/>
      <c r="F186" s="1249"/>
      <c r="G186" s="1249"/>
      <c r="H186" s="1249"/>
      <c r="I186" s="1249"/>
    </row>
    <row r="187" spans="1:9" s="1265" customFormat="1" ht="15" customHeight="1">
      <c r="A187" s="1258"/>
      <c r="B187" s="2007"/>
      <c r="C187" s="1249"/>
      <c r="D187" s="1258"/>
      <c r="E187" s="1249"/>
      <c r="F187" s="1249"/>
      <c r="G187" s="1249"/>
      <c r="H187" s="1249"/>
      <c r="I187" s="1249"/>
    </row>
    <row r="188" spans="1:9" s="1265" customFormat="1" ht="15" customHeight="1">
      <c r="A188" s="1258"/>
      <c r="B188" s="2007"/>
      <c r="C188" s="1249"/>
      <c r="D188" s="1258"/>
      <c r="E188" s="1249"/>
      <c r="F188" s="1249"/>
      <c r="G188" s="1249"/>
      <c r="H188" s="1249"/>
      <c r="I188" s="1249"/>
    </row>
    <row r="189" spans="1:9" s="1265" customFormat="1" ht="15" customHeight="1">
      <c r="A189" s="1258"/>
      <c r="B189" s="2007"/>
      <c r="C189" s="1249"/>
      <c r="D189" s="1258"/>
      <c r="E189" s="1249"/>
      <c r="F189" s="1249"/>
      <c r="G189" s="1249"/>
      <c r="H189" s="1249"/>
      <c r="I189" s="1249"/>
    </row>
    <row r="190" spans="1:9" s="1265" customFormat="1" ht="15" customHeight="1">
      <c r="A190" s="1258"/>
      <c r="B190" s="2007"/>
      <c r="C190" s="1249"/>
      <c r="D190" s="1258"/>
      <c r="E190" s="1249"/>
      <c r="F190" s="1249"/>
      <c r="G190" s="1249"/>
      <c r="H190" s="1249"/>
      <c r="I190" s="1249"/>
    </row>
    <row r="191" spans="1:9" s="1265" customFormat="1" ht="15" customHeight="1">
      <c r="A191" s="1258"/>
      <c r="B191" s="2007"/>
      <c r="C191" s="1249"/>
      <c r="D191" s="1258"/>
      <c r="E191" s="1249"/>
      <c r="F191" s="1249"/>
      <c r="G191" s="1249"/>
      <c r="H191" s="1249"/>
      <c r="I191" s="1249"/>
    </row>
    <row r="192" spans="1:9" s="1265" customFormat="1" ht="15" customHeight="1">
      <c r="A192" s="1258"/>
      <c r="B192" s="2007"/>
      <c r="C192" s="1249"/>
      <c r="D192" s="1258"/>
      <c r="E192" s="1249"/>
      <c r="F192" s="1249"/>
      <c r="G192" s="1249"/>
      <c r="H192" s="1249"/>
      <c r="I192" s="1249"/>
    </row>
    <row r="193" spans="1:9" s="1265" customFormat="1" ht="15" customHeight="1">
      <c r="A193" s="1258"/>
      <c r="B193" s="2007"/>
      <c r="C193" s="1249"/>
      <c r="D193" s="1258"/>
      <c r="E193" s="1249"/>
      <c r="F193" s="1249"/>
      <c r="G193" s="1249"/>
      <c r="H193" s="1249"/>
      <c r="I193" s="1249"/>
    </row>
    <row r="194" spans="1:9" s="1265" customFormat="1" ht="15" customHeight="1">
      <c r="A194" s="1258"/>
      <c r="B194" s="2007"/>
      <c r="C194" s="1249"/>
      <c r="D194" s="1258"/>
      <c r="E194" s="1249"/>
      <c r="F194" s="1249"/>
      <c r="G194" s="1249"/>
      <c r="H194" s="1249"/>
      <c r="I194" s="1249"/>
    </row>
    <row r="195" spans="1:9" s="1265" customFormat="1" ht="15" customHeight="1">
      <c r="A195" s="1258"/>
      <c r="B195" s="2007"/>
      <c r="C195" s="1249"/>
      <c r="D195" s="1258"/>
      <c r="E195" s="1249"/>
      <c r="F195" s="1249"/>
      <c r="G195" s="1249"/>
      <c r="H195" s="1249"/>
      <c r="I195" s="1249"/>
    </row>
    <row r="196" spans="1:9" s="1265" customFormat="1" ht="15" customHeight="1">
      <c r="A196" s="1258"/>
      <c r="B196" s="2007"/>
      <c r="C196" s="1249"/>
      <c r="D196" s="1258"/>
      <c r="E196" s="1249"/>
      <c r="F196" s="1249"/>
      <c r="G196" s="1249"/>
      <c r="H196" s="1249"/>
      <c r="I196" s="1249"/>
    </row>
    <row r="197" spans="1:9" s="1265" customFormat="1" ht="15" customHeight="1">
      <c r="A197" s="1258"/>
      <c r="B197" s="2007"/>
      <c r="C197" s="1249"/>
      <c r="D197" s="1258"/>
      <c r="E197" s="1249"/>
      <c r="F197" s="1249"/>
      <c r="G197" s="1249"/>
      <c r="H197" s="1249"/>
      <c r="I197" s="1249"/>
    </row>
    <row r="198" spans="1:9" s="1265" customFormat="1" ht="15" customHeight="1">
      <c r="A198" s="1258"/>
      <c r="B198" s="2007"/>
      <c r="C198" s="1249"/>
      <c r="D198" s="1258"/>
      <c r="E198" s="1249"/>
      <c r="F198" s="1249"/>
      <c r="G198" s="1249"/>
      <c r="H198" s="1249"/>
      <c r="I198" s="1249"/>
    </row>
    <row r="199" spans="1:9" s="1265" customFormat="1" ht="15" customHeight="1">
      <c r="A199" s="1258"/>
      <c r="B199" s="2007"/>
      <c r="C199" s="1249"/>
      <c r="D199" s="1258"/>
      <c r="E199" s="1249"/>
      <c r="F199" s="1249"/>
      <c r="G199" s="1249"/>
      <c r="H199" s="1249"/>
      <c r="I199" s="1249"/>
    </row>
    <row r="200" spans="1:9" s="1265" customFormat="1" ht="15" customHeight="1">
      <c r="A200" s="1258"/>
      <c r="B200" s="2007"/>
      <c r="C200" s="1249"/>
      <c r="D200" s="1258"/>
      <c r="E200" s="1249"/>
      <c r="F200" s="1249"/>
      <c r="G200" s="1249"/>
      <c r="H200" s="1249"/>
      <c r="I200" s="1249"/>
    </row>
    <row r="201" spans="1:9" s="1265" customFormat="1" ht="15" customHeight="1">
      <c r="A201" s="1258"/>
      <c r="B201" s="2007"/>
      <c r="C201" s="1249"/>
      <c r="D201" s="1258"/>
      <c r="E201" s="1249"/>
      <c r="F201" s="1249"/>
      <c r="G201" s="1249"/>
      <c r="H201" s="1249"/>
      <c r="I201" s="1249"/>
    </row>
    <row r="202" spans="1:9" s="1265" customFormat="1" ht="15" customHeight="1">
      <c r="A202" s="1258"/>
      <c r="B202" s="2007"/>
      <c r="C202" s="1249"/>
      <c r="D202" s="1258"/>
      <c r="E202" s="1249"/>
      <c r="F202" s="1249"/>
      <c r="G202" s="1249"/>
      <c r="H202" s="1249"/>
      <c r="I202" s="1249"/>
    </row>
    <row r="203" spans="1:9" s="1265" customFormat="1" ht="15" customHeight="1">
      <c r="A203" s="1258"/>
      <c r="B203" s="2007"/>
      <c r="C203" s="1249"/>
      <c r="D203" s="1258"/>
      <c r="E203" s="1249"/>
      <c r="F203" s="1249"/>
      <c r="G203" s="1249"/>
      <c r="H203" s="1249"/>
      <c r="I203" s="1249"/>
    </row>
    <row r="204" spans="1:9" s="1265" customFormat="1" ht="15" customHeight="1">
      <c r="A204" s="1258"/>
      <c r="B204" s="2007"/>
      <c r="C204" s="1249"/>
      <c r="D204" s="1258"/>
      <c r="E204" s="1249"/>
      <c r="F204" s="1249"/>
      <c r="G204" s="1249"/>
      <c r="H204" s="1249"/>
      <c r="I204" s="1249"/>
    </row>
    <row r="205" spans="1:9" s="1265" customFormat="1" ht="15" customHeight="1">
      <c r="A205" s="1258"/>
      <c r="B205" s="2007"/>
      <c r="C205" s="1249"/>
      <c r="D205" s="1258"/>
      <c r="E205" s="1249"/>
      <c r="F205" s="1249"/>
      <c r="G205" s="1249"/>
      <c r="H205" s="1249"/>
      <c r="I205" s="1249"/>
    </row>
    <row r="206" spans="1:9" s="1265" customFormat="1" ht="15" customHeight="1">
      <c r="A206" s="1258"/>
      <c r="B206" s="2007"/>
      <c r="C206" s="1249"/>
      <c r="D206" s="1258"/>
      <c r="E206" s="1249"/>
      <c r="F206" s="1249"/>
      <c r="G206" s="1249"/>
      <c r="H206" s="1249"/>
      <c r="I206" s="1249"/>
    </row>
    <row r="207" spans="1:9" s="1265" customFormat="1" ht="15" customHeight="1">
      <c r="A207" s="1258"/>
      <c r="B207" s="2007"/>
      <c r="C207" s="1249"/>
      <c r="D207" s="1258"/>
      <c r="E207" s="1249"/>
      <c r="F207" s="1249"/>
      <c r="G207" s="1249"/>
      <c r="H207" s="1249"/>
      <c r="I207" s="1249"/>
    </row>
    <row r="208" spans="1:9" s="1265" customFormat="1" ht="15" customHeight="1">
      <c r="A208" s="1258"/>
      <c r="B208" s="2007"/>
      <c r="C208" s="1249"/>
      <c r="D208" s="1258"/>
      <c r="E208" s="1249"/>
      <c r="F208" s="1249"/>
      <c r="G208" s="1249"/>
      <c r="H208" s="1249"/>
      <c r="I208" s="1249"/>
    </row>
    <row r="209" spans="1:9" s="1265" customFormat="1" ht="15" customHeight="1">
      <c r="A209" s="1258"/>
      <c r="B209" s="2007"/>
      <c r="C209" s="1249"/>
      <c r="D209" s="1258"/>
      <c r="E209" s="1249"/>
      <c r="F209" s="1249"/>
      <c r="G209" s="1249"/>
      <c r="H209" s="1249"/>
      <c r="I209" s="1249"/>
    </row>
    <row r="210" spans="1:9" s="1265" customFormat="1" ht="15" customHeight="1">
      <c r="A210" s="1258"/>
      <c r="B210" s="2007"/>
      <c r="C210" s="1249"/>
      <c r="D210" s="1258"/>
      <c r="E210" s="1249"/>
      <c r="F210" s="1249"/>
      <c r="G210" s="1249"/>
      <c r="H210" s="1249"/>
      <c r="I210" s="1249"/>
    </row>
    <row r="211" spans="1:9" s="1265" customFormat="1" ht="15" customHeight="1">
      <c r="A211" s="1258"/>
      <c r="B211" s="2007"/>
      <c r="C211" s="1249"/>
      <c r="D211" s="1258"/>
      <c r="E211" s="1249"/>
      <c r="F211" s="1249"/>
      <c r="G211" s="1249"/>
      <c r="H211" s="1249"/>
      <c r="I211" s="1249"/>
    </row>
    <row r="212" spans="1:9" s="1265" customFormat="1" ht="15" customHeight="1">
      <c r="A212" s="1258"/>
      <c r="B212" s="2007"/>
      <c r="C212" s="1249"/>
      <c r="D212" s="1258"/>
      <c r="E212" s="1249"/>
      <c r="F212" s="1249"/>
      <c r="G212" s="1249"/>
      <c r="H212" s="1249"/>
      <c r="I212" s="1249"/>
    </row>
    <row r="213" spans="1:9" s="1265" customFormat="1" ht="15" customHeight="1">
      <c r="A213" s="1258"/>
      <c r="B213" s="2007"/>
      <c r="C213" s="1249"/>
      <c r="D213" s="1258"/>
      <c r="E213" s="1249"/>
      <c r="F213" s="1249"/>
      <c r="G213" s="1249"/>
      <c r="H213" s="1249"/>
      <c r="I213" s="1249"/>
    </row>
    <row r="214" spans="1:9" s="1265" customFormat="1" ht="15" customHeight="1">
      <c r="A214" s="1258"/>
      <c r="B214" s="2007"/>
      <c r="C214" s="1249"/>
      <c r="D214" s="1258"/>
      <c r="E214" s="1249"/>
      <c r="F214" s="1249"/>
      <c r="G214" s="1249"/>
      <c r="H214" s="1249"/>
      <c r="I214" s="1249"/>
    </row>
    <row r="215" spans="1:9" s="1265" customFormat="1" ht="15" customHeight="1">
      <c r="A215" s="1258"/>
      <c r="B215" s="2007"/>
      <c r="C215" s="1249"/>
      <c r="D215" s="1258"/>
      <c r="E215" s="1249"/>
      <c r="F215" s="1249"/>
      <c r="G215" s="1249"/>
      <c r="H215" s="1249"/>
      <c r="I215" s="1249"/>
    </row>
    <row r="216" spans="1:9" s="1265" customFormat="1" ht="15" customHeight="1">
      <c r="A216" s="1258"/>
      <c r="B216" s="2007"/>
      <c r="C216" s="1249"/>
      <c r="D216" s="1258"/>
      <c r="E216" s="1249"/>
      <c r="F216" s="1249"/>
      <c r="G216" s="1249"/>
      <c r="H216" s="1249"/>
      <c r="I216" s="1249"/>
    </row>
    <row r="217" spans="1:9" s="1265" customFormat="1" ht="15" customHeight="1">
      <c r="A217" s="1258"/>
      <c r="B217" s="2007"/>
      <c r="C217" s="1249"/>
      <c r="D217" s="1258"/>
      <c r="E217" s="1249"/>
      <c r="F217" s="1249"/>
      <c r="G217" s="1249"/>
      <c r="H217" s="1249"/>
      <c r="I217" s="1249"/>
    </row>
    <row r="218" spans="1:9" s="1265" customFormat="1" ht="15" customHeight="1">
      <c r="A218" s="1258"/>
      <c r="B218" s="2007"/>
      <c r="C218" s="1249"/>
      <c r="D218" s="1258"/>
      <c r="E218" s="1249"/>
      <c r="F218" s="1249"/>
      <c r="G218" s="1249"/>
      <c r="H218" s="1249"/>
      <c r="I218" s="1249"/>
    </row>
    <row r="219" spans="1:9" s="1265" customFormat="1" ht="15" customHeight="1">
      <c r="A219" s="1258"/>
      <c r="B219" s="2007"/>
      <c r="C219" s="1249"/>
      <c r="D219" s="1258"/>
      <c r="E219" s="1249"/>
      <c r="F219" s="1249"/>
      <c r="G219" s="1249"/>
      <c r="H219" s="1249"/>
      <c r="I219" s="1249"/>
    </row>
    <row r="220" spans="1:9" s="1265" customFormat="1" ht="15" customHeight="1">
      <c r="A220" s="1258"/>
      <c r="B220" s="2007"/>
      <c r="C220" s="1249"/>
      <c r="D220" s="1258"/>
      <c r="E220" s="1249"/>
      <c r="F220" s="1249"/>
      <c r="G220" s="1249"/>
      <c r="H220" s="1249"/>
      <c r="I220" s="1249"/>
    </row>
    <row r="221" spans="1:9" s="1265" customFormat="1" ht="15" customHeight="1">
      <c r="A221" s="1258"/>
      <c r="B221" s="2007"/>
      <c r="C221" s="1249"/>
      <c r="D221" s="1258"/>
      <c r="E221" s="1249"/>
      <c r="F221" s="1249"/>
      <c r="G221" s="1249"/>
      <c r="H221" s="1249"/>
      <c r="I221" s="1249"/>
    </row>
    <row r="222" spans="1:9" s="1265" customFormat="1" ht="15" customHeight="1">
      <c r="A222" s="1258"/>
      <c r="B222" s="2007"/>
      <c r="C222" s="1249"/>
      <c r="D222" s="1258"/>
      <c r="E222" s="1249"/>
      <c r="F222" s="1249"/>
      <c r="G222" s="1249"/>
      <c r="H222" s="1249"/>
      <c r="I222" s="1249"/>
    </row>
    <row r="223" spans="1:9" s="1265" customFormat="1" ht="15" customHeight="1">
      <c r="A223" s="1258"/>
      <c r="B223" s="2007"/>
      <c r="C223" s="1249"/>
      <c r="D223" s="1258"/>
      <c r="E223" s="1248"/>
      <c r="F223" s="1249"/>
      <c r="G223" s="1249"/>
      <c r="H223" s="1249"/>
      <c r="I223" s="1249"/>
    </row>
    <row r="224" spans="1:9" s="1265" customFormat="1" ht="15" customHeight="1">
      <c r="A224" s="1264"/>
      <c r="B224" s="2018"/>
      <c r="C224" s="1266"/>
      <c r="D224" s="1267" t="s">
        <v>115</v>
      </c>
      <c r="E224" s="1268"/>
      <c r="F224" s="1261"/>
      <c r="G224" s="1261"/>
      <c r="H224" s="1261"/>
      <c r="I224" s="1261"/>
    </row>
    <row r="225" spans="1:9" s="1265" customFormat="1" ht="2.4500000000000002" customHeight="1">
      <c r="A225" s="1264"/>
      <c r="B225" s="2019"/>
      <c r="C225" s="1266"/>
      <c r="D225" s="1264"/>
      <c r="E225" s="1268"/>
      <c r="F225" s="1261"/>
      <c r="G225" s="1261"/>
      <c r="H225" s="1261"/>
      <c r="I225" s="1261"/>
    </row>
    <row r="226" spans="1:9" s="1265" customFormat="1" ht="4.9000000000000004" customHeight="1">
      <c r="A226" s="558"/>
      <c r="B226" s="2020"/>
      <c r="C226" s="1269"/>
      <c r="D226" s="1269"/>
      <c r="E226" s="1270"/>
      <c r="F226" s="1271"/>
      <c r="G226" s="558"/>
      <c r="H226" s="558"/>
      <c r="I226" s="558"/>
    </row>
    <row r="227" spans="1:9" s="558" customFormat="1" ht="15" customHeight="1">
      <c r="B227" s="2021" t="s">
        <v>116</v>
      </c>
      <c r="C227" s="1272"/>
      <c r="D227" s="1272"/>
      <c r="E227" s="1270"/>
      <c r="F227" s="1271"/>
      <c r="G227" s="1265"/>
      <c r="H227" s="1265"/>
      <c r="I227" s="1265"/>
    </row>
    <row r="228" spans="1:9" s="558" customFormat="1" ht="14.45" customHeight="1">
      <c r="B228" s="2021" t="s">
        <v>117</v>
      </c>
      <c r="C228" s="1272"/>
      <c r="D228" s="1272"/>
      <c r="E228" s="1270"/>
      <c r="F228" s="1271"/>
      <c r="G228" s="1265"/>
      <c r="H228" s="1265"/>
      <c r="I228" s="1265"/>
    </row>
    <row r="229" spans="1:9" s="558" customFormat="1" ht="14.45" customHeight="1">
      <c r="B229" s="2021" t="s">
        <v>118</v>
      </c>
      <c r="C229" s="1272"/>
      <c r="D229" s="1272"/>
      <c r="E229" s="1270"/>
      <c r="F229" s="1271"/>
      <c r="G229" s="1265"/>
      <c r="H229" s="1265"/>
      <c r="I229" s="1265"/>
    </row>
    <row r="230" spans="1:9" s="558" customFormat="1" ht="14.45" customHeight="1">
      <c r="B230" s="2022"/>
      <c r="C230" s="1273"/>
      <c r="D230" s="1273"/>
      <c r="E230" s="1270"/>
      <c r="F230" s="1271"/>
      <c r="G230" s="1265"/>
      <c r="H230" s="1265"/>
      <c r="I230" s="1265"/>
    </row>
    <row r="231" spans="1:9" s="1264" customFormat="1" ht="15" customHeight="1">
      <c r="A231" s="558"/>
      <c r="B231" s="2023"/>
      <c r="C231" s="558"/>
      <c r="D231" s="558"/>
      <c r="E231" s="1270"/>
      <c r="F231" s="1271"/>
      <c r="G231" s="1265"/>
      <c r="H231" s="1265" t="s">
        <v>119</v>
      </c>
      <c r="I231" s="1265"/>
    </row>
    <row r="232" spans="1:9" s="1258" customFormat="1">
      <c r="A232" s="558"/>
      <c r="B232" s="2023" t="s">
        <v>120</v>
      </c>
      <c r="C232" s="558"/>
      <c r="D232" s="558"/>
      <c r="E232" s="1270"/>
      <c r="F232" s="1271"/>
      <c r="G232" s="558"/>
      <c r="H232" s="558"/>
      <c r="I232" s="558"/>
    </row>
    <row r="233" spans="1:9" s="1258" customFormat="1">
      <c r="A233" s="558"/>
      <c r="B233" s="2023"/>
      <c r="C233" s="558"/>
      <c r="D233" s="558" t="s">
        <v>352</v>
      </c>
      <c r="E233" s="1270"/>
      <c r="F233" s="1271"/>
      <c r="G233" s="558"/>
      <c r="H233" s="558"/>
      <c r="I233" s="558"/>
    </row>
    <row r="234" spans="1:9" s="1258" customFormat="1">
      <c r="A234" s="558"/>
      <c r="B234" s="2023"/>
      <c r="C234" s="558"/>
      <c r="D234" s="558" t="s">
        <v>353</v>
      </c>
      <c r="E234" s="1270"/>
      <c r="F234" s="1271"/>
      <c r="G234" s="558"/>
      <c r="H234" s="558"/>
      <c r="I234" s="558"/>
    </row>
    <row r="235" spans="1:9" s="1258" customFormat="1">
      <c r="A235" s="558"/>
      <c r="B235" s="2023"/>
      <c r="C235" s="558"/>
      <c r="D235" s="558"/>
      <c r="E235" s="1270"/>
      <c r="F235" s="558"/>
      <c r="G235" s="558"/>
      <c r="H235" s="558"/>
      <c r="I235" s="558"/>
    </row>
    <row r="236" spans="1:9" s="1258" customFormat="1" ht="14.25">
      <c r="A236" s="1264"/>
      <c r="B236" s="2024"/>
      <c r="C236" s="1264"/>
      <c r="D236" s="1264"/>
      <c r="E236" s="1268"/>
      <c r="F236" s="1264"/>
      <c r="G236" s="1264"/>
      <c r="H236" s="1264"/>
      <c r="I236" s="1264"/>
    </row>
    <row r="237" spans="1:9" s="1258" customFormat="1">
      <c r="B237" s="2025"/>
      <c r="E237" s="1248"/>
    </row>
    <row r="238" spans="1:9" s="1258" customFormat="1">
      <c r="B238" s="2025"/>
      <c r="E238" s="1248"/>
    </row>
    <row r="239" spans="1:9" s="1258" customFormat="1">
      <c r="B239" s="2025"/>
      <c r="E239" s="1248"/>
    </row>
    <row r="240" spans="1:9">
      <c r="C240" s="1258"/>
      <c r="F240" s="1258"/>
      <c r="G240" s="1258"/>
      <c r="H240" s="1258"/>
      <c r="I240" s="1258"/>
    </row>
    <row r="241" spans="3:9">
      <c r="C241" s="1258"/>
      <c r="F241" s="1258"/>
      <c r="G241" s="1258"/>
      <c r="H241" s="1258"/>
      <c r="I241" s="1258"/>
    </row>
    <row r="242" spans="3:9">
      <c r="C242" s="1258"/>
      <c r="F242" s="1258"/>
      <c r="G242" s="1258"/>
      <c r="H242" s="1258"/>
      <c r="I242" s="1258"/>
    </row>
    <row r="243" spans="3:9">
      <c r="C243" s="1258"/>
      <c r="F243" s="1258"/>
      <c r="G243" s="1258"/>
      <c r="H243" s="1258"/>
      <c r="I243" s="1258"/>
    </row>
    <row r="244" spans="3:9">
      <c r="C244" s="1258"/>
      <c r="F244" s="1258"/>
      <c r="G244" s="1258"/>
      <c r="H244" s="1258"/>
      <c r="I244" s="1258"/>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8.7109375"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1729</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1850</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1851</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1852</v>
      </c>
      <c r="B9" s="280">
        <v>17480.875793819774</v>
      </c>
      <c r="C9" s="280">
        <v>4598.3066934764865</v>
      </c>
      <c r="D9" s="280">
        <v>19374.531723622342</v>
      </c>
      <c r="E9" s="280">
        <v>16294.132944356566</v>
      </c>
      <c r="F9" s="280">
        <v>57347.965253876144</v>
      </c>
      <c r="G9" s="192"/>
      <c r="H9" s="189"/>
    </row>
    <row r="10" spans="1:20" ht="15" customHeight="1">
      <c r="A10" s="386" t="s">
        <v>1853</v>
      </c>
      <c r="B10" s="280">
        <v>40332.982696123407</v>
      </c>
      <c r="C10" s="280">
        <v>59459.606319653263</v>
      </c>
      <c r="D10" s="280">
        <v>60711.534946731539</v>
      </c>
      <c r="E10" s="280">
        <v>36560.478558691248</v>
      </c>
      <c r="F10" s="280">
        <v>197064.60252119947</v>
      </c>
      <c r="G10" s="192"/>
      <c r="H10" s="189"/>
    </row>
    <row r="11" spans="1:20" ht="15" customHeight="1">
      <c r="A11" s="386" t="s">
        <v>1854</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1855</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1905</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419" t="s">
        <v>208</v>
      </c>
      <c r="B1" s="2419"/>
      <c r="C1" s="2419"/>
      <c r="D1" s="2419"/>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420" t="s">
        <v>5</v>
      </c>
      <c r="B55" s="2420"/>
      <c r="C55" s="2420"/>
      <c r="D55" s="2420"/>
      <c r="E55" s="2420"/>
      <c r="F55" s="2420"/>
      <c r="N55" s="28"/>
    </row>
    <row r="56" spans="1:17" s="38" customFormat="1" ht="6" customHeight="1">
      <c r="A56" s="33"/>
      <c r="B56" s="379"/>
      <c r="C56" s="36"/>
      <c r="D56" s="373"/>
      <c r="E56" s="37"/>
      <c r="F56" s="37"/>
      <c r="N56" s="39"/>
    </row>
    <row r="57" spans="1:17" s="35" customFormat="1" ht="24" customHeight="1">
      <c r="A57" s="2421" t="s">
        <v>6</v>
      </c>
      <c r="B57" s="2421"/>
      <c r="C57" s="2421"/>
      <c r="D57" s="2421"/>
      <c r="E57" s="2421"/>
      <c r="F57" s="2421"/>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1906</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211</v>
      </c>
      <c r="B1" s="413"/>
      <c r="C1" s="414"/>
      <c r="D1" s="414"/>
      <c r="E1" s="414"/>
      <c r="F1" s="414"/>
      <c r="G1" s="414"/>
      <c r="H1" s="414"/>
      <c r="I1" s="414"/>
      <c r="J1" s="414"/>
      <c r="K1" s="414"/>
      <c r="T1" s="414"/>
    </row>
    <row r="2" spans="1:40" ht="18.75">
      <c r="A2" s="47" t="s">
        <v>183</v>
      </c>
      <c r="B2" s="414"/>
      <c r="C2" s="414"/>
      <c r="D2" s="414"/>
      <c r="E2" s="414"/>
      <c r="F2" s="414"/>
      <c r="G2" s="414"/>
      <c r="H2" s="414"/>
      <c r="I2" s="414"/>
      <c r="J2" s="414"/>
      <c r="K2" s="414"/>
      <c r="T2" s="414"/>
    </row>
    <row r="3" spans="1:40" ht="15.75">
      <c r="A3" s="6" t="s">
        <v>0</v>
      </c>
      <c r="B3" s="414"/>
      <c r="C3" s="414"/>
      <c r="D3" s="414"/>
      <c r="E3" s="414"/>
      <c r="F3" s="414"/>
      <c r="G3" s="414"/>
      <c r="H3" s="414"/>
      <c r="I3" s="414"/>
      <c r="J3" s="414"/>
      <c r="K3" s="414"/>
      <c r="T3" s="414"/>
    </row>
    <row r="4" spans="1:40" ht="13.5" thickBot="1">
      <c r="A4" s="49"/>
      <c r="B4" s="415"/>
      <c r="C4" s="415"/>
      <c r="D4" s="416"/>
      <c r="E4" s="416"/>
      <c r="F4" s="416"/>
      <c r="G4" s="416"/>
      <c r="H4" s="416"/>
      <c r="I4" s="416"/>
      <c r="J4" s="416"/>
      <c r="K4" s="416"/>
      <c r="L4" s="416"/>
      <c r="M4" s="416"/>
      <c r="N4" s="416"/>
      <c r="O4" s="416"/>
      <c r="P4" s="416"/>
      <c r="Q4" s="416"/>
      <c r="R4" s="416"/>
      <c r="S4" s="416"/>
      <c r="T4" s="416"/>
      <c r="U4" s="416"/>
      <c r="V4" s="416"/>
      <c r="W4" s="416"/>
      <c r="X4" s="416"/>
      <c r="Y4" s="416"/>
      <c r="Z4" s="416"/>
      <c r="AA4" s="416"/>
      <c r="AB4" s="416"/>
      <c r="AC4" s="416"/>
      <c r="AD4" s="416"/>
      <c r="AE4" s="416"/>
      <c r="AF4" s="416"/>
      <c r="AG4" s="416"/>
      <c r="AH4" s="416"/>
      <c r="AI4" s="416"/>
      <c r="AJ4" s="360" t="s">
        <v>46</v>
      </c>
    </row>
    <row r="5" spans="1:40" ht="15" thickTop="1">
      <c r="A5" s="10"/>
      <c r="B5" s="2423" t="s">
        <v>11</v>
      </c>
      <c r="C5" s="2423"/>
      <c r="D5" s="2423"/>
      <c r="E5" s="2423"/>
      <c r="F5" s="2422"/>
      <c r="G5" s="417"/>
      <c r="H5" s="2422" t="s">
        <v>12</v>
      </c>
      <c r="I5" s="2422"/>
      <c r="J5" s="2422"/>
      <c r="K5" s="2422"/>
      <c r="L5" s="2422"/>
      <c r="M5" s="417"/>
      <c r="N5" s="2422" t="s">
        <v>13</v>
      </c>
      <c r="O5" s="2422"/>
      <c r="P5" s="2422"/>
      <c r="Q5" s="2422"/>
      <c r="R5" s="2422"/>
      <c r="S5" s="417"/>
      <c r="T5" s="2422" t="s">
        <v>14</v>
      </c>
      <c r="U5" s="2422"/>
      <c r="V5" s="2422"/>
      <c r="W5" s="2422"/>
      <c r="X5" s="2422"/>
      <c r="Y5" s="417"/>
      <c r="Z5" s="2424" t="s">
        <v>50</v>
      </c>
      <c r="AA5" s="2422"/>
      <c r="AB5" s="2422"/>
      <c r="AC5" s="2422"/>
      <c r="AD5" s="2422"/>
      <c r="AE5" s="417"/>
      <c r="AF5" s="2422" t="s">
        <v>15</v>
      </c>
      <c r="AG5" s="2422"/>
      <c r="AH5" s="2422"/>
      <c r="AI5" s="2422"/>
      <c r="AJ5" s="2422"/>
    </row>
    <row r="6" spans="1:40" s="14" customFormat="1">
      <c r="A6" s="9"/>
      <c r="B6" s="418" t="s">
        <v>16</v>
      </c>
      <c r="C6" s="418" t="s">
        <v>17</v>
      </c>
      <c r="D6" s="418" t="s">
        <v>18</v>
      </c>
      <c r="E6" s="418" t="s">
        <v>19</v>
      </c>
      <c r="F6" s="418" t="s">
        <v>15</v>
      </c>
      <c r="G6" s="418"/>
      <c r="H6" s="418" t="s">
        <v>16</v>
      </c>
      <c r="I6" s="418" t="s">
        <v>17</v>
      </c>
      <c r="J6" s="418" t="s">
        <v>18</v>
      </c>
      <c r="K6" s="418" t="s">
        <v>19</v>
      </c>
      <c r="L6" s="418" t="s">
        <v>15</v>
      </c>
      <c r="M6" s="393"/>
      <c r="N6" s="418" t="s">
        <v>16</v>
      </c>
      <c r="O6" s="418" t="s">
        <v>17</v>
      </c>
      <c r="P6" s="418" t="s">
        <v>18</v>
      </c>
      <c r="Q6" s="418" t="s">
        <v>19</v>
      </c>
      <c r="R6" s="418" t="s">
        <v>15</v>
      </c>
      <c r="S6" s="393"/>
      <c r="T6" s="418" t="s">
        <v>16</v>
      </c>
      <c r="U6" s="418" t="s">
        <v>17</v>
      </c>
      <c r="V6" s="418" t="s">
        <v>18</v>
      </c>
      <c r="W6" s="418" t="s">
        <v>19</v>
      </c>
      <c r="X6" s="418" t="s">
        <v>15</v>
      </c>
      <c r="Y6" s="393"/>
      <c r="Z6" s="418" t="s">
        <v>16</v>
      </c>
      <c r="AA6" s="418" t="s">
        <v>17</v>
      </c>
      <c r="AB6" s="418" t="s">
        <v>18</v>
      </c>
      <c r="AC6" s="418" t="s">
        <v>19</v>
      </c>
      <c r="AD6" s="418" t="s">
        <v>15</v>
      </c>
      <c r="AE6" s="418"/>
      <c r="AF6" s="418" t="s">
        <v>16</v>
      </c>
      <c r="AG6" s="418" t="s">
        <v>17</v>
      </c>
      <c r="AH6" s="418" t="s">
        <v>18</v>
      </c>
      <c r="AI6" s="418" t="s">
        <v>19</v>
      </c>
      <c r="AJ6" s="418"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19">
        <v>45572.665523766802</v>
      </c>
      <c r="C8" s="419">
        <v>899.31211735001273</v>
      </c>
      <c r="D8" s="419">
        <v>38261.973108516118</v>
      </c>
      <c r="E8" s="419">
        <v>14260.049250367072</v>
      </c>
      <c r="F8" s="419">
        <v>98994</v>
      </c>
      <c r="G8" s="419"/>
      <c r="H8" s="419">
        <v>37757.668561959217</v>
      </c>
      <c r="I8" s="419">
        <v>31514.548420873623</v>
      </c>
      <c r="J8" s="419">
        <v>9797.9758427199977</v>
      </c>
      <c r="K8" s="419">
        <v>13295.504811059636</v>
      </c>
      <c r="L8" s="419">
        <v>92365.697636612487</v>
      </c>
      <c r="M8" s="420"/>
      <c r="N8" s="419">
        <v>2808.2466379412826</v>
      </c>
      <c r="O8" s="419">
        <v>1.2267458044324056</v>
      </c>
      <c r="P8" s="419">
        <v>6979.1410579820677</v>
      </c>
      <c r="Q8" s="419">
        <v>1511.3855582722188</v>
      </c>
      <c r="R8" s="419">
        <v>11300.000000000002</v>
      </c>
      <c r="S8" s="420"/>
      <c r="T8" s="419">
        <v>0</v>
      </c>
      <c r="U8" s="419">
        <v>0</v>
      </c>
      <c r="V8" s="419">
        <v>0</v>
      </c>
      <c r="W8" s="419">
        <v>0</v>
      </c>
      <c r="X8" s="419">
        <v>0</v>
      </c>
      <c r="Y8" s="266"/>
      <c r="Z8" s="419">
        <v>2820.3738967476725</v>
      </c>
      <c r="AA8" s="419">
        <v>106.52248821182445</v>
      </c>
      <c r="AB8" s="419">
        <v>2976.3372022730023</v>
      </c>
      <c r="AC8" s="419">
        <v>1531.7664127675009</v>
      </c>
      <c r="AD8" s="419">
        <v>7435</v>
      </c>
      <c r="AE8" s="420"/>
      <c r="AF8" s="419">
        <v>88958.954620414966</v>
      </c>
      <c r="AG8" s="419">
        <v>32521.609772239892</v>
      </c>
      <c r="AH8" s="419">
        <v>58015.427211491187</v>
      </c>
      <c r="AI8" s="419">
        <v>30598.706032466427</v>
      </c>
      <c r="AJ8" s="419">
        <v>210094.69763661249</v>
      </c>
      <c r="AK8" s="20"/>
      <c r="AN8" s="51"/>
    </row>
    <row r="9" spans="1:40" ht="15" customHeight="1">
      <c r="A9" s="16">
        <v>1971</v>
      </c>
      <c r="B9" s="419">
        <v>40284.458881385675</v>
      </c>
      <c r="C9" s="419">
        <v>745.04712043627399</v>
      </c>
      <c r="D9" s="419">
        <v>34486.109199453211</v>
      </c>
      <c r="E9" s="419">
        <v>12216.384798724848</v>
      </c>
      <c r="F9" s="419">
        <v>87732</v>
      </c>
      <c r="G9" s="419"/>
      <c r="H9" s="419">
        <v>37249.992633406859</v>
      </c>
      <c r="I9" s="419">
        <v>31998.035088422501</v>
      </c>
      <c r="J9" s="419">
        <v>10647.946763438958</v>
      </c>
      <c r="K9" s="419">
        <v>13646.53994605247</v>
      </c>
      <c r="L9" s="419">
        <v>93542.514431320786</v>
      </c>
      <c r="M9" s="420"/>
      <c r="N9" s="419">
        <v>6219.1721530158566</v>
      </c>
      <c r="O9" s="419">
        <v>8.566701969419853</v>
      </c>
      <c r="P9" s="419">
        <v>9767.8690281671788</v>
      </c>
      <c r="Q9" s="419">
        <v>2224.3921168475495</v>
      </c>
      <c r="R9" s="419">
        <v>18220.000000000004</v>
      </c>
      <c r="S9" s="420"/>
      <c r="T9" s="419">
        <v>0</v>
      </c>
      <c r="U9" s="419">
        <v>0</v>
      </c>
      <c r="V9" s="419">
        <v>0</v>
      </c>
      <c r="W9" s="419">
        <v>0</v>
      </c>
      <c r="X9" s="419">
        <v>0</v>
      </c>
      <c r="Y9" s="266"/>
      <c r="Z9" s="419">
        <v>2845.5047294518536</v>
      </c>
      <c r="AA9" s="419">
        <v>106.82474590212091</v>
      </c>
      <c r="AB9" s="419">
        <v>3126.764819928324</v>
      </c>
      <c r="AC9" s="419">
        <v>1592.9057047177016</v>
      </c>
      <c r="AD9" s="419">
        <v>7672</v>
      </c>
      <c r="AE9" s="420"/>
      <c r="AF9" s="419">
        <v>86599.12839726024</v>
      </c>
      <c r="AG9" s="419">
        <v>32858.473656730319</v>
      </c>
      <c r="AH9" s="419">
        <v>58028.689810987671</v>
      </c>
      <c r="AI9" s="419">
        <v>29680.222566342567</v>
      </c>
      <c r="AJ9" s="419">
        <v>207166.51443132077</v>
      </c>
      <c r="AK9" s="20"/>
      <c r="AN9" s="51"/>
    </row>
    <row r="10" spans="1:40" ht="15" customHeight="1">
      <c r="A10" s="16">
        <v>1972</v>
      </c>
      <c r="B10" s="419">
        <v>34345.429749507901</v>
      </c>
      <c r="C10" s="419">
        <v>583.97684766121245</v>
      </c>
      <c r="D10" s="419">
        <v>31164.663919650633</v>
      </c>
      <c r="E10" s="419">
        <v>10752.929483180265</v>
      </c>
      <c r="F10" s="419">
        <v>76847.000000000015</v>
      </c>
      <c r="G10" s="419"/>
      <c r="H10" s="419">
        <v>38943.883605132934</v>
      </c>
      <c r="I10" s="419">
        <v>33013.541450172328</v>
      </c>
      <c r="J10" s="419">
        <v>13425.719996004984</v>
      </c>
      <c r="K10" s="419">
        <v>14828.435071293125</v>
      </c>
      <c r="L10" s="419">
        <v>100211.58012260337</v>
      </c>
      <c r="M10" s="420"/>
      <c r="N10" s="419">
        <v>10297.121758126101</v>
      </c>
      <c r="O10" s="419">
        <v>21.814442953245475</v>
      </c>
      <c r="P10" s="419">
        <v>12569.243525714872</v>
      </c>
      <c r="Q10" s="419">
        <v>2966.8202732057789</v>
      </c>
      <c r="R10" s="419">
        <v>25854.999999999996</v>
      </c>
      <c r="S10" s="420"/>
      <c r="T10" s="419">
        <v>0</v>
      </c>
      <c r="U10" s="419">
        <v>0</v>
      </c>
      <c r="V10" s="419">
        <v>0</v>
      </c>
      <c r="W10" s="419">
        <v>0</v>
      </c>
      <c r="X10" s="419">
        <v>0</v>
      </c>
      <c r="Y10" s="266"/>
      <c r="Z10" s="419">
        <v>2925.4251544521908</v>
      </c>
      <c r="AA10" s="419">
        <v>106.47208524627331</v>
      </c>
      <c r="AB10" s="419">
        <v>3473.5936632092048</v>
      </c>
      <c r="AC10" s="419">
        <v>1697.0441534886356</v>
      </c>
      <c r="AD10" s="419">
        <v>8202.5350563963038</v>
      </c>
      <c r="AE10" s="420"/>
      <c r="AF10" s="419">
        <v>86511.860267219134</v>
      </c>
      <c r="AG10" s="419">
        <v>33725.804826033062</v>
      </c>
      <c r="AH10" s="419">
        <v>60633.221104579694</v>
      </c>
      <c r="AI10" s="419">
        <v>30245.228981167806</v>
      </c>
      <c r="AJ10" s="419">
        <v>211116.11517899967</v>
      </c>
      <c r="AK10" s="20"/>
      <c r="AN10" s="51"/>
    </row>
    <row r="11" spans="1:40" ht="15" customHeight="1">
      <c r="A11" s="16">
        <v>1973</v>
      </c>
      <c r="B11" s="419">
        <v>37748.266162216234</v>
      </c>
      <c r="C11" s="419">
        <v>596.85666870314481</v>
      </c>
      <c r="D11" s="419">
        <v>33028.197969239285</v>
      </c>
      <c r="E11" s="419">
        <v>11861.679199841346</v>
      </c>
      <c r="F11" s="419">
        <v>83235</v>
      </c>
      <c r="G11" s="419"/>
      <c r="H11" s="419">
        <v>38626.321904538818</v>
      </c>
      <c r="I11" s="419">
        <v>35424.770642492746</v>
      </c>
      <c r="J11" s="419">
        <v>12826.377420466331</v>
      </c>
      <c r="K11" s="419">
        <v>14623.138043239362</v>
      </c>
      <c r="L11" s="419">
        <v>101500.60801073725</v>
      </c>
      <c r="M11" s="420"/>
      <c r="N11" s="419">
        <v>12203.909013176801</v>
      </c>
      <c r="O11" s="419">
        <v>7.8375938812324861</v>
      </c>
      <c r="P11" s="419">
        <v>12805.915605135448</v>
      </c>
      <c r="Q11" s="419">
        <v>2956.3377878065139</v>
      </c>
      <c r="R11" s="419">
        <v>27973.999999999996</v>
      </c>
      <c r="S11" s="420"/>
      <c r="T11" s="419">
        <v>0</v>
      </c>
      <c r="U11" s="419">
        <v>0</v>
      </c>
      <c r="V11" s="419">
        <v>0</v>
      </c>
      <c r="W11" s="419">
        <v>0</v>
      </c>
      <c r="X11" s="419">
        <v>0</v>
      </c>
      <c r="Y11" s="266"/>
      <c r="Z11" s="419">
        <v>2840.2237273785586</v>
      </c>
      <c r="AA11" s="419">
        <v>92.418668642184358</v>
      </c>
      <c r="AB11" s="419">
        <v>3238.366652555826</v>
      </c>
      <c r="AC11" s="419">
        <v>1625.5783680812785</v>
      </c>
      <c r="AD11" s="419">
        <v>7796.5874166578469</v>
      </c>
      <c r="AE11" s="420"/>
      <c r="AF11" s="419">
        <v>91418.720807310412</v>
      </c>
      <c r="AG11" s="419">
        <v>36121.883573719308</v>
      </c>
      <c r="AH11" s="419">
        <v>61898.857647396886</v>
      </c>
      <c r="AI11" s="419">
        <v>31066.733398968499</v>
      </c>
      <c r="AJ11" s="419">
        <v>220506.19542739511</v>
      </c>
      <c r="AK11" s="20"/>
      <c r="AN11" s="51"/>
    </row>
    <row r="12" spans="1:40" ht="15" customHeight="1">
      <c r="A12" s="16">
        <v>1974</v>
      </c>
      <c r="B12" s="419">
        <v>32205.737101890667</v>
      </c>
      <c r="C12" s="419">
        <v>551.82270748874487</v>
      </c>
      <c r="D12" s="419">
        <v>30419.35406433255</v>
      </c>
      <c r="E12" s="419">
        <v>10101.086126288053</v>
      </c>
      <c r="F12" s="419">
        <v>73278.000000000015</v>
      </c>
      <c r="G12" s="419"/>
      <c r="H12" s="419">
        <v>34361.771159637268</v>
      </c>
      <c r="I12" s="419">
        <v>34036.213653430852</v>
      </c>
      <c r="J12" s="419">
        <v>12782.441195315985</v>
      </c>
      <c r="K12" s="419">
        <v>13147.05137484795</v>
      </c>
      <c r="L12" s="419">
        <v>94327.477383232064</v>
      </c>
      <c r="M12" s="420"/>
      <c r="N12" s="419">
        <v>14297.126032258206</v>
      </c>
      <c r="O12" s="419">
        <v>32.756782599106145</v>
      </c>
      <c r="P12" s="419">
        <v>15280.867912303638</v>
      </c>
      <c r="Q12" s="419">
        <v>3849.2492728390521</v>
      </c>
      <c r="R12" s="419">
        <v>33460</v>
      </c>
      <c r="S12" s="420"/>
      <c r="T12" s="419">
        <v>0</v>
      </c>
      <c r="U12" s="419">
        <v>0</v>
      </c>
      <c r="V12" s="419">
        <v>0</v>
      </c>
      <c r="W12" s="419">
        <v>0</v>
      </c>
      <c r="X12" s="419">
        <v>0</v>
      </c>
      <c r="Y12" s="266"/>
      <c r="Z12" s="419">
        <v>3311.0449989104382</v>
      </c>
      <c r="AA12" s="419">
        <v>118.88668555240793</v>
      </c>
      <c r="AB12" s="419">
        <v>4045.7037480932663</v>
      </c>
      <c r="AC12" s="419">
        <v>1850.3645674438876</v>
      </c>
      <c r="AD12" s="419">
        <v>9326</v>
      </c>
      <c r="AE12" s="420"/>
      <c r="AF12" s="419">
        <v>84175.679292696586</v>
      </c>
      <c r="AG12" s="419">
        <v>34739.679829071116</v>
      </c>
      <c r="AH12" s="419">
        <v>62528.366920045446</v>
      </c>
      <c r="AI12" s="419">
        <v>28947.751341418942</v>
      </c>
      <c r="AJ12" s="419">
        <v>210391.47738323209</v>
      </c>
      <c r="AK12" s="20"/>
      <c r="AN12" s="51"/>
    </row>
    <row r="13" spans="1:40" ht="15" customHeight="1">
      <c r="A13" s="16">
        <v>1975</v>
      </c>
      <c r="B13" s="419">
        <v>32821.613334939764</v>
      </c>
      <c r="C13" s="419">
        <v>611.77595761378052</v>
      </c>
      <c r="D13" s="419">
        <v>29599.503072257314</v>
      </c>
      <c r="E13" s="419">
        <v>10683.10763518913</v>
      </c>
      <c r="F13" s="419">
        <v>73715.999999999985</v>
      </c>
      <c r="G13" s="419"/>
      <c r="H13" s="419">
        <v>29229.048953660556</v>
      </c>
      <c r="I13" s="419">
        <v>33318.528786549585</v>
      </c>
      <c r="J13" s="419">
        <v>10129.673794499262</v>
      </c>
      <c r="K13" s="419">
        <v>12285.347765800248</v>
      </c>
      <c r="L13" s="419">
        <v>84962.599300509653</v>
      </c>
      <c r="M13" s="420"/>
      <c r="N13" s="419">
        <v>14314.912616334534</v>
      </c>
      <c r="O13" s="419">
        <v>30.807782597028876</v>
      </c>
      <c r="P13" s="419">
        <v>16644.153445511503</v>
      </c>
      <c r="Q13" s="419">
        <v>4070.3153215070611</v>
      </c>
      <c r="R13" s="419">
        <v>35060.189165950127</v>
      </c>
      <c r="S13" s="420"/>
      <c r="T13" s="419">
        <v>0</v>
      </c>
      <c r="U13" s="419">
        <v>0</v>
      </c>
      <c r="V13" s="419">
        <v>0</v>
      </c>
      <c r="W13" s="419">
        <v>0</v>
      </c>
      <c r="X13" s="419">
        <v>0</v>
      </c>
      <c r="Y13" s="266"/>
      <c r="Z13" s="419">
        <v>2993.8767288033673</v>
      </c>
      <c r="AA13" s="419">
        <v>115.06024162247854</v>
      </c>
      <c r="AB13" s="419">
        <v>3544.2251134313674</v>
      </c>
      <c r="AC13" s="419">
        <v>1799.3758268190018</v>
      </c>
      <c r="AD13" s="419">
        <v>8452.5379106762157</v>
      </c>
      <c r="AE13" s="420"/>
      <c r="AF13" s="419">
        <v>79359.451633738223</v>
      </c>
      <c r="AG13" s="419">
        <v>34076.172768382872</v>
      </c>
      <c r="AH13" s="419">
        <v>59917.555425699444</v>
      </c>
      <c r="AI13" s="419">
        <v>28838.146549315439</v>
      </c>
      <c r="AJ13" s="419">
        <v>202191.32637713599</v>
      </c>
      <c r="AK13" s="20"/>
      <c r="AN13" s="51"/>
    </row>
    <row r="14" spans="1:40" ht="15" customHeight="1">
      <c r="A14" s="16">
        <v>1976</v>
      </c>
      <c r="B14" s="419">
        <v>34643.836994950099</v>
      </c>
      <c r="C14" s="419">
        <v>640.77966012691479</v>
      </c>
      <c r="D14" s="419">
        <v>28408.578129458463</v>
      </c>
      <c r="E14" s="419">
        <v>11322.805215464521</v>
      </c>
      <c r="F14" s="419">
        <v>75016</v>
      </c>
      <c r="G14" s="419"/>
      <c r="H14" s="419">
        <v>28289.521403712664</v>
      </c>
      <c r="I14" s="419">
        <v>34604.482205758504</v>
      </c>
      <c r="J14" s="419">
        <v>8604.0072803801831</v>
      </c>
      <c r="K14" s="419">
        <v>11982.161385760957</v>
      </c>
      <c r="L14" s="419">
        <v>83480.17227561232</v>
      </c>
      <c r="M14" s="420"/>
      <c r="N14" s="419">
        <v>15684.643872986948</v>
      </c>
      <c r="O14" s="419">
        <v>22.569414268611176</v>
      </c>
      <c r="P14" s="419">
        <v>17082.780068464086</v>
      </c>
      <c r="Q14" s="419">
        <v>4398.0066442803563</v>
      </c>
      <c r="R14" s="419">
        <v>37188.000000000007</v>
      </c>
      <c r="S14" s="420"/>
      <c r="T14" s="419">
        <v>0</v>
      </c>
      <c r="U14" s="419">
        <v>0</v>
      </c>
      <c r="V14" s="419">
        <v>0</v>
      </c>
      <c r="W14" s="419">
        <v>0</v>
      </c>
      <c r="X14" s="419">
        <v>0</v>
      </c>
      <c r="Y14" s="266"/>
      <c r="Z14" s="419">
        <v>3730.8868748988511</v>
      </c>
      <c r="AA14" s="419">
        <v>132.59410907913903</v>
      </c>
      <c r="AB14" s="419">
        <v>3928.4359928791068</v>
      </c>
      <c r="AC14" s="419">
        <v>2159.6198413982847</v>
      </c>
      <c r="AD14" s="419">
        <v>9951.536818255383</v>
      </c>
      <c r="AE14" s="420"/>
      <c r="AF14" s="419">
        <v>82348.88914654855</v>
      </c>
      <c r="AG14" s="419">
        <v>35400.425389233169</v>
      </c>
      <c r="AH14" s="419">
        <v>58023.80147118184</v>
      </c>
      <c r="AI14" s="419">
        <v>29862.593086904119</v>
      </c>
      <c r="AJ14" s="419">
        <v>205635.70909386771</v>
      </c>
      <c r="AK14" s="20"/>
      <c r="AN14" s="51"/>
    </row>
    <row r="15" spans="1:40" ht="15" customHeight="1">
      <c r="A15" s="16">
        <v>1977</v>
      </c>
      <c r="B15" s="419">
        <v>33782.707582040857</v>
      </c>
      <c r="C15" s="419">
        <v>654.47481116889753</v>
      </c>
      <c r="D15" s="419">
        <v>28828.989171243804</v>
      </c>
      <c r="E15" s="419">
        <v>11996.828435546435</v>
      </c>
      <c r="F15" s="419">
        <v>75263</v>
      </c>
      <c r="G15" s="419"/>
      <c r="H15" s="419">
        <v>28333.055975820829</v>
      </c>
      <c r="I15" s="419">
        <v>35384.364733994888</v>
      </c>
      <c r="J15" s="419">
        <v>8733.9434220039711</v>
      </c>
      <c r="K15" s="419">
        <v>12658.738263292606</v>
      </c>
      <c r="L15" s="419">
        <v>85110.102395112292</v>
      </c>
      <c r="M15" s="420"/>
      <c r="N15" s="419">
        <v>16569.054470419811</v>
      </c>
      <c r="O15" s="419">
        <v>18.260643591515542</v>
      </c>
      <c r="P15" s="419">
        <v>18341.648023876118</v>
      </c>
      <c r="Q15" s="419">
        <v>4597.0368621125572</v>
      </c>
      <c r="R15" s="419">
        <v>39526.000000000007</v>
      </c>
      <c r="S15" s="420"/>
      <c r="T15" s="419">
        <v>0</v>
      </c>
      <c r="U15" s="419">
        <v>0</v>
      </c>
      <c r="V15" s="419">
        <v>0</v>
      </c>
      <c r="W15" s="419">
        <v>0</v>
      </c>
      <c r="X15" s="419">
        <v>0</v>
      </c>
      <c r="Y15" s="266"/>
      <c r="Z15" s="419">
        <v>4084.4716592780242</v>
      </c>
      <c r="AA15" s="419">
        <v>145.93603546548448</v>
      </c>
      <c r="AB15" s="419">
        <v>4277.3157061431284</v>
      </c>
      <c r="AC15" s="419">
        <v>2465.2765991133629</v>
      </c>
      <c r="AD15" s="419">
        <v>10973</v>
      </c>
      <c r="AE15" s="420"/>
      <c r="AF15" s="419">
        <v>82769.289687559532</v>
      </c>
      <c r="AG15" s="419">
        <v>36203.036224220785</v>
      </c>
      <c r="AH15" s="419">
        <v>60181.896323267021</v>
      </c>
      <c r="AI15" s="419">
        <v>31717.88016006496</v>
      </c>
      <c r="AJ15" s="419">
        <v>210872.10239511231</v>
      </c>
      <c r="AK15" s="20"/>
      <c r="AN15" s="51"/>
    </row>
    <row r="16" spans="1:40" ht="15" customHeight="1">
      <c r="A16" s="16">
        <v>1978</v>
      </c>
      <c r="B16" s="419">
        <v>32615.144992106485</v>
      </c>
      <c r="C16" s="419">
        <v>657.87463701126535</v>
      </c>
      <c r="D16" s="419">
        <v>27713.339905859306</v>
      </c>
      <c r="E16" s="419">
        <v>12334.640465022938</v>
      </c>
      <c r="F16" s="419">
        <v>73321</v>
      </c>
      <c r="G16" s="419"/>
      <c r="H16" s="419">
        <v>28332.151303946121</v>
      </c>
      <c r="I16" s="419">
        <v>37273.090009195679</v>
      </c>
      <c r="J16" s="419">
        <v>8994.1915566301086</v>
      </c>
      <c r="K16" s="419">
        <v>12577.601770880747</v>
      </c>
      <c r="L16" s="419">
        <v>87177.034640652651</v>
      </c>
      <c r="M16" s="420"/>
      <c r="N16" s="419">
        <v>16401.74799985444</v>
      </c>
      <c r="O16" s="419">
        <v>11.96571242564376</v>
      </c>
      <c r="P16" s="419">
        <v>19721.177734928024</v>
      </c>
      <c r="Q16" s="419">
        <v>4864.1085527918904</v>
      </c>
      <c r="R16" s="419">
        <v>40999</v>
      </c>
      <c r="S16" s="420"/>
      <c r="T16" s="419">
        <v>0</v>
      </c>
      <c r="U16" s="419">
        <v>0</v>
      </c>
      <c r="V16" s="419">
        <v>0</v>
      </c>
      <c r="W16" s="419">
        <v>0</v>
      </c>
      <c r="X16" s="419">
        <v>0</v>
      </c>
      <c r="Y16" s="266"/>
      <c r="Z16" s="419">
        <v>3847.4256309474554</v>
      </c>
      <c r="AA16" s="419">
        <v>135.31516342573437</v>
      </c>
      <c r="AB16" s="419">
        <v>3930.5325817128673</v>
      </c>
      <c r="AC16" s="419">
        <v>2387.1938870500621</v>
      </c>
      <c r="AD16" s="419">
        <v>10300.467263136119</v>
      </c>
      <c r="AE16" s="420"/>
      <c r="AF16" s="419">
        <v>81196.469926854508</v>
      </c>
      <c r="AG16" s="419">
        <v>38078.245522058322</v>
      </c>
      <c r="AH16" s="419">
        <v>60359.241779130309</v>
      </c>
      <c r="AI16" s="419">
        <v>32163.544675745638</v>
      </c>
      <c r="AJ16" s="419">
        <v>211797.50190378877</v>
      </c>
      <c r="AK16" s="20"/>
      <c r="AN16" s="51"/>
    </row>
    <row r="17" spans="1:40" ht="15" customHeight="1">
      <c r="A17" s="16">
        <v>1979</v>
      </c>
      <c r="B17" s="419">
        <v>35081.313316651525</v>
      </c>
      <c r="C17" s="419">
        <v>686.46424980065513</v>
      </c>
      <c r="D17" s="419">
        <v>29539.122665082596</v>
      </c>
      <c r="E17" s="419">
        <v>13507.099768465234</v>
      </c>
      <c r="F17" s="419">
        <v>78814.000000000015</v>
      </c>
      <c r="G17" s="419"/>
      <c r="H17" s="419">
        <v>28197.239812978074</v>
      </c>
      <c r="I17" s="419">
        <v>38391.344815329459</v>
      </c>
      <c r="J17" s="419">
        <v>8622.0848082736848</v>
      </c>
      <c r="K17" s="419">
        <v>12469.925009353927</v>
      </c>
      <c r="L17" s="419">
        <v>87680.594445935159</v>
      </c>
      <c r="M17" s="420"/>
      <c r="N17" s="419">
        <v>17028.763504376202</v>
      </c>
      <c r="O17" s="419">
        <v>7.2721050769431885</v>
      </c>
      <c r="P17" s="419">
        <v>22434.733328752722</v>
      </c>
      <c r="Q17" s="419">
        <v>5448.2310617941412</v>
      </c>
      <c r="R17" s="419">
        <v>44919.000000000007</v>
      </c>
      <c r="S17" s="420"/>
      <c r="T17" s="419">
        <v>0</v>
      </c>
      <c r="U17" s="419">
        <v>0</v>
      </c>
      <c r="V17" s="419">
        <v>0</v>
      </c>
      <c r="W17" s="419">
        <v>0</v>
      </c>
      <c r="X17" s="419">
        <v>0</v>
      </c>
      <c r="Y17" s="266"/>
      <c r="Z17" s="419">
        <v>3944.2030855956091</v>
      </c>
      <c r="AA17" s="419">
        <v>133.0978588735598</v>
      </c>
      <c r="AB17" s="419">
        <v>4040.6204321811797</v>
      </c>
      <c r="AC17" s="419">
        <v>2479.0786233496515</v>
      </c>
      <c r="AD17" s="419">
        <v>10597</v>
      </c>
      <c r="AE17" s="420"/>
      <c r="AF17" s="419">
        <v>84251.519719601405</v>
      </c>
      <c r="AG17" s="419">
        <v>39218.179029080617</v>
      </c>
      <c r="AH17" s="419">
        <v>64636.561234290188</v>
      </c>
      <c r="AI17" s="419">
        <v>33904.33446296295</v>
      </c>
      <c r="AJ17" s="419">
        <v>222010.59444593516</v>
      </c>
      <c r="AK17" s="20"/>
      <c r="AN17" s="51"/>
    </row>
    <row r="18" spans="1:40" ht="30" customHeight="1">
      <c r="A18" s="16">
        <v>1980</v>
      </c>
      <c r="B18" s="419">
        <v>29876.730681302961</v>
      </c>
      <c r="C18" s="419">
        <v>730.18915527032743</v>
      </c>
      <c r="D18" s="419">
        <v>28782.244623751147</v>
      </c>
      <c r="E18" s="419">
        <v>13873.83553967558</v>
      </c>
      <c r="F18" s="419">
        <v>73263.000000000015</v>
      </c>
      <c r="G18" s="419"/>
      <c r="H18" s="419">
        <v>21385.934820537947</v>
      </c>
      <c r="I18" s="419">
        <v>38422.744306733621</v>
      </c>
      <c r="J18" s="419">
        <v>6288.3105668653634</v>
      </c>
      <c r="K18" s="419">
        <v>10099.633011103666</v>
      </c>
      <c r="L18" s="419">
        <v>76196.622705240588</v>
      </c>
      <c r="M18" s="420"/>
      <c r="N18" s="419">
        <v>16387.259321439386</v>
      </c>
      <c r="O18" s="419">
        <v>6.0740989025921897</v>
      </c>
      <c r="P18" s="419">
        <v>22762.319999231491</v>
      </c>
      <c r="Q18" s="419">
        <v>5629.3465804265352</v>
      </c>
      <c r="R18" s="419">
        <v>44785.000000000007</v>
      </c>
      <c r="S18" s="420"/>
      <c r="T18" s="419">
        <v>0</v>
      </c>
      <c r="U18" s="419">
        <v>0</v>
      </c>
      <c r="V18" s="419">
        <v>0</v>
      </c>
      <c r="W18" s="419">
        <v>0</v>
      </c>
      <c r="X18" s="419">
        <v>0</v>
      </c>
      <c r="Y18" s="266"/>
      <c r="Z18" s="419">
        <v>3648.0852898400167</v>
      </c>
      <c r="AA18" s="419">
        <v>139.45117390400998</v>
      </c>
      <c r="AB18" s="419">
        <v>3940.2940473717017</v>
      </c>
      <c r="AC18" s="419">
        <v>2519.1694888842717</v>
      </c>
      <c r="AD18" s="419">
        <v>10247</v>
      </c>
      <c r="AE18" s="420"/>
      <c r="AF18" s="419">
        <v>71298.010113120312</v>
      </c>
      <c r="AG18" s="419">
        <v>39298.458734810556</v>
      </c>
      <c r="AH18" s="419">
        <v>61773.169237219707</v>
      </c>
      <c r="AI18" s="419">
        <v>32121.98462009005</v>
      </c>
      <c r="AJ18" s="419">
        <v>204491.62270524062</v>
      </c>
      <c r="AK18" s="20"/>
      <c r="AN18" s="51"/>
    </row>
    <row r="19" spans="1:40" ht="15" customHeight="1">
      <c r="A19" s="16">
        <v>1981</v>
      </c>
      <c r="B19" s="419">
        <v>29785.057200636056</v>
      </c>
      <c r="C19" s="419">
        <v>733.04447085775507</v>
      </c>
      <c r="D19" s="419">
        <v>27987.898810059065</v>
      </c>
      <c r="E19" s="419">
        <v>14358.999518447126</v>
      </c>
      <c r="F19" s="419">
        <v>72865</v>
      </c>
      <c r="G19" s="419"/>
      <c r="H19" s="419">
        <v>18146.691288843354</v>
      </c>
      <c r="I19" s="419">
        <v>37101.886028211724</v>
      </c>
      <c r="J19" s="419">
        <v>5058.1011560165589</v>
      </c>
      <c r="K19" s="419">
        <v>9232.0515580691081</v>
      </c>
      <c r="L19" s="419">
        <v>69538.730031140745</v>
      </c>
      <c r="M19" s="420"/>
      <c r="N19" s="419">
        <v>15714.003595262524</v>
      </c>
      <c r="O19" s="419">
        <v>3.0952143170965432</v>
      </c>
      <c r="P19" s="419">
        <v>23887.293444540457</v>
      </c>
      <c r="Q19" s="419">
        <v>5787.60774587992</v>
      </c>
      <c r="R19" s="419">
        <v>45391.999999999993</v>
      </c>
      <c r="S19" s="420"/>
      <c r="T19" s="419">
        <v>0</v>
      </c>
      <c r="U19" s="419">
        <v>0</v>
      </c>
      <c r="V19" s="419">
        <v>0</v>
      </c>
      <c r="W19" s="419">
        <v>0</v>
      </c>
      <c r="X19" s="419">
        <v>0</v>
      </c>
      <c r="Y19" s="266"/>
      <c r="Z19" s="419">
        <v>3692.5208762206389</v>
      </c>
      <c r="AA19" s="419">
        <v>144.42206386909476</v>
      </c>
      <c r="AB19" s="419">
        <v>4048.2787015043546</v>
      </c>
      <c r="AC19" s="419">
        <v>2678.7783584059121</v>
      </c>
      <c r="AD19" s="419">
        <v>10564</v>
      </c>
      <c r="AE19" s="420"/>
      <c r="AF19" s="419">
        <v>67338.272960962582</v>
      </c>
      <c r="AG19" s="419">
        <v>37982.447777255671</v>
      </c>
      <c r="AH19" s="419">
        <v>60981.572112120433</v>
      </c>
      <c r="AI19" s="419">
        <v>32057.437180802066</v>
      </c>
      <c r="AJ19" s="419">
        <v>198359.73003114073</v>
      </c>
      <c r="AK19" s="20"/>
      <c r="AN19" s="51"/>
    </row>
    <row r="20" spans="1:40" ht="15" customHeight="1">
      <c r="A20" s="16">
        <v>1982</v>
      </c>
      <c r="B20" s="419">
        <v>27398.56817438293</v>
      </c>
      <c r="C20" s="419">
        <v>612.75836963206712</v>
      </c>
      <c r="D20" s="419">
        <v>26212.238174413505</v>
      </c>
      <c r="E20" s="419">
        <v>13734.435281571486</v>
      </c>
      <c r="F20" s="419">
        <v>67957.999999999985</v>
      </c>
      <c r="G20" s="419"/>
      <c r="H20" s="419">
        <v>17448.818528713484</v>
      </c>
      <c r="I20" s="419">
        <v>38482.950709037999</v>
      </c>
      <c r="J20" s="419">
        <v>5443.6246423065131</v>
      </c>
      <c r="K20" s="419">
        <v>9295.9110409664117</v>
      </c>
      <c r="L20" s="419">
        <v>70671.304921024406</v>
      </c>
      <c r="M20" s="420"/>
      <c r="N20" s="419">
        <v>15678.350236523716</v>
      </c>
      <c r="O20" s="419">
        <v>2.7685144608043282</v>
      </c>
      <c r="P20" s="419">
        <v>23562.100682812761</v>
      </c>
      <c r="Q20" s="419">
        <v>5922.7805662027131</v>
      </c>
      <c r="R20" s="419">
        <v>45166</v>
      </c>
      <c r="S20" s="420"/>
      <c r="T20" s="419">
        <v>0</v>
      </c>
      <c r="U20" s="419">
        <v>0</v>
      </c>
      <c r="V20" s="419">
        <v>0</v>
      </c>
      <c r="W20" s="419">
        <v>0</v>
      </c>
      <c r="X20" s="419">
        <v>0</v>
      </c>
      <c r="Y20" s="266"/>
      <c r="Z20" s="419">
        <v>4199.7480476113533</v>
      </c>
      <c r="AA20" s="419">
        <v>151.38396079065006</v>
      </c>
      <c r="AB20" s="419">
        <v>4704.1408951365329</v>
      </c>
      <c r="AC20" s="419">
        <v>3217.404965799537</v>
      </c>
      <c r="AD20" s="419">
        <v>12272.677869338073</v>
      </c>
      <c r="AE20" s="420"/>
      <c r="AF20" s="419">
        <v>64725.484987231481</v>
      </c>
      <c r="AG20" s="419">
        <v>39249.861553921517</v>
      </c>
      <c r="AH20" s="419">
        <v>59922.10439466931</v>
      </c>
      <c r="AI20" s="419">
        <v>32170.531854540146</v>
      </c>
      <c r="AJ20" s="419">
        <v>196067.98279036247</v>
      </c>
      <c r="AK20" s="20"/>
      <c r="AN20" s="51"/>
    </row>
    <row r="21" spans="1:40" ht="15" customHeight="1">
      <c r="A21" s="16">
        <v>1983</v>
      </c>
      <c r="B21" s="419">
        <v>27702.11260085693</v>
      </c>
      <c r="C21" s="419">
        <v>641.47551831524527</v>
      </c>
      <c r="D21" s="419">
        <v>25836.790325890182</v>
      </c>
      <c r="E21" s="419">
        <v>14409.621554937632</v>
      </c>
      <c r="F21" s="419">
        <v>68589.999999999985</v>
      </c>
      <c r="G21" s="419"/>
      <c r="H21" s="419">
        <v>14981.695282307297</v>
      </c>
      <c r="I21" s="419">
        <v>39142.98494445096</v>
      </c>
      <c r="J21" s="419">
        <v>4595.4658657170994</v>
      </c>
      <c r="K21" s="419">
        <v>8507.9228075034935</v>
      </c>
      <c r="L21" s="419">
        <v>67228.068899978854</v>
      </c>
      <c r="M21" s="420"/>
      <c r="N21" s="419">
        <v>15617.26407874353</v>
      </c>
      <c r="O21" s="419">
        <v>3.0475064406294492</v>
      </c>
      <c r="P21" s="419">
        <v>24843.802806558659</v>
      </c>
      <c r="Q21" s="419">
        <v>6615.8856082571701</v>
      </c>
      <c r="R21" s="419">
        <v>47079.999999999993</v>
      </c>
      <c r="S21" s="420"/>
      <c r="T21" s="419">
        <v>0</v>
      </c>
      <c r="U21" s="419">
        <v>0</v>
      </c>
      <c r="V21" s="419">
        <v>0</v>
      </c>
      <c r="W21" s="419">
        <v>0</v>
      </c>
      <c r="X21" s="419">
        <v>0</v>
      </c>
      <c r="Y21" s="266"/>
      <c r="Z21" s="419">
        <v>4688.6728892660158</v>
      </c>
      <c r="AA21" s="419">
        <v>181.63459906661009</v>
      </c>
      <c r="AB21" s="419">
        <v>5242.4010394569368</v>
      </c>
      <c r="AC21" s="419">
        <v>3754.762197708952</v>
      </c>
      <c r="AD21" s="419">
        <v>13867.470725498515</v>
      </c>
      <c r="AE21" s="420"/>
      <c r="AF21" s="419">
        <v>62989.744851173775</v>
      </c>
      <c r="AG21" s="419">
        <v>39969.142568273441</v>
      </c>
      <c r="AH21" s="419">
        <v>60518.460037622877</v>
      </c>
      <c r="AI21" s="419">
        <v>33288.192168407244</v>
      </c>
      <c r="AJ21" s="419">
        <v>196765.53962547734</v>
      </c>
      <c r="AK21" s="20"/>
      <c r="AN21" s="51"/>
    </row>
    <row r="22" spans="1:40" ht="15" customHeight="1">
      <c r="A22" s="16">
        <v>1984</v>
      </c>
      <c r="B22" s="419">
        <v>20630.520274523529</v>
      </c>
      <c r="C22" s="419">
        <v>409.92878636409807</v>
      </c>
      <c r="D22" s="419">
        <v>17908.979246271239</v>
      </c>
      <c r="E22" s="419">
        <v>9788.571692841133</v>
      </c>
      <c r="F22" s="419">
        <v>48738</v>
      </c>
      <c r="G22" s="419"/>
      <c r="H22" s="419">
        <v>19957.351692920194</v>
      </c>
      <c r="I22" s="419">
        <v>40045.393416448547</v>
      </c>
      <c r="J22" s="419">
        <v>11554.338553134063</v>
      </c>
      <c r="K22" s="419">
        <v>13094.376694994018</v>
      </c>
      <c r="L22" s="419">
        <v>84651.460357496821</v>
      </c>
      <c r="M22" s="420"/>
      <c r="N22" s="419">
        <v>16350.077252803347</v>
      </c>
      <c r="O22" s="419">
        <v>5.9289430714962217</v>
      </c>
      <c r="P22" s="419">
        <v>24967.834299028178</v>
      </c>
      <c r="Q22" s="419">
        <v>6844.1595050969727</v>
      </c>
      <c r="R22" s="419">
        <v>48167.999999999993</v>
      </c>
      <c r="S22" s="420"/>
      <c r="T22" s="419">
        <v>0</v>
      </c>
      <c r="U22" s="419">
        <v>0</v>
      </c>
      <c r="V22" s="419">
        <v>0</v>
      </c>
      <c r="W22" s="419">
        <v>0</v>
      </c>
      <c r="X22" s="419">
        <v>0</v>
      </c>
      <c r="Y22" s="266"/>
      <c r="Z22" s="419">
        <v>5203.4496887966807</v>
      </c>
      <c r="AA22" s="419">
        <v>190.18231327800831</v>
      </c>
      <c r="AB22" s="419">
        <v>5553.0155601659753</v>
      </c>
      <c r="AC22" s="419">
        <v>3898.3524377593362</v>
      </c>
      <c r="AD22" s="419">
        <v>14845.000000000002</v>
      </c>
      <c r="AE22" s="420"/>
      <c r="AF22" s="419">
        <v>62141.398909043754</v>
      </c>
      <c r="AG22" s="419">
        <v>40651.433459162152</v>
      </c>
      <c r="AH22" s="419">
        <v>59984.167658599457</v>
      </c>
      <c r="AI22" s="419">
        <v>33625.460330691458</v>
      </c>
      <c r="AJ22" s="419">
        <v>196402.46035749681</v>
      </c>
      <c r="AK22" s="20"/>
      <c r="AN22" s="51"/>
    </row>
    <row r="23" spans="1:40" ht="15" customHeight="1">
      <c r="A23" s="16">
        <v>1985</v>
      </c>
      <c r="B23" s="419">
        <v>26816.057334205118</v>
      </c>
      <c r="C23" s="419">
        <v>545.41391735836203</v>
      </c>
      <c r="D23" s="419">
        <v>24306.764112481651</v>
      </c>
      <c r="E23" s="419">
        <v>13155.764635954885</v>
      </c>
      <c r="F23" s="419">
        <v>64824.000000000015</v>
      </c>
      <c r="G23" s="419"/>
      <c r="H23" s="419">
        <v>14441.001957109531</v>
      </c>
      <c r="I23" s="419">
        <v>40885.589535088693</v>
      </c>
      <c r="J23" s="419">
        <v>7169.8311674079814</v>
      </c>
      <c r="K23" s="419">
        <v>9682.3484290294637</v>
      </c>
      <c r="L23" s="419">
        <v>72178.771088635665</v>
      </c>
      <c r="M23" s="420"/>
      <c r="N23" s="419">
        <v>16760.817855190016</v>
      </c>
      <c r="O23" s="419">
        <v>7.5920249593461797</v>
      </c>
      <c r="P23" s="419">
        <v>27390.890902782477</v>
      </c>
      <c r="Q23" s="419">
        <v>7643.6992170681624</v>
      </c>
      <c r="R23" s="419">
        <v>51803</v>
      </c>
      <c r="S23" s="420"/>
      <c r="T23" s="419">
        <v>0</v>
      </c>
      <c r="U23" s="419">
        <v>0</v>
      </c>
      <c r="V23" s="419">
        <v>0</v>
      </c>
      <c r="W23" s="419">
        <v>0</v>
      </c>
      <c r="X23" s="419">
        <v>0</v>
      </c>
      <c r="Y23" s="266"/>
      <c r="Z23" s="419">
        <v>5726.7266626901283</v>
      </c>
      <c r="AA23" s="419">
        <v>212.75246048314941</v>
      </c>
      <c r="AB23" s="419">
        <v>6350.744706233224</v>
      </c>
      <c r="AC23" s="419">
        <v>4561.6137787056368</v>
      </c>
      <c r="AD23" s="419">
        <v>16851.837608112139</v>
      </c>
      <c r="AE23" s="420"/>
      <c r="AF23" s="419">
        <v>63744.603809194799</v>
      </c>
      <c r="AG23" s="419">
        <v>41651.34793788955</v>
      </c>
      <c r="AH23" s="419">
        <v>65218.230888905331</v>
      </c>
      <c r="AI23" s="419">
        <v>35043.426060758153</v>
      </c>
      <c r="AJ23" s="419">
        <v>205657.6086967478</v>
      </c>
      <c r="AK23" s="20"/>
      <c r="AN23" s="51"/>
    </row>
    <row r="24" spans="1:40" ht="15" customHeight="1">
      <c r="A24" s="16">
        <v>1986</v>
      </c>
      <c r="B24" s="419">
        <v>28328.879270216352</v>
      </c>
      <c r="C24" s="419">
        <v>602.81323802607619</v>
      </c>
      <c r="D24" s="419">
        <v>26265.086476270404</v>
      </c>
      <c r="E24" s="419">
        <v>14811.22101548717</v>
      </c>
      <c r="F24" s="419">
        <v>70008</v>
      </c>
      <c r="G24" s="419"/>
      <c r="H24" s="419">
        <v>13415.13093805933</v>
      </c>
      <c r="I24" s="419">
        <v>44116.81704061167</v>
      </c>
      <c r="J24" s="419">
        <v>5479.7562428398887</v>
      </c>
      <c r="K24" s="419">
        <v>8136.5583853400922</v>
      </c>
      <c r="L24" s="419">
        <v>71148.262606850985</v>
      </c>
      <c r="M24" s="420"/>
      <c r="N24" s="419">
        <v>15299.808543833229</v>
      </c>
      <c r="O24" s="419">
        <v>2.5251074008345484</v>
      </c>
      <c r="P24" s="419">
        <v>29088.22282740142</v>
      </c>
      <c r="Q24" s="419">
        <v>8274.443521364512</v>
      </c>
      <c r="R24" s="419">
        <v>52664.999999999993</v>
      </c>
      <c r="S24" s="420"/>
      <c r="T24" s="419">
        <v>0</v>
      </c>
      <c r="U24" s="419">
        <v>0</v>
      </c>
      <c r="V24" s="419">
        <v>0</v>
      </c>
      <c r="W24" s="419">
        <v>0</v>
      </c>
      <c r="X24" s="419">
        <v>0</v>
      </c>
      <c r="Y24" s="266"/>
      <c r="Z24" s="419">
        <v>5367.4842749121035</v>
      </c>
      <c r="AA24" s="419">
        <v>201.94340894861051</v>
      </c>
      <c r="AB24" s="419">
        <v>6153.4261908202088</v>
      </c>
      <c r="AC24" s="419">
        <v>4468.4852381640421</v>
      </c>
      <c r="AD24" s="419">
        <v>16191.339112844966</v>
      </c>
      <c r="AE24" s="420"/>
      <c r="AF24" s="419">
        <v>62411.303027021015</v>
      </c>
      <c r="AG24" s="419">
        <v>44924.098794987192</v>
      </c>
      <c r="AH24" s="419">
        <v>66986.491737331919</v>
      </c>
      <c r="AI24" s="419">
        <v>35690.708160355818</v>
      </c>
      <c r="AJ24" s="419">
        <v>210012.60171969596</v>
      </c>
      <c r="AK24" s="20"/>
      <c r="AN24" s="51"/>
    </row>
    <row r="25" spans="1:40" ht="15" customHeight="1">
      <c r="A25" s="16">
        <v>1987</v>
      </c>
      <c r="B25" s="419">
        <v>30024.224867603218</v>
      </c>
      <c r="C25" s="419">
        <v>620.33907362454943</v>
      </c>
      <c r="D25" s="419">
        <v>25707.290004257655</v>
      </c>
      <c r="E25" s="419">
        <v>15369.146054514589</v>
      </c>
      <c r="F25" s="419">
        <v>71721</v>
      </c>
      <c r="G25" s="419"/>
      <c r="H25" s="419">
        <v>11520.351597021898</v>
      </c>
      <c r="I25" s="419">
        <v>45641.131886780058</v>
      </c>
      <c r="J25" s="419">
        <v>5096.2066563444514</v>
      </c>
      <c r="K25" s="419">
        <v>7173.7101754088771</v>
      </c>
      <c r="L25" s="419">
        <v>69431.400315555293</v>
      </c>
      <c r="M25" s="420"/>
      <c r="N25" s="419">
        <v>15959.166888233212</v>
      </c>
      <c r="O25" s="419">
        <v>11.909595555094281</v>
      </c>
      <c r="P25" s="419">
        <v>29538.962260001252</v>
      </c>
      <c r="Q25" s="419">
        <v>8579.9612562104394</v>
      </c>
      <c r="R25" s="419">
        <v>54089.999999999993</v>
      </c>
      <c r="S25" s="420"/>
      <c r="T25" s="419">
        <v>0</v>
      </c>
      <c r="U25" s="419">
        <v>0</v>
      </c>
      <c r="V25" s="419">
        <v>0</v>
      </c>
      <c r="W25" s="419">
        <v>0</v>
      </c>
      <c r="X25" s="419">
        <v>0</v>
      </c>
      <c r="Y25" s="266"/>
      <c r="Z25" s="419">
        <v>5682.4995506021933</v>
      </c>
      <c r="AA25" s="419">
        <v>187.4053568218587</v>
      </c>
      <c r="AB25" s="419">
        <v>5689.598238360597</v>
      </c>
      <c r="AC25" s="419">
        <v>4234.3672478878307</v>
      </c>
      <c r="AD25" s="419">
        <v>15793.87039367248</v>
      </c>
      <c r="AE25" s="420"/>
      <c r="AF25" s="419">
        <v>63186.242903460516</v>
      </c>
      <c r="AG25" s="419">
        <v>46460.785912781561</v>
      </c>
      <c r="AH25" s="419">
        <v>66032.057158963958</v>
      </c>
      <c r="AI25" s="419">
        <v>35357.184734021735</v>
      </c>
      <c r="AJ25" s="419">
        <v>211036.27070922777</v>
      </c>
      <c r="AK25" s="20"/>
      <c r="AN25" s="51"/>
    </row>
    <row r="26" spans="1:40" ht="15" customHeight="1">
      <c r="A26" s="16">
        <v>1988</v>
      </c>
      <c r="B26" s="419">
        <v>30179.416547278965</v>
      </c>
      <c r="C26" s="419">
        <v>622.44280020676581</v>
      </c>
      <c r="D26" s="419">
        <v>23867.017377157241</v>
      </c>
      <c r="E26" s="419">
        <v>14952.12327535702</v>
      </c>
      <c r="F26" s="419">
        <v>69620.999999999985</v>
      </c>
      <c r="G26" s="419"/>
      <c r="H26" s="419">
        <v>12891.228383588419</v>
      </c>
      <c r="I26" s="419">
        <v>48474.521680529266</v>
      </c>
      <c r="J26" s="419">
        <v>5240.4675039766489</v>
      </c>
      <c r="K26" s="419">
        <v>7435.6085371052468</v>
      </c>
      <c r="L26" s="419">
        <v>74041.82610519958</v>
      </c>
      <c r="M26" s="420"/>
      <c r="N26" s="419">
        <v>14385.704688079715</v>
      </c>
      <c r="O26" s="419">
        <v>13.031157329555562</v>
      </c>
      <c r="P26" s="419">
        <v>28439.42008698374</v>
      </c>
      <c r="Q26" s="419">
        <v>8513.5207658013223</v>
      </c>
      <c r="R26" s="419">
        <v>51351.676698194336</v>
      </c>
      <c r="S26" s="420"/>
      <c r="T26" s="419">
        <v>175.00645050313926</v>
      </c>
      <c r="U26" s="419">
        <v>2.5219411687343825</v>
      </c>
      <c r="V26" s="419">
        <v>276.00784709131557</v>
      </c>
      <c r="W26" s="419">
        <v>193.8046556485906</v>
      </c>
      <c r="X26" s="419">
        <v>647.3408944117798</v>
      </c>
      <c r="Y26" s="266"/>
      <c r="Z26" s="419">
        <v>6619.3086668712467</v>
      </c>
      <c r="AA26" s="419">
        <v>223.55030467756785</v>
      </c>
      <c r="AB26" s="419">
        <v>6294.288720354215</v>
      </c>
      <c r="AC26" s="419">
        <v>4946.6450396738419</v>
      </c>
      <c r="AD26" s="419">
        <v>18083.792731576868</v>
      </c>
      <c r="AE26" s="420"/>
      <c r="AF26" s="419">
        <v>64250.664736321487</v>
      </c>
      <c r="AG26" s="419">
        <v>49336.067883911892</v>
      </c>
      <c r="AH26" s="419">
        <v>64117.201535563159</v>
      </c>
      <c r="AI26" s="419">
        <v>36041.702273586023</v>
      </c>
      <c r="AJ26" s="419">
        <v>213745.63642938255</v>
      </c>
      <c r="AK26" s="20"/>
      <c r="AN26" s="51"/>
    </row>
    <row r="27" spans="1:40" ht="15" customHeight="1">
      <c r="A27" s="16">
        <v>1989</v>
      </c>
      <c r="B27" s="419">
        <v>29512.505627188915</v>
      </c>
      <c r="C27" s="419">
        <v>584.88035339706539</v>
      </c>
      <c r="D27" s="419">
        <v>22153.453888187418</v>
      </c>
      <c r="E27" s="419">
        <v>14763.160131226607</v>
      </c>
      <c r="F27" s="419">
        <v>67014</v>
      </c>
      <c r="G27" s="419"/>
      <c r="H27" s="419">
        <v>12352.138316142933</v>
      </c>
      <c r="I27" s="419">
        <v>51042.351577410758</v>
      </c>
      <c r="J27" s="419">
        <v>5164.9904414506354</v>
      </c>
      <c r="K27" s="419">
        <v>6839.7773484430381</v>
      </c>
      <c r="L27" s="419">
        <v>75399.257683447358</v>
      </c>
      <c r="M27" s="420"/>
      <c r="N27" s="419">
        <v>13777.354436141746</v>
      </c>
      <c r="O27" s="419">
        <v>6.844852777870889</v>
      </c>
      <c r="P27" s="419">
        <v>27278.558208096278</v>
      </c>
      <c r="Q27" s="419">
        <v>8050.484119493135</v>
      </c>
      <c r="R27" s="419">
        <v>49113.241616509033</v>
      </c>
      <c r="S27" s="420"/>
      <c r="T27" s="419">
        <v>188.63327979937628</v>
      </c>
      <c r="U27" s="419">
        <v>3.0146542199522584</v>
      </c>
      <c r="V27" s="419">
        <v>278.91562681475193</v>
      </c>
      <c r="W27" s="419">
        <v>199.53643916592532</v>
      </c>
      <c r="X27" s="419">
        <v>670.10000000000582</v>
      </c>
      <c r="Y27" s="266"/>
      <c r="Z27" s="419">
        <v>7072.6670680313064</v>
      </c>
      <c r="AA27" s="419">
        <v>225.00180614087898</v>
      </c>
      <c r="AB27" s="419">
        <v>6563.9313666465987</v>
      </c>
      <c r="AC27" s="419">
        <v>5374.3997591812158</v>
      </c>
      <c r="AD27" s="419">
        <v>19236</v>
      </c>
      <c r="AE27" s="420"/>
      <c r="AF27" s="419">
        <v>62903.298727304282</v>
      </c>
      <c r="AG27" s="419">
        <v>51862.093243946525</v>
      </c>
      <c r="AH27" s="419">
        <v>61439.849531195687</v>
      </c>
      <c r="AI27" s="419">
        <v>35227.357797509918</v>
      </c>
      <c r="AJ27" s="419">
        <v>211432.5992999564</v>
      </c>
      <c r="AK27" s="20"/>
      <c r="AN27" s="51"/>
    </row>
    <row r="28" spans="1:40" ht="30" customHeight="1">
      <c r="A28" s="16">
        <v>1990</v>
      </c>
      <c r="B28" s="419">
        <v>29376.330473729431</v>
      </c>
      <c r="C28" s="419">
        <v>975.31296240004156</v>
      </c>
      <c r="D28" s="419">
        <v>21878.638154095395</v>
      </c>
      <c r="E28" s="419">
        <v>14723.718409775141</v>
      </c>
      <c r="F28" s="419">
        <v>66954.000000000015</v>
      </c>
      <c r="G28" s="419"/>
      <c r="H28" s="419">
        <v>12506.518867048248</v>
      </c>
      <c r="I28" s="419">
        <v>51659.58765740387</v>
      </c>
      <c r="J28" s="419">
        <v>5820.5633850178174</v>
      </c>
      <c r="K28" s="419">
        <v>7172.0407221754112</v>
      </c>
      <c r="L28" s="419">
        <v>77158.710631645343</v>
      </c>
      <c r="M28" s="420"/>
      <c r="N28" s="419">
        <v>14379.269261079551</v>
      </c>
      <c r="O28" s="419">
        <v>11.855542171174658</v>
      </c>
      <c r="P28" s="419">
        <v>28580.268809716319</v>
      </c>
      <c r="Q28" s="419">
        <v>8215.6063870329544</v>
      </c>
      <c r="R28" s="419">
        <v>51187</v>
      </c>
      <c r="S28" s="420"/>
      <c r="T28" s="419">
        <v>182.58339171394948</v>
      </c>
      <c r="U28" s="419">
        <v>4.1245910940471511</v>
      </c>
      <c r="V28" s="419">
        <v>273.84833537076577</v>
      </c>
      <c r="W28" s="419">
        <v>193.6346167858776</v>
      </c>
      <c r="X28" s="419">
        <v>654.19093496464006</v>
      </c>
      <c r="Y28" s="266"/>
      <c r="Z28" s="419">
        <v>6503.0767764077791</v>
      </c>
      <c r="AA28" s="419">
        <v>341.87174272276599</v>
      </c>
      <c r="AB28" s="419">
        <v>6060.5219270369898</v>
      </c>
      <c r="AC28" s="419">
        <v>4828.280920299987</v>
      </c>
      <c r="AD28" s="419">
        <v>17733.751366467521</v>
      </c>
      <c r="AE28" s="420"/>
      <c r="AF28" s="419">
        <v>62947.778769978955</v>
      </c>
      <c r="AG28" s="419">
        <v>52992.752495791901</v>
      </c>
      <c r="AH28" s="419">
        <v>62613.84061123729</v>
      </c>
      <c r="AI28" s="419">
        <v>35133.281056069376</v>
      </c>
      <c r="AJ28" s="419">
        <v>213687.65293307754</v>
      </c>
      <c r="AK28" s="20"/>
      <c r="AN28" s="51"/>
    </row>
    <row r="29" spans="1:40" ht="15" customHeight="1">
      <c r="A29" s="16">
        <v>1991</v>
      </c>
      <c r="B29" s="419">
        <v>28410.664669464779</v>
      </c>
      <c r="C29" s="419">
        <v>952.53421673268599</v>
      </c>
      <c r="D29" s="419">
        <v>22708.737108626934</v>
      </c>
      <c r="E29" s="419">
        <v>14995.064005175602</v>
      </c>
      <c r="F29" s="419">
        <v>67067</v>
      </c>
      <c r="G29" s="419"/>
      <c r="H29" s="419">
        <v>12695.330110530256</v>
      </c>
      <c r="I29" s="419">
        <v>51354.881568406316</v>
      </c>
      <c r="J29" s="419">
        <v>5996.4409070588536</v>
      </c>
      <c r="K29" s="419">
        <v>7090.731821807969</v>
      </c>
      <c r="L29" s="419">
        <v>77137.384407803402</v>
      </c>
      <c r="M29" s="420"/>
      <c r="N29" s="419">
        <v>13788.157194204017</v>
      </c>
      <c r="O29" s="419">
        <v>11.797796289590924</v>
      </c>
      <c r="P29" s="419">
        <v>31867.229612969601</v>
      </c>
      <c r="Q29" s="419">
        <v>9695.068191033768</v>
      </c>
      <c r="R29" s="419">
        <v>55362.252794496977</v>
      </c>
      <c r="S29" s="420"/>
      <c r="T29" s="419">
        <v>191.96323659069301</v>
      </c>
      <c r="U29" s="419">
        <v>4.5379330913677709</v>
      </c>
      <c r="V29" s="419">
        <v>288.55234379165876</v>
      </c>
      <c r="W29" s="419">
        <v>213.04648652628623</v>
      </c>
      <c r="X29" s="419">
        <v>698.10000000000582</v>
      </c>
      <c r="Y29" s="266"/>
      <c r="Z29" s="419">
        <v>6816.3889118742245</v>
      </c>
      <c r="AA29" s="419">
        <v>361.39677285891599</v>
      </c>
      <c r="AB29" s="419">
        <v>6715.2933388498141</v>
      </c>
      <c r="AC29" s="419">
        <v>5346.9209764170455</v>
      </c>
      <c r="AD29" s="419">
        <v>19240</v>
      </c>
      <c r="AE29" s="420"/>
      <c r="AF29" s="419">
        <v>61902.504122663973</v>
      </c>
      <c r="AG29" s="419">
        <v>52685.148287378877</v>
      </c>
      <c r="AH29" s="419">
        <v>67576.253311296867</v>
      </c>
      <c r="AI29" s="419">
        <v>37340.831480960667</v>
      </c>
      <c r="AJ29" s="419">
        <v>219504.7372023004</v>
      </c>
      <c r="AK29" s="20"/>
      <c r="AN29" s="51"/>
    </row>
    <row r="30" spans="1:40" ht="15" customHeight="1">
      <c r="A30" s="16">
        <v>1992</v>
      </c>
      <c r="B30" s="419">
        <v>26333.540457128744</v>
      </c>
      <c r="C30" s="419">
        <v>911.14164609143575</v>
      </c>
      <c r="D30" s="419">
        <v>21243.666375312478</v>
      </c>
      <c r="E30" s="419">
        <v>14571.651521467349</v>
      </c>
      <c r="F30" s="419">
        <v>63060.000000000007</v>
      </c>
      <c r="G30" s="419"/>
      <c r="H30" s="419">
        <v>12115.608429909989</v>
      </c>
      <c r="I30" s="419">
        <v>51920.05967267658</v>
      </c>
      <c r="J30" s="419">
        <v>6179.7384503352951</v>
      </c>
      <c r="K30" s="419">
        <v>7277.0086505267218</v>
      </c>
      <c r="L30" s="419">
        <v>77492.415203448589</v>
      </c>
      <c r="M30" s="420"/>
      <c r="N30" s="419">
        <v>13138.333183062956</v>
      </c>
      <c r="O30" s="419">
        <v>32.377568148349575</v>
      </c>
      <c r="P30" s="419">
        <v>31940.608891080436</v>
      </c>
      <c r="Q30" s="419">
        <v>9968.6803577082537</v>
      </c>
      <c r="R30" s="419">
        <v>55079.999999999993</v>
      </c>
      <c r="S30" s="420"/>
      <c r="T30" s="419">
        <v>320.7472895361372</v>
      </c>
      <c r="U30" s="419">
        <v>5.216203883161139</v>
      </c>
      <c r="V30" s="419">
        <v>295.93916412675628</v>
      </c>
      <c r="W30" s="419">
        <v>202.09734245394537</v>
      </c>
      <c r="X30" s="419">
        <v>824</v>
      </c>
      <c r="Y30" s="266"/>
      <c r="Z30" s="419">
        <v>6891.7477484921092</v>
      </c>
      <c r="AA30" s="419">
        <v>387.73440469305132</v>
      </c>
      <c r="AB30" s="419">
        <v>7195.3749070478398</v>
      </c>
      <c r="AC30" s="419">
        <v>5884.1429397669999</v>
      </c>
      <c r="AD30" s="419">
        <v>20359</v>
      </c>
      <c r="AE30" s="420"/>
      <c r="AF30" s="419">
        <v>58799.977108129933</v>
      </c>
      <c r="AG30" s="419">
        <v>53256.529495492578</v>
      </c>
      <c r="AH30" s="419">
        <v>66855.327787902803</v>
      </c>
      <c r="AI30" s="419">
        <v>37903.580811923268</v>
      </c>
      <c r="AJ30" s="419">
        <v>216815.41520344859</v>
      </c>
      <c r="AK30" s="20"/>
      <c r="AN30" s="51"/>
    </row>
    <row r="31" spans="1:40" ht="15" customHeight="1">
      <c r="A31" s="16">
        <v>1993</v>
      </c>
      <c r="B31" s="419">
        <v>22902.432981082195</v>
      </c>
      <c r="C31" s="419">
        <v>1047.9236150724589</v>
      </c>
      <c r="D31" s="419">
        <v>18853.014854536097</v>
      </c>
      <c r="E31" s="419">
        <v>12109.628549309253</v>
      </c>
      <c r="F31" s="419">
        <v>54913</v>
      </c>
      <c r="G31" s="419"/>
      <c r="H31" s="419">
        <v>11912.175890735738</v>
      </c>
      <c r="I31" s="419">
        <v>53957.708477759799</v>
      </c>
      <c r="J31" s="419">
        <v>5602.1923488668344</v>
      </c>
      <c r="K31" s="419">
        <v>6654.0586339973888</v>
      </c>
      <c r="L31" s="419">
        <v>78126.135351359757</v>
      </c>
      <c r="M31" s="420"/>
      <c r="N31" s="419">
        <v>15540.239277513912</v>
      </c>
      <c r="O31" s="419">
        <v>204.97544807261343</v>
      </c>
      <c r="P31" s="419">
        <v>35460.07199647565</v>
      </c>
      <c r="Q31" s="419">
        <v>11743.12256426629</v>
      </c>
      <c r="R31" s="419">
        <v>62948.409286328468</v>
      </c>
      <c r="S31" s="420"/>
      <c r="T31" s="419">
        <v>444.40389047083346</v>
      </c>
      <c r="U31" s="419">
        <v>12.317413004169675</v>
      </c>
      <c r="V31" s="419">
        <v>423.41911729092669</v>
      </c>
      <c r="W31" s="419">
        <v>290.15957923405875</v>
      </c>
      <c r="X31" s="419">
        <v>1170.2999999999886</v>
      </c>
      <c r="Y31" s="266"/>
      <c r="Z31" s="419">
        <v>7921.53322225383</v>
      </c>
      <c r="AA31" s="419">
        <v>609.71455276953714</v>
      </c>
      <c r="AB31" s="419">
        <v>8217.3541675133092</v>
      </c>
      <c r="AC31" s="419">
        <v>6657.3980574633233</v>
      </c>
      <c r="AD31" s="419">
        <v>23406</v>
      </c>
      <c r="AE31" s="420"/>
      <c r="AF31" s="419">
        <v>58720.78526205651</v>
      </c>
      <c r="AG31" s="419">
        <v>55832.639506678577</v>
      </c>
      <c r="AH31" s="419">
        <v>68556.052484682819</v>
      </c>
      <c r="AI31" s="419">
        <v>37454.367384270314</v>
      </c>
      <c r="AJ31" s="419">
        <v>220563.84463768822</v>
      </c>
      <c r="AK31" s="20"/>
      <c r="AN31" s="51"/>
    </row>
    <row r="32" spans="1:40" ht="15" customHeight="1">
      <c r="A32" s="16">
        <v>1994</v>
      </c>
      <c r="B32" s="419">
        <v>21891.466010997527</v>
      </c>
      <c r="C32" s="419">
        <v>920.64358379449493</v>
      </c>
      <c r="D32" s="419">
        <v>17236.57032200403</v>
      </c>
      <c r="E32" s="419">
        <v>11223.32008320394</v>
      </c>
      <c r="F32" s="419">
        <v>51272</v>
      </c>
      <c r="G32" s="419"/>
      <c r="H32" s="419">
        <v>11022.607856817784</v>
      </c>
      <c r="I32" s="419">
        <v>54642.089462402393</v>
      </c>
      <c r="J32" s="419">
        <v>4991.9244369619637</v>
      </c>
      <c r="K32" s="419">
        <v>6010.9215761773821</v>
      </c>
      <c r="L32" s="419">
        <v>76667.543332359521</v>
      </c>
      <c r="M32" s="420"/>
      <c r="N32" s="419">
        <v>17540.949571758607</v>
      </c>
      <c r="O32" s="419">
        <v>268.37767931921422</v>
      </c>
      <c r="P32" s="419">
        <v>34539.732003694211</v>
      </c>
      <c r="Q32" s="419">
        <v>12507.690530266653</v>
      </c>
      <c r="R32" s="419">
        <v>64856.749785038686</v>
      </c>
      <c r="S32" s="420"/>
      <c r="T32" s="419">
        <v>742.23906722417382</v>
      </c>
      <c r="U32" s="419">
        <v>15.006561696321111</v>
      </c>
      <c r="V32" s="419">
        <v>486.09542071255822</v>
      </c>
      <c r="W32" s="419">
        <v>364.6589503669469</v>
      </c>
      <c r="X32" s="419">
        <v>1608</v>
      </c>
      <c r="Y32" s="266"/>
      <c r="Z32" s="419">
        <v>7661.8541452798427</v>
      </c>
      <c r="AA32" s="419">
        <v>567.86075637498459</v>
      </c>
      <c r="AB32" s="419">
        <v>8267.6354863877132</v>
      </c>
      <c r="AC32" s="419">
        <v>6589.6496119574595</v>
      </c>
      <c r="AD32" s="419">
        <v>23087</v>
      </c>
      <c r="AE32" s="420"/>
      <c r="AF32" s="419">
        <v>58859.116652077937</v>
      </c>
      <c r="AG32" s="419">
        <v>56413.978043587405</v>
      </c>
      <c r="AH32" s="419">
        <v>65521.957669760472</v>
      </c>
      <c r="AI32" s="419">
        <v>36696.240751972378</v>
      </c>
      <c r="AJ32" s="419">
        <v>217491.29311739822</v>
      </c>
      <c r="AK32" s="20"/>
      <c r="AN32" s="51"/>
    </row>
    <row r="33" spans="1:40" ht="15" customHeight="1">
      <c r="A33" s="16">
        <v>1995</v>
      </c>
      <c r="B33" s="419">
        <v>21521.988569806661</v>
      </c>
      <c r="C33" s="419">
        <v>924.60116539300691</v>
      </c>
      <c r="D33" s="419">
        <v>15596.92000985195</v>
      </c>
      <c r="E33" s="419">
        <v>10880.490254948374</v>
      </c>
      <c r="F33" s="419">
        <v>48923.999999999993</v>
      </c>
      <c r="G33" s="419"/>
      <c r="H33" s="419">
        <v>9837.3137713151827</v>
      </c>
      <c r="I33" s="419">
        <v>54864.477419869829</v>
      </c>
      <c r="J33" s="419">
        <v>4968.4816524721964</v>
      </c>
      <c r="K33" s="419">
        <v>5751.1177371551503</v>
      </c>
      <c r="L33" s="419">
        <v>75421.390580812353</v>
      </c>
      <c r="M33" s="420"/>
      <c r="N33" s="419">
        <v>18819.659912836727</v>
      </c>
      <c r="O33" s="419">
        <v>364.81529352790693</v>
      </c>
      <c r="P33" s="419">
        <v>35678.870637857632</v>
      </c>
      <c r="Q33" s="419">
        <v>14372.654155777736</v>
      </c>
      <c r="R33" s="419">
        <v>69236</v>
      </c>
      <c r="S33" s="420"/>
      <c r="T33" s="419">
        <v>811.52186970490266</v>
      </c>
      <c r="U33" s="419">
        <v>16.523735468270139</v>
      </c>
      <c r="V33" s="419">
        <v>498.00142797775879</v>
      </c>
      <c r="W33" s="419">
        <v>397.65296684908031</v>
      </c>
      <c r="X33" s="419">
        <v>1723.7000000000119</v>
      </c>
      <c r="Y33" s="266"/>
      <c r="Z33" s="419">
        <v>7913.7875336373372</v>
      </c>
      <c r="AA33" s="419">
        <v>581.57035360040027</v>
      </c>
      <c r="AB33" s="419">
        <v>8037.7412077791159</v>
      </c>
      <c r="AC33" s="419">
        <v>6582.9009049831466</v>
      </c>
      <c r="AD33" s="419">
        <v>23116</v>
      </c>
      <c r="AE33" s="420"/>
      <c r="AF33" s="419">
        <v>58904.271657300807</v>
      </c>
      <c r="AG33" s="419">
        <v>56751.987967859408</v>
      </c>
      <c r="AH33" s="419">
        <v>64780.014935938656</v>
      </c>
      <c r="AI33" s="419">
        <v>37984.816019713486</v>
      </c>
      <c r="AJ33" s="419">
        <v>218421.09058081236</v>
      </c>
      <c r="AK33" s="20"/>
      <c r="AN33" s="51"/>
    </row>
    <row r="34" spans="1:40" ht="15" customHeight="1">
      <c r="A34" s="16">
        <v>1996</v>
      </c>
      <c r="B34" s="419">
        <v>17844.54860495204</v>
      </c>
      <c r="C34" s="419">
        <v>960.99201566980742</v>
      </c>
      <c r="D34" s="419">
        <v>16381.931388530373</v>
      </c>
      <c r="E34" s="419">
        <v>10550.232917912923</v>
      </c>
      <c r="F34" s="419">
        <v>45737.704927065141</v>
      </c>
      <c r="G34" s="419"/>
      <c r="H34" s="419">
        <v>9616.7665054054887</v>
      </c>
      <c r="I34" s="419">
        <v>57089.421702295607</v>
      </c>
      <c r="J34" s="419">
        <v>5565.3443497970484</v>
      </c>
      <c r="K34" s="419">
        <v>5547.4452999268979</v>
      </c>
      <c r="L34" s="419">
        <v>77818.977857425038</v>
      </c>
      <c r="M34" s="420"/>
      <c r="N34" s="419">
        <v>21907.885872933497</v>
      </c>
      <c r="O34" s="419">
        <v>510.48870600743072</v>
      </c>
      <c r="P34" s="419">
        <v>42063.722687759524</v>
      </c>
      <c r="Q34" s="419">
        <v>16501.693008570397</v>
      </c>
      <c r="R34" s="419">
        <v>80983.790275270847</v>
      </c>
      <c r="S34" s="420"/>
      <c r="T34" s="419">
        <v>759.82736583436667</v>
      </c>
      <c r="U34" s="419">
        <v>17.367129743955619</v>
      </c>
      <c r="V34" s="419">
        <v>469.88497526075486</v>
      </c>
      <c r="W34" s="419">
        <v>367.10320916092076</v>
      </c>
      <c r="X34" s="419">
        <v>1614.1826799999981</v>
      </c>
      <c r="Y34" s="266"/>
      <c r="Z34" s="419">
        <v>8112.9784258398995</v>
      </c>
      <c r="AA34" s="419">
        <v>639.36681482059055</v>
      </c>
      <c r="AB34" s="419">
        <v>8329.1220600758697</v>
      </c>
      <c r="AC34" s="419">
        <v>6753.1328302327483</v>
      </c>
      <c r="AD34" s="419">
        <v>23834.600130969109</v>
      </c>
      <c r="AE34" s="420"/>
      <c r="AF34" s="419">
        <v>58242.006774965295</v>
      </c>
      <c r="AG34" s="419">
        <v>59217.636368537387</v>
      </c>
      <c r="AH34" s="419">
        <v>72810.005461423571</v>
      </c>
      <c r="AI34" s="419">
        <v>39719.60726580389</v>
      </c>
      <c r="AJ34" s="419">
        <v>229989.25587073012</v>
      </c>
      <c r="AK34" s="20"/>
      <c r="AN34" s="51"/>
    </row>
    <row r="35" spans="1:40" ht="15" customHeight="1">
      <c r="A35" s="16">
        <v>1997</v>
      </c>
      <c r="B35" s="419">
        <v>17030.04398427971</v>
      </c>
      <c r="C35" s="419">
        <v>823.51561473655079</v>
      </c>
      <c r="D35" s="419">
        <v>13675.502452110157</v>
      </c>
      <c r="E35" s="419">
        <v>9262.788455069327</v>
      </c>
      <c r="F35" s="419">
        <v>40791.850506195748</v>
      </c>
      <c r="G35" s="419"/>
      <c r="H35" s="419">
        <v>8150.6632941098314</v>
      </c>
      <c r="I35" s="419">
        <v>58262.191673636968</v>
      </c>
      <c r="J35" s="419">
        <v>4652.4835179671718</v>
      </c>
      <c r="K35" s="419">
        <v>4417.93592758451</v>
      </c>
      <c r="L35" s="419">
        <v>75483.274413298466</v>
      </c>
      <c r="M35" s="420"/>
      <c r="N35" s="419">
        <v>24453.473467506083</v>
      </c>
      <c r="O35" s="419">
        <v>651.85926714948289</v>
      </c>
      <c r="P35" s="419">
        <v>40729.696905653007</v>
      </c>
      <c r="Q35" s="419">
        <v>17699.155856166049</v>
      </c>
      <c r="R35" s="419">
        <v>83534.185496474631</v>
      </c>
      <c r="S35" s="420"/>
      <c r="T35" s="419">
        <v>958.947976671991</v>
      </c>
      <c r="U35" s="419">
        <v>25.06242048927059</v>
      </c>
      <c r="V35" s="419">
        <v>580.49023733661579</v>
      </c>
      <c r="W35" s="419">
        <v>480.0420482192402</v>
      </c>
      <c r="X35" s="419">
        <v>2044.5426827171177</v>
      </c>
      <c r="Y35" s="266"/>
      <c r="Z35" s="419">
        <v>8571.6004369108632</v>
      </c>
      <c r="AA35" s="419">
        <v>680.1838945295342</v>
      </c>
      <c r="AB35" s="419">
        <v>8378.3736678163314</v>
      </c>
      <c r="AC35" s="419">
        <v>7331.5481952331984</v>
      </c>
      <c r="AD35" s="419">
        <v>24961.706194489925</v>
      </c>
      <c r="AE35" s="420"/>
      <c r="AF35" s="419">
        <v>59164.729159478477</v>
      </c>
      <c r="AG35" s="419">
        <v>60442.812870541806</v>
      </c>
      <c r="AH35" s="419">
        <v>68016.546780883276</v>
      </c>
      <c r="AI35" s="419">
        <v>39191.470482272329</v>
      </c>
      <c r="AJ35" s="419">
        <v>226815.55929317587</v>
      </c>
      <c r="AK35" s="20"/>
      <c r="AN35" s="51"/>
    </row>
    <row r="36" spans="1:40" ht="15" customHeight="1">
      <c r="A36" s="16">
        <v>1998</v>
      </c>
      <c r="B36" s="419">
        <v>16147.681263015776</v>
      </c>
      <c r="C36" s="419">
        <v>873.64436336964013</v>
      </c>
      <c r="D36" s="419">
        <v>14357.924636872618</v>
      </c>
      <c r="E36" s="419">
        <v>9590.8112101252063</v>
      </c>
      <c r="F36" s="419">
        <v>40970.061473383241</v>
      </c>
      <c r="G36" s="419"/>
      <c r="H36" s="419">
        <v>7884.213350981684</v>
      </c>
      <c r="I36" s="419">
        <v>58764.945284627502</v>
      </c>
      <c r="J36" s="419">
        <v>4661.6806581515648</v>
      </c>
      <c r="K36" s="419">
        <v>4046.0143179772558</v>
      </c>
      <c r="L36" s="419">
        <v>75356.853611738014</v>
      </c>
      <c r="M36" s="420"/>
      <c r="N36" s="419">
        <v>25412.624596971313</v>
      </c>
      <c r="O36" s="419">
        <v>687.07695090903496</v>
      </c>
      <c r="P36" s="419">
        <v>42708.070128172767</v>
      </c>
      <c r="Q36" s="419">
        <v>18508.307429707842</v>
      </c>
      <c r="R36" s="419">
        <v>87316.07910576096</v>
      </c>
      <c r="S36" s="420"/>
      <c r="T36" s="419">
        <v>897.74729168206022</v>
      </c>
      <c r="U36" s="419">
        <v>29.130647641013535</v>
      </c>
      <c r="V36" s="419">
        <v>639.41585209376069</v>
      </c>
      <c r="W36" s="419">
        <v>510.73620858316457</v>
      </c>
      <c r="X36" s="419">
        <v>2077.0299999999988</v>
      </c>
      <c r="Y36" s="266"/>
      <c r="Z36" s="419">
        <v>8495.9546463794377</v>
      </c>
      <c r="AA36" s="419">
        <v>674.66965855860303</v>
      </c>
      <c r="AB36" s="419">
        <v>8672.9652617667434</v>
      </c>
      <c r="AC36" s="419">
        <v>7180.3052135164198</v>
      </c>
      <c r="AD36" s="419">
        <v>25023.894780221206</v>
      </c>
      <c r="AE36" s="420"/>
      <c r="AF36" s="419">
        <v>58838.221149030272</v>
      </c>
      <c r="AG36" s="419">
        <v>61029.466905105794</v>
      </c>
      <c r="AH36" s="419">
        <v>71040.056537057448</v>
      </c>
      <c r="AI36" s="419">
        <v>39836.174379909891</v>
      </c>
      <c r="AJ36" s="419">
        <v>230743.91897110341</v>
      </c>
      <c r="AK36" s="20"/>
      <c r="AN36" s="51"/>
    </row>
    <row r="37" spans="1:40" ht="15" customHeight="1">
      <c r="A37" s="16">
        <v>1999</v>
      </c>
      <c r="B37" s="419">
        <v>14095.1143098216</v>
      </c>
      <c r="C37" s="419">
        <v>733.84829021298083</v>
      </c>
      <c r="D37" s="419">
        <v>12502.210425488174</v>
      </c>
      <c r="E37" s="419">
        <v>8661.5275405757675</v>
      </c>
      <c r="F37" s="419">
        <v>35992.700566098523</v>
      </c>
      <c r="G37" s="419"/>
      <c r="H37" s="419">
        <v>7207.6348655037818</v>
      </c>
      <c r="I37" s="419">
        <v>61172.81193214489</v>
      </c>
      <c r="J37" s="419">
        <v>4278.2242640590821</v>
      </c>
      <c r="K37" s="419">
        <v>3773.8438801202524</v>
      </c>
      <c r="L37" s="419">
        <v>76432.51494182802</v>
      </c>
      <c r="M37" s="420"/>
      <c r="N37" s="419">
        <v>27920.143254948012</v>
      </c>
      <c r="O37" s="419">
        <v>789.20527812137311</v>
      </c>
      <c r="P37" s="419">
        <v>43886.919464506565</v>
      </c>
      <c r="Q37" s="419">
        <v>19915.081959431791</v>
      </c>
      <c r="R37" s="419">
        <v>92511.34995700774</v>
      </c>
      <c r="S37" s="420"/>
      <c r="T37" s="419">
        <v>828.0559453705572</v>
      </c>
      <c r="U37" s="419">
        <v>35.575639046958344</v>
      </c>
      <c r="V37" s="419">
        <v>717.46297171969832</v>
      </c>
      <c r="W37" s="419">
        <v>644.1974438627733</v>
      </c>
      <c r="X37" s="419">
        <v>2225.2919999999872</v>
      </c>
      <c r="Y37" s="266"/>
      <c r="Z37" s="419">
        <v>8310.2647598917429</v>
      </c>
      <c r="AA37" s="419">
        <v>642.4065371120488</v>
      </c>
      <c r="AB37" s="419">
        <v>8260.0937585299635</v>
      </c>
      <c r="AC37" s="419">
        <v>6954.9737842994591</v>
      </c>
      <c r="AD37" s="419">
        <v>24167.738839833211</v>
      </c>
      <c r="AE37" s="420"/>
      <c r="AF37" s="419">
        <v>58361.213135535691</v>
      </c>
      <c r="AG37" s="419">
        <v>63373.847676638252</v>
      </c>
      <c r="AH37" s="419">
        <v>69644.910884303492</v>
      </c>
      <c r="AI37" s="419">
        <v>39949.624608290047</v>
      </c>
      <c r="AJ37" s="419">
        <v>231329.5963047675</v>
      </c>
      <c r="AK37" s="20"/>
      <c r="AN37" s="51"/>
    </row>
    <row r="38" spans="1:40" ht="30" customHeight="1">
      <c r="A38" s="16">
        <v>2000</v>
      </c>
      <c r="B38" s="419">
        <v>15316.335666689693</v>
      </c>
      <c r="C38" s="419">
        <v>801.24700710911407</v>
      </c>
      <c r="D38" s="419">
        <v>13022.80634691317</v>
      </c>
      <c r="E38" s="419">
        <v>9400.4706806442191</v>
      </c>
      <c r="F38" s="419">
        <v>38540.859701356196</v>
      </c>
      <c r="G38" s="419"/>
      <c r="H38" s="419">
        <v>7821.2802787282772</v>
      </c>
      <c r="I38" s="419">
        <v>61087.390715134541</v>
      </c>
      <c r="J38" s="419">
        <v>4282.6387250848356</v>
      </c>
      <c r="K38" s="419">
        <v>3528.8068824633474</v>
      </c>
      <c r="L38" s="419">
        <v>76720.116601411006</v>
      </c>
      <c r="M38" s="420"/>
      <c r="N38" s="419">
        <v>29022.836143916356</v>
      </c>
      <c r="O38" s="419">
        <v>803.81297652014439</v>
      </c>
      <c r="P38" s="419">
        <v>45465.637291867664</v>
      </c>
      <c r="Q38" s="419">
        <v>20575.469391651117</v>
      </c>
      <c r="R38" s="419">
        <v>95867.755803955282</v>
      </c>
      <c r="S38" s="420"/>
      <c r="T38" s="419">
        <v>834.03239291353225</v>
      </c>
      <c r="U38" s="419">
        <v>40.613204242113184</v>
      </c>
      <c r="V38" s="419">
        <v>791.84918621315421</v>
      </c>
      <c r="W38" s="419">
        <v>639.85021663120131</v>
      </c>
      <c r="X38" s="419">
        <v>2306.3450000000012</v>
      </c>
      <c r="Y38" s="266"/>
      <c r="Z38" s="419">
        <v>7403.6217710272431</v>
      </c>
      <c r="AA38" s="419">
        <v>559.45799805077343</v>
      </c>
      <c r="AB38" s="419">
        <v>7256.2798814791377</v>
      </c>
      <c r="AC38" s="419">
        <v>6153.3243014184691</v>
      </c>
      <c r="AD38" s="419">
        <v>21372.683951975625</v>
      </c>
      <c r="AE38" s="420"/>
      <c r="AF38" s="419">
        <v>60398.106253275102</v>
      </c>
      <c r="AG38" s="419">
        <v>63292.521901056687</v>
      </c>
      <c r="AH38" s="419">
        <v>70819.211431557967</v>
      </c>
      <c r="AI38" s="419">
        <v>40297.921472808353</v>
      </c>
      <c r="AJ38" s="419">
        <v>234807.76105869812</v>
      </c>
      <c r="AK38" s="20"/>
      <c r="AN38" s="51"/>
    </row>
    <row r="39" spans="1:40" ht="15" customHeight="1">
      <c r="A39" s="24">
        <v>2001</v>
      </c>
      <c r="B39" s="419">
        <v>15757.963126858533</v>
      </c>
      <c r="C39" s="419">
        <v>870.95387245610698</v>
      </c>
      <c r="D39" s="419">
        <v>13921.178243774631</v>
      </c>
      <c r="E39" s="419">
        <v>10227.768183417082</v>
      </c>
      <c r="F39" s="419">
        <v>40777.863426506352</v>
      </c>
      <c r="G39" s="419"/>
      <c r="H39" s="419">
        <v>8182.6462064497264</v>
      </c>
      <c r="I39" s="419">
        <v>59516.8268616973</v>
      </c>
      <c r="J39" s="419">
        <v>4457.0866844893908</v>
      </c>
      <c r="K39" s="419">
        <v>3706.4446895776132</v>
      </c>
      <c r="L39" s="419">
        <v>75863.004442214034</v>
      </c>
      <c r="M39" s="420"/>
      <c r="N39" s="419">
        <v>27912.088343524141</v>
      </c>
      <c r="O39" s="419">
        <v>785.71755803435269</v>
      </c>
      <c r="P39" s="419">
        <v>46248.76595152339</v>
      </c>
      <c r="Q39" s="419">
        <v>20613.445343822681</v>
      </c>
      <c r="R39" s="419">
        <v>95560.017196904562</v>
      </c>
      <c r="S39" s="420"/>
      <c r="T39" s="419">
        <v>873.84239205006611</v>
      </c>
      <c r="U39" s="419">
        <v>47.787373422667606</v>
      </c>
      <c r="V39" s="419">
        <v>892.55577203159328</v>
      </c>
      <c r="W39" s="419">
        <v>718.72446249567645</v>
      </c>
      <c r="X39" s="419">
        <v>2532.9100000000035</v>
      </c>
      <c r="Y39" s="266"/>
      <c r="Z39" s="419">
        <v>7402.6883760278843</v>
      </c>
      <c r="AA39" s="419">
        <v>586.95982488974255</v>
      </c>
      <c r="AB39" s="419">
        <v>7668.5755916751514</v>
      </c>
      <c r="AC39" s="419">
        <v>6463.9382890752022</v>
      </c>
      <c r="AD39" s="419">
        <v>22122.162081667979</v>
      </c>
      <c r="AE39" s="420"/>
      <c r="AF39" s="419">
        <v>60129.228444910346</v>
      </c>
      <c r="AG39" s="419">
        <v>61808.245490500172</v>
      </c>
      <c r="AH39" s="419">
        <v>73188.162243494153</v>
      </c>
      <c r="AI39" s="419">
        <v>41730.320968388252</v>
      </c>
      <c r="AJ39" s="419">
        <v>236855.95714729291</v>
      </c>
      <c r="AK39" s="20"/>
      <c r="AN39" s="51"/>
    </row>
    <row r="40" spans="1:40" ht="15" customHeight="1">
      <c r="A40" s="24">
        <v>2002</v>
      </c>
      <c r="B40" s="419">
        <v>14374.342399130497</v>
      </c>
      <c r="C40" s="419">
        <v>789.42049196115249</v>
      </c>
      <c r="D40" s="419">
        <v>13360.04421484217</v>
      </c>
      <c r="E40" s="419">
        <v>9175.5753209771719</v>
      </c>
      <c r="F40" s="419">
        <v>37699.38242691099</v>
      </c>
      <c r="G40" s="419"/>
      <c r="H40" s="419">
        <v>7521.34448159164</v>
      </c>
      <c r="I40" s="419">
        <v>59564.761427230478</v>
      </c>
      <c r="J40" s="419">
        <v>3921.6673966072308</v>
      </c>
      <c r="K40" s="419">
        <v>2472.5670455780246</v>
      </c>
      <c r="L40" s="419">
        <v>73480.340351007369</v>
      </c>
      <c r="M40" s="420"/>
      <c r="N40" s="419">
        <v>27332.701344837529</v>
      </c>
      <c r="O40" s="419">
        <v>792.90251548148899</v>
      </c>
      <c r="P40" s="419">
        <v>47012.01602112555</v>
      </c>
      <c r="Q40" s="419">
        <v>19190.06713489247</v>
      </c>
      <c r="R40" s="419">
        <v>94327.687016337033</v>
      </c>
      <c r="S40" s="420"/>
      <c r="T40" s="419">
        <v>937.96480728689653</v>
      </c>
      <c r="U40" s="419">
        <v>50.594876865011095</v>
      </c>
      <c r="V40" s="419">
        <v>989.44633173499187</v>
      </c>
      <c r="W40" s="419">
        <v>776.95298411310364</v>
      </c>
      <c r="X40" s="419">
        <v>2754.9590000000035</v>
      </c>
      <c r="Y40" s="266"/>
      <c r="Z40" s="419">
        <v>7052.6594494203837</v>
      </c>
      <c r="AA40" s="419">
        <v>541.22170016053644</v>
      </c>
      <c r="AB40" s="419">
        <v>7683.0178847502257</v>
      </c>
      <c r="AC40" s="419">
        <v>6066.6037244495483</v>
      </c>
      <c r="AD40" s="419">
        <v>21343.502758780694</v>
      </c>
      <c r="AE40" s="420"/>
      <c r="AF40" s="419">
        <v>57219.012482266946</v>
      </c>
      <c r="AG40" s="419">
        <v>61738.901011698668</v>
      </c>
      <c r="AH40" s="419">
        <v>72966.191849060167</v>
      </c>
      <c r="AI40" s="419">
        <v>37681.766210010319</v>
      </c>
      <c r="AJ40" s="419">
        <v>229605.87155303609</v>
      </c>
      <c r="AK40" s="20"/>
      <c r="AN40" s="51"/>
    </row>
    <row r="41" spans="1:40" ht="15" customHeight="1">
      <c r="A41" s="24">
        <v>2003</v>
      </c>
      <c r="B41" s="419">
        <v>15104.445348313069</v>
      </c>
      <c r="C41" s="419">
        <v>845.55854238542452</v>
      </c>
      <c r="D41" s="419">
        <v>14406.263956436356</v>
      </c>
      <c r="E41" s="419">
        <v>10125.260660025982</v>
      </c>
      <c r="F41" s="419">
        <v>40481.52850716083</v>
      </c>
      <c r="G41" s="419"/>
      <c r="H41" s="419">
        <v>8022.3674385135655</v>
      </c>
      <c r="I41" s="419">
        <v>59485.64696673143</v>
      </c>
      <c r="J41" s="419">
        <v>3828.3778867714686</v>
      </c>
      <c r="K41" s="419">
        <v>1680.7304424013762</v>
      </c>
      <c r="L41" s="419">
        <v>73017.122734417833</v>
      </c>
      <c r="M41" s="420"/>
      <c r="N41" s="419">
        <v>26793.050126970771</v>
      </c>
      <c r="O41" s="419">
        <v>746.39874805917134</v>
      </c>
      <c r="P41" s="419">
        <v>47649.401311239315</v>
      </c>
      <c r="Q41" s="419">
        <v>19447.09134425523</v>
      </c>
      <c r="R41" s="419">
        <v>94635.941530524491</v>
      </c>
      <c r="S41" s="420"/>
      <c r="T41" s="419">
        <v>1052.8022199416453</v>
      </c>
      <c r="U41" s="419">
        <v>57.311752745858399</v>
      </c>
      <c r="V41" s="419">
        <v>1127.2068900186655</v>
      </c>
      <c r="W41" s="419">
        <v>880.88913729382318</v>
      </c>
      <c r="X41" s="419">
        <v>3118.2099999999928</v>
      </c>
      <c r="Y41" s="266"/>
      <c r="Z41" s="419">
        <v>6700.4209344545534</v>
      </c>
      <c r="AA41" s="419">
        <v>503.545505082874</v>
      </c>
      <c r="AB41" s="419">
        <v>7541.8107500976539</v>
      </c>
      <c r="AC41" s="419">
        <v>5869.5106207089702</v>
      </c>
      <c r="AD41" s="419">
        <v>20615.287810344053</v>
      </c>
      <c r="AE41" s="420"/>
      <c r="AF41" s="419">
        <v>57673.08606819361</v>
      </c>
      <c r="AG41" s="419">
        <v>61638.461515004761</v>
      </c>
      <c r="AH41" s="419">
        <v>74553.060794563469</v>
      </c>
      <c r="AI41" s="419">
        <v>38003.482204685381</v>
      </c>
      <c r="AJ41" s="419">
        <v>231868.09058244718</v>
      </c>
      <c r="AK41" s="20"/>
      <c r="AN41" s="51"/>
    </row>
    <row r="42" spans="1:40" ht="15" customHeight="1">
      <c r="A42" s="24">
        <v>2004</v>
      </c>
      <c r="B42" s="419">
        <v>14839.480117597695</v>
      </c>
      <c r="C42" s="419">
        <v>402.86377811018559</v>
      </c>
      <c r="D42" s="419">
        <v>13822.122381712326</v>
      </c>
      <c r="E42" s="419">
        <v>10000.621925212627</v>
      </c>
      <c r="F42" s="419">
        <v>39065.088202632833</v>
      </c>
      <c r="G42" s="419"/>
      <c r="H42" s="419">
        <v>8024.6393431772349</v>
      </c>
      <c r="I42" s="419">
        <v>61049.360344893714</v>
      </c>
      <c r="J42" s="419">
        <v>4030.0761659655923</v>
      </c>
      <c r="K42" s="419">
        <v>1952.244314908467</v>
      </c>
      <c r="L42" s="419">
        <v>75056.320168945022</v>
      </c>
      <c r="M42" s="420"/>
      <c r="N42" s="419">
        <v>26403.913349380702</v>
      </c>
      <c r="O42" s="419">
        <v>383.66470196133201</v>
      </c>
      <c r="P42" s="419">
        <v>49170.361760477681</v>
      </c>
      <c r="Q42" s="419">
        <v>20681.968896971503</v>
      </c>
      <c r="R42" s="419">
        <v>96639.908708791219</v>
      </c>
      <c r="S42" s="420"/>
      <c r="T42" s="419">
        <v>1177.4700245599802</v>
      </c>
      <c r="U42" s="419">
        <v>32.494013128624303</v>
      </c>
      <c r="V42" s="419">
        <v>1264.8453594163307</v>
      </c>
      <c r="W42" s="419">
        <v>1006.8606028950777</v>
      </c>
      <c r="X42" s="419">
        <v>3481.6700000000128</v>
      </c>
      <c r="Y42" s="266"/>
      <c r="Z42" s="419">
        <v>6377.0780027082174</v>
      </c>
      <c r="AA42" s="419">
        <v>232.13715739164039</v>
      </c>
      <c r="AB42" s="419">
        <v>7105.5416847304969</v>
      </c>
      <c r="AC42" s="419">
        <v>5676.5252463559509</v>
      </c>
      <c r="AD42" s="419">
        <v>19391.282091186305</v>
      </c>
      <c r="AE42" s="420"/>
      <c r="AF42" s="419">
        <v>56822.580837423833</v>
      </c>
      <c r="AG42" s="419">
        <v>62100.519995485498</v>
      </c>
      <c r="AH42" s="419">
        <v>75392.947352302435</v>
      </c>
      <c r="AI42" s="419">
        <v>39318.220986343629</v>
      </c>
      <c r="AJ42" s="419">
        <v>233634.26917155541</v>
      </c>
      <c r="AK42" s="20"/>
      <c r="AN42" s="51"/>
    </row>
    <row r="43" spans="1:40" ht="15" customHeight="1">
      <c r="A43" s="24">
        <v>2005</v>
      </c>
      <c r="B43" s="419">
        <v>15270.340620410727</v>
      </c>
      <c r="C43" s="419">
        <v>409.51807703228928</v>
      </c>
      <c r="D43" s="419">
        <v>13706.060040230446</v>
      </c>
      <c r="E43" s="419">
        <v>10473.128909565225</v>
      </c>
      <c r="F43" s="419">
        <v>39859.047647238687</v>
      </c>
      <c r="G43" s="419"/>
      <c r="H43" s="419">
        <v>7599.4494617422815</v>
      </c>
      <c r="I43" s="419">
        <v>64166.746265041467</v>
      </c>
      <c r="J43" s="419">
        <v>4010.4332967903856</v>
      </c>
      <c r="K43" s="419">
        <v>2440.5947332454575</v>
      </c>
      <c r="L43" s="419">
        <v>78217.223756819585</v>
      </c>
      <c r="M43" s="420"/>
      <c r="N43" s="419">
        <v>26118.550728341721</v>
      </c>
      <c r="O43" s="419">
        <v>364.69599524405925</v>
      </c>
      <c r="P43" s="419">
        <v>47449.69369843357</v>
      </c>
      <c r="Q43" s="419">
        <v>20352.886917271288</v>
      </c>
      <c r="R43" s="419">
        <v>94285.827339290641</v>
      </c>
      <c r="S43" s="420"/>
      <c r="T43" s="419">
        <v>1317.9888245717827</v>
      </c>
      <c r="U43" s="419">
        <v>117.63632057805567</v>
      </c>
      <c r="V43" s="419">
        <v>1535.0348158896034</v>
      </c>
      <c r="W43" s="419">
        <v>1197.3564496396782</v>
      </c>
      <c r="X43" s="419">
        <v>4168.0164106791199</v>
      </c>
      <c r="Y43" s="266"/>
      <c r="Z43" s="419">
        <v>6575.4810803117944</v>
      </c>
      <c r="AA43" s="419">
        <v>230.05998929479489</v>
      </c>
      <c r="AB43" s="419">
        <v>7124.4802131081797</v>
      </c>
      <c r="AC43" s="419">
        <v>5830.5646596285087</v>
      </c>
      <c r="AD43" s="419">
        <v>19760.585942343278</v>
      </c>
      <c r="AE43" s="420"/>
      <c r="AF43" s="419">
        <v>56881.810715378306</v>
      </c>
      <c r="AG43" s="419">
        <v>65288.65664719067</v>
      </c>
      <c r="AH43" s="419">
        <v>73825.702064452184</v>
      </c>
      <c r="AI43" s="419">
        <v>40294.531669350152</v>
      </c>
      <c r="AJ43" s="419">
        <v>236290.70109637131</v>
      </c>
      <c r="AK43" s="20"/>
      <c r="AN43" s="51"/>
    </row>
    <row r="44" spans="1:40" ht="15" customHeight="1">
      <c r="A44" s="24">
        <v>2006</v>
      </c>
      <c r="B44" s="419">
        <v>16545.199535054235</v>
      </c>
      <c r="C44" s="419">
        <v>457.16271799707198</v>
      </c>
      <c r="D44" s="419">
        <v>14928.315676234268</v>
      </c>
      <c r="E44" s="419">
        <v>11426.965230825026</v>
      </c>
      <c r="F44" s="419">
        <v>43357.643160110601</v>
      </c>
      <c r="G44" s="419"/>
      <c r="H44" s="419">
        <v>7297.0062872302969</v>
      </c>
      <c r="I44" s="419">
        <v>63747.260260650139</v>
      </c>
      <c r="J44" s="419">
        <v>4151.3326186285631</v>
      </c>
      <c r="K44" s="419">
        <v>2169.6787312108131</v>
      </c>
      <c r="L44" s="419">
        <v>77365.277897719803</v>
      </c>
      <c r="M44" s="420"/>
      <c r="N44" s="419">
        <v>24815.904360605447</v>
      </c>
      <c r="O44" s="419">
        <v>341.25754249506633</v>
      </c>
      <c r="P44" s="419">
        <v>45410.483513507905</v>
      </c>
      <c r="Q44" s="419">
        <v>18824.334112932924</v>
      </c>
      <c r="R44" s="419">
        <v>89391.979529541335</v>
      </c>
      <c r="S44" s="420"/>
      <c r="T44" s="419">
        <v>1361.3511585501394</v>
      </c>
      <c r="U44" s="419">
        <v>240.59960555085166</v>
      </c>
      <c r="V44" s="419">
        <v>1612.7295364954871</v>
      </c>
      <c r="W44" s="419">
        <v>1207.9823146943063</v>
      </c>
      <c r="X44" s="419">
        <v>4422.6626152907847</v>
      </c>
      <c r="Y44" s="266"/>
      <c r="Z44" s="419">
        <v>6169.1967780432478</v>
      </c>
      <c r="AA44" s="419">
        <v>214.86865289226893</v>
      </c>
      <c r="AB44" s="419">
        <v>6695.8033453101207</v>
      </c>
      <c r="AC44" s="419">
        <v>5456.734895576672</v>
      </c>
      <c r="AD44" s="419">
        <v>18536.603671822311</v>
      </c>
      <c r="AE44" s="420"/>
      <c r="AF44" s="419">
        <v>56188.658119483363</v>
      </c>
      <c r="AG44" s="419">
        <v>65001.148779585397</v>
      </c>
      <c r="AH44" s="419">
        <v>72798.664690176345</v>
      </c>
      <c r="AI44" s="419">
        <v>39085.695285239737</v>
      </c>
      <c r="AJ44" s="419">
        <v>233074.16687448483</v>
      </c>
      <c r="AK44" s="20"/>
      <c r="AN44" s="51"/>
    </row>
    <row r="45" spans="1:40" s="52" customFormat="1" ht="15" customHeight="1">
      <c r="A45" s="24">
        <v>2007</v>
      </c>
      <c r="B45" s="419">
        <v>15813.079977415486</v>
      </c>
      <c r="C45" s="419">
        <v>426.87927202869236</v>
      </c>
      <c r="D45" s="419">
        <v>13945.239101580706</v>
      </c>
      <c r="E45" s="419">
        <v>10775.593115789661</v>
      </c>
      <c r="F45" s="419">
        <v>40960.791466814546</v>
      </c>
      <c r="G45" s="419"/>
      <c r="H45" s="419">
        <v>7140.282158682372</v>
      </c>
      <c r="I45" s="419">
        <v>63521.120672085017</v>
      </c>
      <c r="J45" s="419">
        <v>3608.6626420078414</v>
      </c>
      <c r="K45" s="419">
        <v>2040.0420309041335</v>
      </c>
      <c r="L45" s="419">
        <v>76310.107503679363</v>
      </c>
      <c r="M45" s="420"/>
      <c r="N45" s="419">
        <v>25039.183624703877</v>
      </c>
      <c r="O45" s="419">
        <v>387.4526082152405</v>
      </c>
      <c r="P45" s="419">
        <v>45255.758606370211</v>
      </c>
      <c r="Q45" s="419">
        <v>19509.333733105192</v>
      </c>
      <c r="R45" s="419">
        <v>90191.728572394524</v>
      </c>
      <c r="S45" s="420"/>
      <c r="T45" s="419">
        <v>1396.0237325656651</v>
      </c>
      <c r="U45" s="419">
        <v>425.12290593929691</v>
      </c>
      <c r="V45" s="419">
        <v>1628.1587757444602</v>
      </c>
      <c r="W45" s="419">
        <v>1204.8155557901766</v>
      </c>
      <c r="X45" s="419">
        <v>4654.1209700395984</v>
      </c>
      <c r="Y45" s="266"/>
      <c r="Z45" s="419">
        <v>5076.5649482966001</v>
      </c>
      <c r="AA45" s="419">
        <v>178.29087358528918</v>
      </c>
      <c r="AB45" s="419">
        <v>5539.0625039589167</v>
      </c>
      <c r="AC45" s="419">
        <v>4582.398486198821</v>
      </c>
      <c r="AD45" s="419">
        <v>15376.316812039626</v>
      </c>
      <c r="AE45" s="420"/>
      <c r="AF45" s="419">
        <v>54465.134441663999</v>
      </c>
      <c r="AG45" s="419">
        <v>64938.86633185354</v>
      </c>
      <c r="AH45" s="419">
        <v>69976.881629662137</v>
      </c>
      <c r="AI45" s="419">
        <v>38112.182921787986</v>
      </c>
      <c r="AJ45" s="419">
        <v>227493.06532496767</v>
      </c>
      <c r="AK45" s="20"/>
      <c r="AN45" s="51"/>
    </row>
    <row r="46" spans="1:40" ht="15" customHeight="1">
      <c r="A46" s="24">
        <v>2008</v>
      </c>
      <c r="B46" s="419">
        <v>14892.04677851142</v>
      </c>
      <c r="C46" s="419">
        <v>391.86409379075036</v>
      </c>
      <c r="D46" s="419">
        <v>12780.965194935588</v>
      </c>
      <c r="E46" s="419">
        <v>10095.519237773828</v>
      </c>
      <c r="F46" s="419">
        <v>38160.395305011589</v>
      </c>
      <c r="G46" s="419"/>
      <c r="H46" s="419">
        <v>7162.6841030520063</v>
      </c>
      <c r="I46" s="419">
        <v>61127.259138183719</v>
      </c>
      <c r="J46" s="419">
        <v>3974.3652083182415</v>
      </c>
      <c r="K46" s="419">
        <v>2111.4231598420165</v>
      </c>
      <c r="L46" s="419">
        <v>74375.731609395982</v>
      </c>
      <c r="M46" s="420"/>
      <c r="N46" s="419">
        <v>23951.348860806967</v>
      </c>
      <c r="O46" s="419">
        <v>404.2209215617367</v>
      </c>
      <c r="P46" s="419">
        <v>45678.44539607325</v>
      </c>
      <c r="Q46" s="419">
        <v>23140.093668702844</v>
      </c>
      <c r="R46" s="419">
        <v>93174.108847144802</v>
      </c>
      <c r="S46" s="420"/>
      <c r="T46" s="419">
        <v>1608.5154881186572</v>
      </c>
      <c r="U46" s="419">
        <v>929.78150197154491</v>
      </c>
      <c r="V46" s="419">
        <v>2187.6969375277877</v>
      </c>
      <c r="W46" s="419">
        <v>1288.9183317984337</v>
      </c>
      <c r="X46" s="419">
        <v>6014.9122594164237</v>
      </c>
      <c r="Y46" s="266"/>
      <c r="Z46" s="419">
        <v>4646.2830693214773</v>
      </c>
      <c r="AA46" s="419">
        <v>160.92828506239996</v>
      </c>
      <c r="AB46" s="419">
        <v>4876.2180318671326</v>
      </c>
      <c r="AC46" s="419">
        <v>4229.7520982383176</v>
      </c>
      <c r="AD46" s="419">
        <v>13913.181484489327</v>
      </c>
      <c r="AE46" s="420"/>
      <c r="AF46" s="419">
        <v>52260.878299810531</v>
      </c>
      <c r="AG46" s="419">
        <v>63014.053940570149</v>
      </c>
      <c r="AH46" s="419">
        <v>69497.690768721994</v>
      </c>
      <c r="AI46" s="419">
        <v>40865.706496355437</v>
      </c>
      <c r="AJ46" s="419">
        <v>225638.32950545812</v>
      </c>
      <c r="AK46" s="20"/>
      <c r="AN46" s="51"/>
    </row>
    <row r="47" spans="1:40" ht="15" customHeight="1">
      <c r="A47" s="24">
        <v>2009</v>
      </c>
      <c r="B47" s="419">
        <v>11221.079844128311</v>
      </c>
      <c r="C47" s="419">
        <v>352.87926271116169</v>
      </c>
      <c r="D47" s="419">
        <v>11089.640414447738</v>
      </c>
      <c r="E47" s="419">
        <v>8531.9980878821898</v>
      </c>
      <c r="F47" s="419">
        <v>31195.597609169403</v>
      </c>
      <c r="G47" s="419"/>
      <c r="H47" s="419">
        <v>6201.3349427591993</v>
      </c>
      <c r="I47" s="419">
        <v>58830.233706952517</v>
      </c>
      <c r="J47" s="419">
        <v>3916.6112491694626</v>
      </c>
      <c r="K47" s="419">
        <v>1907.1383214893158</v>
      </c>
      <c r="L47" s="419">
        <v>70855.318220370493</v>
      </c>
      <c r="M47" s="420"/>
      <c r="N47" s="419">
        <v>20255.660411054716</v>
      </c>
      <c r="O47" s="419">
        <v>422.19945365536012</v>
      </c>
      <c r="P47" s="419">
        <v>44598.006540263043</v>
      </c>
      <c r="Q47" s="419">
        <v>20989.933361329011</v>
      </c>
      <c r="R47" s="419">
        <v>86265.799766302123</v>
      </c>
      <c r="S47" s="420"/>
      <c r="T47" s="419">
        <v>1642.9015735118974</v>
      </c>
      <c r="U47" s="419">
        <v>1145.394224675513</v>
      </c>
      <c r="V47" s="419">
        <v>2463.1806286055662</v>
      </c>
      <c r="W47" s="419">
        <v>1418.8415349599907</v>
      </c>
      <c r="X47" s="419">
        <v>6670.3179617529677</v>
      </c>
      <c r="Y47" s="266"/>
      <c r="Z47" s="419">
        <v>5184.6196426462238</v>
      </c>
      <c r="AA47" s="419">
        <v>210.57687536018497</v>
      </c>
      <c r="AB47" s="419">
        <v>6162.0347406872379</v>
      </c>
      <c r="AC47" s="419">
        <v>5168.0047168543751</v>
      </c>
      <c r="AD47" s="419">
        <v>16725.235975548021</v>
      </c>
      <c r="AE47" s="420"/>
      <c r="AF47" s="419">
        <v>44505.59641410035</v>
      </c>
      <c r="AG47" s="419">
        <v>60961.283523354738</v>
      </c>
      <c r="AH47" s="419">
        <v>68229.473573173047</v>
      </c>
      <c r="AI47" s="419">
        <v>38015.916022514881</v>
      </c>
      <c r="AJ47" s="419">
        <v>211712.269533143</v>
      </c>
      <c r="AK47" s="20"/>
      <c r="AN47" s="51"/>
    </row>
    <row r="48" spans="1:40" ht="30" customHeight="1">
      <c r="A48" s="24">
        <v>2010</v>
      </c>
      <c r="B48" s="419">
        <v>12063.544126825083</v>
      </c>
      <c r="C48" s="419">
        <v>373.74050956089883</v>
      </c>
      <c r="D48" s="419">
        <v>11429.374737978602</v>
      </c>
      <c r="E48" s="419">
        <v>8749.4002591831031</v>
      </c>
      <c r="F48" s="419">
        <v>32616.059633547688</v>
      </c>
      <c r="G48" s="419"/>
      <c r="H48" s="419">
        <v>6429.5180075508324</v>
      </c>
      <c r="I48" s="419">
        <v>57814.270748436589</v>
      </c>
      <c r="J48" s="419">
        <v>4202.5414147496685</v>
      </c>
      <c r="K48" s="419">
        <v>1788.4116591994386</v>
      </c>
      <c r="L48" s="419">
        <v>70234.741829936524</v>
      </c>
      <c r="M48" s="420"/>
      <c r="N48" s="419">
        <v>21826.633955317582</v>
      </c>
      <c r="O48" s="419">
        <v>454.35912778660656</v>
      </c>
      <c r="P48" s="419">
        <v>49101.689040604935</v>
      </c>
      <c r="Q48" s="419">
        <v>22213.142856434908</v>
      </c>
      <c r="R48" s="419">
        <v>93595.824980144025</v>
      </c>
      <c r="S48" s="420"/>
      <c r="T48" s="419">
        <v>1791.9400548579317</v>
      </c>
      <c r="U48" s="419">
        <v>1336.7185544724721</v>
      </c>
      <c r="V48" s="419">
        <v>2874.0338318582153</v>
      </c>
      <c r="W48" s="419">
        <v>1595.509398297575</v>
      </c>
      <c r="X48" s="419">
        <v>7598.2018394861943</v>
      </c>
      <c r="Y48" s="266"/>
      <c r="Z48" s="419">
        <v>4878.2791581941783</v>
      </c>
      <c r="AA48" s="419">
        <v>198.39023160801847</v>
      </c>
      <c r="AB48" s="419">
        <v>5546.1853021566158</v>
      </c>
      <c r="AC48" s="419">
        <v>4724.0848028544133</v>
      </c>
      <c r="AD48" s="419">
        <v>15346.939494813225</v>
      </c>
      <c r="AE48" s="420"/>
      <c r="AF48" s="419">
        <v>46989.915302745605</v>
      </c>
      <c r="AG48" s="419">
        <v>60177.479171864587</v>
      </c>
      <c r="AH48" s="419">
        <v>73153.824327348033</v>
      </c>
      <c r="AI48" s="419">
        <v>39070.548975969439</v>
      </c>
      <c r="AJ48" s="419">
        <v>219391.76777792763</v>
      </c>
      <c r="AK48" s="20"/>
      <c r="AN48" s="51"/>
    </row>
    <row r="49" spans="1:40" ht="15" customHeight="1">
      <c r="A49" s="24">
        <v>2011</v>
      </c>
      <c r="B49" s="419">
        <v>11896.883367096247</v>
      </c>
      <c r="C49" s="419">
        <v>383.04688525373587</v>
      </c>
      <c r="D49" s="419">
        <v>11049.890235519442</v>
      </c>
      <c r="E49" s="419">
        <v>8916.6959164318523</v>
      </c>
      <c r="F49" s="419">
        <v>32246.516404301277</v>
      </c>
      <c r="G49" s="419"/>
      <c r="H49" s="419">
        <v>5218.7508438818277</v>
      </c>
      <c r="I49" s="419">
        <v>57624.889633079147</v>
      </c>
      <c r="J49" s="419">
        <v>3204.1480095142747</v>
      </c>
      <c r="K49" s="419">
        <v>1771.5760683623321</v>
      </c>
      <c r="L49" s="419">
        <v>67819.364554837579</v>
      </c>
      <c r="M49" s="420"/>
      <c r="N49" s="419">
        <v>19524.761679342104</v>
      </c>
      <c r="O49" s="419">
        <v>386.98920862922841</v>
      </c>
      <c r="P49" s="419">
        <v>37695.259825135407</v>
      </c>
      <c r="Q49" s="419">
        <v>20030.490726499414</v>
      </c>
      <c r="R49" s="419">
        <v>77637.501439606145</v>
      </c>
      <c r="S49" s="420"/>
      <c r="T49" s="419">
        <v>2002.5625006968885</v>
      </c>
      <c r="U49" s="419">
        <v>1246.5332787807183</v>
      </c>
      <c r="V49" s="419">
        <v>2783.9515610772191</v>
      </c>
      <c r="W49" s="419">
        <v>1697.5126972879514</v>
      </c>
      <c r="X49" s="419">
        <v>7730.5600378427771</v>
      </c>
      <c r="Y49" s="266"/>
      <c r="Z49" s="419">
        <v>5802.408855273964</v>
      </c>
      <c r="AA49" s="419">
        <v>241.10235793111198</v>
      </c>
      <c r="AB49" s="419">
        <v>6325.6317004059983</v>
      </c>
      <c r="AC49" s="419">
        <v>5647.1766734876692</v>
      </c>
      <c r="AD49" s="419">
        <v>18016.319587098744</v>
      </c>
      <c r="AE49" s="420"/>
      <c r="AF49" s="419">
        <v>44445.367246291033</v>
      </c>
      <c r="AG49" s="419">
        <v>59882.561363673944</v>
      </c>
      <c r="AH49" s="419">
        <v>61058.881331652345</v>
      </c>
      <c r="AI49" s="419">
        <v>38063.45208206922</v>
      </c>
      <c r="AJ49" s="419">
        <v>203450.26202368652</v>
      </c>
      <c r="AK49" s="20"/>
      <c r="AN49" s="51"/>
    </row>
    <row r="50" spans="1:40" s="52" customFormat="1" ht="15" customHeight="1">
      <c r="A50" s="24">
        <v>2012</v>
      </c>
      <c r="B50" s="419">
        <v>14241.461639426814</v>
      </c>
      <c r="C50" s="419">
        <v>503.65053327287126</v>
      </c>
      <c r="D50" s="419">
        <v>14363.314196856951</v>
      </c>
      <c r="E50" s="419">
        <v>11811.033674856782</v>
      </c>
      <c r="F50" s="419">
        <v>40919.460044413419</v>
      </c>
      <c r="G50" s="419"/>
      <c r="H50" s="419">
        <v>5347.098491337154</v>
      </c>
      <c r="I50" s="419">
        <v>56709.365894252405</v>
      </c>
      <c r="J50" s="419">
        <v>3215.0385156305974</v>
      </c>
      <c r="K50" s="419">
        <v>1728.2073266623445</v>
      </c>
      <c r="L50" s="419">
        <v>66999.710227882504</v>
      </c>
      <c r="M50" s="420"/>
      <c r="N50" s="419">
        <v>16149.610865270739</v>
      </c>
      <c r="O50" s="419">
        <v>269.3497474423059</v>
      </c>
      <c r="P50" s="419">
        <v>39360.848781987319</v>
      </c>
      <c r="Q50" s="419">
        <v>17492.066552477678</v>
      </c>
      <c r="R50" s="419">
        <v>73271.87594717805</v>
      </c>
      <c r="S50" s="420"/>
      <c r="T50" s="419">
        <v>2035.4419340676716</v>
      </c>
      <c r="U50" s="419">
        <v>1070.8712572234651</v>
      </c>
      <c r="V50" s="419">
        <v>3295.3068250190931</v>
      </c>
      <c r="W50" s="419">
        <v>1863.1307077200793</v>
      </c>
      <c r="X50" s="419">
        <v>8264.7507240303094</v>
      </c>
      <c r="Y50" s="266"/>
      <c r="Z50" s="419">
        <v>5713.1955382793813</v>
      </c>
      <c r="AA50" s="419">
        <v>248.05699122269078</v>
      </c>
      <c r="AB50" s="419">
        <v>6672.9135350749702</v>
      </c>
      <c r="AC50" s="419">
        <v>5869.0978322166056</v>
      </c>
      <c r="AD50" s="419">
        <v>18503.263896793647</v>
      </c>
      <c r="AE50" s="420"/>
      <c r="AF50" s="419">
        <v>43486.808468381758</v>
      </c>
      <c r="AG50" s="419">
        <v>58801.294423413739</v>
      </c>
      <c r="AH50" s="419">
        <v>66907.421854568936</v>
      </c>
      <c r="AI50" s="419">
        <v>38763.536093933493</v>
      </c>
      <c r="AJ50" s="419">
        <v>207959.06084029793</v>
      </c>
      <c r="AK50" s="20"/>
      <c r="AN50" s="53"/>
    </row>
    <row r="51" spans="1:40" ht="15" customHeight="1">
      <c r="A51" s="24">
        <v>2013</v>
      </c>
      <c r="B51" s="419">
        <v>14019.325838413002</v>
      </c>
      <c r="C51" s="419">
        <v>481.13718319935964</v>
      </c>
      <c r="D51" s="419">
        <v>13489.494861671392</v>
      </c>
      <c r="E51" s="419">
        <v>11147.393118993918</v>
      </c>
      <c r="F51" s="419">
        <v>39137.351002277675</v>
      </c>
      <c r="G51" s="419"/>
      <c r="H51" s="419">
        <v>4618.6558776416769</v>
      </c>
      <c r="I51" s="419">
        <v>56229.417620735629</v>
      </c>
      <c r="J51" s="419">
        <v>3305.4852210255399</v>
      </c>
      <c r="K51" s="419">
        <v>1636.8904992422722</v>
      </c>
      <c r="L51" s="419">
        <v>65790.449218645124</v>
      </c>
      <c r="M51" s="420"/>
      <c r="N51" s="419">
        <v>15972.256263882595</v>
      </c>
      <c r="O51" s="419">
        <v>262.99613936292866</v>
      </c>
      <c r="P51" s="419">
        <v>38837.694815042953</v>
      </c>
      <c r="Q51" s="419">
        <v>17603.039118829161</v>
      </c>
      <c r="R51" s="419">
        <v>72675.986337117647</v>
      </c>
      <c r="S51" s="420"/>
      <c r="T51" s="419">
        <v>2332.414836939286</v>
      </c>
      <c r="U51" s="419">
        <v>1205.9099053352497</v>
      </c>
      <c r="V51" s="419">
        <v>3917.3294919579535</v>
      </c>
      <c r="W51" s="419">
        <v>2165.0683649832881</v>
      </c>
      <c r="X51" s="419">
        <v>9620.7225992157764</v>
      </c>
      <c r="Y51" s="266"/>
      <c r="Z51" s="419">
        <v>6038.3206004705771</v>
      </c>
      <c r="AA51" s="419">
        <v>271.16495384927964</v>
      </c>
      <c r="AB51" s="419">
        <v>7068.3873537116251</v>
      </c>
      <c r="AC51" s="419">
        <v>6324.7949246054104</v>
      </c>
      <c r="AD51" s="419">
        <v>19702.667832636893</v>
      </c>
      <c r="AE51" s="420"/>
      <c r="AF51" s="419">
        <v>42980.973417347137</v>
      </c>
      <c r="AG51" s="419">
        <v>58450.625802482449</v>
      </c>
      <c r="AH51" s="419">
        <v>66618.391743409462</v>
      </c>
      <c r="AI51" s="419">
        <v>38877.186026654046</v>
      </c>
      <c r="AJ51" s="419">
        <v>206927.17698989314</v>
      </c>
      <c r="AK51" s="20"/>
      <c r="AN51" s="51"/>
    </row>
    <row r="52" spans="1:40" ht="15" customHeight="1">
      <c r="A52" s="24">
        <v>2014</v>
      </c>
      <c r="B52" s="419">
        <v>11843.886309404503</v>
      </c>
      <c r="C52" s="419">
        <v>407.73724085130658</v>
      </c>
      <c r="D52" s="419">
        <v>10615.162653333464</v>
      </c>
      <c r="E52" s="419">
        <v>8745.5751078288122</v>
      </c>
      <c r="F52" s="419">
        <v>31612.361311418088</v>
      </c>
      <c r="G52" s="419"/>
      <c r="H52" s="419">
        <v>4583.725051930418</v>
      </c>
      <c r="I52" s="419">
        <v>56385.044464374594</v>
      </c>
      <c r="J52" s="419">
        <v>2931.5068591380245</v>
      </c>
      <c r="K52" s="419">
        <v>1853.56363397007</v>
      </c>
      <c r="L52" s="419">
        <v>65753.840009413107</v>
      </c>
      <c r="M52" s="420"/>
      <c r="N52" s="419">
        <v>16349.789144817041</v>
      </c>
      <c r="O52" s="419">
        <v>301.29767526314367</v>
      </c>
      <c r="P52" s="419">
        <v>33214.328721839032</v>
      </c>
      <c r="Q52" s="419">
        <v>16281.923086179062</v>
      </c>
      <c r="R52" s="419">
        <v>66147.338628098281</v>
      </c>
      <c r="S52" s="420"/>
      <c r="T52" s="419">
        <v>2883.9200358573703</v>
      </c>
      <c r="U52" s="419">
        <v>1381.9191274189782</v>
      </c>
      <c r="V52" s="419">
        <v>4278.0496919797788</v>
      </c>
      <c r="W52" s="419">
        <v>2645.0710203233898</v>
      </c>
      <c r="X52" s="419">
        <v>11188.959875579518</v>
      </c>
      <c r="Y52" s="266"/>
      <c r="Z52" s="419">
        <v>5886.0688816952834</v>
      </c>
      <c r="AA52" s="419">
        <v>285.8078546047999</v>
      </c>
      <c r="AB52" s="419">
        <v>6873.3929407473597</v>
      </c>
      <c r="AC52" s="419">
        <v>6172.2426007091826</v>
      </c>
      <c r="AD52" s="419">
        <v>19217.512277756625</v>
      </c>
      <c r="AE52" s="420"/>
      <c r="AF52" s="419">
        <v>41547.389423704619</v>
      </c>
      <c r="AG52" s="419">
        <v>58761.80636251282</v>
      </c>
      <c r="AH52" s="419">
        <v>57912.440867037658</v>
      </c>
      <c r="AI52" s="419">
        <v>35698.375449010513</v>
      </c>
      <c r="AJ52" s="419">
        <v>193920.01210226564</v>
      </c>
      <c r="AK52" s="20"/>
    </row>
    <row r="53" spans="1:40" ht="15" customHeight="1">
      <c r="A53" s="24">
        <v>2015</v>
      </c>
      <c r="B53" s="419">
        <v>9398.316574990009</v>
      </c>
      <c r="C53" s="419">
        <v>319.10459412952025</v>
      </c>
      <c r="D53" s="419">
        <v>8465.1894345959827</v>
      </c>
      <c r="E53" s="419">
        <v>6878.6330902267036</v>
      </c>
      <c r="F53" s="419">
        <v>25061.243693942215</v>
      </c>
      <c r="G53" s="419"/>
      <c r="H53" s="419">
        <v>4463.7445113074591</v>
      </c>
      <c r="I53" s="419">
        <v>57313.268625671379</v>
      </c>
      <c r="J53" s="419">
        <v>2874.0219965657425</v>
      </c>
      <c r="K53" s="419">
        <v>2000.4131267819093</v>
      </c>
      <c r="L53" s="419">
        <v>66651.448260326491</v>
      </c>
      <c r="M53" s="420"/>
      <c r="N53" s="419">
        <v>16404.419519954648</v>
      </c>
      <c r="O53" s="419">
        <v>298.7743099199451</v>
      </c>
      <c r="P53" s="419">
        <v>34700.608577593885</v>
      </c>
      <c r="Q53" s="419">
        <v>16511.307330106843</v>
      </c>
      <c r="R53" s="419">
        <v>67915.109737575316</v>
      </c>
      <c r="S53" s="420"/>
      <c r="T53" s="419">
        <v>3717.409142669293</v>
      </c>
      <c r="U53" s="419">
        <v>1152.6324583058849</v>
      </c>
      <c r="V53" s="419">
        <v>5120.2345283159102</v>
      </c>
      <c r="W53" s="419">
        <v>3223.0684821693726</v>
      </c>
      <c r="X53" s="419">
        <v>13213.344611460459</v>
      </c>
      <c r="Y53" s="266"/>
      <c r="Z53" s="419">
        <v>6691.3927202591376</v>
      </c>
      <c r="AA53" s="419">
        <v>324.34700772245043</v>
      </c>
      <c r="AB53" s="419">
        <v>7837.0087199526133</v>
      </c>
      <c r="AC53" s="419">
        <v>7083.9862650234118</v>
      </c>
      <c r="AD53" s="419">
        <v>21936.734712957616</v>
      </c>
      <c r="AE53" s="420"/>
      <c r="AF53" s="419">
        <v>40675.282469180544</v>
      </c>
      <c r="AG53" s="419">
        <v>59408.126995749182</v>
      </c>
      <c r="AH53" s="419">
        <v>58997.063257024136</v>
      </c>
      <c r="AI53" s="419">
        <v>35697.408294308247</v>
      </c>
      <c r="AJ53" s="419">
        <v>194777.88101626208</v>
      </c>
      <c r="AK53" s="20"/>
    </row>
    <row r="54" spans="1:40" ht="15" customHeight="1" thickBot="1">
      <c r="A54" s="29"/>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2"/>
      <c r="C59" s="422"/>
      <c r="D59" s="422"/>
      <c r="E59" s="422"/>
      <c r="F59" s="156"/>
      <c r="G59" s="156"/>
      <c r="H59" s="422"/>
      <c r="I59" s="422"/>
      <c r="J59" s="422"/>
      <c r="K59" s="422"/>
      <c r="L59" s="156"/>
      <c r="M59" s="422"/>
      <c r="N59" s="422"/>
      <c r="O59" s="422"/>
      <c r="P59" s="422"/>
      <c r="Q59" s="422"/>
      <c r="S59" s="422"/>
      <c r="T59" s="422"/>
      <c r="U59" s="422"/>
      <c r="V59" s="422"/>
      <c r="W59" s="422"/>
      <c r="Y59" s="422"/>
      <c r="Z59" s="422"/>
      <c r="AA59" s="422"/>
      <c r="AB59" s="422"/>
      <c r="AC59" s="422"/>
      <c r="AE59" s="422"/>
      <c r="AF59" s="422"/>
      <c r="AG59" s="422"/>
      <c r="AH59" s="422"/>
      <c r="AI59" s="422"/>
      <c r="AJ59" s="422"/>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4" t="s">
        <v>6</v>
      </c>
      <c r="B61" s="58"/>
      <c r="C61" s="58"/>
      <c r="D61" s="58"/>
      <c r="E61" s="58"/>
      <c r="F61" s="156"/>
      <c r="G61" s="156"/>
      <c r="H61" s="156"/>
      <c r="I61" s="156"/>
      <c r="J61" s="156"/>
      <c r="K61" s="156"/>
      <c r="L61" s="420"/>
      <c r="M61" s="420"/>
      <c r="R61" s="95"/>
      <c r="S61" s="95"/>
      <c r="X61" s="95"/>
      <c r="Y61" s="95"/>
      <c r="AD61" s="95"/>
      <c r="AE61" s="95"/>
    </row>
    <row r="62" spans="1:40" ht="11.45" customHeight="1">
      <c r="A62" s="59" t="s">
        <v>7</v>
      </c>
      <c r="B62" s="58"/>
      <c r="C62" s="58"/>
      <c r="D62" s="58"/>
      <c r="E62" s="58"/>
      <c r="F62" s="156"/>
      <c r="G62" s="156"/>
      <c r="H62" s="156"/>
      <c r="I62" s="156"/>
      <c r="J62" s="156"/>
      <c r="K62" s="156"/>
      <c r="L62" s="420"/>
      <c r="M62" s="420"/>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3"/>
      <c r="C64" s="156"/>
      <c r="D64" s="156"/>
      <c r="E64" s="156"/>
      <c r="F64" s="156"/>
      <c r="G64" s="156"/>
      <c r="H64" s="156"/>
      <c r="I64" s="156"/>
      <c r="J64" s="156"/>
      <c r="K64" s="156"/>
      <c r="L64" s="156"/>
      <c r="M64" s="156"/>
      <c r="R64" s="95"/>
      <c r="S64" s="95"/>
      <c r="X64" s="95"/>
      <c r="Y64" s="95"/>
      <c r="AD64" s="95"/>
      <c r="AE64" s="95"/>
    </row>
    <row r="65" spans="1:25">
      <c r="A65" s="428" t="s">
        <v>1907</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213</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1908</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Y44" sqref="Y44"/>
    </sheetView>
  </sheetViews>
  <sheetFormatPr defaultColWidth="9.140625" defaultRowHeight="12.75"/>
  <cols>
    <col min="1" max="2" width="7.28515625" style="482" customWidth="1"/>
    <col min="3" max="3" width="8.85546875" style="434" customWidth="1"/>
    <col min="4" max="4" width="13" style="434" customWidth="1"/>
    <col min="5" max="5" width="11.5703125" style="434" customWidth="1"/>
    <col min="6" max="6" width="8.7109375" style="434" customWidth="1"/>
    <col min="7" max="7" width="3.42578125" style="434" customWidth="1"/>
    <col min="8" max="8" width="11.42578125" style="434" customWidth="1"/>
    <col min="9" max="10" width="11.5703125" style="434" customWidth="1"/>
    <col min="11" max="11" width="2.140625" style="434" customWidth="1"/>
    <col min="12" max="13" width="11.5703125" style="434" customWidth="1"/>
    <col min="14" max="14" width="2.140625" style="434" customWidth="1"/>
    <col min="15" max="15" width="11.7109375" style="434" customWidth="1"/>
    <col min="16" max="16" width="3.28515625" style="434" customWidth="1"/>
    <col min="17" max="17" width="8.28515625" style="434" customWidth="1"/>
    <col min="18" max="18" width="11.5703125" style="434" customWidth="1"/>
    <col min="19" max="19" width="8.7109375" style="434" customWidth="1"/>
    <col min="20" max="20" width="4.28515625" style="434" customWidth="1"/>
    <col min="21" max="21" width="11.5703125" style="434" customWidth="1"/>
    <col min="22" max="22" width="4.28515625" style="434" customWidth="1"/>
    <col min="23" max="23" width="9.85546875" style="434" customWidth="1"/>
    <col min="24" max="24" width="2.5703125" style="434" customWidth="1"/>
    <col min="25" max="25" width="9.140625" style="74"/>
    <col min="26" max="16384" width="9.140625" style="63"/>
  </cols>
  <sheetData>
    <row r="1" spans="1:41" ht="18.75" customHeight="1">
      <c r="A1" s="431" t="s">
        <v>249</v>
      </c>
      <c r="B1" s="432"/>
      <c r="C1" s="433"/>
      <c r="D1" s="433"/>
      <c r="E1" s="433"/>
      <c r="F1" s="433"/>
      <c r="G1" s="433"/>
      <c r="H1" s="433"/>
      <c r="I1" s="433"/>
      <c r="J1" s="433"/>
    </row>
    <row r="2" spans="1:41" s="76" customFormat="1" ht="13.5" thickBot="1">
      <c r="A2" s="435" t="s">
        <v>0</v>
      </c>
      <c r="B2" s="436"/>
      <c r="C2" s="437"/>
      <c r="D2" s="437"/>
      <c r="E2" s="438"/>
      <c r="F2" s="438"/>
      <c r="G2" s="438"/>
      <c r="H2" s="438"/>
      <c r="I2" s="438"/>
      <c r="J2" s="438"/>
      <c r="K2" s="438"/>
      <c r="L2" s="438"/>
      <c r="M2" s="438"/>
      <c r="N2" s="438"/>
      <c r="O2" s="438"/>
      <c r="P2" s="438"/>
      <c r="Q2" s="438"/>
      <c r="R2" s="439"/>
      <c r="S2" s="439"/>
      <c r="T2" s="439"/>
      <c r="U2" s="438"/>
      <c r="V2" s="438"/>
      <c r="W2" s="439" t="s">
        <v>46</v>
      </c>
      <c r="X2" s="440"/>
      <c r="Y2" s="227"/>
    </row>
    <row r="3" spans="1:41" s="76" customFormat="1" ht="15" customHeight="1" thickTop="1">
      <c r="A3" s="441"/>
      <c r="B3" s="442" t="s">
        <v>250</v>
      </c>
      <c r="C3" s="442"/>
      <c r="D3" s="442"/>
      <c r="E3" s="442"/>
      <c r="F3" s="442"/>
      <c r="G3" s="443"/>
      <c r="H3" s="442" t="s">
        <v>251</v>
      </c>
      <c r="I3" s="2425"/>
      <c r="J3" s="2426"/>
      <c r="K3" s="2426"/>
      <c r="L3" s="2426"/>
      <c r="M3" s="2426"/>
      <c r="N3" s="444"/>
      <c r="O3" s="444"/>
      <c r="P3" s="443"/>
      <c r="Q3" s="442" t="s">
        <v>30</v>
      </c>
      <c r="R3" s="445"/>
      <c r="S3" s="442"/>
      <c r="T3" s="75"/>
      <c r="U3" s="445" t="s">
        <v>252</v>
      </c>
      <c r="V3" s="446"/>
      <c r="W3" s="446"/>
      <c r="X3" s="446"/>
      <c r="Y3" s="227"/>
    </row>
    <row r="4" spans="1:41" s="76" customFormat="1" ht="15" customHeight="1">
      <c r="A4" s="388"/>
      <c r="B4" s="447"/>
      <c r="C4" s="447"/>
      <c r="D4" s="447"/>
      <c r="E4" s="447"/>
      <c r="F4" s="447"/>
      <c r="G4" s="447"/>
      <c r="I4" s="69" t="s">
        <v>253</v>
      </c>
      <c r="J4" s="1816"/>
      <c r="K4" s="67"/>
      <c r="L4" s="69" t="s">
        <v>254</v>
      </c>
      <c r="M4" s="69"/>
      <c r="N4" s="448"/>
      <c r="O4" s="449"/>
      <c r="P4" s="67"/>
      <c r="Q4" s="447"/>
      <c r="R4" s="447"/>
      <c r="S4" s="447"/>
      <c r="T4" s="447"/>
      <c r="U4" s="447"/>
      <c r="V4" s="447"/>
      <c r="W4" s="450"/>
      <c r="X4" s="450"/>
      <c r="Y4" s="227"/>
    </row>
    <row r="5" spans="1:41" s="76" customFormat="1" ht="27">
      <c r="A5" s="451"/>
      <c r="B5" s="452" t="s">
        <v>255</v>
      </c>
      <c r="C5" s="452" t="s">
        <v>256</v>
      </c>
      <c r="D5" s="452" t="s">
        <v>257</v>
      </c>
      <c r="E5" s="452" t="s">
        <v>258</v>
      </c>
      <c r="F5" s="452" t="s">
        <v>259</v>
      </c>
      <c r="G5" s="453"/>
      <c r="H5" s="452" t="s">
        <v>50</v>
      </c>
      <c r="I5" s="452" t="s">
        <v>258</v>
      </c>
      <c r="J5" s="452" t="s">
        <v>260</v>
      </c>
      <c r="K5" s="452"/>
      <c r="L5" s="452" t="s">
        <v>258</v>
      </c>
      <c r="M5" s="452" t="s">
        <v>260</v>
      </c>
      <c r="N5" s="452"/>
      <c r="O5" s="452" t="s">
        <v>15</v>
      </c>
      <c r="P5" s="453"/>
      <c r="Q5" s="452" t="s">
        <v>47</v>
      </c>
      <c r="R5" s="452" t="s">
        <v>261</v>
      </c>
      <c r="S5" s="452" t="s">
        <v>15</v>
      </c>
      <c r="T5" s="452"/>
      <c r="U5" s="452" t="s">
        <v>258</v>
      </c>
      <c r="V5" s="452"/>
      <c r="W5" s="452" t="s">
        <v>262</v>
      </c>
      <c r="X5" s="453"/>
      <c r="Y5" s="227"/>
    </row>
    <row r="6" spans="1:41" s="76" customFormat="1" ht="15" customHeight="1">
      <c r="A6" s="454">
        <v>1970</v>
      </c>
      <c r="B6" s="455">
        <v>88</v>
      </c>
      <c r="C6" s="455">
        <v>35</v>
      </c>
      <c r="D6" s="455">
        <v>234</v>
      </c>
      <c r="E6" s="455">
        <v>1254</v>
      </c>
      <c r="F6" s="455">
        <v>1611</v>
      </c>
      <c r="G6" s="455"/>
      <c r="H6" s="455">
        <v>3</v>
      </c>
      <c r="I6" s="455">
        <v>15146.497467174404</v>
      </c>
      <c r="J6" s="455">
        <v>0</v>
      </c>
      <c r="K6" s="455"/>
      <c r="L6" s="455">
        <v>6259.5025328255979</v>
      </c>
      <c r="M6" s="455">
        <v>0</v>
      </c>
      <c r="N6" s="455"/>
      <c r="O6" s="455">
        <v>21409</v>
      </c>
      <c r="P6" s="455"/>
      <c r="Q6" s="455">
        <v>103</v>
      </c>
      <c r="R6" s="455">
        <v>1184</v>
      </c>
      <c r="S6" s="455">
        <v>1287</v>
      </c>
      <c r="T6" s="455"/>
      <c r="U6" s="455">
        <v>3869</v>
      </c>
      <c r="V6" s="455"/>
      <c r="W6" s="455">
        <v>28176</v>
      </c>
      <c r="X6" s="455"/>
      <c r="Y6" s="456"/>
      <c r="Z6" s="457"/>
      <c r="AA6" s="457"/>
      <c r="AB6" s="457"/>
      <c r="AC6" s="457"/>
      <c r="AD6" s="458"/>
      <c r="AE6" s="458"/>
      <c r="AF6" s="458"/>
      <c r="AG6" s="457"/>
      <c r="AH6" s="457"/>
      <c r="AI6" s="457"/>
      <c r="AJ6" s="457"/>
      <c r="AK6" s="457"/>
      <c r="AL6" s="457"/>
      <c r="AM6" s="457"/>
      <c r="AN6" s="457"/>
      <c r="AO6" s="457"/>
    </row>
    <row r="7" spans="1:41" s="76" customFormat="1" ht="15" customHeight="1">
      <c r="A7" s="454">
        <v>1971</v>
      </c>
      <c r="B7" s="455">
        <v>68</v>
      </c>
      <c r="C7" s="455">
        <v>13</v>
      </c>
      <c r="D7" s="455">
        <v>237</v>
      </c>
      <c r="E7" s="455">
        <v>1186</v>
      </c>
      <c r="F7" s="455">
        <v>1504</v>
      </c>
      <c r="G7" s="455"/>
      <c r="H7" s="455">
        <v>0</v>
      </c>
      <c r="I7" s="455">
        <v>15940.042552512185</v>
      </c>
      <c r="J7" s="455">
        <v>0</v>
      </c>
      <c r="K7" s="455"/>
      <c r="L7" s="455">
        <v>6471.9574474878164</v>
      </c>
      <c r="M7" s="455">
        <v>0</v>
      </c>
      <c r="N7" s="455"/>
      <c r="O7" s="455">
        <v>22412</v>
      </c>
      <c r="P7" s="455"/>
      <c r="Q7" s="455">
        <v>63</v>
      </c>
      <c r="R7" s="455">
        <v>1081</v>
      </c>
      <c r="S7" s="455">
        <v>1144</v>
      </c>
      <c r="T7" s="455"/>
      <c r="U7" s="455">
        <v>4247</v>
      </c>
      <c r="V7" s="455"/>
      <c r="W7" s="455">
        <v>29307</v>
      </c>
      <c r="X7" s="455"/>
      <c r="Y7" s="456"/>
      <c r="Z7" s="457"/>
      <c r="AA7" s="457"/>
      <c r="AB7" s="457"/>
      <c r="AC7" s="457"/>
      <c r="AD7" s="458"/>
      <c r="AE7" s="458"/>
      <c r="AF7" s="458"/>
      <c r="AG7" s="457"/>
      <c r="AH7" s="457"/>
      <c r="AI7" s="457"/>
      <c r="AJ7" s="457"/>
      <c r="AK7" s="457"/>
      <c r="AL7" s="457"/>
      <c r="AM7" s="457"/>
      <c r="AN7" s="457"/>
      <c r="AO7" s="457"/>
    </row>
    <row r="8" spans="1:41" s="76" customFormat="1" ht="15" customHeight="1">
      <c r="A8" s="454">
        <v>1972</v>
      </c>
      <c r="B8" s="455">
        <v>53</v>
      </c>
      <c r="C8" s="455">
        <v>5</v>
      </c>
      <c r="D8" s="455">
        <v>229</v>
      </c>
      <c r="E8" s="455">
        <v>1121</v>
      </c>
      <c r="F8" s="455">
        <v>1408</v>
      </c>
      <c r="G8" s="455"/>
      <c r="H8" s="455">
        <v>0</v>
      </c>
      <c r="I8" s="455">
        <v>16918.003660511517</v>
      </c>
      <c r="J8" s="455">
        <v>0</v>
      </c>
      <c r="K8" s="455"/>
      <c r="L8" s="455">
        <v>6616.9963394884826</v>
      </c>
      <c r="M8" s="455">
        <v>0</v>
      </c>
      <c r="N8" s="455"/>
      <c r="O8" s="455">
        <v>23535</v>
      </c>
      <c r="P8" s="455"/>
      <c r="Q8" s="455">
        <v>23</v>
      </c>
      <c r="R8" s="455">
        <v>962</v>
      </c>
      <c r="S8" s="455">
        <v>985</v>
      </c>
      <c r="T8" s="455"/>
      <c r="U8" s="455">
        <v>4514</v>
      </c>
      <c r="V8" s="455"/>
      <c r="W8" s="455">
        <v>30442</v>
      </c>
      <c r="X8" s="455"/>
      <c r="Y8" s="456"/>
      <c r="Z8" s="457"/>
      <c r="AA8" s="457"/>
      <c r="AB8" s="457"/>
      <c r="AC8" s="457"/>
      <c r="AD8" s="458"/>
      <c r="AE8" s="458"/>
      <c r="AF8" s="458"/>
      <c r="AG8" s="457"/>
      <c r="AH8" s="457"/>
      <c r="AI8" s="457"/>
      <c r="AJ8" s="457"/>
      <c r="AK8" s="457"/>
      <c r="AL8" s="457"/>
      <c r="AM8" s="457"/>
      <c r="AN8" s="457"/>
      <c r="AO8" s="457"/>
    </row>
    <row r="9" spans="1:41" s="76" customFormat="1" ht="15" customHeight="1">
      <c r="A9" s="454">
        <v>1973</v>
      </c>
      <c r="B9" s="455">
        <v>58</v>
      </c>
      <c r="C9" s="455">
        <v>0</v>
      </c>
      <c r="D9" s="455">
        <v>224</v>
      </c>
      <c r="E9" s="455">
        <v>1123</v>
      </c>
      <c r="F9" s="455">
        <v>1405</v>
      </c>
      <c r="G9" s="455"/>
      <c r="H9" s="455">
        <v>0</v>
      </c>
      <c r="I9" s="455">
        <v>18012.197674513405</v>
      </c>
      <c r="J9" s="455">
        <v>0</v>
      </c>
      <c r="K9" s="455"/>
      <c r="L9" s="455">
        <v>7112.8023254865975</v>
      </c>
      <c r="M9" s="455">
        <v>0</v>
      </c>
      <c r="N9" s="455"/>
      <c r="O9" s="455">
        <v>25125.000000000004</v>
      </c>
      <c r="P9" s="455"/>
      <c r="Q9" s="455">
        <v>10</v>
      </c>
      <c r="R9" s="455">
        <v>1088</v>
      </c>
      <c r="S9" s="455">
        <v>1098</v>
      </c>
      <c r="T9" s="455"/>
      <c r="U9" s="455">
        <v>4806</v>
      </c>
      <c r="V9" s="455"/>
      <c r="W9" s="455">
        <v>32434.000000000004</v>
      </c>
      <c r="X9" s="455"/>
      <c r="Y9" s="456"/>
      <c r="Z9" s="457"/>
      <c r="AA9" s="457"/>
      <c r="AB9" s="457"/>
      <c r="AC9" s="457"/>
      <c r="AD9" s="458"/>
      <c r="AE9" s="458"/>
      <c r="AF9" s="458"/>
      <c r="AG9" s="457"/>
      <c r="AH9" s="457"/>
      <c r="AI9" s="457"/>
      <c r="AJ9" s="457"/>
      <c r="AK9" s="457"/>
      <c r="AL9" s="457"/>
      <c r="AM9" s="457"/>
      <c r="AN9" s="457"/>
      <c r="AO9" s="457"/>
    </row>
    <row r="10" spans="1:41" s="76" customFormat="1" ht="15" customHeight="1">
      <c r="A10" s="454">
        <v>1974</v>
      </c>
      <c r="B10" s="455">
        <v>50</v>
      </c>
      <c r="C10" s="455">
        <v>0</v>
      </c>
      <c r="D10" s="455">
        <v>234</v>
      </c>
      <c r="E10" s="455">
        <v>1048</v>
      </c>
      <c r="F10" s="455">
        <v>1332</v>
      </c>
      <c r="G10" s="455"/>
      <c r="H10" s="455">
        <v>0</v>
      </c>
      <c r="I10" s="455">
        <v>17411.10343532942</v>
      </c>
      <c r="J10" s="455">
        <v>0</v>
      </c>
      <c r="K10" s="455"/>
      <c r="L10" s="455">
        <v>7053.8965646705819</v>
      </c>
      <c r="M10" s="455">
        <v>0</v>
      </c>
      <c r="N10" s="455"/>
      <c r="O10" s="455">
        <v>24465</v>
      </c>
      <c r="P10" s="455"/>
      <c r="Q10" s="455">
        <v>10</v>
      </c>
      <c r="R10" s="455">
        <v>1239</v>
      </c>
      <c r="S10" s="455">
        <v>1249</v>
      </c>
      <c r="T10" s="455"/>
      <c r="U10" s="455">
        <v>4219</v>
      </c>
      <c r="V10" s="455"/>
      <c r="W10" s="455">
        <v>31265</v>
      </c>
      <c r="X10" s="455"/>
      <c r="Y10" s="456"/>
      <c r="Z10" s="457"/>
      <c r="AA10" s="457"/>
      <c r="AB10" s="457"/>
      <c r="AC10" s="457"/>
      <c r="AD10" s="458"/>
      <c r="AE10" s="458"/>
      <c r="AF10" s="458"/>
      <c r="AG10" s="457"/>
      <c r="AH10" s="457"/>
      <c r="AI10" s="457"/>
      <c r="AJ10" s="457"/>
      <c r="AK10" s="457"/>
      <c r="AL10" s="457"/>
      <c r="AM10" s="457"/>
      <c r="AN10" s="457"/>
      <c r="AO10" s="457"/>
    </row>
    <row r="11" spans="1:41" s="76" customFormat="1" ht="15" customHeight="1">
      <c r="A11" s="454">
        <v>1975</v>
      </c>
      <c r="B11" s="455">
        <v>40</v>
      </c>
      <c r="C11" s="455">
        <v>0</v>
      </c>
      <c r="D11" s="455">
        <v>249</v>
      </c>
      <c r="E11" s="455">
        <v>1000</v>
      </c>
      <c r="F11" s="455">
        <v>1289</v>
      </c>
      <c r="G11" s="455"/>
      <c r="H11" s="455">
        <v>0</v>
      </c>
      <c r="I11" s="455">
        <v>17061.150013122544</v>
      </c>
      <c r="J11" s="455">
        <v>0</v>
      </c>
      <c r="K11" s="455"/>
      <c r="L11" s="455">
        <v>6886.8499868774579</v>
      </c>
      <c r="M11" s="455">
        <v>0</v>
      </c>
      <c r="N11" s="455"/>
      <c r="O11" s="455">
        <v>23948</v>
      </c>
      <c r="P11" s="455"/>
      <c r="Q11" s="455">
        <v>8</v>
      </c>
      <c r="R11" s="455">
        <v>1300</v>
      </c>
      <c r="S11" s="455">
        <v>1308</v>
      </c>
      <c r="T11" s="455"/>
      <c r="U11" s="455">
        <v>4340</v>
      </c>
      <c r="V11" s="455"/>
      <c r="W11" s="455">
        <v>30885</v>
      </c>
      <c r="X11" s="455"/>
      <c r="Y11" s="456"/>
      <c r="Z11" s="457"/>
      <c r="AA11" s="457"/>
      <c r="AB11" s="457"/>
      <c r="AC11" s="457"/>
      <c r="AD11" s="458"/>
      <c r="AE11" s="458"/>
      <c r="AF11" s="458"/>
      <c r="AG11" s="457"/>
      <c r="AH11" s="457"/>
      <c r="AI11" s="457"/>
      <c r="AJ11" s="457"/>
      <c r="AK11" s="457"/>
      <c r="AL11" s="457"/>
      <c r="AM11" s="457"/>
      <c r="AN11" s="457"/>
      <c r="AO11" s="457"/>
    </row>
    <row r="12" spans="1:41" s="76" customFormat="1" ht="15" customHeight="1">
      <c r="A12" s="454">
        <v>1976</v>
      </c>
      <c r="B12" s="455">
        <v>43</v>
      </c>
      <c r="C12" s="455">
        <v>3</v>
      </c>
      <c r="D12" s="455">
        <v>247</v>
      </c>
      <c r="E12" s="455">
        <v>945</v>
      </c>
      <c r="F12" s="455">
        <v>1238</v>
      </c>
      <c r="G12" s="455"/>
      <c r="H12" s="455">
        <v>0</v>
      </c>
      <c r="I12" s="455">
        <v>17878.892730590876</v>
      </c>
      <c r="J12" s="455">
        <v>0</v>
      </c>
      <c r="K12" s="455"/>
      <c r="L12" s="455">
        <v>7115.1072694091245</v>
      </c>
      <c r="M12" s="455">
        <v>0</v>
      </c>
      <c r="N12" s="455"/>
      <c r="O12" s="455">
        <v>24994</v>
      </c>
      <c r="P12" s="455"/>
      <c r="Q12" s="455">
        <v>8</v>
      </c>
      <c r="R12" s="455">
        <v>1317</v>
      </c>
      <c r="S12" s="455">
        <v>1325</v>
      </c>
      <c r="T12" s="455"/>
      <c r="U12" s="455">
        <v>4476</v>
      </c>
      <c r="V12" s="455"/>
      <c r="W12" s="455">
        <v>32033</v>
      </c>
      <c r="X12" s="455"/>
      <c r="Y12" s="456"/>
      <c r="Z12" s="457"/>
      <c r="AA12" s="457"/>
      <c r="AB12" s="457"/>
      <c r="AC12" s="457"/>
      <c r="AD12" s="458"/>
      <c r="AE12" s="458"/>
      <c r="AF12" s="458"/>
      <c r="AG12" s="457"/>
      <c r="AH12" s="457"/>
      <c r="AI12" s="457"/>
      <c r="AJ12" s="457"/>
      <c r="AK12" s="457"/>
      <c r="AL12" s="457"/>
      <c r="AM12" s="457"/>
      <c r="AN12" s="457"/>
      <c r="AO12" s="457"/>
    </row>
    <row r="13" spans="1:41" s="76" customFormat="1" ht="15" customHeight="1">
      <c r="A13" s="454">
        <v>1977</v>
      </c>
      <c r="B13" s="455">
        <v>40</v>
      </c>
      <c r="C13" s="455">
        <v>3</v>
      </c>
      <c r="D13" s="455">
        <v>252</v>
      </c>
      <c r="E13" s="455">
        <v>950</v>
      </c>
      <c r="F13" s="455">
        <v>1245</v>
      </c>
      <c r="G13" s="455"/>
      <c r="H13" s="455">
        <v>0</v>
      </c>
      <c r="I13" s="455">
        <v>18371.526693757711</v>
      </c>
      <c r="J13" s="455">
        <v>0</v>
      </c>
      <c r="K13" s="455"/>
      <c r="L13" s="455">
        <v>7261.4733062422902</v>
      </c>
      <c r="M13" s="455">
        <v>0</v>
      </c>
      <c r="N13" s="455"/>
      <c r="O13" s="455">
        <v>25633</v>
      </c>
      <c r="P13" s="455"/>
      <c r="Q13" s="455">
        <v>8</v>
      </c>
      <c r="R13" s="455">
        <v>1312</v>
      </c>
      <c r="S13" s="455">
        <v>1320</v>
      </c>
      <c r="T13" s="455"/>
      <c r="U13" s="455">
        <v>4678</v>
      </c>
      <c r="V13" s="455"/>
      <c r="W13" s="455">
        <v>32876</v>
      </c>
      <c r="X13" s="455"/>
      <c r="Y13" s="456"/>
      <c r="Z13" s="457"/>
      <c r="AA13" s="457"/>
      <c r="AB13" s="457"/>
      <c r="AC13" s="457"/>
      <c r="AD13" s="458"/>
      <c r="AE13" s="458"/>
      <c r="AF13" s="458"/>
      <c r="AG13" s="457"/>
      <c r="AH13" s="457"/>
      <c r="AI13" s="457"/>
      <c r="AJ13" s="457"/>
      <c r="AK13" s="457"/>
      <c r="AL13" s="457"/>
      <c r="AM13" s="457"/>
      <c r="AN13" s="457"/>
      <c r="AO13" s="457"/>
    </row>
    <row r="14" spans="1:41" s="76" customFormat="1" ht="15" customHeight="1">
      <c r="A14" s="454">
        <v>1978</v>
      </c>
      <c r="B14" s="455">
        <v>45</v>
      </c>
      <c r="C14" s="455">
        <v>3</v>
      </c>
      <c r="D14" s="455">
        <v>254</v>
      </c>
      <c r="E14" s="455">
        <v>967</v>
      </c>
      <c r="F14" s="455">
        <v>1269</v>
      </c>
      <c r="G14" s="455"/>
      <c r="H14" s="455">
        <v>0</v>
      </c>
      <c r="I14" s="455">
        <v>19445.399608830212</v>
      </c>
      <c r="J14" s="455">
        <v>0</v>
      </c>
      <c r="K14" s="455"/>
      <c r="L14" s="455">
        <v>7500.6003911697844</v>
      </c>
      <c r="M14" s="455">
        <v>0</v>
      </c>
      <c r="N14" s="455"/>
      <c r="O14" s="455">
        <v>26945.999999999996</v>
      </c>
      <c r="P14" s="455"/>
      <c r="Q14" s="455">
        <v>5</v>
      </c>
      <c r="R14" s="455">
        <v>1300</v>
      </c>
      <c r="S14" s="455">
        <v>1305</v>
      </c>
      <c r="T14" s="455"/>
      <c r="U14" s="455">
        <v>5051</v>
      </c>
      <c r="V14" s="455"/>
      <c r="W14" s="455">
        <v>34571</v>
      </c>
      <c r="X14" s="455"/>
      <c r="Y14" s="456"/>
      <c r="Z14" s="457"/>
      <c r="AA14" s="457"/>
      <c r="AB14" s="457"/>
      <c r="AC14" s="457"/>
      <c r="AD14" s="458"/>
      <c r="AE14" s="458"/>
      <c r="AF14" s="458"/>
      <c r="AG14" s="457"/>
      <c r="AH14" s="457"/>
      <c r="AI14" s="457"/>
      <c r="AJ14" s="457"/>
      <c r="AK14" s="457"/>
      <c r="AL14" s="457"/>
      <c r="AM14" s="457"/>
      <c r="AN14" s="457"/>
      <c r="AO14" s="457"/>
    </row>
    <row r="15" spans="1:41" s="461" customFormat="1" ht="15" customHeight="1">
      <c r="A15" s="459">
        <v>1979</v>
      </c>
      <c r="B15" s="455">
        <v>43</v>
      </c>
      <c r="C15" s="455">
        <v>3</v>
      </c>
      <c r="D15" s="455">
        <v>254</v>
      </c>
      <c r="E15" s="455">
        <v>947</v>
      </c>
      <c r="F15" s="455">
        <v>1247</v>
      </c>
      <c r="G15" s="455"/>
      <c r="H15" s="455">
        <v>0</v>
      </c>
      <c r="I15" s="455">
        <v>19823.581225939975</v>
      </c>
      <c r="J15" s="455">
        <v>0</v>
      </c>
      <c r="K15" s="455"/>
      <c r="L15" s="455">
        <v>7696.4187740600228</v>
      </c>
      <c r="M15" s="455">
        <v>0</v>
      </c>
      <c r="N15" s="455"/>
      <c r="O15" s="455">
        <v>27520</v>
      </c>
      <c r="P15" s="455"/>
      <c r="Q15" s="455">
        <v>5</v>
      </c>
      <c r="R15" s="455">
        <v>1363</v>
      </c>
      <c r="S15" s="455">
        <v>1368</v>
      </c>
      <c r="T15" s="455"/>
      <c r="U15" s="455">
        <v>5224</v>
      </c>
      <c r="V15" s="455"/>
      <c r="W15" s="455">
        <v>35359</v>
      </c>
      <c r="X15" s="455"/>
      <c r="Y15" s="456"/>
      <c r="Z15" s="457"/>
      <c r="AA15" s="457"/>
      <c r="AB15" s="457"/>
      <c r="AC15" s="457"/>
      <c r="AD15" s="460"/>
      <c r="AE15" s="460"/>
      <c r="AF15" s="460"/>
      <c r="AG15" s="457"/>
      <c r="AH15" s="457"/>
      <c r="AI15" s="457"/>
      <c r="AJ15" s="457"/>
      <c r="AK15" s="457"/>
      <c r="AL15" s="457"/>
      <c r="AM15" s="457"/>
      <c r="AN15" s="457"/>
      <c r="AO15" s="457"/>
    </row>
    <row r="16" spans="1:41" s="76" customFormat="1" ht="30" customHeight="1">
      <c r="A16" s="454">
        <v>1980</v>
      </c>
      <c r="B16" s="455">
        <v>38</v>
      </c>
      <c r="C16" s="455">
        <v>3</v>
      </c>
      <c r="D16" s="455">
        <v>262</v>
      </c>
      <c r="E16" s="455">
        <v>919</v>
      </c>
      <c r="F16" s="455">
        <v>1222</v>
      </c>
      <c r="G16" s="455"/>
      <c r="H16" s="455">
        <v>0</v>
      </c>
      <c r="I16" s="455">
        <v>20394.073264817966</v>
      </c>
      <c r="J16" s="455">
        <v>0</v>
      </c>
      <c r="K16" s="455"/>
      <c r="L16" s="455">
        <v>7420.9267351820363</v>
      </c>
      <c r="M16" s="455">
        <v>0</v>
      </c>
      <c r="N16" s="455"/>
      <c r="O16" s="455">
        <v>27815</v>
      </c>
      <c r="P16" s="455"/>
      <c r="Q16" s="455">
        <v>5</v>
      </c>
      <c r="R16" s="455">
        <v>1257</v>
      </c>
      <c r="S16" s="455">
        <v>1262</v>
      </c>
      <c r="T16" s="455"/>
      <c r="U16" s="455">
        <v>5242</v>
      </c>
      <c r="V16" s="455"/>
      <c r="W16" s="455">
        <v>35541</v>
      </c>
      <c r="X16" s="455"/>
      <c r="Y16" s="456"/>
      <c r="Z16" s="457"/>
      <c r="AA16" s="457"/>
      <c r="AB16" s="457"/>
      <c r="AC16" s="457"/>
      <c r="AD16" s="458"/>
      <c r="AE16" s="458"/>
      <c r="AF16" s="458"/>
      <c r="AG16" s="457"/>
      <c r="AH16" s="457"/>
      <c r="AI16" s="457"/>
      <c r="AJ16" s="457"/>
      <c r="AK16" s="457"/>
      <c r="AL16" s="457"/>
      <c r="AM16" s="457"/>
      <c r="AN16" s="457"/>
      <c r="AO16" s="457"/>
    </row>
    <row r="17" spans="1:41" s="76" customFormat="1" ht="15" customHeight="1">
      <c r="A17" s="454">
        <v>1981</v>
      </c>
      <c r="B17" s="455">
        <v>38</v>
      </c>
      <c r="C17" s="455">
        <v>0</v>
      </c>
      <c r="D17" s="455">
        <v>259</v>
      </c>
      <c r="E17" s="455">
        <v>877</v>
      </c>
      <c r="F17" s="455">
        <v>1174</v>
      </c>
      <c r="G17" s="455"/>
      <c r="H17" s="455">
        <v>0</v>
      </c>
      <c r="I17" s="455">
        <v>19981.729672630063</v>
      </c>
      <c r="J17" s="455">
        <v>0</v>
      </c>
      <c r="K17" s="455"/>
      <c r="L17" s="455">
        <v>7027.2703273699344</v>
      </c>
      <c r="M17" s="455">
        <v>0</v>
      </c>
      <c r="N17" s="455"/>
      <c r="O17" s="455">
        <v>27008.999999999996</v>
      </c>
      <c r="P17" s="455"/>
      <c r="Q17" s="455">
        <v>0</v>
      </c>
      <c r="R17" s="455">
        <v>1101</v>
      </c>
      <c r="S17" s="455">
        <v>1101</v>
      </c>
      <c r="T17" s="455"/>
      <c r="U17" s="455">
        <v>5020</v>
      </c>
      <c r="V17" s="455"/>
      <c r="W17" s="455">
        <v>34304</v>
      </c>
      <c r="X17" s="455"/>
      <c r="Y17" s="456"/>
      <c r="Z17" s="457"/>
      <c r="AA17" s="457"/>
      <c r="AB17" s="457"/>
      <c r="AC17" s="457"/>
      <c r="AD17" s="458"/>
      <c r="AE17" s="458"/>
      <c r="AF17" s="458"/>
      <c r="AG17" s="457"/>
      <c r="AH17" s="457"/>
      <c r="AI17" s="457"/>
      <c r="AJ17" s="457"/>
      <c r="AK17" s="457"/>
      <c r="AL17" s="457"/>
      <c r="AM17" s="457"/>
      <c r="AN17" s="457"/>
      <c r="AO17" s="457"/>
    </row>
    <row r="18" spans="1:41" s="76" customFormat="1" ht="15" customHeight="1">
      <c r="A18" s="454">
        <v>1982</v>
      </c>
      <c r="B18" s="455">
        <v>35</v>
      </c>
      <c r="C18" s="455">
        <v>0</v>
      </c>
      <c r="D18" s="455">
        <v>229</v>
      </c>
      <c r="E18" s="455">
        <v>793</v>
      </c>
      <c r="F18" s="455">
        <v>1057</v>
      </c>
      <c r="G18" s="455"/>
      <c r="H18" s="455">
        <v>0</v>
      </c>
      <c r="I18" s="455">
        <v>20669.588173008782</v>
      </c>
      <c r="J18" s="455">
        <v>0</v>
      </c>
      <c r="K18" s="455"/>
      <c r="L18" s="455">
        <v>7127.4118269912196</v>
      </c>
      <c r="M18" s="455">
        <v>0</v>
      </c>
      <c r="N18" s="455"/>
      <c r="O18" s="455">
        <v>27797</v>
      </c>
      <c r="P18" s="455"/>
      <c r="Q18" s="455">
        <v>3</v>
      </c>
      <c r="R18" s="455">
        <v>1186</v>
      </c>
      <c r="S18" s="455">
        <v>1189</v>
      </c>
      <c r="T18" s="455"/>
      <c r="U18" s="455">
        <v>4993</v>
      </c>
      <c r="V18" s="455"/>
      <c r="W18" s="455">
        <v>35036</v>
      </c>
      <c r="X18" s="455"/>
      <c r="Y18" s="456"/>
      <c r="Z18" s="457"/>
      <c r="AA18" s="457"/>
      <c r="AB18" s="457"/>
      <c r="AC18" s="457"/>
      <c r="AD18" s="458"/>
      <c r="AE18" s="458"/>
      <c r="AF18" s="458"/>
      <c r="AG18" s="457"/>
      <c r="AH18" s="457"/>
      <c r="AI18" s="457"/>
      <c r="AJ18" s="457"/>
      <c r="AK18" s="457"/>
      <c r="AL18" s="457"/>
      <c r="AM18" s="457"/>
      <c r="AN18" s="457"/>
      <c r="AO18" s="457"/>
    </row>
    <row r="19" spans="1:41" s="76" customFormat="1" ht="15" customHeight="1">
      <c r="A19" s="454">
        <v>1983</v>
      </c>
      <c r="B19" s="455">
        <v>15</v>
      </c>
      <c r="C19" s="455">
        <v>0</v>
      </c>
      <c r="D19" s="455">
        <v>247</v>
      </c>
      <c r="E19" s="455">
        <v>849</v>
      </c>
      <c r="F19" s="455">
        <v>1111</v>
      </c>
      <c r="G19" s="455"/>
      <c r="H19" s="455">
        <v>0</v>
      </c>
      <c r="I19" s="455">
        <v>21145.219944737062</v>
      </c>
      <c r="J19" s="455">
        <v>0</v>
      </c>
      <c r="K19" s="455"/>
      <c r="L19" s="455">
        <v>7500.7800552629396</v>
      </c>
      <c r="M19" s="455">
        <v>0</v>
      </c>
      <c r="N19" s="455"/>
      <c r="O19" s="455">
        <v>28646</v>
      </c>
      <c r="P19" s="455"/>
      <c r="Q19" s="455">
        <v>3</v>
      </c>
      <c r="R19" s="455">
        <v>1207</v>
      </c>
      <c r="S19" s="455">
        <v>1210</v>
      </c>
      <c r="T19" s="455"/>
      <c r="U19" s="455">
        <v>5093</v>
      </c>
      <c r="V19" s="455"/>
      <c r="W19" s="455">
        <v>36060</v>
      </c>
      <c r="X19" s="455"/>
      <c r="Y19" s="456"/>
      <c r="Z19" s="457"/>
      <c r="AA19" s="457"/>
      <c r="AB19" s="457"/>
      <c r="AC19" s="457"/>
      <c r="AD19" s="458"/>
      <c r="AE19" s="458"/>
      <c r="AF19" s="458"/>
      <c r="AG19" s="457"/>
      <c r="AH19" s="457"/>
      <c r="AI19" s="457"/>
      <c r="AJ19" s="457"/>
      <c r="AK19" s="457"/>
      <c r="AL19" s="457"/>
      <c r="AM19" s="457"/>
      <c r="AN19" s="457"/>
      <c r="AO19" s="457"/>
    </row>
    <row r="20" spans="1:41" s="76" customFormat="1" ht="15" customHeight="1">
      <c r="A20" s="454">
        <v>1984</v>
      </c>
      <c r="B20" s="455">
        <v>3</v>
      </c>
      <c r="C20" s="455">
        <v>0</v>
      </c>
      <c r="D20" s="455">
        <v>247</v>
      </c>
      <c r="E20" s="455">
        <v>816</v>
      </c>
      <c r="F20" s="455">
        <v>1066</v>
      </c>
      <c r="G20" s="455"/>
      <c r="H20" s="455">
        <v>0</v>
      </c>
      <c r="I20" s="455">
        <v>21907.658645353782</v>
      </c>
      <c r="J20" s="455">
        <v>0</v>
      </c>
      <c r="K20" s="455"/>
      <c r="L20" s="455">
        <v>8098.341354646217</v>
      </c>
      <c r="M20" s="455">
        <v>0</v>
      </c>
      <c r="N20" s="455"/>
      <c r="O20" s="455">
        <v>30006</v>
      </c>
      <c r="P20" s="455"/>
      <c r="Q20" s="455">
        <v>0</v>
      </c>
      <c r="R20" s="455">
        <v>1328</v>
      </c>
      <c r="S20" s="455">
        <v>1328</v>
      </c>
      <c r="T20" s="455"/>
      <c r="U20" s="455">
        <v>5383</v>
      </c>
      <c r="V20" s="455"/>
      <c r="W20" s="455">
        <v>37783</v>
      </c>
      <c r="X20" s="455"/>
      <c r="Y20" s="456"/>
      <c r="Z20" s="457"/>
      <c r="AA20" s="457"/>
      <c r="AB20" s="457"/>
      <c r="AC20" s="457"/>
      <c r="AD20" s="458"/>
      <c r="AE20" s="458"/>
      <c r="AF20" s="458"/>
      <c r="AG20" s="457"/>
      <c r="AH20" s="457"/>
      <c r="AI20" s="457"/>
      <c r="AJ20" s="457"/>
      <c r="AK20" s="457"/>
      <c r="AL20" s="457"/>
      <c r="AM20" s="457"/>
      <c r="AN20" s="457"/>
      <c r="AO20" s="457"/>
    </row>
    <row r="21" spans="1:41" s="76" customFormat="1" ht="15" customHeight="1">
      <c r="A21" s="454">
        <v>1985</v>
      </c>
      <c r="B21" s="455">
        <v>3</v>
      </c>
      <c r="C21" s="455">
        <v>0</v>
      </c>
      <c r="D21" s="455">
        <v>254</v>
      </c>
      <c r="E21" s="455">
        <v>821</v>
      </c>
      <c r="F21" s="455">
        <v>1078</v>
      </c>
      <c r="G21" s="455"/>
      <c r="H21" s="455">
        <v>0</v>
      </c>
      <c r="I21" s="455">
        <v>22079.296226674203</v>
      </c>
      <c r="J21" s="455">
        <v>0</v>
      </c>
      <c r="K21" s="455"/>
      <c r="L21" s="455">
        <v>8506.7037733257948</v>
      </c>
      <c r="M21" s="455">
        <v>0</v>
      </c>
      <c r="N21" s="455"/>
      <c r="O21" s="455">
        <v>30586</v>
      </c>
      <c r="P21" s="455"/>
      <c r="Q21" s="455">
        <v>0</v>
      </c>
      <c r="R21" s="455">
        <v>1254</v>
      </c>
      <c r="S21" s="455">
        <v>1254</v>
      </c>
      <c r="T21" s="455"/>
      <c r="U21" s="455">
        <v>5582</v>
      </c>
      <c r="V21" s="455"/>
      <c r="W21" s="455">
        <v>38500</v>
      </c>
      <c r="X21" s="455"/>
      <c r="Y21" s="456"/>
      <c r="Z21" s="457"/>
      <c r="AA21" s="457"/>
      <c r="AB21" s="457"/>
      <c r="AC21" s="457"/>
      <c r="AD21" s="458"/>
      <c r="AE21" s="458"/>
      <c r="AF21" s="458"/>
      <c r="AG21" s="457"/>
      <c r="AH21" s="457"/>
      <c r="AI21" s="457"/>
      <c r="AJ21" s="457"/>
      <c r="AK21" s="457"/>
      <c r="AL21" s="457"/>
      <c r="AM21" s="457"/>
      <c r="AN21" s="457"/>
      <c r="AO21" s="457"/>
    </row>
    <row r="22" spans="1:41" s="76" customFormat="1" ht="15" customHeight="1">
      <c r="A22" s="454">
        <v>1986</v>
      </c>
      <c r="B22" s="455">
        <v>3</v>
      </c>
      <c r="C22" s="455">
        <v>0</v>
      </c>
      <c r="D22" s="455">
        <v>259</v>
      </c>
      <c r="E22" s="455">
        <v>809</v>
      </c>
      <c r="F22" s="455">
        <v>1071</v>
      </c>
      <c r="G22" s="455"/>
      <c r="H22" s="455">
        <v>0</v>
      </c>
      <c r="I22" s="455">
        <v>23277.748771378971</v>
      </c>
      <c r="J22" s="455">
        <v>0</v>
      </c>
      <c r="K22" s="455"/>
      <c r="L22" s="455">
        <v>9328.2512286210276</v>
      </c>
      <c r="M22" s="455">
        <v>0</v>
      </c>
      <c r="N22" s="455"/>
      <c r="O22" s="455">
        <v>32606</v>
      </c>
      <c r="P22" s="455"/>
      <c r="Q22" s="455">
        <v>0</v>
      </c>
      <c r="R22" s="455">
        <v>1151</v>
      </c>
      <c r="S22" s="455">
        <v>1151</v>
      </c>
      <c r="T22" s="455"/>
      <c r="U22" s="455">
        <v>6126</v>
      </c>
      <c r="V22" s="455"/>
      <c r="W22" s="455">
        <v>40954</v>
      </c>
      <c r="X22" s="455"/>
      <c r="Y22" s="456"/>
      <c r="Z22" s="457"/>
      <c r="AA22" s="457"/>
      <c r="AB22" s="457"/>
      <c r="AC22" s="457"/>
      <c r="AD22" s="458"/>
      <c r="AE22" s="458"/>
      <c r="AF22" s="458"/>
      <c r="AG22" s="457"/>
      <c r="AH22" s="457"/>
      <c r="AI22" s="457"/>
      <c r="AJ22" s="457"/>
      <c r="AK22" s="457"/>
      <c r="AL22" s="457"/>
      <c r="AM22" s="457"/>
      <c r="AN22" s="457"/>
      <c r="AO22" s="457"/>
    </row>
    <row r="23" spans="1:41" s="76" customFormat="1" ht="15" customHeight="1">
      <c r="A23" s="454">
        <v>1987</v>
      </c>
      <c r="B23" s="455">
        <v>3</v>
      </c>
      <c r="C23" s="455">
        <v>0</v>
      </c>
      <c r="D23" s="455">
        <v>264</v>
      </c>
      <c r="E23" s="455">
        <v>761</v>
      </c>
      <c r="F23" s="455">
        <v>1028</v>
      </c>
      <c r="G23" s="455"/>
      <c r="H23" s="455">
        <v>0</v>
      </c>
      <c r="I23" s="455">
        <v>24162.804100810874</v>
      </c>
      <c r="J23" s="455">
        <v>0</v>
      </c>
      <c r="K23" s="455"/>
      <c r="L23" s="455">
        <v>9899.1958991891279</v>
      </c>
      <c r="M23" s="455">
        <v>0</v>
      </c>
      <c r="N23" s="455"/>
      <c r="O23" s="455">
        <v>34062</v>
      </c>
      <c r="P23" s="455"/>
      <c r="Q23" s="455">
        <v>0</v>
      </c>
      <c r="R23" s="455">
        <v>1103</v>
      </c>
      <c r="S23" s="455">
        <v>1103</v>
      </c>
      <c r="T23" s="455"/>
      <c r="U23" s="455">
        <v>6479</v>
      </c>
      <c r="V23" s="455"/>
      <c r="W23" s="455">
        <v>42672</v>
      </c>
      <c r="X23" s="455"/>
      <c r="Y23" s="456"/>
      <c r="Z23" s="457"/>
      <c r="AA23" s="457"/>
      <c r="AB23" s="457"/>
      <c r="AC23" s="457"/>
      <c r="AD23" s="458"/>
      <c r="AE23" s="458"/>
      <c r="AF23" s="458"/>
      <c r="AG23" s="457"/>
      <c r="AH23" s="457"/>
      <c r="AI23" s="457"/>
      <c r="AJ23" s="457"/>
      <c r="AK23" s="457"/>
      <c r="AL23" s="457"/>
      <c r="AM23" s="457"/>
      <c r="AN23" s="457"/>
      <c r="AO23" s="457"/>
    </row>
    <row r="24" spans="1:41" s="461" customFormat="1" ht="15" customHeight="1">
      <c r="A24" s="454">
        <v>1988</v>
      </c>
      <c r="B24" s="455">
        <v>0</v>
      </c>
      <c r="C24" s="455">
        <v>0</v>
      </c>
      <c r="D24" s="455">
        <v>282</v>
      </c>
      <c r="E24" s="455">
        <v>766</v>
      </c>
      <c r="F24" s="455">
        <v>1048</v>
      </c>
      <c r="G24" s="455"/>
      <c r="H24" s="455">
        <v>0</v>
      </c>
      <c r="I24" s="455">
        <v>25430.396899380699</v>
      </c>
      <c r="J24" s="455">
        <v>0</v>
      </c>
      <c r="K24" s="455"/>
      <c r="L24" s="455">
        <v>10802.603100619304</v>
      </c>
      <c r="M24" s="455">
        <v>0</v>
      </c>
      <c r="N24" s="455"/>
      <c r="O24" s="455">
        <v>36233</v>
      </c>
      <c r="P24" s="455"/>
      <c r="Q24" s="455">
        <v>0</v>
      </c>
      <c r="R24" s="455">
        <v>1159</v>
      </c>
      <c r="S24" s="455">
        <v>1159</v>
      </c>
      <c r="T24" s="455"/>
      <c r="U24" s="455">
        <v>6905</v>
      </c>
      <c r="V24" s="455"/>
      <c r="W24" s="455">
        <v>45345</v>
      </c>
      <c r="X24" s="455"/>
      <c r="Y24" s="456"/>
      <c r="Z24" s="457"/>
      <c r="AA24" s="457"/>
      <c r="AB24" s="457"/>
      <c r="AC24" s="457"/>
      <c r="AD24" s="460"/>
      <c r="AE24" s="460"/>
      <c r="AF24" s="460"/>
      <c r="AG24" s="457"/>
      <c r="AH24" s="457"/>
      <c r="AI24" s="457"/>
      <c r="AJ24" s="457"/>
      <c r="AK24" s="457"/>
      <c r="AL24" s="457"/>
      <c r="AM24" s="457"/>
      <c r="AN24" s="457"/>
      <c r="AO24" s="457"/>
    </row>
    <row r="25" spans="1:41" s="76" customFormat="1" ht="15" customHeight="1">
      <c r="A25" s="454">
        <v>1989</v>
      </c>
      <c r="B25" s="455">
        <v>3</v>
      </c>
      <c r="C25" s="455">
        <v>0</v>
      </c>
      <c r="D25" s="455">
        <v>272</v>
      </c>
      <c r="E25" s="455">
        <v>702</v>
      </c>
      <c r="F25" s="455">
        <v>977</v>
      </c>
      <c r="G25" s="455"/>
      <c r="H25" s="455">
        <v>0</v>
      </c>
      <c r="I25" s="455">
        <v>26258.179030826323</v>
      </c>
      <c r="J25" s="455">
        <v>0</v>
      </c>
      <c r="K25" s="455"/>
      <c r="L25" s="455">
        <v>11542.820969173676</v>
      </c>
      <c r="M25" s="455">
        <v>0</v>
      </c>
      <c r="N25" s="455"/>
      <c r="O25" s="455">
        <v>37801</v>
      </c>
      <c r="P25" s="455"/>
      <c r="Q25" s="455">
        <v>0</v>
      </c>
      <c r="R25" s="455">
        <v>1355</v>
      </c>
      <c r="S25" s="455">
        <v>1355</v>
      </c>
      <c r="T25" s="455"/>
      <c r="U25" s="455">
        <v>7308</v>
      </c>
      <c r="V25" s="455"/>
      <c r="W25" s="455">
        <v>47441</v>
      </c>
      <c r="X25" s="455"/>
      <c r="Y25" s="456"/>
      <c r="Z25" s="457"/>
      <c r="AA25" s="457"/>
      <c r="AB25" s="457"/>
      <c r="AC25" s="457"/>
      <c r="AD25" s="458"/>
      <c r="AE25" s="458"/>
      <c r="AF25" s="458"/>
      <c r="AG25" s="457"/>
      <c r="AH25" s="457"/>
      <c r="AI25" s="457"/>
      <c r="AJ25" s="457"/>
      <c r="AK25" s="457"/>
      <c r="AL25" s="457"/>
      <c r="AM25" s="457"/>
      <c r="AN25" s="457"/>
      <c r="AO25" s="457"/>
    </row>
    <row r="26" spans="1:41" s="76" customFormat="1" ht="30" customHeight="1">
      <c r="A26" s="454">
        <v>1990</v>
      </c>
      <c r="B26" s="455">
        <v>2</v>
      </c>
      <c r="C26" s="455">
        <v>0</v>
      </c>
      <c r="D26" s="455">
        <v>455</v>
      </c>
      <c r="E26" s="455">
        <v>668</v>
      </c>
      <c r="F26" s="455">
        <v>1125</v>
      </c>
      <c r="G26" s="455"/>
      <c r="H26" s="455">
        <v>0</v>
      </c>
      <c r="I26" s="455">
        <v>27495.737270335016</v>
      </c>
      <c r="J26" s="455">
        <v>0</v>
      </c>
      <c r="K26" s="455"/>
      <c r="L26" s="455">
        <v>11320.262729664986</v>
      </c>
      <c r="M26" s="455">
        <v>0</v>
      </c>
      <c r="N26" s="455"/>
      <c r="O26" s="455">
        <v>38816</v>
      </c>
      <c r="P26" s="455"/>
      <c r="Q26" s="455">
        <v>0</v>
      </c>
      <c r="R26" s="455">
        <v>1363</v>
      </c>
      <c r="S26" s="455">
        <v>1363</v>
      </c>
      <c r="T26" s="455"/>
      <c r="U26" s="455">
        <v>7332</v>
      </c>
      <c r="V26" s="455"/>
      <c r="W26" s="455">
        <v>48636</v>
      </c>
      <c r="X26" s="455"/>
      <c r="Y26" s="456"/>
      <c r="Z26" s="457"/>
      <c r="AA26" s="457"/>
      <c r="AB26" s="457"/>
      <c r="AC26" s="457"/>
      <c r="AD26" s="458"/>
      <c r="AE26" s="458"/>
      <c r="AF26" s="458"/>
      <c r="AG26" s="457"/>
      <c r="AH26" s="457"/>
      <c r="AI26" s="457"/>
      <c r="AJ26" s="457"/>
      <c r="AK26" s="457"/>
      <c r="AL26" s="457"/>
      <c r="AM26" s="457"/>
      <c r="AN26" s="457"/>
      <c r="AO26" s="457"/>
    </row>
    <row r="27" spans="1:41" s="76" customFormat="1" ht="15" customHeight="1">
      <c r="A27" s="454">
        <v>1991</v>
      </c>
      <c r="B27" s="455">
        <v>0</v>
      </c>
      <c r="C27" s="455">
        <v>0</v>
      </c>
      <c r="D27" s="455">
        <v>454</v>
      </c>
      <c r="E27" s="455">
        <v>685</v>
      </c>
      <c r="F27" s="455">
        <v>1139</v>
      </c>
      <c r="G27" s="455"/>
      <c r="H27" s="455">
        <v>0</v>
      </c>
      <c r="I27" s="455">
        <v>27432.959912055216</v>
      </c>
      <c r="J27" s="455">
        <v>0</v>
      </c>
      <c r="K27" s="455"/>
      <c r="L27" s="455">
        <v>11102.040087944786</v>
      </c>
      <c r="M27" s="455">
        <v>0</v>
      </c>
      <c r="N27" s="455"/>
      <c r="O27" s="455">
        <v>38535</v>
      </c>
      <c r="P27" s="455"/>
      <c r="Q27" s="455">
        <v>0</v>
      </c>
      <c r="R27" s="455">
        <v>1424</v>
      </c>
      <c r="S27" s="455">
        <v>1424</v>
      </c>
      <c r="T27" s="455"/>
      <c r="U27" s="455">
        <v>6872</v>
      </c>
      <c r="V27" s="455"/>
      <c r="W27" s="455">
        <v>47970</v>
      </c>
      <c r="X27" s="455"/>
      <c r="Y27" s="456"/>
      <c r="Z27" s="457"/>
      <c r="AA27" s="457"/>
      <c r="AB27" s="457"/>
      <c r="AC27" s="457"/>
      <c r="AD27" s="458"/>
      <c r="AE27" s="458"/>
      <c r="AF27" s="458"/>
      <c r="AG27" s="457"/>
      <c r="AH27" s="457"/>
      <c r="AI27" s="457"/>
      <c r="AJ27" s="457"/>
      <c r="AK27" s="457"/>
      <c r="AL27" s="457"/>
      <c r="AM27" s="457"/>
      <c r="AN27" s="457"/>
      <c r="AO27" s="457"/>
    </row>
    <row r="28" spans="1:41" s="76" customFormat="1" ht="15" customHeight="1">
      <c r="A28" s="454">
        <v>1992</v>
      </c>
      <c r="B28" s="455">
        <v>0</v>
      </c>
      <c r="C28" s="455">
        <v>0</v>
      </c>
      <c r="D28" s="455">
        <v>461</v>
      </c>
      <c r="E28" s="455">
        <v>715</v>
      </c>
      <c r="F28" s="455">
        <v>1176</v>
      </c>
      <c r="G28" s="455"/>
      <c r="H28" s="455">
        <v>0</v>
      </c>
      <c r="I28" s="455">
        <v>28148.237242106654</v>
      </c>
      <c r="J28" s="455">
        <v>0</v>
      </c>
      <c r="K28" s="455"/>
      <c r="L28" s="455">
        <v>11214.762757893348</v>
      </c>
      <c r="M28" s="455">
        <v>0</v>
      </c>
      <c r="N28" s="455"/>
      <c r="O28" s="455">
        <v>39363</v>
      </c>
      <c r="P28" s="455"/>
      <c r="Q28" s="455">
        <v>0</v>
      </c>
      <c r="R28" s="455">
        <v>1377</v>
      </c>
      <c r="S28" s="455">
        <v>1377</v>
      </c>
      <c r="T28" s="455"/>
      <c r="U28" s="455">
        <v>7435</v>
      </c>
      <c r="V28" s="455"/>
      <c r="W28" s="455">
        <v>49351</v>
      </c>
      <c r="X28" s="455"/>
      <c r="Y28" s="456"/>
      <c r="Z28" s="457"/>
      <c r="AA28" s="457"/>
      <c r="AB28" s="457"/>
      <c r="AC28" s="457"/>
      <c r="AD28" s="458"/>
      <c r="AE28" s="458"/>
      <c r="AF28" s="458"/>
      <c r="AG28" s="457"/>
      <c r="AH28" s="457"/>
      <c r="AI28" s="457"/>
      <c r="AJ28" s="457"/>
      <c r="AK28" s="457"/>
      <c r="AL28" s="457"/>
      <c r="AM28" s="457"/>
      <c r="AN28" s="457"/>
      <c r="AO28" s="457"/>
    </row>
    <row r="29" spans="1:41" s="76" customFormat="1" ht="15" customHeight="1">
      <c r="A29" s="454">
        <v>1993</v>
      </c>
      <c r="B29" s="455">
        <v>0</v>
      </c>
      <c r="C29" s="455">
        <v>0</v>
      </c>
      <c r="D29" s="455">
        <v>641</v>
      </c>
      <c r="E29" s="455">
        <v>665</v>
      </c>
      <c r="F29" s="455">
        <v>1306</v>
      </c>
      <c r="G29" s="455"/>
      <c r="H29" s="455">
        <v>0</v>
      </c>
      <c r="I29" s="455">
        <v>28193.714339730392</v>
      </c>
      <c r="J29" s="455">
        <v>0</v>
      </c>
      <c r="K29" s="455"/>
      <c r="L29" s="455">
        <v>11308.285660269605</v>
      </c>
      <c r="M29" s="455">
        <v>0</v>
      </c>
      <c r="N29" s="455"/>
      <c r="O29" s="455">
        <v>39502</v>
      </c>
      <c r="P29" s="455"/>
      <c r="Q29" s="455">
        <v>0</v>
      </c>
      <c r="R29" s="455">
        <v>1341</v>
      </c>
      <c r="S29" s="455">
        <v>1341</v>
      </c>
      <c r="T29" s="455"/>
      <c r="U29" s="455">
        <v>7871</v>
      </c>
      <c r="V29" s="455"/>
      <c r="W29" s="455">
        <v>50020</v>
      </c>
      <c r="X29" s="455"/>
      <c r="Y29" s="456"/>
      <c r="Z29" s="457"/>
      <c r="AA29" s="457"/>
      <c r="AB29" s="457"/>
      <c r="AC29" s="457"/>
      <c r="AD29" s="458"/>
      <c r="AE29" s="458"/>
      <c r="AF29" s="458"/>
      <c r="AG29" s="457"/>
      <c r="AH29" s="457"/>
      <c r="AI29" s="457"/>
      <c r="AJ29" s="457"/>
      <c r="AK29" s="457"/>
      <c r="AL29" s="457"/>
      <c r="AM29" s="457"/>
      <c r="AN29" s="457"/>
      <c r="AO29" s="457"/>
    </row>
    <row r="30" spans="1:41" s="76" customFormat="1" ht="15" customHeight="1">
      <c r="A30" s="454">
        <v>1994</v>
      </c>
      <c r="B30" s="455">
        <v>0</v>
      </c>
      <c r="C30" s="455">
        <v>0</v>
      </c>
      <c r="D30" s="455">
        <v>599</v>
      </c>
      <c r="E30" s="455">
        <v>651</v>
      </c>
      <c r="F30" s="455">
        <v>1250</v>
      </c>
      <c r="G30" s="455"/>
      <c r="H30" s="455">
        <v>0</v>
      </c>
      <c r="I30" s="455">
        <v>27966.065082815658</v>
      </c>
      <c r="J30" s="455">
        <v>0</v>
      </c>
      <c r="K30" s="455"/>
      <c r="L30" s="455">
        <v>11723.934917184346</v>
      </c>
      <c r="M30" s="455">
        <v>0</v>
      </c>
      <c r="N30" s="455"/>
      <c r="O30" s="455">
        <v>39690</v>
      </c>
      <c r="P30" s="455"/>
      <c r="Q30" s="455">
        <v>0</v>
      </c>
      <c r="R30" s="455">
        <v>1239</v>
      </c>
      <c r="S30" s="455">
        <v>1239</v>
      </c>
      <c r="T30" s="455"/>
      <c r="U30" s="455">
        <v>8070</v>
      </c>
      <c r="V30" s="455"/>
      <c r="W30" s="455">
        <v>50249</v>
      </c>
      <c r="X30" s="455"/>
      <c r="Y30" s="456"/>
      <c r="Z30" s="457"/>
      <c r="AA30" s="457"/>
      <c r="AB30" s="457"/>
      <c r="AC30" s="457"/>
      <c r="AD30" s="458"/>
      <c r="AE30" s="458"/>
      <c r="AF30" s="458"/>
      <c r="AG30" s="457"/>
      <c r="AH30" s="457"/>
      <c r="AI30" s="457"/>
      <c r="AJ30" s="457"/>
      <c r="AK30" s="457"/>
      <c r="AL30" s="457"/>
      <c r="AM30" s="457"/>
      <c r="AN30" s="457"/>
      <c r="AO30" s="457"/>
    </row>
    <row r="31" spans="1:41" s="76" customFormat="1" ht="15" customHeight="1">
      <c r="A31" s="454">
        <v>1995</v>
      </c>
      <c r="B31" s="455">
        <v>0</v>
      </c>
      <c r="C31" s="455">
        <v>0</v>
      </c>
      <c r="D31" s="455">
        <v>636</v>
      </c>
      <c r="E31" s="455">
        <v>654</v>
      </c>
      <c r="F31" s="455">
        <v>1290</v>
      </c>
      <c r="G31" s="455"/>
      <c r="H31" s="455">
        <v>0</v>
      </c>
      <c r="I31" s="455">
        <v>27653.788170153042</v>
      </c>
      <c r="J31" s="455">
        <v>0</v>
      </c>
      <c r="K31" s="455"/>
      <c r="L31" s="455">
        <v>11614.211829846958</v>
      </c>
      <c r="M31" s="455">
        <v>0</v>
      </c>
      <c r="N31" s="455"/>
      <c r="O31" s="455">
        <v>39268</v>
      </c>
      <c r="P31" s="455"/>
      <c r="Q31" s="455">
        <v>0</v>
      </c>
      <c r="R31" s="455">
        <v>1193</v>
      </c>
      <c r="S31" s="455">
        <v>1193</v>
      </c>
      <c r="T31" s="455"/>
      <c r="U31" s="455">
        <v>8485</v>
      </c>
      <c r="V31" s="455"/>
      <c r="W31" s="455">
        <v>50236</v>
      </c>
      <c r="X31" s="455"/>
      <c r="Y31" s="456"/>
      <c r="Z31" s="457"/>
      <c r="AA31" s="457"/>
      <c r="AB31" s="457"/>
      <c r="AC31" s="457"/>
      <c r="AD31" s="458"/>
      <c r="AE31" s="458"/>
      <c r="AF31" s="458"/>
      <c r="AG31" s="457"/>
      <c r="AH31" s="457"/>
      <c r="AI31" s="457"/>
      <c r="AJ31" s="457"/>
      <c r="AK31" s="457"/>
      <c r="AL31" s="457"/>
      <c r="AM31" s="457"/>
      <c r="AN31" s="457"/>
      <c r="AO31" s="457"/>
    </row>
    <row r="32" spans="1:41" s="76" customFormat="1" ht="15" customHeight="1">
      <c r="A32" s="454">
        <v>1996</v>
      </c>
      <c r="B32" s="455">
        <v>0</v>
      </c>
      <c r="C32" s="455">
        <v>0</v>
      </c>
      <c r="D32" s="455">
        <v>709.59294</v>
      </c>
      <c r="E32" s="455">
        <v>628.58002699194799</v>
      </c>
      <c r="F32" s="455">
        <v>1338.172966991948</v>
      </c>
      <c r="G32" s="455"/>
      <c r="H32" s="455">
        <v>0</v>
      </c>
      <c r="I32" s="455">
        <v>28728.081661322238</v>
      </c>
      <c r="J32" s="455">
        <v>0</v>
      </c>
      <c r="K32" s="455"/>
      <c r="L32" s="455">
        <v>12043.459037783685</v>
      </c>
      <c r="M32" s="455">
        <v>0</v>
      </c>
      <c r="N32" s="455"/>
      <c r="O32" s="455">
        <v>40771.540699105921</v>
      </c>
      <c r="P32" s="455"/>
      <c r="Q32" s="455">
        <v>0</v>
      </c>
      <c r="R32" s="455">
        <v>1294.4309898408392</v>
      </c>
      <c r="S32" s="455">
        <v>1294.4309898408392</v>
      </c>
      <c r="T32" s="455"/>
      <c r="U32" s="455">
        <v>8917.2345415825384</v>
      </c>
      <c r="V32" s="455"/>
      <c r="W32" s="455">
        <v>52321.379197521252</v>
      </c>
      <c r="X32" s="455"/>
      <c r="Y32" s="456"/>
      <c r="Z32" s="457"/>
      <c r="AA32" s="457"/>
      <c r="AB32" s="457"/>
      <c r="AC32" s="457"/>
      <c r="AD32" s="458"/>
      <c r="AE32" s="458"/>
      <c r="AF32" s="458"/>
      <c r="AG32" s="457"/>
      <c r="AH32" s="457"/>
      <c r="AI32" s="457"/>
      <c r="AJ32" s="457"/>
      <c r="AK32" s="457"/>
      <c r="AL32" s="457"/>
      <c r="AM32" s="457"/>
      <c r="AN32" s="457"/>
      <c r="AO32" s="457"/>
    </row>
    <row r="33" spans="1:41" s="461" customFormat="1" ht="15" customHeight="1">
      <c r="A33" s="454">
        <v>1997</v>
      </c>
      <c r="B33" s="455">
        <v>0</v>
      </c>
      <c r="C33" s="455">
        <v>0</v>
      </c>
      <c r="D33" s="455">
        <v>729.14875322441958</v>
      </c>
      <c r="E33" s="455">
        <v>515.94343317983123</v>
      </c>
      <c r="F33" s="455">
        <v>1245.0921864042507</v>
      </c>
      <c r="G33" s="455"/>
      <c r="H33" s="455">
        <v>0</v>
      </c>
      <c r="I33" s="455">
        <v>28994.945046618799</v>
      </c>
      <c r="J33" s="455">
        <v>0</v>
      </c>
      <c r="K33" s="455"/>
      <c r="L33" s="455">
        <v>12264.503087262152</v>
      </c>
      <c r="M33" s="455">
        <v>0</v>
      </c>
      <c r="N33" s="455"/>
      <c r="O33" s="455">
        <v>41259.448133880949</v>
      </c>
      <c r="P33" s="455"/>
      <c r="Q33" s="455">
        <v>0</v>
      </c>
      <c r="R33" s="455">
        <v>1255.692903505746</v>
      </c>
      <c r="S33" s="455">
        <v>1255.692903505746</v>
      </c>
      <c r="T33" s="455"/>
      <c r="U33" s="455">
        <v>9322.297282639609</v>
      </c>
      <c r="V33" s="455"/>
      <c r="W33" s="455">
        <v>53082.530506430558</v>
      </c>
      <c r="X33" s="455"/>
      <c r="Y33" s="456"/>
      <c r="Z33" s="457"/>
      <c r="AA33" s="457"/>
      <c r="AB33" s="457"/>
      <c r="AC33" s="457"/>
      <c r="AD33" s="460"/>
      <c r="AE33" s="460"/>
      <c r="AF33" s="460"/>
      <c r="AG33" s="457"/>
      <c r="AH33" s="457"/>
      <c r="AI33" s="457"/>
      <c r="AJ33" s="457"/>
      <c r="AK33" s="457"/>
      <c r="AL33" s="457"/>
      <c r="AM33" s="457"/>
      <c r="AN33" s="457"/>
      <c r="AO33" s="457"/>
    </row>
    <row r="34" spans="1:41" s="76" customFormat="1" ht="15" customHeight="1">
      <c r="A34" s="454">
        <v>1998</v>
      </c>
      <c r="B34" s="455">
        <v>0</v>
      </c>
      <c r="C34" s="455">
        <v>0</v>
      </c>
      <c r="D34" s="455">
        <v>731.81427343078246</v>
      </c>
      <c r="E34" s="455">
        <v>607.62014914699739</v>
      </c>
      <c r="F34" s="455">
        <v>1339.43442257778</v>
      </c>
      <c r="G34" s="455"/>
      <c r="H34" s="455">
        <v>0</v>
      </c>
      <c r="I34" s="455">
        <v>28732.401515946116</v>
      </c>
      <c r="J34" s="455">
        <v>0</v>
      </c>
      <c r="K34" s="455"/>
      <c r="L34" s="455">
        <v>12287.9263726555</v>
      </c>
      <c r="M34" s="455">
        <v>0</v>
      </c>
      <c r="N34" s="455"/>
      <c r="O34" s="455">
        <v>41020.32788860162</v>
      </c>
      <c r="P34" s="455"/>
      <c r="Q34" s="455">
        <v>0</v>
      </c>
      <c r="R34" s="455">
        <v>1175.2567727028227</v>
      </c>
      <c r="S34" s="455">
        <v>1175.2567727028227</v>
      </c>
      <c r="T34" s="455"/>
      <c r="U34" s="455">
        <v>10236.967389892863</v>
      </c>
      <c r="V34" s="455"/>
      <c r="W34" s="455">
        <v>53771.98647377509</v>
      </c>
      <c r="X34" s="455"/>
      <c r="Y34" s="456"/>
      <c r="Z34" s="457"/>
      <c r="AA34" s="457"/>
      <c r="AB34" s="457"/>
      <c r="AC34" s="457"/>
      <c r="AD34" s="458"/>
      <c r="AE34" s="458"/>
      <c r="AF34" s="458"/>
      <c r="AG34" s="457"/>
      <c r="AH34" s="457"/>
      <c r="AI34" s="457"/>
      <c r="AJ34" s="457"/>
      <c r="AK34" s="457"/>
      <c r="AL34" s="457"/>
      <c r="AM34" s="457"/>
      <c r="AN34" s="457"/>
      <c r="AO34" s="457"/>
    </row>
    <row r="35" spans="1:41" s="76" customFormat="1" ht="15" customHeight="1">
      <c r="A35" s="454">
        <v>1999</v>
      </c>
      <c r="B35" s="455">
        <v>0</v>
      </c>
      <c r="C35" s="455">
        <v>0</v>
      </c>
      <c r="D35" s="455">
        <v>737.65326741186573</v>
      </c>
      <c r="E35" s="455">
        <v>632.31389741147257</v>
      </c>
      <c r="F35" s="455">
        <v>1369.9671648233384</v>
      </c>
      <c r="G35" s="455"/>
      <c r="H35" s="455">
        <v>0</v>
      </c>
      <c r="I35" s="455">
        <v>29238.920825028476</v>
      </c>
      <c r="J35" s="455">
        <v>0</v>
      </c>
      <c r="K35" s="455"/>
      <c r="L35" s="455">
        <v>12159.671767641092</v>
      </c>
      <c r="M35" s="455">
        <v>0</v>
      </c>
      <c r="N35" s="455"/>
      <c r="O35" s="455">
        <v>41398.592592669564</v>
      </c>
      <c r="P35" s="455"/>
      <c r="Q35" s="455">
        <v>0</v>
      </c>
      <c r="R35" s="455">
        <v>1067.2426473404764</v>
      </c>
      <c r="S35" s="455">
        <v>1067.2426473404764</v>
      </c>
      <c r="T35" s="455"/>
      <c r="U35" s="455">
        <v>11017.294629624945</v>
      </c>
      <c r="V35" s="455"/>
      <c r="W35" s="455">
        <v>54853.097034458326</v>
      </c>
      <c r="X35" s="455"/>
      <c r="Y35" s="456"/>
      <c r="Z35" s="457"/>
      <c r="AA35" s="457"/>
      <c r="AB35" s="457"/>
      <c r="AC35" s="457"/>
      <c r="AD35" s="458"/>
      <c r="AE35" s="458"/>
      <c r="AF35" s="458"/>
      <c r="AG35" s="457"/>
      <c r="AH35" s="457"/>
      <c r="AI35" s="457"/>
      <c r="AJ35" s="457"/>
      <c r="AK35" s="457"/>
      <c r="AL35" s="457"/>
      <c r="AM35" s="457"/>
      <c r="AN35" s="457"/>
      <c r="AO35" s="457"/>
    </row>
    <row r="36" spans="1:41" s="76" customFormat="1" ht="30" customHeight="1">
      <c r="A36" s="454">
        <v>2000</v>
      </c>
      <c r="B36" s="455">
        <v>0</v>
      </c>
      <c r="C36" s="455">
        <v>0</v>
      </c>
      <c r="D36" s="455">
        <v>741.44453998280301</v>
      </c>
      <c r="E36" s="455">
        <v>638.84433108777409</v>
      </c>
      <c r="F36" s="455">
        <v>1380.288871070577</v>
      </c>
      <c r="G36" s="455"/>
      <c r="H36" s="455">
        <v>0</v>
      </c>
      <c r="I36" s="455">
        <v>29031.038859965403</v>
      </c>
      <c r="J36" s="455">
        <v>0</v>
      </c>
      <c r="K36" s="455"/>
      <c r="L36" s="455">
        <v>12039.616836609564</v>
      </c>
      <c r="M36" s="455">
        <v>0</v>
      </c>
      <c r="N36" s="455"/>
      <c r="O36" s="455">
        <v>41070.65569657497</v>
      </c>
      <c r="P36" s="455"/>
      <c r="Q36" s="455">
        <v>0</v>
      </c>
      <c r="R36" s="455">
        <v>1032.4496257317489</v>
      </c>
      <c r="S36" s="455">
        <v>1032.4496257317489</v>
      </c>
      <c r="T36" s="455"/>
      <c r="U36" s="455">
        <v>11977.722693369014</v>
      </c>
      <c r="V36" s="455"/>
      <c r="W36" s="455">
        <v>55461.116886746313</v>
      </c>
      <c r="X36" s="455"/>
      <c r="Y36" s="456"/>
      <c r="Z36" s="457"/>
      <c r="AA36" s="457"/>
      <c r="AB36" s="457"/>
      <c r="AC36" s="457"/>
      <c r="AD36" s="458"/>
      <c r="AE36" s="458"/>
      <c r="AF36" s="457"/>
      <c r="AG36" s="457"/>
      <c r="AH36" s="457"/>
      <c r="AI36" s="457"/>
      <c r="AJ36" s="457"/>
      <c r="AK36" s="457"/>
      <c r="AL36" s="457"/>
      <c r="AM36" s="457"/>
      <c r="AN36" s="457"/>
      <c r="AO36" s="457"/>
    </row>
    <row r="37" spans="1:41" s="76" customFormat="1" ht="15" customHeight="1">
      <c r="A37" s="454">
        <v>2001</v>
      </c>
      <c r="B37" s="455">
        <v>0</v>
      </c>
      <c r="C37" s="455">
        <v>0</v>
      </c>
      <c r="D37" s="455">
        <v>759.07136715391221</v>
      </c>
      <c r="E37" s="455">
        <v>664.25644356869179</v>
      </c>
      <c r="F37" s="455">
        <v>1423.327810722604</v>
      </c>
      <c r="G37" s="455"/>
      <c r="H37" s="455">
        <v>0</v>
      </c>
      <c r="I37" s="455">
        <v>29037.107250886758</v>
      </c>
      <c r="J37" s="455">
        <v>0</v>
      </c>
      <c r="K37" s="455"/>
      <c r="L37" s="455">
        <v>12059.453176749717</v>
      </c>
      <c r="M37" s="455">
        <v>0</v>
      </c>
      <c r="N37" s="455"/>
      <c r="O37" s="455">
        <v>41096.560427636476</v>
      </c>
      <c r="P37" s="455"/>
      <c r="Q37" s="455">
        <v>0</v>
      </c>
      <c r="R37" s="455">
        <v>843.88785290009378</v>
      </c>
      <c r="S37" s="455">
        <v>843.88785290009378</v>
      </c>
      <c r="T37" s="455"/>
      <c r="U37" s="455">
        <v>11773.505351470245</v>
      </c>
      <c r="V37" s="455"/>
      <c r="W37" s="455">
        <v>55137.281442729422</v>
      </c>
      <c r="X37" s="455"/>
      <c r="Y37" s="456"/>
      <c r="Z37" s="457"/>
      <c r="AA37" s="457"/>
      <c r="AB37" s="457"/>
      <c r="AC37" s="457"/>
      <c r="AD37" s="458"/>
      <c r="AE37" s="458"/>
      <c r="AF37" s="457"/>
      <c r="AG37" s="457"/>
      <c r="AH37" s="457"/>
      <c r="AI37" s="457"/>
      <c r="AJ37" s="457"/>
      <c r="AK37" s="457"/>
      <c r="AL37" s="457"/>
      <c r="AM37" s="457"/>
      <c r="AN37" s="457"/>
      <c r="AO37" s="457"/>
    </row>
    <row r="38" spans="1:41" s="76" customFormat="1" ht="15" customHeight="1">
      <c r="A38" s="454">
        <v>2002</v>
      </c>
      <c r="B38" s="455">
        <v>0</v>
      </c>
      <c r="C38" s="455">
        <v>0</v>
      </c>
      <c r="D38" s="455">
        <v>726.93742107954813</v>
      </c>
      <c r="E38" s="455">
        <v>661.6168549795301</v>
      </c>
      <c r="F38" s="455">
        <v>1388.5542760590783</v>
      </c>
      <c r="G38" s="455"/>
      <c r="H38" s="455">
        <v>0</v>
      </c>
      <c r="I38" s="455">
        <v>29622.48391282959</v>
      </c>
      <c r="J38" s="455">
        <v>0</v>
      </c>
      <c r="K38" s="455"/>
      <c r="L38" s="455">
        <v>12313.596695579678</v>
      </c>
      <c r="M38" s="455">
        <v>0</v>
      </c>
      <c r="N38" s="455"/>
      <c r="O38" s="455">
        <v>41936.080608409269</v>
      </c>
      <c r="P38" s="455"/>
      <c r="Q38" s="455">
        <v>0</v>
      </c>
      <c r="R38" s="455">
        <v>702.45953225731046</v>
      </c>
      <c r="S38" s="455">
        <v>702.45953225731046</v>
      </c>
      <c r="T38" s="455"/>
      <c r="U38" s="455">
        <v>11657.751483667444</v>
      </c>
      <c r="V38" s="455"/>
      <c r="W38" s="455">
        <v>55684.845900393098</v>
      </c>
      <c r="X38" s="455"/>
      <c r="Y38" s="456"/>
      <c r="Z38" s="457"/>
      <c r="AA38" s="457"/>
      <c r="AB38" s="457"/>
      <c r="AC38" s="457"/>
      <c r="AD38" s="457"/>
      <c r="AE38" s="457"/>
      <c r="AF38" s="457"/>
      <c r="AG38" s="457"/>
      <c r="AH38" s="457"/>
      <c r="AI38" s="457"/>
      <c r="AJ38" s="457"/>
      <c r="AK38" s="457"/>
      <c r="AL38" s="457"/>
      <c r="AM38" s="457"/>
      <c r="AN38" s="457"/>
      <c r="AO38" s="457"/>
    </row>
    <row r="39" spans="1:41" s="76" customFormat="1" ht="15" customHeight="1">
      <c r="A39" s="454">
        <v>2003</v>
      </c>
      <c r="B39" s="455">
        <v>0</v>
      </c>
      <c r="C39" s="455">
        <v>0</v>
      </c>
      <c r="D39" s="455">
        <v>706.1405644624125</v>
      </c>
      <c r="E39" s="455">
        <v>666.90825068050117</v>
      </c>
      <c r="F39" s="455">
        <v>1373.0488151429136</v>
      </c>
      <c r="G39" s="455"/>
      <c r="H39" s="455">
        <v>0</v>
      </c>
      <c r="I39" s="455">
        <v>29276.622970073036</v>
      </c>
      <c r="J39" s="455">
        <v>0</v>
      </c>
      <c r="K39" s="455"/>
      <c r="L39" s="455">
        <v>12546.019380326241</v>
      </c>
      <c r="M39" s="455">
        <v>0</v>
      </c>
      <c r="N39" s="455"/>
      <c r="O39" s="455">
        <v>41822.642350399277</v>
      </c>
      <c r="P39" s="455"/>
      <c r="Q39" s="455">
        <v>0</v>
      </c>
      <c r="R39" s="455">
        <v>1234.3120493422707</v>
      </c>
      <c r="S39" s="455">
        <v>1234.3120493422707</v>
      </c>
      <c r="T39" s="455"/>
      <c r="U39" s="455">
        <v>11935.784293723171</v>
      </c>
      <c r="V39" s="455"/>
      <c r="W39" s="455">
        <v>56365.787508607631</v>
      </c>
      <c r="X39" s="455"/>
      <c r="Y39" s="456"/>
      <c r="Z39" s="457"/>
      <c r="AA39" s="457"/>
      <c r="AB39" s="457"/>
      <c r="AC39" s="457"/>
      <c r="AD39" s="457"/>
      <c r="AE39" s="457"/>
      <c r="AF39" s="457"/>
      <c r="AG39" s="457"/>
      <c r="AH39" s="457"/>
      <c r="AI39" s="457"/>
      <c r="AJ39" s="457"/>
      <c r="AK39" s="457"/>
      <c r="AL39" s="457"/>
      <c r="AM39" s="457"/>
      <c r="AN39" s="457"/>
      <c r="AO39" s="457"/>
    </row>
    <row r="40" spans="1:41" s="76" customFormat="1" ht="15" customHeight="1">
      <c r="A40" s="454">
        <v>2004</v>
      </c>
      <c r="B40" s="455">
        <v>0</v>
      </c>
      <c r="C40" s="455">
        <v>0</v>
      </c>
      <c r="D40" s="455">
        <v>347.27518906870904</v>
      </c>
      <c r="E40" s="455">
        <v>699.9363356079009</v>
      </c>
      <c r="F40" s="455">
        <v>1047.21152467661</v>
      </c>
      <c r="G40" s="455"/>
      <c r="H40" s="455">
        <v>1.6167956434508455</v>
      </c>
      <c r="I40" s="455">
        <v>29375.77864864896</v>
      </c>
      <c r="J40" s="455">
        <v>0</v>
      </c>
      <c r="K40" s="455"/>
      <c r="L40" s="455">
        <v>12845.072880353109</v>
      </c>
      <c r="M40" s="455">
        <v>0</v>
      </c>
      <c r="N40" s="455"/>
      <c r="O40" s="455">
        <v>42222.468324645524</v>
      </c>
      <c r="P40" s="455"/>
      <c r="Q40" s="455">
        <v>0</v>
      </c>
      <c r="R40" s="455">
        <v>1195.9810932255584</v>
      </c>
      <c r="S40" s="455">
        <v>1195.9810932255584</v>
      </c>
      <c r="T40" s="455"/>
      <c r="U40" s="455">
        <v>12908.480266541383</v>
      </c>
      <c r="V40" s="455"/>
      <c r="W40" s="455">
        <v>57374.141209089074</v>
      </c>
      <c r="X40" s="455"/>
      <c r="Y40" s="456"/>
      <c r="Z40" s="457"/>
      <c r="AA40" s="457"/>
      <c r="AB40" s="457"/>
      <c r="AC40" s="457"/>
      <c r="AD40" s="457"/>
      <c r="AE40" s="457"/>
      <c r="AF40" s="457"/>
      <c r="AG40" s="457"/>
      <c r="AH40" s="457"/>
      <c r="AI40" s="457"/>
      <c r="AJ40" s="457"/>
      <c r="AK40" s="457"/>
      <c r="AL40" s="457"/>
      <c r="AM40" s="457"/>
      <c r="AN40" s="457"/>
      <c r="AO40" s="457"/>
    </row>
    <row r="41" spans="1:41" s="76" customFormat="1" ht="15" customHeight="1">
      <c r="A41" s="454">
        <v>2005</v>
      </c>
      <c r="B41" s="455">
        <v>2.9164341061883712</v>
      </c>
      <c r="C41" s="455">
        <v>0</v>
      </c>
      <c r="D41" s="455">
        <v>347.39853777503276</v>
      </c>
      <c r="E41" s="455">
        <v>633.78887902364977</v>
      </c>
      <c r="F41" s="455">
        <v>984.10385090487091</v>
      </c>
      <c r="G41" s="455"/>
      <c r="H41" s="455">
        <v>1.6468902264259102</v>
      </c>
      <c r="I41" s="455">
        <v>29416.908468075006</v>
      </c>
      <c r="J41" s="455">
        <v>51.247328483217828</v>
      </c>
      <c r="K41" s="455"/>
      <c r="L41" s="455">
        <v>13089.850348009968</v>
      </c>
      <c r="M41" s="455">
        <v>22.803887135476661</v>
      </c>
      <c r="N41" s="455"/>
      <c r="O41" s="455">
        <v>42582.456921930097</v>
      </c>
      <c r="P41" s="455"/>
      <c r="Q41" s="455">
        <v>0</v>
      </c>
      <c r="R41" s="455">
        <v>1370.3128880699489</v>
      </c>
      <c r="S41" s="455">
        <v>1370.3128880699489</v>
      </c>
      <c r="T41" s="455"/>
      <c r="U41" s="455">
        <v>13856.29347654933</v>
      </c>
      <c r="V41" s="455"/>
      <c r="W41" s="455">
        <v>58793.167137454249</v>
      </c>
      <c r="X41" s="455"/>
      <c r="Y41" s="456"/>
      <c r="Z41" s="457"/>
      <c r="AA41" s="457"/>
      <c r="AB41" s="457"/>
      <c r="AC41" s="457"/>
      <c r="AD41" s="457"/>
      <c r="AE41" s="457"/>
      <c r="AF41" s="457"/>
      <c r="AG41" s="457"/>
      <c r="AH41" s="457"/>
      <c r="AI41" s="457"/>
      <c r="AJ41" s="457"/>
      <c r="AK41" s="457"/>
      <c r="AL41" s="457"/>
      <c r="AM41" s="457"/>
      <c r="AN41" s="457"/>
      <c r="AO41" s="457"/>
    </row>
    <row r="42" spans="1:41" s="462" customFormat="1" ht="15" customHeight="1">
      <c r="A42" s="454">
        <v>2006</v>
      </c>
      <c r="B42" s="455">
        <v>13.707240299085345</v>
      </c>
      <c r="C42" s="455">
        <v>0</v>
      </c>
      <c r="D42" s="455">
        <v>342.47504655357915</v>
      </c>
      <c r="E42" s="455">
        <v>631.88356881114021</v>
      </c>
      <c r="F42" s="455">
        <v>988.06585566380477</v>
      </c>
      <c r="G42" s="455"/>
      <c r="H42" s="455">
        <v>1.6139294926913157</v>
      </c>
      <c r="I42" s="455">
        <v>29262.441284847613</v>
      </c>
      <c r="J42" s="455">
        <v>129.26163505797692</v>
      </c>
      <c r="K42" s="455"/>
      <c r="L42" s="455">
        <v>13250.19927486461</v>
      </c>
      <c r="M42" s="455">
        <v>58.53040101612762</v>
      </c>
      <c r="N42" s="455"/>
      <c r="O42" s="455">
        <v>42702.046525279016</v>
      </c>
      <c r="P42" s="455"/>
      <c r="Q42" s="455">
        <v>0</v>
      </c>
      <c r="R42" s="455">
        <v>1812.2867055712352</v>
      </c>
      <c r="S42" s="455">
        <v>1812.2867055712352</v>
      </c>
      <c r="T42" s="455"/>
      <c r="U42" s="455">
        <v>13999.047372228359</v>
      </c>
      <c r="V42" s="455"/>
      <c r="W42" s="455">
        <v>59501.446458742415</v>
      </c>
      <c r="X42" s="455"/>
      <c r="Y42" s="456"/>
      <c r="Z42" s="457"/>
      <c r="AA42" s="457"/>
      <c r="AB42" s="457"/>
      <c r="AC42" s="457"/>
      <c r="AD42" s="457"/>
      <c r="AE42" s="457"/>
      <c r="AF42" s="457"/>
      <c r="AG42" s="457"/>
      <c r="AH42" s="457"/>
      <c r="AI42" s="457"/>
      <c r="AJ42" s="457"/>
      <c r="AK42" s="457"/>
      <c r="AL42" s="457"/>
      <c r="AM42" s="457"/>
      <c r="AN42" s="457"/>
      <c r="AO42" s="457"/>
    </row>
    <row r="43" spans="1:41" s="463" customFormat="1" ht="15" customHeight="1">
      <c r="A43" s="454">
        <v>2007</v>
      </c>
      <c r="B43" s="455">
        <v>13.707240299085345</v>
      </c>
      <c r="C43" s="455">
        <v>0</v>
      </c>
      <c r="D43" s="455">
        <v>339.04935600162639</v>
      </c>
      <c r="E43" s="455">
        <v>646.35966658753659</v>
      </c>
      <c r="F43" s="455">
        <v>999.11626288824834</v>
      </c>
      <c r="G43" s="455"/>
      <c r="H43" s="455">
        <v>1.5835482946402981</v>
      </c>
      <c r="I43" s="455">
        <v>29374.687172218768</v>
      </c>
      <c r="J43" s="455">
        <v>247.74849553843111</v>
      </c>
      <c r="K43" s="455"/>
      <c r="L43" s="455">
        <v>13509.712419216234</v>
      </c>
      <c r="M43" s="455">
        <v>113.94201093597108</v>
      </c>
      <c r="N43" s="455"/>
      <c r="O43" s="455">
        <v>43247.673646204043</v>
      </c>
      <c r="P43" s="455"/>
      <c r="Q43" s="455">
        <v>0</v>
      </c>
      <c r="R43" s="455">
        <v>1618.174755405485</v>
      </c>
      <c r="S43" s="455">
        <v>1618.174755405485</v>
      </c>
      <c r="T43" s="455"/>
      <c r="U43" s="455">
        <v>13905.964685498055</v>
      </c>
      <c r="V43" s="455"/>
      <c r="W43" s="455">
        <v>59770.929349995822</v>
      </c>
      <c r="X43" s="455"/>
      <c r="Y43" s="456"/>
      <c r="Z43" s="457"/>
      <c r="AA43" s="457"/>
      <c r="AB43" s="457"/>
      <c r="AC43" s="457"/>
      <c r="AD43" s="457"/>
      <c r="AE43" s="457"/>
      <c r="AF43" s="457"/>
      <c r="AG43" s="457"/>
      <c r="AH43" s="457"/>
      <c r="AI43" s="457"/>
      <c r="AJ43" s="457"/>
      <c r="AK43" s="457"/>
      <c r="AL43" s="457"/>
      <c r="AM43" s="457"/>
      <c r="AN43" s="457"/>
      <c r="AO43" s="457"/>
    </row>
    <row r="44" spans="1:41" s="463" customFormat="1" ht="15" customHeight="1">
      <c r="A44" s="454">
        <v>2008</v>
      </c>
      <c r="B44" s="455">
        <v>13.508924216531584</v>
      </c>
      <c r="C44" s="455">
        <v>0</v>
      </c>
      <c r="D44" s="455">
        <v>338.39222685054204</v>
      </c>
      <c r="E44" s="455">
        <v>657.63881542775198</v>
      </c>
      <c r="F44" s="455">
        <v>1009.5399664948256</v>
      </c>
      <c r="G44" s="455"/>
      <c r="H44" s="455">
        <v>1.5666380051590716</v>
      </c>
      <c r="I44" s="455">
        <v>28411.630740330416</v>
      </c>
      <c r="J44" s="455">
        <v>583.82442606308973</v>
      </c>
      <c r="K44" s="455"/>
      <c r="L44" s="455">
        <v>12686.043604702012</v>
      </c>
      <c r="M44" s="455">
        <v>260.68275327867883</v>
      </c>
      <c r="N44" s="455"/>
      <c r="O44" s="455">
        <v>41943.74816237935</v>
      </c>
      <c r="P44" s="455"/>
      <c r="Q44" s="455">
        <v>0</v>
      </c>
      <c r="R44" s="455">
        <v>1013.9336826750556</v>
      </c>
      <c r="S44" s="455">
        <v>1013.9336826750556</v>
      </c>
      <c r="T44" s="455"/>
      <c r="U44" s="455">
        <v>13426.090093550307</v>
      </c>
      <c r="V44" s="455"/>
      <c r="W44" s="455">
        <v>57393.311905099545</v>
      </c>
      <c r="X44" s="455"/>
      <c r="Y44" s="456"/>
      <c r="Z44" s="457"/>
      <c r="AA44" s="457"/>
      <c r="AB44" s="457"/>
      <c r="AC44" s="457"/>
      <c r="AD44" s="457"/>
      <c r="AE44" s="457"/>
      <c r="AF44" s="457"/>
      <c r="AG44" s="457"/>
      <c r="AH44" s="457"/>
      <c r="AI44" s="457"/>
      <c r="AJ44" s="457"/>
      <c r="AK44" s="457"/>
      <c r="AL44" s="457"/>
      <c r="AM44" s="457"/>
      <c r="AN44" s="457"/>
      <c r="AO44" s="457"/>
    </row>
    <row r="45" spans="1:41" s="463" customFormat="1" ht="15" customHeight="1">
      <c r="A45" s="454">
        <v>2009</v>
      </c>
      <c r="B45" s="455">
        <v>13.475871536105958</v>
      </c>
      <c r="C45" s="455">
        <v>0</v>
      </c>
      <c r="D45" s="455">
        <v>346.76954770434816</v>
      </c>
      <c r="E45" s="455">
        <v>656.1633436593853</v>
      </c>
      <c r="F45" s="455">
        <v>1016.4087628998394</v>
      </c>
      <c r="G45" s="455"/>
      <c r="H45" s="455">
        <v>1.547434795070221</v>
      </c>
      <c r="I45" s="455">
        <v>27593.080096643549</v>
      </c>
      <c r="J45" s="455">
        <v>722.97701570067045</v>
      </c>
      <c r="K45" s="455"/>
      <c r="L45" s="455">
        <v>12041.809735915986</v>
      </c>
      <c r="M45" s="455">
        <v>315.51213695664291</v>
      </c>
      <c r="N45" s="455"/>
      <c r="O45" s="455">
        <v>40674.926420011914</v>
      </c>
      <c r="P45" s="455"/>
      <c r="Q45" s="455">
        <v>0</v>
      </c>
      <c r="R45" s="455">
        <v>950.87776726193215</v>
      </c>
      <c r="S45" s="455">
        <v>950.87776726193215</v>
      </c>
      <c r="T45" s="455"/>
      <c r="U45" s="455">
        <v>12751.302537523068</v>
      </c>
      <c r="V45" s="455"/>
      <c r="W45" s="455">
        <v>55393.515487696757</v>
      </c>
      <c r="X45" s="455"/>
      <c r="Y45" s="456"/>
      <c r="Z45" s="457"/>
      <c r="AA45" s="457"/>
      <c r="AB45" s="457"/>
      <c r="AC45" s="457"/>
      <c r="AD45" s="457"/>
      <c r="AE45" s="457"/>
      <c r="AF45" s="457"/>
      <c r="AG45" s="457"/>
      <c r="AH45" s="457"/>
      <c r="AI45" s="457"/>
      <c r="AJ45" s="457"/>
      <c r="AK45" s="457"/>
      <c r="AL45" s="457"/>
      <c r="AM45" s="457"/>
      <c r="AN45" s="457"/>
      <c r="AO45" s="457"/>
    </row>
    <row r="46" spans="1:41" s="463" customFormat="1" ht="30" customHeight="1">
      <c r="A46" s="454">
        <v>2010</v>
      </c>
      <c r="B46" s="455">
        <v>13.605617901204438</v>
      </c>
      <c r="C46" s="455">
        <v>0</v>
      </c>
      <c r="D46" s="455">
        <v>363.94834641902435</v>
      </c>
      <c r="E46" s="455">
        <v>659.75974742471817</v>
      </c>
      <c r="F46" s="455">
        <v>1037.3137117449469</v>
      </c>
      <c r="G46" s="455"/>
      <c r="H46" s="455">
        <v>1.5488678704499859</v>
      </c>
      <c r="I46" s="455">
        <v>26806.000929470716</v>
      </c>
      <c r="J46" s="455">
        <v>833.31994728872144</v>
      </c>
      <c r="K46" s="455"/>
      <c r="L46" s="455">
        <v>12353.258819539387</v>
      </c>
      <c r="M46" s="455">
        <v>384.0265847721044</v>
      </c>
      <c r="N46" s="455"/>
      <c r="O46" s="455">
        <v>40378.155148941376</v>
      </c>
      <c r="P46" s="455"/>
      <c r="Q46" s="455">
        <v>0</v>
      </c>
      <c r="R46" s="455">
        <v>948.24264036389673</v>
      </c>
      <c r="S46" s="455">
        <v>948.24264036389673</v>
      </c>
      <c r="T46" s="455"/>
      <c r="U46" s="455">
        <v>12287.762496786872</v>
      </c>
      <c r="V46" s="455"/>
      <c r="W46" s="455">
        <v>54651.473997837093</v>
      </c>
      <c r="X46" s="455"/>
      <c r="Y46" s="464"/>
    </row>
    <row r="47" spans="1:41" s="466" customFormat="1">
      <c r="A47" s="454">
        <v>2011</v>
      </c>
      <c r="B47" s="455">
        <v>11.066478010912933</v>
      </c>
      <c r="C47" s="455">
        <v>0</v>
      </c>
      <c r="D47" s="455">
        <v>363.9017724983907</v>
      </c>
      <c r="E47" s="455">
        <v>650.58667519924279</v>
      </c>
      <c r="F47" s="455">
        <v>1025.5549257085463</v>
      </c>
      <c r="G47" s="455"/>
      <c r="H47" s="455">
        <v>1.8162797363141301</v>
      </c>
      <c r="I47" s="455">
        <v>26423.221565235992</v>
      </c>
      <c r="J47" s="455">
        <v>770.92928536017939</v>
      </c>
      <c r="K47" s="455"/>
      <c r="L47" s="455">
        <v>12222.792748233429</v>
      </c>
      <c r="M47" s="455">
        <v>356.61468663982049</v>
      </c>
      <c r="N47" s="455"/>
      <c r="O47" s="455">
        <v>39775.374565205733</v>
      </c>
      <c r="P47" s="455"/>
      <c r="Q47" s="455">
        <v>0</v>
      </c>
      <c r="R47" s="455">
        <v>893.89695866130228</v>
      </c>
      <c r="S47" s="455">
        <v>893.89695866130228</v>
      </c>
      <c r="T47" s="455"/>
      <c r="U47" s="455">
        <v>12802.443135694315</v>
      </c>
      <c r="V47" s="455"/>
      <c r="W47" s="455">
        <v>54497.269585269896</v>
      </c>
      <c r="X47" s="455"/>
      <c r="Y47" s="465"/>
    </row>
    <row r="48" spans="1:41" s="466" customFormat="1">
      <c r="A48" s="454">
        <v>2012</v>
      </c>
      <c r="B48" s="455">
        <v>11.604285449070062</v>
      </c>
      <c r="C48" s="455">
        <v>0</v>
      </c>
      <c r="D48" s="455">
        <v>364.25158436164924</v>
      </c>
      <c r="E48" s="455">
        <v>672.62283797456382</v>
      </c>
      <c r="F48" s="455">
        <v>1048.4787077852832</v>
      </c>
      <c r="G48" s="455"/>
      <c r="H48" s="455">
        <v>2.2662654055603326</v>
      </c>
      <c r="I48" s="455">
        <v>26222.631785936894</v>
      </c>
      <c r="J48" s="455">
        <v>652.21211857169146</v>
      </c>
      <c r="K48" s="455"/>
      <c r="L48" s="455">
        <v>12285.522107741526</v>
      </c>
      <c r="M48" s="455">
        <v>305.56682742830844</v>
      </c>
      <c r="N48" s="455"/>
      <c r="O48" s="455">
        <v>39468.199105083979</v>
      </c>
      <c r="P48" s="455"/>
      <c r="Q48" s="455">
        <v>0</v>
      </c>
      <c r="R48" s="455">
        <v>833.19314651415448</v>
      </c>
      <c r="S48" s="455">
        <v>833.19314651415448</v>
      </c>
      <c r="T48" s="455"/>
      <c r="U48" s="455">
        <v>12407.908517219363</v>
      </c>
      <c r="V48" s="455"/>
      <c r="W48" s="455">
        <v>53757.77947660278</v>
      </c>
      <c r="X48" s="455"/>
      <c r="Y48" s="465"/>
    </row>
    <row r="49" spans="1:25" s="466" customFormat="1">
      <c r="A49" s="454">
        <v>2013</v>
      </c>
      <c r="B49" s="455">
        <v>9.8765067838002292</v>
      </c>
      <c r="C49" s="455">
        <v>0</v>
      </c>
      <c r="D49" s="455">
        <v>371.39941847103887</v>
      </c>
      <c r="E49" s="455">
        <v>667.41569343659307</v>
      </c>
      <c r="F49" s="455">
        <v>1048.6916186914323</v>
      </c>
      <c r="G49" s="455"/>
      <c r="H49" s="455">
        <v>2.8311837202636858</v>
      </c>
      <c r="I49" s="455">
        <v>25803.148363891989</v>
      </c>
      <c r="J49" s="455">
        <v>737.78312633473547</v>
      </c>
      <c r="K49" s="455"/>
      <c r="L49" s="455">
        <v>12373.761512329382</v>
      </c>
      <c r="M49" s="455">
        <v>353.7999442681114</v>
      </c>
      <c r="N49" s="455"/>
      <c r="O49" s="455">
        <v>39271.324130544483</v>
      </c>
      <c r="P49" s="455"/>
      <c r="Q49" s="455">
        <v>0</v>
      </c>
      <c r="R49" s="455">
        <v>736.17943994167172</v>
      </c>
      <c r="S49" s="455">
        <v>736.17943994167172</v>
      </c>
      <c r="T49" s="455"/>
      <c r="U49" s="455">
        <v>12433.519661992355</v>
      </c>
      <c r="V49" s="455"/>
      <c r="W49" s="455">
        <v>53489.714851169934</v>
      </c>
      <c r="X49" s="455"/>
      <c r="Y49" s="465"/>
    </row>
    <row r="50" spans="1:25" s="466" customFormat="1">
      <c r="A50" s="454">
        <v>2014</v>
      </c>
      <c r="B50" s="455">
        <v>9.3640162314643014</v>
      </c>
      <c r="C50" s="455">
        <v>0</v>
      </c>
      <c r="D50" s="455">
        <v>381.49277710466663</v>
      </c>
      <c r="E50" s="455">
        <v>675.78016233761218</v>
      </c>
      <c r="F50" s="455">
        <v>1066.6369556737432</v>
      </c>
      <c r="G50" s="455"/>
      <c r="H50" s="455">
        <v>5.8091143594153056</v>
      </c>
      <c r="I50" s="455">
        <v>26022.453107478505</v>
      </c>
      <c r="J50" s="455">
        <v>835.30219745529359</v>
      </c>
      <c r="K50" s="455"/>
      <c r="L50" s="455">
        <v>12690.787500786924</v>
      </c>
      <c r="M50" s="455">
        <v>407.36523351824229</v>
      </c>
      <c r="N50" s="455"/>
      <c r="O50" s="455">
        <v>39961.71715359838</v>
      </c>
      <c r="P50" s="455"/>
      <c r="Q50" s="455">
        <v>0</v>
      </c>
      <c r="R50" s="455">
        <v>678.72643364248802</v>
      </c>
      <c r="S50" s="455">
        <v>678.72643364248802</v>
      </c>
      <c r="T50" s="455"/>
      <c r="U50" s="455">
        <v>12418.816353895738</v>
      </c>
      <c r="V50" s="455"/>
      <c r="W50" s="455">
        <v>54125.896896810344</v>
      </c>
      <c r="X50" s="455"/>
      <c r="Y50" s="465"/>
    </row>
    <row r="51" spans="1:25" s="466" customFormat="1" ht="14.25">
      <c r="A51" s="515" t="s">
        <v>1732</v>
      </c>
      <c r="B51" s="455">
        <v>9.3640162314643014</v>
      </c>
      <c r="C51" s="455">
        <v>0</v>
      </c>
      <c r="D51" s="455">
        <v>376.53534651762686</v>
      </c>
      <c r="E51" s="455">
        <v>663.39004303288277</v>
      </c>
      <c r="F51" s="455">
        <v>1049.289405781974</v>
      </c>
      <c r="G51" s="455"/>
      <c r="H51" s="455">
        <v>8.3539696188019494</v>
      </c>
      <c r="I51" s="1817" t="s">
        <v>192</v>
      </c>
      <c r="J51" s="1817" t="s">
        <v>192</v>
      </c>
      <c r="K51" s="1817" t="s">
        <v>192</v>
      </c>
      <c r="L51" s="1817" t="s">
        <v>192</v>
      </c>
      <c r="M51" s="1817" t="s">
        <v>192</v>
      </c>
      <c r="N51" s="455"/>
      <c r="O51" s="455">
        <v>40521.083823829438</v>
      </c>
      <c r="P51" s="455"/>
      <c r="Q51" s="455">
        <v>0</v>
      </c>
      <c r="R51" s="455">
        <v>666.69642287910835</v>
      </c>
      <c r="S51" s="455">
        <v>666.69642287910835</v>
      </c>
      <c r="T51" s="455"/>
      <c r="U51" s="455">
        <v>12572.750649782174</v>
      </c>
      <c r="V51" s="455"/>
      <c r="W51" s="455">
        <v>54809.820302272696</v>
      </c>
      <c r="X51" s="455"/>
      <c r="Y51" s="465"/>
    </row>
    <row r="52" spans="1:25" s="466" customFormat="1" ht="13.5" thickBot="1">
      <c r="A52" s="467"/>
      <c r="B52" s="468"/>
      <c r="C52" s="468"/>
      <c r="D52" s="468"/>
      <c r="E52" s="468"/>
      <c r="F52" s="469"/>
      <c r="G52" s="468"/>
      <c r="H52" s="468"/>
      <c r="I52" s="468"/>
      <c r="J52" s="468"/>
      <c r="K52" s="468"/>
      <c r="L52" s="468"/>
      <c r="M52" s="468"/>
      <c r="N52" s="468"/>
      <c r="O52" s="468"/>
      <c r="P52" s="468"/>
      <c r="Q52" s="468"/>
      <c r="R52" s="468"/>
      <c r="S52" s="468"/>
      <c r="T52" s="468"/>
      <c r="U52" s="468"/>
      <c r="V52" s="468"/>
      <c r="W52" s="468"/>
      <c r="X52" s="455"/>
      <c r="Y52" s="465"/>
    </row>
    <row r="53" spans="1:25" s="466" customFormat="1" ht="13.5" thickTop="1">
      <c r="A53" s="454"/>
      <c r="B53" s="455"/>
      <c r="C53" s="455"/>
      <c r="D53" s="455"/>
      <c r="E53" s="455"/>
      <c r="F53" s="455"/>
      <c r="G53" s="455"/>
      <c r="H53" s="455"/>
      <c r="I53" s="455"/>
      <c r="J53" s="455"/>
      <c r="K53" s="455"/>
      <c r="L53" s="455"/>
      <c r="M53" s="455"/>
      <c r="N53" s="455"/>
      <c r="O53" s="455"/>
      <c r="P53" s="455"/>
      <c r="Q53" s="455"/>
      <c r="R53" s="455"/>
      <c r="S53" s="455"/>
      <c r="T53" s="455"/>
      <c r="U53" s="455"/>
      <c r="V53" s="455"/>
      <c r="W53" s="455"/>
      <c r="X53" s="455"/>
      <c r="Y53" s="465"/>
    </row>
    <row r="54" spans="1:25" s="466" customFormat="1">
      <c r="A54" s="454"/>
      <c r="B54" s="455"/>
      <c r="C54" s="455"/>
      <c r="D54" s="455"/>
      <c r="E54" s="455"/>
      <c r="F54" s="455"/>
      <c r="G54" s="455"/>
      <c r="H54" s="455"/>
      <c r="I54" s="455"/>
      <c r="J54" s="455"/>
      <c r="K54" s="455"/>
      <c r="L54" s="455"/>
      <c r="M54" s="455"/>
      <c r="N54" s="455"/>
      <c r="O54" s="455"/>
      <c r="P54" s="455"/>
      <c r="Q54" s="455"/>
      <c r="R54" s="455"/>
      <c r="S54" s="455"/>
      <c r="T54" s="455"/>
      <c r="U54" s="455"/>
      <c r="V54" s="455"/>
      <c r="W54" s="455"/>
      <c r="X54" s="455"/>
      <c r="Y54" s="465"/>
    </row>
    <row r="55" spans="1:25" s="466" customFormat="1" ht="11.25">
      <c r="A55" s="470" t="s">
        <v>263</v>
      </c>
      <c r="B55" s="471"/>
      <c r="C55" s="472"/>
      <c r="D55" s="472"/>
      <c r="E55" s="471"/>
      <c r="F55" s="471"/>
      <c r="G55" s="473"/>
      <c r="H55" s="471"/>
      <c r="I55" s="471"/>
      <c r="J55" s="471"/>
      <c r="K55" s="474"/>
      <c r="L55" s="474"/>
      <c r="M55" s="474"/>
      <c r="N55" s="474"/>
      <c r="O55" s="475"/>
      <c r="P55" s="474"/>
      <c r="Q55" s="474"/>
      <c r="R55" s="474"/>
      <c r="S55" s="474"/>
      <c r="T55" s="474"/>
      <c r="U55" s="475"/>
      <c r="V55" s="474"/>
      <c r="W55" s="474"/>
      <c r="X55" s="474"/>
      <c r="Y55" s="465"/>
    </row>
    <row r="56" spans="1:25" s="466" customFormat="1" ht="11.25">
      <c r="A56" s="472" t="s">
        <v>264</v>
      </c>
      <c r="B56" s="471"/>
      <c r="C56" s="472"/>
      <c r="D56" s="472"/>
      <c r="E56" s="471"/>
      <c r="F56" s="471"/>
      <c r="G56" s="473"/>
      <c r="H56" s="471"/>
      <c r="I56" s="471"/>
      <c r="J56" s="471"/>
      <c r="K56" s="474"/>
      <c r="L56" s="474"/>
      <c r="M56" s="474"/>
      <c r="N56" s="474"/>
      <c r="O56" s="474"/>
      <c r="P56" s="474"/>
      <c r="Q56" s="474"/>
      <c r="R56" s="474"/>
      <c r="S56" s="474"/>
      <c r="T56" s="474"/>
      <c r="U56" s="474"/>
      <c r="V56" s="474"/>
      <c r="W56" s="474"/>
      <c r="X56" s="474"/>
      <c r="Y56" s="465"/>
    </row>
    <row r="57" spans="1:25" s="477" customFormat="1" ht="11.25">
      <c r="A57" s="472" t="s">
        <v>265</v>
      </c>
      <c r="B57" s="473"/>
      <c r="C57" s="473"/>
      <c r="D57" s="473"/>
      <c r="E57" s="473"/>
      <c r="F57" s="473"/>
      <c r="G57" s="471"/>
      <c r="H57" s="474"/>
      <c r="I57" s="476"/>
      <c r="J57" s="476"/>
      <c r="K57" s="471"/>
      <c r="L57" s="474"/>
      <c r="M57" s="474"/>
      <c r="N57" s="471"/>
      <c r="O57" s="471"/>
      <c r="P57" s="471"/>
      <c r="Q57" s="474"/>
      <c r="R57" s="471"/>
      <c r="S57" s="471"/>
      <c r="T57" s="471"/>
      <c r="U57" s="471"/>
      <c r="V57" s="471"/>
      <c r="W57" s="471"/>
      <c r="X57" s="471"/>
      <c r="Y57" s="478"/>
    </row>
    <row r="58" spans="1:25" s="477" customFormat="1" ht="11.25">
      <c r="A58" s="470" t="s">
        <v>266</v>
      </c>
      <c r="B58" s="473"/>
      <c r="C58" s="473"/>
      <c r="D58" s="473"/>
      <c r="E58" s="473"/>
      <c r="F58" s="473"/>
      <c r="G58" s="471"/>
      <c r="H58" s="474"/>
      <c r="I58" s="476"/>
      <c r="J58" s="476"/>
      <c r="K58" s="471"/>
      <c r="L58" s="474"/>
      <c r="M58" s="474"/>
      <c r="N58" s="471"/>
      <c r="O58" s="471"/>
      <c r="P58" s="471"/>
      <c r="Q58" s="474"/>
      <c r="R58" s="471"/>
      <c r="S58" s="471"/>
      <c r="T58" s="471"/>
      <c r="U58" s="471"/>
      <c r="V58" s="471"/>
      <c r="W58" s="471"/>
      <c r="X58" s="471"/>
      <c r="Y58" s="478"/>
    </row>
    <row r="59" spans="1:25" s="477" customFormat="1" ht="11.25">
      <c r="A59" s="472" t="s">
        <v>267</v>
      </c>
      <c r="B59" s="474"/>
      <c r="C59" s="474"/>
      <c r="D59" s="474"/>
      <c r="E59" s="474"/>
      <c r="F59" s="474"/>
      <c r="G59" s="471"/>
      <c r="H59" s="474"/>
      <c r="I59" s="474"/>
      <c r="J59" s="474"/>
      <c r="K59" s="471"/>
      <c r="L59" s="474"/>
      <c r="M59" s="474"/>
      <c r="N59" s="471"/>
      <c r="O59" s="471"/>
      <c r="P59" s="471"/>
      <c r="Q59" s="474"/>
      <c r="R59" s="471"/>
      <c r="S59" s="471"/>
      <c r="T59" s="471"/>
      <c r="U59" s="471"/>
      <c r="V59" s="471"/>
      <c r="W59" s="471"/>
      <c r="X59" s="471"/>
      <c r="Y59" s="478"/>
    </row>
    <row r="60" spans="1:25" s="477" customFormat="1" ht="11.25">
      <c r="A60" s="472" t="s">
        <v>268</v>
      </c>
      <c r="B60" s="474"/>
      <c r="C60" s="474"/>
      <c r="D60" s="474"/>
      <c r="E60" s="474"/>
      <c r="G60" s="479"/>
      <c r="I60" s="474"/>
      <c r="J60" s="474"/>
      <c r="K60" s="471"/>
      <c r="L60" s="474"/>
      <c r="M60" s="474"/>
      <c r="N60" s="471"/>
      <c r="O60" s="471"/>
      <c r="P60" s="471"/>
      <c r="R60" s="471"/>
      <c r="S60" s="471"/>
      <c r="T60" s="471"/>
      <c r="U60" s="471"/>
      <c r="V60" s="471"/>
      <c r="W60" s="471"/>
      <c r="X60" s="471"/>
      <c r="Y60" s="478"/>
    </row>
    <row r="61" spans="1:25" s="477" customFormat="1" ht="11.25">
      <c r="A61" s="474" t="s">
        <v>269</v>
      </c>
      <c r="B61" s="474"/>
      <c r="C61" s="474"/>
      <c r="D61" s="474"/>
      <c r="E61" s="474"/>
      <c r="F61" s="474"/>
      <c r="G61" s="471"/>
      <c r="H61" s="474"/>
      <c r="I61" s="474"/>
      <c r="J61" s="474"/>
      <c r="K61" s="471"/>
      <c r="L61" s="474"/>
      <c r="M61" s="474"/>
      <c r="N61" s="471"/>
      <c r="O61" s="471"/>
      <c r="P61" s="471"/>
      <c r="Q61" s="474"/>
      <c r="R61" s="471"/>
      <c r="S61" s="471"/>
      <c r="T61" s="471"/>
      <c r="U61" s="471"/>
      <c r="V61" s="471"/>
      <c r="W61" s="471"/>
      <c r="X61" s="471"/>
      <c r="Y61" s="478"/>
    </row>
    <row r="62" spans="1:25" s="477" customFormat="1" ht="11.25">
      <c r="A62" s="474" t="s">
        <v>270</v>
      </c>
      <c r="B62" s="472"/>
      <c r="C62" s="472"/>
      <c r="D62" s="472"/>
      <c r="E62" s="472"/>
      <c r="F62" s="472"/>
      <c r="G62" s="471"/>
      <c r="H62" s="471"/>
      <c r="I62" s="471"/>
      <c r="J62" s="471"/>
      <c r="K62" s="471"/>
      <c r="L62" s="471"/>
      <c r="M62" s="471"/>
      <c r="N62" s="471"/>
      <c r="O62" s="471"/>
      <c r="P62" s="471"/>
      <c r="Q62" s="474"/>
      <c r="R62" s="471"/>
      <c r="S62" s="471"/>
      <c r="T62" s="471"/>
      <c r="U62" s="471"/>
      <c r="V62" s="471"/>
      <c r="W62" s="471"/>
      <c r="X62" s="471"/>
      <c r="Y62" s="478"/>
    </row>
    <row r="63" spans="1:25" s="477" customFormat="1" ht="11.25">
      <c r="A63" s="474" t="s">
        <v>271</v>
      </c>
      <c r="B63" s="472"/>
      <c r="C63" s="472"/>
      <c r="D63" s="472"/>
      <c r="E63" s="472"/>
      <c r="F63" s="472"/>
      <c r="G63" s="471"/>
      <c r="H63" s="471"/>
      <c r="I63" s="471"/>
      <c r="J63" s="471"/>
      <c r="K63" s="471"/>
      <c r="L63" s="471"/>
      <c r="M63" s="471"/>
      <c r="N63" s="471"/>
      <c r="O63" s="471"/>
      <c r="P63" s="471"/>
      <c r="Q63" s="474"/>
      <c r="R63" s="471"/>
      <c r="S63" s="471"/>
      <c r="T63" s="471"/>
      <c r="U63" s="471"/>
      <c r="V63" s="471"/>
      <c r="W63" s="471"/>
      <c r="X63" s="471"/>
      <c r="Y63" s="478"/>
    </row>
    <row r="64" spans="1:25" s="477" customFormat="1" ht="11.25">
      <c r="A64" s="480" t="s">
        <v>272</v>
      </c>
      <c r="B64" s="472"/>
      <c r="C64" s="472"/>
      <c r="D64" s="472"/>
      <c r="E64" s="472"/>
      <c r="F64" s="472"/>
      <c r="G64" s="471"/>
      <c r="H64" s="471"/>
      <c r="I64" s="471"/>
      <c r="J64" s="471"/>
      <c r="K64" s="471"/>
      <c r="L64" s="471"/>
      <c r="M64" s="471"/>
      <c r="N64" s="471"/>
      <c r="O64" s="471"/>
      <c r="P64" s="471"/>
      <c r="Q64" s="474"/>
      <c r="R64" s="471"/>
      <c r="S64" s="471"/>
      <c r="T64" s="471"/>
      <c r="U64" s="471"/>
      <c r="V64" s="471"/>
      <c r="W64" s="471"/>
      <c r="X64" s="471"/>
      <c r="Y64" s="478"/>
    </row>
    <row r="65" spans="1:25" s="477" customFormat="1" ht="11.25">
      <c r="A65" s="474" t="s">
        <v>273</v>
      </c>
      <c r="B65" s="472"/>
      <c r="C65" s="472"/>
      <c r="D65" s="472"/>
      <c r="E65" s="472"/>
      <c r="F65" s="472"/>
      <c r="G65" s="471"/>
      <c r="H65" s="471"/>
      <c r="I65" s="471"/>
      <c r="J65" s="471"/>
      <c r="K65" s="471"/>
      <c r="L65" s="471"/>
      <c r="M65" s="471"/>
      <c r="N65" s="471"/>
      <c r="O65" s="471"/>
      <c r="P65" s="471"/>
      <c r="Q65" s="474"/>
      <c r="R65" s="471"/>
      <c r="S65" s="471"/>
      <c r="T65" s="471"/>
      <c r="U65" s="471"/>
      <c r="V65" s="471"/>
      <c r="W65" s="471"/>
      <c r="X65" s="471"/>
      <c r="Y65" s="478"/>
    </row>
    <row r="66" spans="1:25">
      <c r="A66" s="481" t="s">
        <v>1733</v>
      </c>
      <c r="Q66" s="483"/>
    </row>
    <row r="67" spans="1:25">
      <c r="A67" s="481"/>
      <c r="Q67" s="483"/>
    </row>
    <row r="68" spans="1:25">
      <c r="A68" s="484" t="s">
        <v>8</v>
      </c>
      <c r="Q68" s="483"/>
    </row>
    <row r="69" spans="1:25">
      <c r="A69" s="485" t="s">
        <v>1909</v>
      </c>
      <c r="Q69" s="483"/>
    </row>
    <row r="70" spans="1:25">
      <c r="A70" s="485" t="s">
        <v>274</v>
      </c>
      <c r="Q70" s="483"/>
    </row>
    <row r="71" spans="1:25">
      <c r="Q71" s="483"/>
    </row>
    <row r="72" spans="1:25">
      <c r="C72" s="483"/>
      <c r="Q72" s="483"/>
    </row>
    <row r="73" spans="1:25">
      <c r="Q73" s="483"/>
    </row>
    <row r="74" spans="1:25">
      <c r="Q74" s="483"/>
    </row>
    <row r="78" spans="1:25" s="76" customFormat="1">
      <c r="A78" s="482"/>
      <c r="B78" s="482"/>
      <c r="C78" s="434"/>
      <c r="D78" s="434"/>
      <c r="E78" s="434"/>
      <c r="F78" s="434"/>
      <c r="G78" s="434"/>
      <c r="H78" s="434"/>
      <c r="I78" s="434"/>
      <c r="J78" s="434"/>
      <c r="K78" s="483"/>
      <c r="L78" s="483"/>
      <c r="M78" s="483"/>
      <c r="N78" s="483"/>
      <c r="O78" s="483"/>
      <c r="P78" s="483"/>
      <c r="Q78" s="483"/>
      <c r="R78" s="483"/>
      <c r="S78" s="483"/>
      <c r="T78" s="483"/>
      <c r="U78" s="483"/>
      <c r="V78" s="483"/>
      <c r="W78" s="483"/>
      <c r="X78" s="483"/>
      <c r="Y78" s="227"/>
    </row>
    <row r="79" spans="1:25" s="76" customFormat="1">
      <c r="A79" s="482"/>
      <c r="B79" s="482"/>
      <c r="C79" s="434"/>
      <c r="D79" s="434"/>
      <c r="E79" s="434"/>
      <c r="F79" s="434"/>
      <c r="G79" s="434"/>
      <c r="H79" s="434"/>
      <c r="I79" s="434"/>
      <c r="J79" s="434"/>
      <c r="K79" s="483"/>
      <c r="L79" s="483"/>
      <c r="M79" s="483"/>
      <c r="N79" s="483"/>
      <c r="O79" s="483"/>
      <c r="P79" s="483"/>
      <c r="Q79" s="483"/>
      <c r="R79" s="483"/>
      <c r="S79" s="483"/>
      <c r="T79" s="483"/>
      <c r="U79" s="483"/>
      <c r="V79" s="483"/>
      <c r="W79" s="483"/>
      <c r="X79" s="483"/>
      <c r="Y79" s="227"/>
    </row>
    <row r="81" spans="1:10">
      <c r="B81" s="388"/>
      <c r="C81" s="483"/>
      <c r="D81" s="483"/>
      <c r="E81" s="483"/>
      <c r="F81" s="483"/>
      <c r="G81" s="483"/>
      <c r="H81" s="483"/>
      <c r="I81" s="483"/>
      <c r="J81" s="483"/>
    </row>
    <row r="82" spans="1:10">
      <c r="B82" s="388"/>
      <c r="C82" s="483"/>
      <c r="D82" s="483"/>
      <c r="E82" s="483"/>
      <c r="F82" s="483"/>
      <c r="G82" s="483"/>
      <c r="H82" s="483"/>
      <c r="I82" s="483"/>
      <c r="J82" s="483"/>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4" customWidth="1"/>
    <col min="2" max="3" width="11.28515625" style="490" customWidth="1"/>
    <col min="4" max="4" width="7.5703125" style="490" bestFit="1" customWidth="1"/>
    <col min="5" max="5" width="2.7109375" style="490" customWidth="1"/>
    <col min="6" max="8" width="11.28515625" style="490" customWidth="1"/>
    <col min="9" max="9" width="3.42578125" style="490" customWidth="1"/>
    <col min="10" max="16" width="11.28515625" style="490" customWidth="1"/>
    <col min="17" max="17" width="11.5703125" style="490" customWidth="1"/>
    <col min="18" max="18" width="12.7109375" style="538" customWidth="1"/>
    <col min="19" max="19" width="11.140625" style="490" customWidth="1"/>
    <col min="20" max="20" width="3.140625" style="498" customWidth="1"/>
    <col min="21" max="21" width="11.42578125" style="498"/>
    <col min="22" max="34" width="11.42578125" style="499"/>
    <col min="35" max="16384" width="11.42578125" style="498"/>
  </cols>
  <sheetData>
    <row r="1" spans="1:34" s="491" customFormat="1" ht="18.75" customHeight="1">
      <c r="A1" s="486" t="s">
        <v>1734</v>
      </c>
      <c r="B1" s="487"/>
      <c r="C1" s="487"/>
      <c r="D1" s="487"/>
      <c r="E1" s="487"/>
      <c r="F1" s="487"/>
      <c r="G1" s="487"/>
      <c r="H1" s="487"/>
      <c r="I1" s="487"/>
      <c r="J1" s="487"/>
      <c r="K1" s="487"/>
      <c r="L1" s="487"/>
      <c r="M1" s="487"/>
      <c r="N1" s="487"/>
      <c r="O1" s="487"/>
      <c r="P1" s="488"/>
      <c r="Q1" s="487"/>
      <c r="R1" s="489"/>
      <c r="S1" s="490"/>
      <c r="V1" s="492"/>
      <c r="W1" s="492"/>
      <c r="X1" s="492"/>
      <c r="Y1" s="492"/>
      <c r="Z1" s="492"/>
      <c r="AA1" s="492"/>
      <c r="AB1" s="492"/>
      <c r="AC1" s="492"/>
      <c r="AD1" s="492"/>
      <c r="AE1" s="492"/>
      <c r="AF1" s="492"/>
      <c r="AG1" s="492"/>
      <c r="AH1" s="492"/>
    </row>
    <row r="2" spans="1:34" ht="13.5" thickBot="1">
      <c r="A2" s="493" t="s">
        <v>0</v>
      </c>
      <c r="B2" s="494"/>
      <c r="C2" s="495"/>
      <c r="D2" s="496"/>
      <c r="E2" s="496"/>
      <c r="F2" s="496"/>
      <c r="G2" s="496"/>
      <c r="H2" s="496"/>
      <c r="I2" s="496"/>
      <c r="J2" s="496"/>
      <c r="K2" s="496"/>
      <c r="L2" s="496"/>
      <c r="M2" s="496"/>
      <c r="N2" s="496"/>
      <c r="O2" s="496"/>
      <c r="P2" s="496"/>
      <c r="Q2" s="496"/>
      <c r="R2" s="497"/>
      <c r="S2" s="497" t="s">
        <v>275</v>
      </c>
    </row>
    <row r="3" spans="1:34" ht="15" customHeight="1" thickTop="1">
      <c r="A3" s="490"/>
      <c r="B3" s="2427" t="s">
        <v>276</v>
      </c>
      <c r="C3" s="2428"/>
      <c r="D3" s="2428"/>
      <c r="E3" s="500"/>
      <c r="F3" s="2427" t="s">
        <v>277</v>
      </c>
      <c r="G3" s="2428"/>
      <c r="H3" s="2428"/>
      <c r="I3" s="500"/>
      <c r="J3" s="2427" t="s">
        <v>278</v>
      </c>
      <c r="K3" s="2428"/>
      <c r="L3" s="2428"/>
      <c r="M3" s="501" t="s">
        <v>279</v>
      </c>
      <c r="N3" s="501" t="s">
        <v>280</v>
      </c>
      <c r="O3" s="502" t="s">
        <v>281</v>
      </c>
      <c r="P3" s="502" t="s">
        <v>282</v>
      </c>
      <c r="Q3" s="2429" t="s">
        <v>283</v>
      </c>
      <c r="R3" s="2429" t="s">
        <v>284</v>
      </c>
      <c r="S3" s="500" t="s">
        <v>285</v>
      </c>
    </row>
    <row r="4" spans="1:34" s="508" customFormat="1" ht="15" customHeight="1">
      <c r="A4" s="503"/>
      <c r="B4" s="504" t="s">
        <v>286</v>
      </c>
      <c r="C4" s="504" t="s">
        <v>287</v>
      </c>
      <c r="D4" s="504" t="s">
        <v>288</v>
      </c>
      <c r="E4" s="504"/>
      <c r="F4" s="504" t="s">
        <v>286</v>
      </c>
      <c r="G4" s="504" t="s">
        <v>287</v>
      </c>
      <c r="H4" s="504" t="s">
        <v>289</v>
      </c>
      <c r="I4" s="505"/>
      <c r="J4" s="504" t="s">
        <v>290</v>
      </c>
      <c r="K4" s="504" t="s">
        <v>291</v>
      </c>
      <c r="L4" s="504" t="s">
        <v>292</v>
      </c>
      <c r="M4" s="504"/>
      <c r="N4" s="504"/>
      <c r="O4" s="506"/>
      <c r="P4" s="506"/>
      <c r="Q4" s="2430"/>
      <c r="R4" s="2430"/>
      <c r="S4" s="507"/>
      <c r="V4" s="509"/>
      <c r="W4" s="509"/>
      <c r="X4" s="509"/>
      <c r="Y4" s="509"/>
      <c r="Z4" s="509"/>
      <c r="AA4" s="509"/>
      <c r="AB4" s="509"/>
      <c r="AC4" s="509"/>
      <c r="AD4" s="509"/>
      <c r="AE4" s="509"/>
      <c r="AF4" s="509"/>
      <c r="AG4" s="509"/>
      <c r="AH4" s="509"/>
    </row>
    <row r="5" spans="1:34" ht="15.75" customHeight="1">
      <c r="A5" s="510">
        <v>1970</v>
      </c>
      <c r="B5" s="511">
        <v>12.22277058601979</v>
      </c>
      <c r="C5" s="511">
        <v>0.1118757360792693</v>
      </c>
      <c r="D5" s="511">
        <v>12.33464632209906</v>
      </c>
      <c r="E5" s="511"/>
      <c r="F5" s="511">
        <v>1.8101727731851984</v>
      </c>
      <c r="G5" s="511">
        <v>0.26726797062704827</v>
      </c>
      <c r="H5" s="511">
        <v>2.0774407438122466</v>
      </c>
      <c r="I5" s="511"/>
      <c r="J5" s="511">
        <v>0.85193729397211193</v>
      </c>
      <c r="K5" s="511">
        <v>2.7835649641359965</v>
      </c>
      <c r="L5" s="511">
        <v>3.6355022581081085</v>
      </c>
      <c r="M5" s="511">
        <v>1.0253540351855732</v>
      </c>
      <c r="N5" s="511">
        <v>0.20705664079501074</v>
      </c>
      <c r="O5" s="511">
        <v>5.0399999999999991</v>
      </c>
      <c r="P5" s="511">
        <v>14.24</v>
      </c>
      <c r="Q5" s="512">
        <v>0</v>
      </c>
      <c r="R5" s="512" t="s">
        <v>293</v>
      </c>
      <c r="S5" s="511">
        <v>19.28</v>
      </c>
      <c r="U5" s="513"/>
    </row>
    <row r="6" spans="1:34" ht="15.75" customHeight="1">
      <c r="A6" s="510">
        <v>1971</v>
      </c>
      <c r="B6" s="511">
        <v>12.908477051829401</v>
      </c>
      <c r="C6" s="511">
        <v>0.11999253856982085</v>
      </c>
      <c r="D6" s="511">
        <v>13.028469590399222</v>
      </c>
      <c r="E6" s="511"/>
      <c r="F6" s="511">
        <v>1.8515618760262447</v>
      </c>
      <c r="G6" s="511">
        <v>0.28812782823892569</v>
      </c>
      <c r="H6" s="511">
        <v>2.1396897042651704</v>
      </c>
      <c r="I6" s="511"/>
      <c r="J6" s="511">
        <v>0.88023880579346991</v>
      </c>
      <c r="K6" s="511">
        <v>2.8760355054084812</v>
      </c>
      <c r="L6" s="511">
        <v>3.7562743112019512</v>
      </c>
      <c r="M6" s="511">
        <v>1.0256053219893024</v>
      </c>
      <c r="N6" s="511">
        <v>0.19996107214435532</v>
      </c>
      <c r="O6" s="511">
        <v>5.19</v>
      </c>
      <c r="P6" s="511">
        <v>14.96</v>
      </c>
      <c r="Q6" s="512">
        <v>0</v>
      </c>
      <c r="R6" s="512" t="s">
        <v>293</v>
      </c>
      <c r="S6" s="511">
        <v>20.150000000000002</v>
      </c>
      <c r="U6" s="513"/>
    </row>
    <row r="7" spans="1:34" ht="15.75" customHeight="1">
      <c r="A7" s="510">
        <v>1972</v>
      </c>
      <c r="B7" s="511">
        <v>13.797510728680123</v>
      </c>
      <c r="C7" s="511">
        <v>0.12679078836024785</v>
      </c>
      <c r="D7" s="511">
        <v>13.924301517040371</v>
      </c>
      <c r="E7" s="511"/>
      <c r="F7" s="511">
        <v>1.9162508953482063</v>
      </c>
      <c r="G7" s="511">
        <v>0.31041841850441254</v>
      </c>
      <c r="H7" s="511">
        <v>2.2266693138526188</v>
      </c>
      <c r="I7" s="511"/>
      <c r="J7" s="511">
        <v>0.88990521583309368</v>
      </c>
      <c r="K7" s="511">
        <v>2.9076189101627521</v>
      </c>
      <c r="L7" s="511">
        <v>3.7975241259958459</v>
      </c>
      <c r="M7" s="511">
        <v>1.0152666671394932</v>
      </c>
      <c r="N7" s="511">
        <v>0.18623837597167131</v>
      </c>
      <c r="O7" s="511">
        <v>5.25</v>
      </c>
      <c r="P7" s="511">
        <v>15.9</v>
      </c>
      <c r="Q7" s="512">
        <v>0</v>
      </c>
      <c r="R7" s="512" t="s">
        <v>293</v>
      </c>
      <c r="S7" s="511">
        <v>21.15</v>
      </c>
      <c r="U7" s="513"/>
    </row>
    <row r="8" spans="1:34" ht="15.75" customHeight="1">
      <c r="A8" s="514">
        <v>1973</v>
      </c>
      <c r="B8" s="511">
        <v>14.719600546666983</v>
      </c>
      <c r="C8" s="511">
        <v>0.1392415001606418</v>
      </c>
      <c r="D8" s="511">
        <v>14.858842046827625</v>
      </c>
      <c r="E8" s="511"/>
      <c r="F8" s="511">
        <v>2.0122542647819541</v>
      </c>
      <c r="G8" s="511">
        <v>0.34503467712853764</v>
      </c>
      <c r="H8" s="511">
        <v>2.3572889419104919</v>
      </c>
      <c r="I8" s="511"/>
      <c r="J8" s="511">
        <v>0.9671127658559957</v>
      </c>
      <c r="K8" s="511">
        <v>3.1598818798137036</v>
      </c>
      <c r="L8" s="511">
        <v>4.1269946456696989</v>
      </c>
      <c r="M8" s="511">
        <v>1.0487291770411218</v>
      </c>
      <c r="N8" s="511">
        <v>0.19814518855106439</v>
      </c>
      <c r="O8" s="511">
        <v>5.66</v>
      </c>
      <c r="P8" s="511">
        <v>16.93</v>
      </c>
      <c r="Q8" s="512">
        <v>0</v>
      </c>
      <c r="R8" s="512" t="s">
        <v>293</v>
      </c>
      <c r="S8" s="511">
        <v>22.59</v>
      </c>
      <c r="U8" s="513"/>
    </row>
    <row r="9" spans="1:34" ht="15.75" customHeight="1">
      <c r="A9" s="510">
        <v>1974</v>
      </c>
      <c r="B9" s="511">
        <v>14.25272473425524</v>
      </c>
      <c r="C9" s="511">
        <v>0.13459338905605764</v>
      </c>
      <c r="D9" s="511">
        <v>14.387318123311298</v>
      </c>
      <c r="E9" s="511"/>
      <c r="F9" s="511">
        <v>2.0141566503786779</v>
      </c>
      <c r="G9" s="511">
        <v>0.35756335771023467</v>
      </c>
      <c r="H9" s="511">
        <v>2.3717200080889125</v>
      </c>
      <c r="I9" s="511"/>
      <c r="J9" s="511">
        <v>1.0150393077001216</v>
      </c>
      <c r="K9" s="511">
        <v>3.0466097275574224</v>
      </c>
      <c r="L9" s="511">
        <v>4.0616490352575436</v>
      </c>
      <c r="M9" s="511">
        <v>0.96619421797616312</v>
      </c>
      <c r="N9" s="511">
        <v>0.21311861536608354</v>
      </c>
      <c r="O9" s="511">
        <v>5.5199999999999987</v>
      </c>
      <c r="P9" s="511">
        <v>16.480000000000004</v>
      </c>
      <c r="Q9" s="512">
        <v>0</v>
      </c>
      <c r="R9" s="512" t="s">
        <v>293</v>
      </c>
      <c r="S9" s="511">
        <v>22.000000000000004</v>
      </c>
      <c r="U9" s="513"/>
    </row>
    <row r="10" spans="1:34" ht="15.75" customHeight="1">
      <c r="A10" s="510">
        <v>1975</v>
      </c>
      <c r="B10" s="511">
        <v>13.946149071619903</v>
      </c>
      <c r="C10" s="511">
        <v>0.13450797791676261</v>
      </c>
      <c r="D10" s="511">
        <v>14.080657049536665</v>
      </c>
      <c r="E10" s="511"/>
      <c r="F10" s="511">
        <v>1.9367650104579344</v>
      </c>
      <c r="G10" s="511">
        <v>0.3441501632047157</v>
      </c>
      <c r="H10" s="511">
        <v>2.2809151736626498</v>
      </c>
      <c r="I10" s="511"/>
      <c r="J10" s="511">
        <v>0.99678917113204202</v>
      </c>
      <c r="K10" s="511">
        <v>2.9960000561945139</v>
      </c>
      <c r="L10" s="511">
        <v>3.9927892273265559</v>
      </c>
      <c r="M10" s="511">
        <v>0.93855263155196533</v>
      </c>
      <c r="N10" s="511">
        <v>0.24708591792216103</v>
      </c>
      <c r="O10" s="511">
        <v>5.4099999999999993</v>
      </c>
      <c r="P10" s="511">
        <v>16.13</v>
      </c>
      <c r="Q10" s="512">
        <v>0</v>
      </c>
      <c r="R10" s="512" t="s">
        <v>293</v>
      </c>
      <c r="S10" s="511">
        <v>21.54</v>
      </c>
      <c r="U10" s="513"/>
    </row>
    <row r="11" spans="1:34" ht="15.75" customHeight="1">
      <c r="A11" s="510">
        <v>1976</v>
      </c>
      <c r="B11" s="511">
        <v>14.589576361589099</v>
      </c>
      <c r="C11" s="511">
        <v>0.13875633845723076</v>
      </c>
      <c r="D11" s="511">
        <v>14.72833270004633</v>
      </c>
      <c r="E11" s="511"/>
      <c r="F11" s="511">
        <v>1.9813328223744251</v>
      </c>
      <c r="G11" s="511">
        <v>0.3438430555589676</v>
      </c>
      <c r="H11" s="511">
        <v>2.3251758779333929</v>
      </c>
      <c r="I11" s="511"/>
      <c r="J11" s="511">
        <v>1.0607574237613591</v>
      </c>
      <c r="K11" s="511">
        <v>3.0938894696337167</v>
      </c>
      <c r="L11" s="511">
        <v>4.1546468933950758</v>
      </c>
      <c r="M11" s="511">
        <v>0.95275371258872521</v>
      </c>
      <c r="N11" s="511">
        <v>0.30909081603647381</v>
      </c>
      <c r="O11" s="511">
        <v>5.59</v>
      </c>
      <c r="P11" s="511">
        <v>16.88</v>
      </c>
      <c r="Q11" s="512">
        <v>0</v>
      </c>
      <c r="R11" s="512" t="s">
        <v>293</v>
      </c>
      <c r="S11" s="511">
        <v>22.47</v>
      </c>
      <c r="U11" s="513"/>
    </row>
    <row r="12" spans="1:34" ht="15.75" customHeight="1">
      <c r="A12" s="510">
        <v>1977</v>
      </c>
      <c r="B12" s="511">
        <v>15.028871056918176</v>
      </c>
      <c r="C12" s="511">
        <v>0.14643219008236041</v>
      </c>
      <c r="D12" s="511">
        <v>15.175303247000535</v>
      </c>
      <c r="E12" s="511"/>
      <c r="F12" s="511">
        <v>2.0062247463373306</v>
      </c>
      <c r="G12" s="511">
        <v>0.37241280287199968</v>
      </c>
      <c r="H12" s="511">
        <v>2.3786375492093303</v>
      </c>
      <c r="I12" s="511"/>
      <c r="J12" s="511">
        <v>1.1618097834829963</v>
      </c>
      <c r="K12" s="511">
        <v>3.0765249314591574</v>
      </c>
      <c r="L12" s="511">
        <v>4.2383347149421535</v>
      </c>
      <c r="M12" s="511">
        <v>0.95282029210348695</v>
      </c>
      <c r="N12" s="511">
        <v>0.30490419674449404</v>
      </c>
      <c r="O12" s="511">
        <v>5.7100000000000009</v>
      </c>
      <c r="P12" s="511">
        <v>17.34</v>
      </c>
      <c r="Q12" s="512">
        <v>0</v>
      </c>
      <c r="R12" s="512" t="s">
        <v>293</v>
      </c>
      <c r="S12" s="511">
        <v>23.05</v>
      </c>
      <c r="U12" s="513"/>
    </row>
    <row r="13" spans="1:34" ht="15.75" customHeight="1">
      <c r="A13" s="514">
        <v>1978</v>
      </c>
      <c r="B13" s="511">
        <v>15.968776746578513</v>
      </c>
      <c r="C13" s="511">
        <v>0.15102590987494</v>
      </c>
      <c r="D13" s="511">
        <v>16.119802656453452</v>
      </c>
      <c r="E13" s="511"/>
      <c r="F13" s="511">
        <v>2.0742024071080221</v>
      </c>
      <c r="G13" s="511">
        <v>0.38743649613755526</v>
      </c>
      <c r="H13" s="511">
        <v>2.4616389032455772</v>
      </c>
      <c r="I13" s="511"/>
      <c r="J13" s="511">
        <v>1.2593102364635025</v>
      </c>
      <c r="K13" s="511">
        <v>3.1175158247342187</v>
      </c>
      <c r="L13" s="511">
        <v>4.376826061197721</v>
      </c>
      <c r="M13" s="511">
        <v>0.96471153278978383</v>
      </c>
      <c r="N13" s="511">
        <v>0.30702084631346682</v>
      </c>
      <c r="O13" s="511">
        <v>5.8800000000000008</v>
      </c>
      <c r="P13" s="511">
        <v>18.350000000000001</v>
      </c>
      <c r="Q13" s="512">
        <v>0</v>
      </c>
      <c r="R13" s="512" t="s">
        <v>293</v>
      </c>
      <c r="S13" s="511">
        <v>24.230000000000004</v>
      </c>
      <c r="U13" s="513"/>
    </row>
    <row r="14" spans="1:34" ht="15.75" customHeight="1">
      <c r="A14" s="510">
        <v>1979</v>
      </c>
      <c r="B14" s="511">
        <v>16.272221848605579</v>
      </c>
      <c r="C14" s="511">
        <v>0.1524600318616379</v>
      </c>
      <c r="D14" s="511">
        <v>16.424681880467215</v>
      </c>
      <c r="E14" s="511"/>
      <c r="F14" s="511">
        <v>2.0907509284147854</v>
      </c>
      <c r="G14" s="511">
        <v>0.39795334125929732</v>
      </c>
      <c r="H14" s="511">
        <v>2.4887042696740829</v>
      </c>
      <c r="I14" s="511"/>
      <c r="J14" s="511">
        <v>1.3717302664730735</v>
      </c>
      <c r="K14" s="511">
        <v>3.1531863534105522</v>
      </c>
      <c r="L14" s="511">
        <v>4.5249166198836255</v>
      </c>
      <c r="M14" s="511">
        <v>0.98467000699543883</v>
      </c>
      <c r="N14" s="511">
        <v>0.3270272229796371</v>
      </c>
      <c r="O14" s="511">
        <v>6.0599999999999987</v>
      </c>
      <c r="P14" s="511">
        <v>18.690000000000001</v>
      </c>
      <c r="Q14" s="512">
        <v>0</v>
      </c>
      <c r="R14" s="512" t="s">
        <v>293</v>
      </c>
      <c r="S14" s="511">
        <v>24.75</v>
      </c>
      <c r="U14" s="513"/>
    </row>
    <row r="15" spans="1:34" ht="30" customHeight="1">
      <c r="A15" s="510">
        <v>1980</v>
      </c>
      <c r="B15" s="511">
        <v>16.703135150012475</v>
      </c>
      <c r="C15" s="511">
        <v>0.15666724526813575</v>
      </c>
      <c r="D15" s="511">
        <v>16.85980239528061</v>
      </c>
      <c r="E15" s="511"/>
      <c r="F15" s="511">
        <v>2.0696141159078376</v>
      </c>
      <c r="G15" s="511">
        <v>0.39976971985397264</v>
      </c>
      <c r="H15" s="511">
        <v>2.4693838357618101</v>
      </c>
      <c r="I15" s="511"/>
      <c r="J15" s="511">
        <v>1.3002396419417914</v>
      </c>
      <c r="K15" s="511">
        <v>2.982681133221416</v>
      </c>
      <c r="L15" s="511">
        <v>4.2829207751632072</v>
      </c>
      <c r="M15" s="511">
        <v>1.0106422597146836</v>
      </c>
      <c r="N15" s="511">
        <v>0.3772507340796864</v>
      </c>
      <c r="O15" s="511">
        <v>5.8499999999999988</v>
      </c>
      <c r="P15" s="511">
        <v>19.149999999999999</v>
      </c>
      <c r="Q15" s="512">
        <v>0</v>
      </c>
      <c r="R15" s="512" t="s">
        <v>293</v>
      </c>
      <c r="S15" s="511">
        <v>24.999999999999996</v>
      </c>
      <c r="U15" s="513"/>
    </row>
    <row r="16" spans="1:34" ht="15.75" customHeight="1">
      <c r="A16" s="510">
        <v>1981</v>
      </c>
      <c r="B16" s="511">
        <v>16.318787326010799</v>
      </c>
      <c r="C16" s="511">
        <v>0.15583108919316771</v>
      </c>
      <c r="D16" s="511">
        <v>16.474618415203967</v>
      </c>
      <c r="E16" s="511"/>
      <c r="F16" s="511">
        <v>1.98351749004574</v>
      </c>
      <c r="G16" s="511">
        <v>0.40203923446392731</v>
      </c>
      <c r="H16" s="511">
        <v>2.3855567245096672</v>
      </c>
      <c r="I16" s="511"/>
      <c r="J16" s="511">
        <v>1.2427546586206253</v>
      </c>
      <c r="K16" s="511">
        <v>2.7678054431495891</v>
      </c>
      <c r="L16" s="511">
        <v>4.0105601017702144</v>
      </c>
      <c r="M16" s="511">
        <v>0.98156957457269045</v>
      </c>
      <c r="N16" s="511">
        <v>0.41769518394346089</v>
      </c>
      <c r="O16" s="511">
        <v>5.55</v>
      </c>
      <c r="P16" s="511">
        <v>18.720000000000002</v>
      </c>
      <c r="Q16" s="512">
        <v>0</v>
      </c>
      <c r="R16" s="512" t="s">
        <v>293</v>
      </c>
      <c r="S16" s="511">
        <v>24.270000000000003</v>
      </c>
      <c r="U16" s="513"/>
    </row>
    <row r="17" spans="1:21" ht="15.75" customHeight="1">
      <c r="A17" s="510">
        <v>1982</v>
      </c>
      <c r="B17" s="511">
        <v>16.860801159191531</v>
      </c>
      <c r="C17" s="511">
        <v>0.16892839474991841</v>
      </c>
      <c r="D17" s="511">
        <v>17.029729553941451</v>
      </c>
      <c r="E17" s="511"/>
      <c r="F17" s="511">
        <v>1.9554534623206263</v>
      </c>
      <c r="G17" s="511">
        <v>0.42442493577820889</v>
      </c>
      <c r="H17" s="511">
        <v>2.3798783980988354</v>
      </c>
      <c r="I17" s="511"/>
      <c r="J17" s="511">
        <v>1.3398027489712714</v>
      </c>
      <c r="K17" s="511">
        <v>2.7657284861953078</v>
      </c>
      <c r="L17" s="511">
        <v>4.1055312351665787</v>
      </c>
      <c r="M17" s="511">
        <v>1.031115434305294</v>
      </c>
      <c r="N17" s="511">
        <v>0.43374537848784267</v>
      </c>
      <c r="O17" s="511">
        <v>5.7299999999999995</v>
      </c>
      <c r="P17" s="511">
        <v>19.25</v>
      </c>
      <c r="Q17" s="512">
        <v>0</v>
      </c>
      <c r="R17" s="512" t="s">
        <v>293</v>
      </c>
      <c r="S17" s="511">
        <v>24.98</v>
      </c>
      <c r="U17" s="513"/>
    </row>
    <row r="18" spans="1:21" ht="15.75" customHeight="1">
      <c r="A18" s="510">
        <v>1983</v>
      </c>
      <c r="B18" s="511">
        <v>17.218988299612359</v>
      </c>
      <c r="C18" s="511">
        <v>0.17997857777914353</v>
      </c>
      <c r="D18" s="511">
        <v>17.398966877391501</v>
      </c>
      <c r="E18" s="511"/>
      <c r="F18" s="511">
        <v>1.958530902205827</v>
      </c>
      <c r="G18" s="511">
        <v>0.44191203244470645</v>
      </c>
      <c r="H18" s="511">
        <v>2.4004429346505334</v>
      </c>
      <c r="I18" s="511"/>
      <c r="J18" s="511">
        <v>1.4764558965378107</v>
      </c>
      <c r="K18" s="511">
        <v>2.9431949494986012</v>
      </c>
      <c r="L18" s="511">
        <v>4.4196508460364115</v>
      </c>
      <c r="M18" s="511">
        <v>1.1384585437397381</v>
      </c>
      <c r="N18" s="511">
        <v>0.39248079818181425</v>
      </c>
      <c r="O18" s="511">
        <v>6.18</v>
      </c>
      <c r="P18" s="511">
        <v>19.57</v>
      </c>
      <c r="Q18" s="512">
        <v>0</v>
      </c>
      <c r="R18" s="512" t="s">
        <v>293</v>
      </c>
      <c r="S18" s="511">
        <v>25.75</v>
      </c>
      <c r="U18" s="513"/>
    </row>
    <row r="19" spans="1:21" ht="15.75" customHeight="1">
      <c r="A19" s="510">
        <v>1984</v>
      </c>
      <c r="B19" s="511">
        <v>17.810786132174023</v>
      </c>
      <c r="C19" s="511">
        <v>0.19831496267600063</v>
      </c>
      <c r="D19" s="511">
        <v>18.009101094850024</v>
      </c>
      <c r="E19" s="511"/>
      <c r="F19" s="511">
        <v>2.0404935282162859</v>
      </c>
      <c r="G19" s="511">
        <v>0.48360599496645251</v>
      </c>
      <c r="H19" s="511">
        <v>2.5240995231827386</v>
      </c>
      <c r="I19" s="511"/>
      <c r="J19" s="511">
        <v>1.6458620845675842</v>
      </c>
      <c r="K19" s="511">
        <v>3.1962452755859929</v>
      </c>
      <c r="L19" s="511">
        <v>4.8421073601535767</v>
      </c>
      <c r="M19" s="511">
        <v>1.235971682203969</v>
      </c>
      <c r="N19" s="511">
        <v>0.37872033960969065</v>
      </c>
      <c r="O19" s="511">
        <v>6.7599999999999989</v>
      </c>
      <c r="P19" s="511">
        <v>20.229999999999997</v>
      </c>
      <c r="Q19" s="512">
        <v>0</v>
      </c>
      <c r="R19" s="512" t="s">
        <v>293</v>
      </c>
      <c r="S19" s="511">
        <v>26.989999999999995</v>
      </c>
      <c r="U19" s="513"/>
    </row>
    <row r="20" spans="1:21" ht="15.75" customHeight="1">
      <c r="A20" s="510">
        <v>1985</v>
      </c>
      <c r="B20" s="511">
        <v>18.00072679490183</v>
      </c>
      <c r="C20" s="511">
        <v>0.21344858401335928</v>
      </c>
      <c r="D20" s="511">
        <v>18.21417537891519</v>
      </c>
      <c r="E20" s="511"/>
      <c r="F20" s="511">
        <v>2.0609385079980953</v>
      </c>
      <c r="G20" s="511">
        <v>0.52025582848049867</v>
      </c>
      <c r="H20" s="511">
        <v>2.5811943364785939</v>
      </c>
      <c r="I20" s="511"/>
      <c r="J20" s="511">
        <v>1.7665717527407152</v>
      </c>
      <c r="K20" s="511">
        <v>3.3871712419452695</v>
      </c>
      <c r="L20" s="511">
        <v>5.1537429946859845</v>
      </c>
      <c r="M20" s="511">
        <v>1.2225525928201573</v>
      </c>
      <c r="N20" s="511">
        <v>0.33833469710007191</v>
      </c>
      <c r="O20" s="511">
        <v>7.1099999999999994</v>
      </c>
      <c r="P20" s="511">
        <v>20.399999999999999</v>
      </c>
      <c r="Q20" s="512">
        <v>0</v>
      </c>
      <c r="R20" s="512" t="s">
        <v>293</v>
      </c>
      <c r="S20" s="511">
        <v>27.509999999999998</v>
      </c>
      <c r="U20" s="513"/>
    </row>
    <row r="21" spans="1:21" ht="15.75" customHeight="1">
      <c r="A21" s="514">
        <v>1986</v>
      </c>
      <c r="B21" s="511">
        <v>18.973312602461334</v>
      </c>
      <c r="C21" s="511">
        <v>0.24353470723138632</v>
      </c>
      <c r="D21" s="511">
        <v>19.216847309692721</v>
      </c>
      <c r="E21" s="511"/>
      <c r="F21" s="511">
        <v>2.1724673649290605</v>
      </c>
      <c r="G21" s="511">
        <v>0.58486849044270783</v>
      </c>
      <c r="H21" s="511">
        <v>2.7573358553717684</v>
      </c>
      <c r="I21" s="511"/>
      <c r="J21" s="511">
        <v>1.9694647030449637</v>
      </c>
      <c r="K21" s="511">
        <v>3.7485959061112655</v>
      </c>
      <c r="L21" s="511">
        <v>5.7180606091562289</v>
      </c>
      <c r="M21" s="511">
        <v>1.3235361931696761</v>
      </c>
      <c r="N21" s="511">
        <v>0.32422003260960386</v>
      </c>
      <c r="O21" s="511">
        <v>7.8699999999999992</v>
      </c>
      <c r="P21" s="511">
        <v>21.47</v>
      </c>
      <c r="Q21" s="512">
        <v>0</v>
      </c>
      <c r="R21" s="512" t="s">
        <v>293</v>
      </c>
      <c r="S21" s="511">
        <v>29.339999999999996</v>
      </c>
      <c r="U21" s="513"/>
    </row>
    <row r="22" spans="1:21" ht="15.75" customHeight="1">
      <c r="A22" s="510">
        <v>1987</v>
      </c>
      <c r="B22" s="511">
        <v>19.592702746684196</v>
      </c>
      <c r="C22" s="511">
        <v>0.36076897673950981</v>
      </c>
      <c r="D22" s="511">
        <v>19.953471723423707</v>
      </c>
      <c r="E22" s="511"/>
      <c r="F22" s="511">
        <v>2.2896858941285374</v>
      </c>
      <c r="G22" s="511">
        <v>0.6192376050507965</v>
      </c>
      <c r="H22" s="511">
        <v>2.908923499179334</v>
      </c>
      <c r="I22" s="511"/>
      <c r="J22" s="511">
        <v>2.2082058938878575</v>
      </c>
      <c r="K22" s="511">
        <v>3.8711514186513591</v>
      </c>
      <c r="L22" s="511">
        <v>6.0793573125392166</v>
      </c>
      <c r="M22" s="511">
        <v>1.4106361056704766</v>
      </c>
      <c r="N22" s="511">
        <v>0.29761135918726833</v>
      </c>
      <c r="O22" s="511">
        <v>8.4699999999999989</v>
      </c>
      <c r="P22" s="511">
        <v>22.180000000000003</v>
      </c>
      <c r="Q22" s="512">
        <v>0</v>
      </c>
      <c r="R22" s="512" t="s">
        <v>293</v>
      </c>
      <c r="S22" s="511">
        <v>30.650000000000002</v>
      </c>
      <c r="U22" s="513"/>
    </row>
    <row r="23" spans="1:21" ht="15.75" customHeight="1">
      <c r="A23" s="510">
        <v>1988</v>
      </c>
      <c r="B23" s="511">
        <v>20.601474132825498</v>
      </c>
      <c r="C23" s="511">
        <v>0.43194529442711027</v>
      </c>
      <c r="D23" s="511">
        <v>21.033419427252607</v>
      </c>
      <c r="E23" s="511"/>
      <c r="F23" s="511">
        <v>2.3856703199499765</v>
      </c>
      <c r="G23" s="511">
        <v>0.79499098278601921</v>
      </c>
      <c r="H23" s="511">
        <v>3.1806613027359956</v>
      </c>
      <c r="I23" s="511"/>
      <c r="J23" s="511">
        <v>2.4869840993611136</v>
      </c>
      <c r="K23" s="511">
        <v>4.139612380026815</v>
      </c>
      <c r="L23" s="511">
        <v>6.6265964793879286</v>
      </c>
      <c r="M23" s="511">
        <v>1.5164672433989426</v>
      </c>
      <c r="N23" s="511">
        <v>0.26285554722452448</v>
      </c>
      <c r="O23" s="511">
        <v>9.370000000000001</v>
      </c>
      <c r="P23" s="511">
        <v>23.25</v>
      </c>
      <c r="Q23" s="512">
        <v>0</v>
      </c>
      <c r="R23" s="512" t="s">
        <v>293</v>
      </c>
      <c r="S23" s="511">
        <v>32.620000000000005</v>
      </c>
      <c r="U23" s="513"/>
    </row>
    <row r="24" spans="1:21" ht="15.75" customHeight="1">
      <c r="A24" s="510">
        <v>1989</v>
      </c>
      <c r="B24" s="511">
        <v>21.048677624091344</v>
      </c>
      <c r="C24" s="511">
        <v>0.61086599111612783</v>
      </c>
      <c r="D24" s="511">
        <v>21.659543615207472</v>
      </c>
      <c r="E24" s="511"/>
      <c r="F24" s="511">
        <v>2.6275666496921577</v>
      </c>
      <c r="G24" s="511">
        <v>1.2373719224953312</v>
      </c>
      <c r="H24" s="511">
        <v>3.8649385721874889</v>
      </c>
      <c r="I24" s="511"/>
      <c r="J24" s="511">
        <v>3.12940280900964</v>
      </c>
      <c r="K24" s="511">
        <v>3.4808684012242694</v>
      </c>
      <c r="L24" s="511">
        <v>6.6102712102339094</v>
      </c>
      <c r="M24" s="511">
        <v>1.6614908761546305</v>
      </c>
      <c r="N24" s="511">
        <v>0.24375572621650163</v>
      </c>
      <c r="O24" s="511">
        <v>10.119999999999999</v>
      </c>
      <c r="P24" s="511">
        <v>23.920000000000005</v>
      </c>
      <c r="Q24" s="512">
        <v>0</v>
      </c>
      <c r="R24" s="512" t="s">
        <v>293</v>
      </c>
      <c r="S24" s="511">
        <v>34.040000000000006</v>
      </c>
      <c r="U24" s="513"/>
    </row>
    <row r="25" spans="1:21" ht="30" customHeight="1">
      <c r="A25" s="510">
        <v>1990</v>
      </c>
      <c r="B25" s="511">
        <v>21.761602410235177</v>
      </c>
      <c r="C25" s="511">
        <v>1.0023671075311587</v>
      </c>
      <c r="D25" s="511">
        <v>22.763969517766334</v>
      </c>
      <c r="E25" s="511"/>
      <c r="F25" s="511">
        <v>2.3092467363782698</v>
      </c>
      <c r="G25" s="511">
        <v>1.4128997920629314</v>
      </c>
      <c r="H25" s="511">
        <v>3.7221465284412014</v>
      </c>
      <c r="I25" s="511"/>
      <c r="J25" s="511">
        <v>3.1493898800483708</v>
      </c>
      <c r="K25" s="511">
        <v>3.3985065790571953</v>
      </c>
      <c r="L25" s="511">
        <v>6.5478964591055657</v>
      </c>
      <c r="M25" s="511">
        <v>1.6868366413003444</v>
      </c>
      <c r="N25" s="511">
        <v>0.23915085338655279</v>
      </c>
      <c r="O25" s="511">
        <v>10.65</v>
      </c>
      <c r="P25" s="511">
        <v>24.31</v>
      </c>
      <c r="Q25" s="512">
        <v>0</v>
      </c>
      <c r="R25" s="512" t="s">
        <v>293</v>
      </c>
      <c r="S25" s="511">
        <v>34.96</v>
      </c>
      <c r="U25" s="513"/>
    </row>
    <row r="26" spans="1:21" ht="15.75" customHeight="1">
      <c r="A26" s="514">
        <v>1991</v>
      </c>
      <c r="B26" s="511">
        <v>21.551493681693355</v>
      </c>
      <c r="C26" s="511">
        <v>1.1328176239771073</v>
      </c>
      <c r="D26" s="511">
        <v>22.684311305670462</v>
      </c>
      <c r="E26" s="511"/>
      <c r="F26" s="511">
        <v>2.2371978492667428</v>
      </c>
      <c r="G26" s="511">
        <v>1.6118378653691083</v>
      </c>
      <c r="H26" s="511">
        <v>3.8490357146358511</v>
      </c>
      <c r="I26" s="511"/>
      <c r="J26" s="511">
        <v>3.0290883320217539</v>
      </c>
      <c r="K26" s="511">
        <v>3.1886094070405613</v>
      </c>
      <c r="L26" s="511">
        <v>6.2176977390623147</v>
      </c>
      <c r="M26" s="511">
        <v>1.7276467715914672</v>
      </c>
      <c r="N26" s="511">
        <v>0.23130846903989957</v>
      </c>
      <c r="O26" s="511">
        <v>10.689999999999998</v>
      </c>
      <c r="P26" s="511">
        <v>24.019999999999996</v>
      </c>
      <c r="Q26" s="512">
        <v>0</v>
      </c>
      <c r="R26" s="512" t="s">
        <v>293</v>
      </c>
      <c r="S26" s="511">
        <v>34.709999999999994</v>
      </c>
      <c r="U26" s="513"/>
    </row>
    <row r="27" spans="1:21" ht="15.75" customHeight="1">
      <c r="A27" s="510">
        <v>1992</v>
      </c>
      <c r="B27" s="511">
        <v>21.749149647396866</v>
      </c>
      <c r="C27" s="511">
        <v>1.4333431407878419</v>
      </c>
      <c r="D27" s="511">
        <v>23.182492788184707</v>
      </c>
      <c r="E27" s="511"/>
      <c r="F27" s="511">
        <v>2.0936126684670446</v>
      </c>
      <c r="G27" s="511">
        <v>1.802208813757167</v>
      </c>
      <c r="H27" s="511">
        <v>3.8958214822242114</v>
      </c>
      <c r="I27" s="511"/>
      <c r="J27" s="511">
        <v>2.9806521848569445</v>
      </c>
      <c r="K27" s="511">
        <v>3.2085321878231023</v>
      </c>
      <c r="L27" s="511">
        <v>6.1891843726800468</v>
      </c>
      <c r="M27" s="511">
        <v>1.705263672774944</v>
      </c>
      <c r="N27" s="511">
        <v>0.19723768413608808</v>
      </c>
      <c r="O27" s="511">
        <v>11.129999999999999</v>
      </c>
      <c r="P27" s="511">
        <v>24.04</v>
      </c>
      <c r="Q27" s="512">
        <v>0</v>
      </c>
      <c r="R27" s="512" t="s">
        <v>293</v>
      </c>
      <c r="S27" s="511">
        <v>35.17</v>
      </c>
      <c r="U27" s="513"/>
    </row>
    <row r="28" spans="1:21" ht="15.75" customHeight="1">
      <c r="A28" s="510">
        <v>1993</v>
      </c>
      <c r="B28" s="511">
        <v>21.631629558429683</v>
      </c>
      <c r="C28" s="511">
        <v>1.8330606558749045</v>
      </c>
      <c r="D28" s="511">
        <v>23.464690214304589</v>
      </c>
      <c r="E28" s="511"/>
      <c r="F28" s="511">
        <v>1.9712398294423459</v>
      </c>
      <c r="G28" s="511">
        <v>1.9959452324838018</v>
      </c>
      <c r="H28" s="511">
        <v>3.9671850619261475</v>
      </c>
      <c r="I28" s="511"/>
      <c r="J28" s="511">
        <v>3.2655600843582966</v>
      </c>
      <c r="K28" s="511">
        <v>3.0133253668689184</v>
      </c>
      <c r="L28" s="511">
        <v>6.2788854512272145</v>
      </c>
      <c r="M28" s="511">
        <v>1.70210866041408</v>
      </c>
      <c r="N28" s="511">
        <v>0.16713061212797353</v>
      </c>
      <c r="O28" s="511">
        <v>11.81</v>
      </c>
      <c r="P28" s="511">
        <v>23.770000000000003</v>
      </c>
      <c r="Q28" s="512">
        <v>0</v>
      </c>
      <c r="R28" s="512" t="s">
        <v>293</v>
      </c>
      <c r="S28" s="511">
        <v>35.580000000000005</v>
      </c>
      <c r="U28" s="513"/>
    </row>
    <row r="29" spans="1:21" ht="15.75" customHeight="1">
      <c r="A29" s="510">
        <v>1994</v>
      </c>
      <c r="B29" s="511">
        <v>20.856146172291137</v>
      </c>
      <c r="C29" s="511">
        <v>2.3977521961512389</v>
      </c>
      <c r="D29" s="511">
        <v>23.253898368442375</v>
      </c>
      <c r="E29" s="511"/>
      <c r="F29" s="511">
        <v>1.8206830256655049</v>
      </c>
      <c r="G29" s="511">
        <v>2.3182047221743525</v>
      </c>
      <c r="H29" s="511">
        <v>4.1388877478398571</v>
      </c>
      <c r="I29" s="511"/>
      <c r="J29" s="511">
        <v>3.4134965559128334</v>
      </c>
      <c r="K29" s="511">
        <v>3.0579773396930174</v>
      </c>
      <c r="L29" s="511">
        <v>6.4714738956058504</v>
      </c>
      <c r="M29" s="511">
        <v>1.722569186068559</v>
      </c>
      <c r="N29" s="511">
        <v>0.1631708020433574</v>
      </c>
      <c r="O29" s="511">
        <v>12.910000000000002</v>
      </c>
      <c r="P29" s="511">
        <v>22.84</v>
      </c>
      <c r="Q29" s="512">
        <v>0</v>
      </c>
      <c r="R29" s="512" t="s">
        <v>293</v>
      </c>
      <c r="S29" s="511">
        <v>35.75</v>
      </c>
      <c r="U29" s="513"/>
    </row>
    <row r="30" spans="1:21" ht="15.75" customHeight="1">
      <c r="A30" s="510">
        <v>1995</v>
      </c>
      <c r="B30" s="511">
        <v>20.175465796226479</v>
      </c>
      <c r="C30" s="511">
        <v>2.807284425342123</v>
      </c>
      <c r="D30" s="511">
        <v>22.982750221568601</v>
      </c>
      <c r="E30" s="511"/>
      <c r="F30" s="511">
        <v>1.6148274354001455</v>
      </c>
      <c r="G30" s="511">
        <v>2.5298087575485115</v>
      </c>
      <c r="H30" s="511">
        <v>4.1446361929486573</v>
      </c>
      <c r="I30" s="511"/>
      <c r="J30" s="511">
        <v>3.4190508170724323</v>
      </c>
      <c r="K30" s="511">
        <v>2.9557863792967241</v>
      </c>
      <c r="L30" s="511">
        <v>6.3748371963691568</v>
      </c>
      <c r="M30" s="511">
        <v>1.7480696207402089</v>
      </c>
      <c r="N30" s="511">
        <v>0.15970676837337153</v>
      </c>
      <c r="O30" s="511">
        <v>13.459999999999999</v>
      </c>
      <c r="P30" s="511">
        <v>21.949999999999996</v>
      </c>
      <c r="Q30" s="512">
        <v>0</v>
      </c>
      <c r="R30" s="512" t="s">
        <v>293</v>
      </c>
      <c r="S30" s="511">
        <v>35.409999999999997</v>
      </c>
      <c r="U30" s="513"/>
    </row>
    <row r="31" spans="1:21" ht="15.75" customHeight="1">
      <c r="A31" s="510">
        <v>1996</v>
      </c>
      <c r="B31" s="511">
        <v>20.712920023221233</v>
      </c>
      <c r="C31" s="511">
        <v>3.2256469625065338</v>
      </c>
      <c r="D31" s="511">
        <v>23.938566985727768</v>
      </c>
      <c r="E31" s="511"/>
      <c r="F31" s="511">
        <v>1.531157783974215</v>
      </c>
      <c r="G31" s="511">
        <v>2.8188685849131621</v>
      </c>
      <c r="H31" s="511">
        <v>4.3500263688873773</v>
      </c>
      <c r="I31" s="511"/>
      <c r="J31" s="511">
        <v>3.5717154566215514</v>
      </c>
      <c r="K31" s="511">
        <v>2.9850025615007576</v>
      </c>
      <c r="L31" s="511">
        <v>6.556718018122309</v>
      </c>
      <c r="M31" s="511">
        <v>1.7687664344579943</v>
      </c>
      <c r="N31" s="511">
        <v>0.16592219280455284</v>
      </c>
      <c r="O31" s="511">
        <v>14.37</v>
      </c>
      <c r="P31" s="511">
        <v>22.41</v>
      </c>
      <c r="Q31" s="512">
        <v>0</v>
      </c>
      <c r="R31" s="512" t="s">
        <v>293</v>
      </c>
      <c r="S31" s="511">
        <v>36.78</v>
      </c>
      <c r="U31" s="513"/>
    </row>
    <row r="32" spans="1:21" ht="15.75" customHeight="1">
      <c r="A32" s="510">
        <v>1997</v>
      </c>
      <c r="B32" s="511">
        <v>20.648055699420464</v>
      </c>
      <c r="C32" s="511">
        <v>3.5301916783765876</v>
      </c>
      <c r="D32" s="511">
        <v>24.178247377797053</v>
      </c>
      <c r="E32" s="511"/>
      <c r="F32" s="511">
        <v>1.4239493451614444</v>
      </c>
      <c r="G32" s="511">
        <v>3.1101762955303895</v>
      </c>
      <c r="H32" s="511">
        <v>4.5341256406918342</v>
      </c>
      <c r="I32" s="511"/>
      <c r="J32" s="511">
        <v>3.6454924007895904</v>
      </c>
      <c r="K32" s="511">
        <v>2.9255521338134511</v>
      </c>
      <c r="L32" s="511">
        <v>6.5710445346030415</v>
      </c>
      <c r="M32" s="511">
        <v>1.7685874914899811</v>
      </c>
      <c r="N32" s="511">
        <v>0.1779949554180924</v>
      </c>
      <c r="O32" s="511">
        <v>14.98</v>
      </c>
      <c r="P32" s="511">
        <v>22.25</v>
      </c>
      <c r="Q32" s="512">
        <v>0</v>
      </c>
      <c r="R32" s="512" t="s">
        <v>293</v>
      </c>
      <c r="S32" s="511">
        <v>37.230000000000004</v>
      </c>
      <c r="U32" s="513"/>
    </row>
    <row r="33" spans="1:21" ht="15.75" customHeight="1">
      <c r="A33" s="514">
        <v>1998</v>
      </c>
      <c r="B33" s="511">
        <v>20.329984926811257</v>
      </c>
      <c r="C33" s="511">
        <v>3.6403347770987864</v>
      </c>
      <c r="D33" s="511">
        <v>23.970319703910043</v>
      </c>
      <c r="E33" s="511"/>
      <c r="F33" s="511">
        <v>1.3348387797489314</v>
      </c>
      <c r="G33" s="511">
        <v>3.2801147329429883</v>
      </c>
      <c r="H33" s="511">
        <v>4.6149535126919199</v>
      </c>
      <c r="I33" s="511"/>
      <c r="J33" s="511">
        <v>3.6060705362701277</v>
      </c>
      <c r="K33" s="511">
        <v>2.8945923838770797</v>
      </c>
      <c r="L33" s="511">
        <v>6.5006629201472075</v>
      </c>
      <c r="M33" s="511">
        <v>1.7218875698110196</v>
      </c>
      <c r="N33" s="511">
        <v>0.18317629343980688</v>
      </c>
      <c r="O33" s="511">
        <v>15.143000000000002</v>
      </c>
      <c r="P33" s="511">
        <v>21.847999999999995</v>
      </c>
      <c r="Q33" s="512">
        <v>0</v>
      </c>
      <c r="R33" s="512" t="s">
        <v>293</v>
      </c>
      <c r="S33" s="511">
        <v>36.991</v>
      </c>
      <c r="U33" s="513"/>
    </row>
    <row r="34" spans="1:21" ht="15.75" customHeight="1">
      <c r="A34" s="510">
        <v>1999</v>
      </c>
      <c r="B34" s="511">
        <v>20.452597052379495</v>
      </c>
      <c r="C34" s="511">
        <v>3.9849907529953503</v>
      </c>
      <c r="D34" s="511">
        <v>24.437587805374847</v>
      </c>
      <c r="E34" s="511"/>
      <c r="F34" s="511">
        <v>1.1314087721770392</v>
      </c>
      <c r="G34" s="511">
        <v>3.4690742762234255</v>
      </c>
      <c r="H34" s="511">
        <v>4.6004830484004646</v>
      </c>
      <c r="I34" s="511"/>
      <c r="J34" s="511">
        <v>3.582353108094487</v>
      </c>
      <c r="K34" s="511">
        <v>2.8039939429076632</v>
      </c>
      <c r="L34" s="511">
        <v>6.3863470510021507</v>
      </c>
      <c r="M34" s="511">
        <v>1.6675879197790724</v>
      </c>
      <c r="N34" s="511">
        <v>0.20299417544346302</v>
      </c>
      <c r="O34" s="511">
        <v>15.507999999999997</v>
      </c>
      <c r="P34" s="511">
        <v>21.786999999999999</v>
      </c>
      <c r="Q34" s="512">
        <v>0</v>
      </c>
      <c r="R34" s="512" t="s">
        <v>293</v>
      </c>
      <c r="S34" s="511">
        <v>37.294999999999995</v>
      </c>
      <c r="U34" s="513"/>
    </row>
    <row r="35" spans="1:21" ht="30" customHeight="1">
      <c r="A35" s="510">
        <v>2000</v>
      </c>
      <c r="B35" s="511">
        <v>20.219455996887344</v>
      </c>
      <c r="C35" s="511">
        <v>4.1603157681238114</v>
      </c>
      <c r="D35" s="511">
        <v>24.379771765011157</v>
      </c>
      <c r="E35" s="511"/>
      <c r="F35" s="511">
        <v>0.9806752571815941</v>
      </c>
      <c r="G35" s="511">
        <v>3.6172666151583233</v>
      </c>
      <c r="H35" s="511">
        <v>4.5979418723399172</v>
      </c>
      <c r="I35" s="511"/>
      <c r="J35" s="511">
        <v>3.5479479671256815</v>
      </c>
      <c r="K35" s="511">
        <v>2.7411540711292597</v>
      </c>
      <c r="L35" s="511">
        <v>6.2891020382549412</v>
      </c>
      <c r="M35" s="511">
        <v>1.5649795784629266</v>
      </c>
      <c r="N35" s="511">
        <v>0.20280551793105983</v>
      </c>
      <c r="O35" s="511">
        <v>15.631664000000002</v>
      </c>
      <c r="P35" s="511">
        <v>21.402936772</v>
      </c>
      <c r="Q35" s="512">
        <v>0</v>
      </c>
      <c r="R35" s="512" t="s">
        <v>293</v>
      </c>
      <c r="S35" s="511">
        <v>37.034600772000005</v>
      </c>
      <c r="U35" s="513"/>
    </row>
    <row r="36" spans="1:21" ht="15.75" customHeight="1">
      <c r="A36" s="510">
        <v>2001</v>
      </c>
      <c r="B36" s="511">
        <v>19.895482461765432</v>
      </c>
      <c r="C36" s="511">
        <v>4.4855718729755143</v>
      </c>
      <c r="D36" s="511">
        <v>24.381054334740945</v>
      </c>
      <c r="E36" s="511"/>
      <c r="F36" s="511">
        <v>0.83656384618607504</v>
      </c>
      <c r="G36" s="511">
        <v>3.7648065026159618</v>
      </c>
      <c r="H36" s="511">
        <v>4.6013703488020372</v>
      </c>
      <c r="I36" s="511"/>
      <c r="J36" s="511">
        <v>3.5391892589940177</v>
      </c>
      <c r="K36" s="511">
        <v>2.7425963035582006</v>
      </c>
      <c r="L36" s="511">
        <v>6.2817855625522183</v>
      </c>
      <c r="M36" s="511">
        <v>1.5268948958563038</v>
      </c>
      <c r="N36" s="511">
        <v>0.2076880640484951</v>
      </c>
      <c r="O36" s="511">
        <v>16.059058833999998</v>
      </c>
      <c r="P36" s="511">
        <v>20.939734372</v>
      </c>
      <c r="Q36" s="511">
        <v>5.3481885318465934E-2</v>
      </c>
      <c r="R36" s="512" t="s">
        <v>293</v>
      </c>
      <c r="S36" s="511">
        <v>37.052275091318471</v>
      </c>
      <c r="U36" s="513"/>
    </row>
    <row r="37" spans="1:21" ht="15.75" customHeight="1">
      <c r="A37" s="510">
        <v>2002</v>
      </c>
      <c r="B37" s="511">
        <v>19.873476300225771</v>
      </c>
      <c r="C37" s="511">
        <v>5.0232528349612862</v>
      </c>
      <c r="D37" s="511">
        <v>24.896729135187059</v>
      </c>
      <c r="E37" s="511"/>
      <c r="F37" s="511">
        <v>0.71811070925912779</v>
      </c>
      <c r="G37" s="511">
        <v>3.9476268878757761</v>
      </c>
      <c r="H37" s="511">
        <v>4.6657375971349042</v>
      </c>
      <c r="I37" s="511"/>
      <c r="J37" s="511">
        <v>3.623828488405556</v>
      </c>
      <c r="K37" s="511">
        <v>2.8108826336753752</v>
      </c>
      <c r="L37" s="511">
        <v>6.4347111220809312</v>
      </c>
      <c r="M37" s="511">
        <v>1.5207224492195062</v>
      </c>
      <c r="N37" s="511">
        <v>0.21683266126510159</v>
      </c>
      <c r="O37" s="511">
        <v>16.926313294137497</v>
      </c>
      <c r="P37" s="511">
        <v>20.808419670750002</v>
      </c>
      <c r="Q37" s="511">
        <v>8.6036505547108164E-2</v>
      </c>
      <c r="R37" s="512" t="s">
        <v>293</v>
      </c>
      <c r="S37" s="511">
        <v>37.820769470434605</v>
      </c>
      <c r="U37" s="513"/>
    </row>
    <row r="38" spans="1:21" ht="15.75" customHeight="1">
      <c r="A38" s="510">
        <v>2003</v>
      </c>
      <c r="B38" s="511">
        <v>19.064311142197816</v>
      </c>
      <c r="C38" s="511">
        <v>5.4696913323780327</v>
      </c>
      <c r="D38" s="511">
        <v>24.53400247457585</v>
      </c>
      <c r="E38" s="511"/>
      <c r="F38" s="511">
        <v>0.61755560234525608</v>
      </c>
      <c r="G38" s="511">
        <v>4.1814998823109653</v>
      </c>
      <c r="H38" s="511">
        <v>4.799055484656221</v>
      </c>
      <c r="I38" s="511"/>
      <c r="J38" s="511">
        <v>3.6259797109964604</v>
      </c>
      <c r="K38" s="511">
        <v>2.8754709623213182</v>
      </c>
      <c r="L38" s="511">
        <v>6.5014506733177786</v>
      </c>
      <c r="M38" s="511">
        <v>1.559734486552907</v>
      </c>
      <c r="N38" s="511">
        <v>0.23640739234562169</v>
      </c>
      <c r="O38" s="511">
        <v>17.712376374559682</v>
      </c>
      <c r="P38" s="511">
        <v>19.918274136888694</v>
      </c>
      <c r="Q38" s="511">
        <v>0.10408512540084384</v>
      </c>
      <c r="R38" s="511">
        <v>1.6719464977120728E-2</v>
      </c>
      <c r="S38" s="511">
        <v>37.751455101826345</v>
      </c>
      <c r="U38" s="513"/>
    </row>
    <row r="39" spans="1:21" ht="15.75" customHeight="1">
      <c r="A39" s="510">
        <v>2004</v>
      </c>
      <c r="B39" s="511">
        <v>18.718662153284896</v>
      </c>
      <c r="C39" s="511">
        <v>6.0036523371562662</v>
      </c>
      <c r="D39" s="511">
        <v>24.722314490441164</v>
      </c>
      <c r="E39" s="511"/>
      <c r="F39" s="511">
        <v>0.54901052840316389</v>
      </c>
      <c r="G39" s="511">
        <v>4.3950973253803278</v>
      </c>
      <c r="H39" s="511">
        <v>4.9441078537834917</v>
      </c>
      <c r="I39" s="511"/>
      <c r="J39" s="511">
        <v>3.7540265697895543</v>
      </c>
      <c r="K39" s="511">
        <v>2.8694990291512066</v>
      </c>
      <c r="L39" s="511">
        <v>6.6235255989407609</v>
      </c>
      <c r="M39" s="511">
        <v>1.4918864279423649</v>
      </c>
      <c r="N39" s="511">
        <v>0.21655144829340706</v>
      </c>
      <c r="O39" s="511">
        <v>18.514161689419719</v>
      </c>
      <c r="P39" s="511">
        <v>19.48422412998147</v>
      </c>
      <c r="Q39" s="511">
        <v>0.11150180672886637</v>
      </c>
      <c r="R39" s="511">
        <v>1.8479408658922912E-2</v>
      </c>
      <c r="S39" s="511">
        <v>38.128367034788987</v>
      </c>
      <c r="U39" s="513"/>
    </row>
    <row r="40" spans="1:21" ht="15.75" customHeight="1">
      <c r="A40" s="510">
        <v>2005</v>
      </c>
      <c r="B40" s="511">
        <v>18.148858117721485</v>
      </c>
      <c r="C40" s="511">
        <v>6.5969292740969161</v>
      </c>
      <c r="D40" s="511">
        <v>24.7457873918184</v>
      </c>
      <c r="E40" s="511"/>
      <c r="F40" s="511">
        <v>0.47661116063844272</v>
      </c>
      <c r="G40" s="511">
        <v>4.6009209516536105</v>
      </c>
      <c r="H40" s="511">
        <v>5.0775321122920536</v>
      </c>
      <c r="I40" s="511"/>
      <c r="J40" s="511">
        <v>3.7670028688571868</v>
      </c>
      <c r="K40" s="511">
        <v>2.9268772922685224</v>
      </c>
      <c r="L40" s="511">
        <v>6.6938801611257093</v>
      </c>
      <c r="M40" s="511">
        <v>1.4854980794566652</v>
      </c>
      <c r="N40" s="511">
        <v>0.22667235867885271</v>
      </c>
      <c r="O40" s="511">
        <v>19.377228466332902</v>
      </c>
      <c r="P40" s="511">
        <v>18.85214163703878</v>
      </c>
      <c r="Q40" s="511">
        <v>0.12034281575675368</v>
      </c>
      <c r="R40" s="511">
        <v>9.6190279471493001E-2</v>
      </c>
      <c r="S40" s="511">
        <v>38.445903198599929</v>
      </c>
      <c r="U40" s="513"/>
    </row>
    <row r="41" spans="1:21" ht="15.75" customHeight="1">
      <c r="A41" s="510">
        <v>2006</v>
      </c>
      <c r="B41" s="511">
        <v>17.40505354838939</v>
      </c>
      <c r="C41" s="511">
        <v>7.216930150606311</v>
      </c>
      <c r="D41" s="511">
        <v>24.621983698995699</v>
      </c>
      <c r="E41" s="511"/>
      <c r="F41" s="511">
        <v>0.47484063721224051</v>
      </c>
      <c r="G41" s="511">
        <v>4.73558811469126</v>
      </c>
      <c r="H41" s="511">
        <v>5.2104287519035006</v>
      </c>
      <c r="I41" s="511"/>
      <c r="J41" s="511">
        <v>3.7972681880177936</v>
      </c>
      <c r="K41" s="511">
        <v>2.9057092631895958</v>
      </c>
      <c r="L41" s="511">
        <v>6.7029774512073894</v>
      </c>
      <c r="M41" s="511">
        <v>1.505398379852444</v>
      </c>
      <c r="N41" s="511">
        <v>0.21127799577316642</v>
      </c>
      <c r="O41" s="511">
        <v>20.160894096357403</v>
      </c>
      <c r="P41" s="511">
        <v>18.091172181374795</v>
      </c>
      <c r="Q41" s="511">
        <v>0.12603734744088935</v>
      </c>
      <c r="R41" s="511">
        <v>0.22376659203660104</v>
      </c>
      <c r="S41" s="511">
        <v>38.601870217209694</v>
      </c>
      <c r="U41" s="513"/>
    </row>
    <row r="42" spans="1:21" ht="15.75" customHeight="1">
      <c r="A42" s="510">
        <v>2007</v>
      </c>
      <c r="B42" s="511">
        <v>16.949636738915817</v>
      </c>
      <c r="C42" s="511">
        <v>7.7859515281463976</v>
      </c>
      <c r="D42" s="511">
        <v>24.735588267062216</v>
      </c>
      <c r="E42" s="511"/>
      <c r="F42" s="511">
        <v>0.43976612183664116</v>
      </c>
      <c r="G42" s="511">
        <v>4.9593254552380754</v>
      </c>
      <c r="H42" s="511">
        <v>5.3990915770747163</v>
      </c>
      <c r="I42" s="511"/>
      <c r="J42" s="511">
        <v>3.846303571596926</v>
      </c>
      <c r="K42" s="511">
        <v>2.9157729816862541</v>
      </c>
      <c r="L42" s="511">
        <v>6.7620765532831797</v>
      </c>
      <c r="M42" s="511">
        <v>1.5309497489977106</v>
      </c>
      <c r="N42" s="511">
        <v>0.22546620567678696</v>
      </c>
      <c r="O42" s="511">
        <v>21.038303285665361</v>
      </c>
      <c r="P42" s="511">
        <v>17.614869066429247</v>
      </c>
      <c r="Q42" s="511">
        <v>0.11918388207712101</v>
      </c>
      <c r="R42" s="511">
        <v>0.42622240449184123</v>
      </c>
      <c r="S42" s="511">
        <v>39.19857863866357</v>
      </c>
      <c r="U42" s="513"/>
    </row>
    <row r="43" spans="1:21" ht="15.75" customHeight="1">
      <c r="A43" s="510">
        <v>2008</v>
      </c>
      <c r="B43" s="511">
        <v>15.938341348678241</v>
      </c>
      <c r="C43" s="511">
        <v>8.128964261550589</v>
      </c>
      <c r="D43" s="511">
        <v>24.067305610228829</v>
      </c>
      <c r="E43" s="511"/>
      <c r="F43" s="511">
        <v>0.3966696310092781</v>
      </c>
      <c r="G43" s="511">
        <v>4.7284815031014125</v>
      </c>
      <c r="H43" s="511">
        <v>5.1251511341106903</v>
      </c>
      <c r="I43" s="511"/>
      <c r="J43" s="511">
        <v>3.5720471521306441</v>
      </c>
      <c r="K43" s="511">
        <v>2.7176095786238292</v>
      </c>
      <c r="L43" s="511">
        <v>6.2896567307544728</v>
      </c>
      <c r="M43" s="511">
        <v>1.3536878731295969</v>
      </c>
      <c r="N43" s="511">
        <v>0.20654531719981495</v>
      </c>
      <c r="O43" s="511">
        <v>20.500790368536073</v>
      </c>
      <c r="P43" s="511">
        <v>16.541556296887336</v>
      </c>
      <c r="Q43" s="511">
        <v>0.1245881907498462</v>
      </c>
      <c r="R43" s="511">
        <v>0.94321903075643321</v>
      </c>
      <c r="S43" s="511">
        <v>38.110153886929687</v>
      </c>
      <c r="U43" s="513"/>
    </row>
    <row r="44" spans="1:21" ht="15.75" customHeight="1">
      <c r="A44" s="510">
        <v>2009</v>
      </c>
      <c r="B44" s="511">
        <v>15.064101444864216</v>
      </c>
      <c r="C44" s="511">
        <v>8.2813679008808645</v>
      </c>
      <c r="D44" s="511">
        <v>23.34546934574508</v>
      </c>
      <c r="E44" s="511"/>
      <c r="F44" s="511">
        <v>0.34771734493424589</v>
      </c>
      <c r="G44" s="511">
        <v>4.7014485877010248</v>
      </c>
      <c r="H44" s="511">
        <v>5.0491659326352707</v>
      </c>
      <c r="I44" s="511"/>
      <c r="J44" s="511">
        <v>3.2829563369992938</v>
      </c>
      <c r="K44" s="511">
        <v>2.4980570189166</v>
      </c>
      <c r="L44" s="511">
        <v>5.7810133559158938</v>
      </c>
      <c r="M44" s="511">
        <v>1.3482183479824756</v>
      </c>
      <c r="N44" s="511">
        <v>0.20082247371153561</v>
      </c>
      <c r="O44" s="511">
        <v>20.112048192480259</v>
      </c>
      <c r="P44" s="511">
        <v>15.612641263509998</v>
      </c>
      <c r="Q44" s="511">
        <v>0.10717753570268493</v>
      </c>
      <c r="R44" s="511">
        <v>1.1832395596638638</v>
      </c>
      <c r="S44" s="511">
        <v>37.015106551356801</v>
      </c>
      <c r="U44" s="513"/>
    </row>
    <row r="45" spans="1:21" ht="30" customHeight="1">
      <c r="A45" s="510">
        <v>2010</v>
      </c>
      <c r="B45" s="511">
        <v>14.109268783908753</v>
      </c>
      <c r="C45" s="511">
        <v>8.5579981841383344</v>
      </c>
      <c r="D45" s="511">
        <v>22.667266968047088</v>
      </c>
      <c r="E45" s="511"/>
      <c r="F45" s="511">
        <v>0.31446260927993008</v>
      </c>
      <c r="G45" s="511">
        <v>4.847134499733702</v>
      </c>
      <c r="H45" s="511">
        <v>5.1615971090136323</v>
      </c>
      <c r="I45" s="511"/>
      <c r="J45" s="511">
        <v>3.3976011039953846</v>
      </c>
      <c r="K45" s="511">
        <v>2.5568720180438</v>
      </c>
      <c r="L45" s="511">
        <v>5.9544731220391842</v>
      </c>
      <c r="M45" s="511">
        <v>1.3807807617410239</v>
      </c>
      <c r="N45" s="511">
        <v>0.17779465419039434</v>
      </c>
      <c r="O45" s="511">
        <v>20.740386567652248</v>
      </c>
      <c r="P45" s="511">
        <v>14.601526047379078</v>
      </c>
      <c r="Q45" s="511">
        <v>0.10647489545491183</v>
      </c>
      <c r="R45" s="511">
        <v>1.4346235270860526</v>
      </c>
      <c r="S45" s="511">
        <v>36.883011037572288</v>
      </c>
      <c r="U45" s="513"/>
    </row>
    <row r="46" spans="1:21" ht="15.75" customHeight="1">
      <c r="A46" s="515">
        <v>2011</v>
      </c>
      <c r="B46" s="511">
        <v>13.428772977811297</v>
      </c>
      <c r="C46" s="511">
        <v>9.016271115102457</v>
      </c>
      <c r="D46" s="511">
        <v>22.445044092913754</v>
      </c>
      <c r="E46" s="511"/>
      <c r="F46" s="511">
        <v>0.28947511383087932</v>
      </c>
      <c r="G46" s="511">
        <v>4.9036313606748037</v>
      </c>
      <c r="H46" s="511">
        <v>5.193106474505683</v>
      </c>
      <c r="I46" s="511"/>
      <c r="J46" s="511">
        <v>3.3534371724223906</v>
      </c>
      <c r="K46" s="511">
        <v>2.4489187505518646</v>
      </c>
      <c r="L46" s="511">
        <v>5.8023559229742556</v>
      </c>
      <c r="M46" s="511">
        <v>1.2685383975689846</v>
      </c>
      <c r="N46" s="511">
        <v>0.17653063416422207</v>
      </c>
      <c r="O46" s="511">
        <v>20.990796796320499</v>
      </c>
      <c r="P46" s="511">
        <v>13.894778725806399</v>
      </c>
      <c r="Q46" s="511">
        <v>9.8264012184042723E-2</v>
      </c>
      <c r="R46" s="511">
        <v>1.3409375735768554</v>
      </c>
      <c r="S46" s="511">
        <v>36.324777107887797</v>
      </c>
      <c r="U46" s="513"/>
    </row>
    <row r="47" spans="1:21" ht="17.25" customHeight="1">
      <c r="A47" s="515" t="s">
        <v>588</v>
      </c>
      <c r="B47" s="511">
        <v>12.794916543680413</v>
      </c>
      <c r="C47" s="511">
        <v>9.5415723395747367</v>
      </c>
      <c r="D47" s="511">
        <v>22.33648888325515</v>
      </c>
      <c r="E47" s="511"/>
      <c r="F47" s="511">
        <v>0.2646183545736791</v>
      </c>
      <c r="G47" s="511">
        <v>4.9783488534878844</v>
      </c>
      <c r="H47" s="511">
        <v>5.2429672080615637</v>
      </c>
      <c r="I47" s="511"/>
      <c r="J47" s="511">
        <v>3.4138986971792389</v>
      </c>
      <c r="K47" s="511">
        <v>2.3921329237026683</v>
      </c>
      <c r="L47" s="511">
        <v>5.8060316208819067</v>
      </c>
      <c r="M47" s="511">
        <v>1.2117356282665237</v>
      </c>
      <c r="N47" s="511">
        <v>0.17100842039495223</v>
      </c>
      <c r="O47" s="511">
        <v>21.537688442211053</v>
      </c>
      <c r="P47" s="511">
        <v>13.230543318649044</v>
      </c>
      <c r="Q47" s="511">
        <v>9.2999999999999999E-2</v>
      </c>
      <c r="R47" s="511">
        <v>1.1796096754223186</v>
      </c>
      <c r="S47" s="511">
        <v>36.04084143628242</v>
      </c>
      <c r="U47" s="513"/>
    </row>
    <row r="48" spans="1:21" ht="15" customHeight="1">
      <c r="A48" s="516">
        <v>2013</v>
      </c>
      <c r="B48" s="511">
        <v>12.160814634706028</v>
      </c>
      <c r="C48" s="511">
        <v>9.8107263867856087</v>
      </c>
      <c r="D48" s="511">
        <v>21.971541021491639</v>
      </c>
      <c r="E48" s="511"/>
      <c r="F48" s="511">
        <v>0.24697720653464592</v>
      </c>
      <c r="G48" s="511">
        <v>5.055869672201097</v>
      </c>
      <c r="H48" s="511">
        <v>5.3028468787357426</v>
      </c>
      <c r="I48" s="511"/>
      <c r="J48" s="511">
        <v>3.4657194604721773</v>
      </c>
      <c r="K48" s="511">
        <v>2.3664026286039226</v>
      </c>
      <c r="L48" s="511">
        <v>5.8321220890760994</v>
      </c>
      <c r="M48" s="511">
        <v>1.231281851937194</v>
      </c>
      <c r="N48" s="511">
        <v>0.16220815875932562</v>
      </c>
      <c r="O48" s="511">
        <v>21.929999999999996</v>
      </c>
      <c r="P48" s="511">
        <v>12.57</v>
      </c>
      <c r="Q48" s="511">
        <v>9.4E-2</v>
      </c>
      <c r="R48" s="511">
        <v>1.3328196193006221</v>
      </c>
      <c r="S48" s="511">
        <v>35.926819619300623</v>
      </c>
      <c r="U48" s="513"/>
    </row>
    <row r="49" spans="1:34" s="517" customFormat="1" ht="15" customHeight="1">
      <c r="A49" s="516">
        <v>2014</v>
      </c>
      <c r="B49" s="511">
        <v>11.923352190745677</v>
      </c>
      <c r="C49" s="511">
        <v>10.273479184692432</v>
      </c>
      <c r="D49" s="511">
        <v>22.196831375438109</v>
      </c>
      <c r="E49" s="511"/>
      <c r="F49" s="511">
        <v>0.23745742248224253</v>
      </c>
      <c r="G49" s="511">
        <v>5.2775671572978711</v>
      </c>
      <c r="H49" s="511">
        <v>5.5150245797801132</v>
      </c>
      <c r="I49" s="511"/>
      <c r="J49" s="511">
        <v>3.5189992723331964</v>
      </c>
      <c r="K49" s="511">
        <v>2.3869979349510504</v>
      </c>
      <c r="L49" s="511">
        <v>5.9059972072842468</v>
      </c>
      <c r="M49" s="511">
        <v>1.222956450725452</v>
      </c>
      <c r="N49" s="511">
        <v>0.16919038677208079</v>
      </c>
      <c r="O49" s="511">
        <v>22.680000000000003</v>
      </c>
      <c r="P49" s="511">
        <v>12.33</v>
      </c>
      <c r="Q49" s="511">
        <v>8.8000000000000009E-2</v>
      </c>
      <c r="R49" s="511">
        <v>1.4953755462705902</v>
      </c>
      <c r="S49" s="511">
        <v>36.593375546270593</v>
      </c>
      <c r="V49" s="518"/>
      <c r="W49" s="518"/>
      <c r="X49" s="518"/>
      <c r="Y49" s="518"/>
      <c r="Z49" s="518"/>
      <c r="AA49" s="518"/>
      <c r="AB49" s="518"/>
      <c r="AC49" s="518"/>
      <c r="AD49" s="518"/>
      <c r="AE49" s="518"/>
      <c r="AF49" s="518"/>
      <c r="AG49" s="518"/>
      <c r="AH49" s="518"/>
    </row>
    <row r="50" spans="1:34" s="517" customFormat="1" ht="15" customHeight="1" thickBot="1">
      <c r="A50" s="519"/>
      <c r="B50" s="520"/>
      <c r="C50" s="520"/>
      <c r="D50" s="520"/>
      <c r="E50" s="520"/>
      <c r="F50" s="520"/>
      <c r="G50" s="520"/>
      <c r="H50" s="520"/>
      <c r="I50" s="520"/>
      <c r="J50" s="520"/>
      <c r="K50" s="520"/>
      <c r="L50" s="520"/>
      <c r="M50" s="520"/>
      <c r="N50" s="520"/>
      <c r="O50" s="520"/>
      <c r="P50" s="520"/>
      <c r="Q50" s="520"/>
      <c r="R50" s="520"/>
      <c r="S50" s="520"/>
      <c r="V50" s="518"/>
      <c r="W50" s="518"/>
      <c r="X50" s="518"/>
      <c r="Y50" s="518"/>
      <c r="Z50" s="518"/>
      <c r="AA50" s="518"/>
      <c r="AB50" s="518"/>
      <c r="AC50" s="518"/>
      <c r="AD50" s="518"/>
      <c r="AE50" s="518"/>
      <c r="AF50" s="518"/>
      <c r="AG50" s="518"/>
      <c r="AH50" s="518"/>
    </row>
    <row r="51" spans="1:34" s="517" customFormat="1" ht="15" customHeight="1" thickTop="1">
      <c r="A51" s="516"/>
      <c r="B51" s="511"/>
      <c r="C51" s="511"/>
      <c r="D51" s="511"/>
      <c r="E51" s="511"/>
      <c r="F51" s="511"/>
      <c r="G51" s="511"/>
      <c r="H51" s="511"/>
      <c r="I51" s="511"/>
      <c r="J51" s="511"/>
      <c r="K51" s="511"/>
      <c r="L51" s="511"/>
      <c r="M51" s="511"/>
      <c r="N51" s="511"/>
      <c r="O51" s="511"/>
      <c r="P51" s="511"/>
      <c r="Q51" s="521"/>
      <c r="S51" s="522"/>
      <c r="V51" s="518"/>
      <c r="W51" s="518"/>
      <c r="X51" s="518"/>
      <c r="Y51" s="518"/>
      <c r="Z51" s="518"/>
      <c r="AA51" s="518"/>
      <c r="AB51" s="518"/>
      <c r="AC51" s="518"/>
      <c r="AD51" s="518"/>
      <c r="AE51" s="518"/>
      <c r="AF51" s="518"/>
      <c r="AG51" s="518"/>
      <c r="AH51" s="518"/>
    </row>
    <row r="52" spans="1:34" s="517" customFormat="1" ht="15" customHeight="1">
      <c r="A52" s="523" t="s">
        <v>294</v>
      </c>
      <c r="B52" s="524"/>
      <c r="C52" s="524"/>
      <c r="D52" s="524"/>
      <c r="E52" s="524"/>
      <c r="F52" s="524"/>
      <c r="G52" s="524"/>
      <c r="H52" s="524"/>
      <c r="I52" s="524"/>
      <c r="J52" s="525"/>
      <c r="K52" s="525"/>
      <c r="L52" s="524"/>
      <c r="M52" s="524"/>
      <c r="N52" s="524"/>
      <c r="O52" s="524"/>
      <c r="P52" s="524"/>
      <c r="Q52" s="524"/>
      <c r="R52" s="524"/>
      <c r="S52" s="526"/>
      <c r="V52" s="518"/>
      <c r="W52" s="518"/>
      <c r="X52" s="518"/>
      <c r="Y52" s="518"/>
      <c r="Z52" s="518"/>
      <c r="AA52" s="518"/>
      <c r="AB52" s="518"/>
      <c r="AC52" s="518"/>
      <c r="AD52" s="518"/>
      <c r="AE52" s="518"/>
      <c r="AF52" s="518"/>
      <c r="AG52" s="518"/>
      <c r="AH52" s="518"/>
    </row>
    <row r="53" spans="1:34" s="517" customFormat="1" ht="15" customHeight="1">
      <c r="A53" s="523" t="s">
        <v>295</v>
      </c>
      <c r="B53" s="524"/>
      <c r="C53" s="524"/>
      <c r="D53" s="524"/>
      <c r="E53" s="524"/>
      <c r="F53" s="524"/>
      <c r="G53" s="524"/>
      <c r="H53" s="524"/>
      <c r="I53" s="524"/>
      <c r="J53" s="524"/>
      <c r="K53" s="524"/>
      <c r="L53" s="524"/>
      <c r="M53" s="524"/>
      <c r="N53" s="524"/>
      <c r="O53" s="524"/>
      <c r="P53" s="524"/>
      <c r="Q53" s="524"/>
      <c r="R53" s="524"/>
      <c r="S53" s="526"/>
      <c r="V53" s="518"/>
      <c r="W53" s="518"/>
      <c r="X53" s="518"/>
      <c r="Y53" s="518"/>
      <c r="Z53" s="518"/>
      <c r="AA53" s="518"/>
      <c r="AB53" s="518"/>
      <c r="AC53" s="518"/>
      <c r="AD53" s="518"/>
      <c r="AE53" s="518"/>
      <c r="AF53" s="518"/>
      <c r="AG53" s="518"/>
      <c r="AH53" s="518"/>
    </row>
    <row r="54" spans="1:34" s="517" customFormat="1" ht="15" customHeight="1">
      <c r="A54" s="527"/>
      <c r="B54" s="525"/>
      <c r="C54" s="525"/>
      <c r="D54" s="528"/>
      <c r="E54" s="528"/>
      <c r="F54" s="528"/>
      <c r="G54" s="528"/>
      <c r="H54" s="528"/>
      <c r="I54" s="528"/>
      <c r="J54" s="528"/>
      <c r="K54" s="528"/>
      <c r="L54" s="528"/>
      <c r="M54" s="528"/>
      <c r="N54" s="528"/>
      <c r="O54" s="528"/>
      <c r="P54" s="528"/>
      <c r="Q54" s="523"/>
      <c r="R54" s="529"/>
      <c r="S54" s="523"/>
      <c r="V54" s="518"/>
      <c r="W54" s="518"/>
      <c r="X54" s="518"/>
      <c r="Y54" s="518"/>
      <c r="Z54" s="518"/>
      <c r="AA54" s="518"/>
      <c r="AB54" s="518"/>
      <c r="AC54" s="518"/>
      <c r="AD54" s="518"/>
      <c r="AE54" s="518"/>
      <c r="AF54" s="518"/>
      <c r="AG54" s="518"/>
      <c r="AH54" s="518"/>
    </row>
    <row r="55" spans="1:34" s="517" customFormat="1" ht="15" customHeight="1">
      <c r="A55" s="523"/>
      <c r="B55" s="525"/>
      <c r="C55" s="525"/>
      <c r="D55" s="525"/>
      <c r="E55" s="525"/>
      <c r="F55" s="525"/>
      <c r="G55" s="525"/>
      <c r="H55" s="525"/>
      <c r="I55" s="525"/>
      <c r="J55" s="525"/>
      <c r="K55" s="525"/>
      <c r="L55" s="525"/>
      <c r="M55" s="530"/>
      <c r="N55" s="525"/>
      <c r="O55" s="531"/>
      <c r="P55" s="531"/>
      <c r="Q55" s="531"/>
      <c r="R55" s="532"/>
      <c r="S55" s="531"/>
      <c r="V55" s="518"/>
      <c r="W55" s="518"/>
      <c r="X55" s="518"/>
      <c r="Y55" s="518"/>
      <c r="Z55" s="518"/>
      <c r="AA55" s="518"/>
      <c r="AB55" s="518"/>
      <c r="AC55" s="518"/>
      <c r="AD55" s="518"/>
      <c r="AE55" s="518"/>
      <c r="AF55" s="518"/>
      <c r="AG55" s="518"/>
      <c r="AH55" s="518"/>
    </row>
    <row r="56" spans="1:34" s="517" customFormat="1" ht="15" customHeight="1">
      <c r="A56" s="533" t="s">
        <v>8</v>
      </c>
      <c r="B56" s="534"/>
      <c r="C56" s="531"/>
      <c r="D56" s="531"/>
      <c r="E56" s="531"/>
      <c r="F56" s="531"/>
      <c r="G56" s="531"/>
      <c r="H56" s="531"/>
      <c r="I56" s="531"/>
      <c r="J56" s="531"/>
      <c r="K56" s="531"/>
      <c r="L56" s="531"/>
      <c r="M56" s="531"/>
      <c r="N56" s="531"/>
      <c r="O56" s="531"/>
      <c r="P56" s="531"/>
      <c r="Q56" s="531"/>
      <c r="R56" s="532"/>
      <c r="S56" s="531"/>
      <c r="V56" s="518"/>
      <c r="W56" s="518"/>
      <c r="X56" s="518"/>
      <c r="Y56" s="518"/>
      <c r="Z56" s="518"/>
      <c r="AA56" s="518"/>
      <c r="AB56" s="518"/>
      <c r="AC56" s="518"/>
      <c r="AD56" s="518"/>
      <c r="AE56" s="518"/>
      <c r="AF56" s="518"/>
      <c r="AG56" s="518"/>
      <c r="AH56" s="518"/>
    </row>
    <row r="57" spans="1:34" s="517" customFormat="1" ht="15" customHeight="1">
      <c r="A57" s="535" t="s">
        <v>1988</v>
      </c>
      <c r="B57" s="490"/>
      <c r="C57" s="514"/>
      <c r="D57" s="514"/>
      <c r="E57" s="514"/>
      <c r="F57" s="514"/>
      <c r="G57" s="536"/>
      <c r="H57" s="536"/>
      <c r="I57" s="536"/>
      <c r="J57" s="536"/>
      <c r="K57" s="536"/>
      <c r="L57" s="537"/>
      <c r="M57" s="537"/>
      <c r="N57" s="537"/>
      <c r="O57" s="531"/>
      <c r="P57" s="531"/>
      <c r="Q57" s="531"/>
      <c r="R57" s="532"/>
      <c r="S57" s="531"/>
      <c r="V57" s="518"/>
      <c r="W57" s="518"/>
      <c r="X57" s="518"/>
      <c r="Y57" s="518"/>
      <c r="Z57" s="518"/>
      <c r="AA57" s="518"/>
      <c r="AB57" s="518"/>
      <c r="AC57" s="518"/>
      <c r="AD57" s="518"/>
      <c r="AE57" s="518"/>
      <c r="AF57" s="518"/>
      <c r="AG57" s="518"/>
      <c r="AH57" s="518"/>
    </row>
    <row r="58" spans="1:34" s="517" customFormat="1" ht="14.45" customHeight="1">
      <c r="A58" s="525"/>
      <c r="B58" s="525"/>
      <c r="C58" s="525"/>
      <c r="D58" s="525"/>
      <c r="E58" s="525"/>
      <c r="F58" s="525"/>
      <c r="G58" s="525"/>
      <c r="H58" s="525"/>
      <c r="I58" s="525"/>
      <c r="J58" s="525"/>
      <c r="K58" s="525"/>
      <c r="L58" s="525"/>
      <c r="M58" s="525"/>
      <c r="N58" s="525"/>
      <c r="O58" s="525"/>
      <c r="P58" s="525"/>
      <c r="Q58" s="525"/>
      <c r="R58" s="529"/>
      <c r="S58" s="525"/>
      <c r="V58" s="518"/>
      <c r="W58" s="518"/>
      <c r="X58" s="518"/>
      <c r="Y58" s="518"/>
      <c r="Z58" s="518"/>
      <c r="AA58" s="518"/>
      <c r="AB58" s="518"/>
      <c r="AC58" s="518"/>
      <c r="AD58" s="518"/>
      <c r="AE58" s="518"/>
      <c r="AF58" s="518"/>
      <c r="AG58" s="518"/>
      <c r="AH58" s="518"/>
    </row>
    <row r="59" spans="1:34" ht="15" customHeight="1">
      <c r="G59" s="514"/>
      <c r="H59" s="514"/>
      <c r="I59" s="514"/>
      <c r="J59" s="514"/>
      <c r="K59" s="514"/>
      <c r="L59" s="514"/>
      <c r="M59" s="514"/>
      <c r="N59" s="514"/>
      <c r="O59" s="514"/>
      <c r="P59" s="514"/>
      <c r="Q59" s="514"/>
      <c r="S59" s="514"/>
    </row>
    <row r="60" spans="1:34">
      <c r="B60" s="539"/>
      <c r="C60" s="540"/>
      <c r="D60" s="540"/>
      <c r="E60" s="540"/>
      <c r="F60" s="540"/>
      <c r="G60" s="540"/>
      <c r="H60" s="540"/>
      <c r="I60" s="540"/>
      <c r="J60" s="540"/>
      <c r="K60" s="540"/>
      <c r="L60" s="540"/>
      <c r="M60" s="540"/>
      <c r="N60" s="540"/>
      <c r="O60" s="540"/>
      <c r="P60" s="540"/>
      <c r="Q60" s="540"/>
      <c r="R60" s="541"/>
      <c r="S60" s="540"/>
    </row>
    <row r="61" spans="1:34">
      <c r="A61" s="542"/>
      <c r="B61" s="539"/>
      <c r="C61" s="540"/>
      <c r="D61" s="540"/>
      <c r="E61" s="540"/>
      <c r="F61" s="540"/>
      <c r="G61" s="540"/>
      <c r="H61" s="540"/>
      <c r="I61" s="540"/>
      <c r="J61" s="540"/>
      <c r="K61" s="540"/>
      <c r="L61" s="540"/>
      <c r="M61" s="540"/>
      <c r="N61" s="540"/>
      <c r="O61" s="540"/>
      <c r="P61" s="540"/>
      <c r="Q61" s="540"/>
      <c r="R61" s="541"/>
      <c r="S61" s="540"/>
    </row>
    <row r="62" spans="1:34">
      <c r="A62" s="543"/>
      <c r="B62" s="539"/>
      <c r="C62" s="540"/>
      <c r="D62" s="540"/>
      <c r="E62" s="540"/>
      <c r="F62" s="540"/>
      <c r="G62" s="540"/>
      <c r="H62" s="540"/>
      <c r="I62" s="540"/>
      <c r="J62" s="540"/>
      <c r="K62" s="540"/>
      <c r="L62" s="540"/>
      <c r="M62" s="540"/>
      <c r="N62" s="540"/>
      <c r="O62" s="540"/>
      <c r="P62" s="540"/>
      <c r="Q62" s="540"/>
      <c r="R62" s="541"/>
      <c r="S62" s="540"/>
    </row>
    <row r="63" spans="1:34">
      <c r="A63" s="544"/>
      <c r="B63" s="539"/>
    </row>
    <row r="64" spans="1:34">
      <c r="C64" s="514"/>
      <c r="D64" s="514"/>
      <c r="E64" s="514"/>
      <c r="F64" s="514"/>
      <c r="G64" s="514"/>
      <c r="H64" s="514"/>
      <c r="I64" s="514"/>
      <c r="J64" s="514"/>
      <c r="K64" s="514"/>
      <c r="L64" s="514"/>
      <c r="M64" s="514"/>
      <c r="N64" s="514"/>
      <c r="O64" s="514"/>
      <c r="P64" s="514"/>
      <c r="Q64" s="514"/>
      <c r="S64" s="514"/>
    </row>
    <row r="65" spans="1:19">
      <c r="B65" s="539"/>
      <c r="C65" s="540"/>
      <c r="D65" s="540"/>
      <c r="E65" s="540"/>
      <c r="F65" s="540"/>
      <c r="G65" s="540"/>
      <c r="H65" s="540"/>
      <c r="I65" s="540"/>
      <c r="J65" s="540"/>
      <c r="K65" s="540"/>
      <c r="L65" s="540"/>
      <c r="M65" s="540"/>
      <c r="N65" s="540"/>
      <c r="O65" s="540"/>
      <c r="P65" s="540"/>
      <c r="Q65" s="540"/>
      <c r="R65" s="541"/>
      <c r="S65" s="540"/>
    </row>
    <row r="66" spans="1:19">
      <c r="A66" s="542"/>
      <c r="B66" s="539"/>
      <c r="C66" s="540"/>
      <c r="D66" s="540"/>
      <c r="E66" s="540"/>
      <c r="F66" s="540"/>
      <c r="G66" s="540"/>
      <c r="H66" s="540"/>
      <c r="I66" s="540"/>
      <c r="J66" s="540"/>
      <c r="K66" s="540"/>
      <c r="L66" s="540"/>
      <c r="M66" s="540"/>
      <c r="N66" s="540"/>
      <c r="O66" s="540"/>
      <c r="P66" s="540"/>
      <c r="Q66" s="540"/>
      <c r="R66" s="541"/>
      <c r="S66" s="540"/>
    </row>
    <row r="67" spans="1:19">
      <c r="A67" s="543"/>
      <c r="B67" s="539"/>
      <c r="C67" s="540"/>
      <c r="D67" s="540"/>
      <c r="E67" s="540"/>
      <c r="F67" s="540"/>
      <c r="G67" s="540"/>
      <c r="H67" s="540"/>
      <c r="I67" s="540"/>
      <c r="J67" s="540"/>
      <c r="K67" s="540"/>
      <c r="L67" s="540"/>
      <c r="M67" s="540"/>
      <c r="N67" s="540"/>
      <c r="O67" s="540"/>
      <c r="P67" s="540"/>
      <c r="Q67" s="540"/>
      <c r="R67" s="541"/>
      <c r="S67" s="540"/>
    </row>
    <row r="68" spans="1:19">
      <c r="A68" s="544"/>
      <c r="B68" s="539"/>
    </row>
    <row r="69" spans="1:19">
      <c r="C69" s="514"/>
      <c r="D69" s="514"/>
      <c r="E69" s="514"/>
      <c r="F69" s="514"/>
      <c r="G69" s="514"/>
      <c r="H69" s="514"/>
      <c r="I69" s="514"/>
      <c r="J69" s="514"/>
      <c r="K69" s="514"/>
      <c r="L69" s="514"/>
      <c r="M69" s="514"/>
      <c r="N69" s="514"/>
      <c r="O69" s="514"/>
      <c r="P69" s="514"/>
      <c r="Q69" s="514"/>
      <c r="S69" s="514"/>
    </row>
    <row r="70" spans="1:19">
      <c r="B70" s="539"/>
      <c r="C70" s="540"/>
      <c r="D70" s="540"/>
      <c r="E70" s="540"/>
      <c r="F70" s="540"/>
      <c r="G70" s="540"/>
      <c r="H70" s="540"/>
      <c r="I70" s="540"/>
      <c r="J70" s="540"/>
      <c r="K70" s="540"/>
      <c r="L70" s="540"/>
      <c r="M70" s="540"/>
      <c r="N70" s="540"/>
      <c r="O70" s="540"/>
      <c r="P70" s="540"/>
      <c r="Q70" s="540"/>
      <c r="R70" s="541"/>
      <c r="S70" s="540"/>
    </row>
    <row r="71" spans="1:19">
      <c r="A71" s="542"/>
      <c r="B71" s="539"/>
      <c r="C71" s="540"/>
      <c r="D71" s="540"/>
      <c r="E71" s="540"/>
      <c r="F71" s="540"/>
      <c r="G71" s="540"/>
      <c r="H71" s="540"/>
      <c r="I71" s="540"/>
      <c r="J71" s="540"/>
      <c r="K71" s="540"/>
      <c r="L71" s="540"/>
      <c r="M71" s="540"/>
      <c r="N71" s="540"/>
      <c r="O71" s="540"/>
      <c r="P71" s="540"/>
      <c r="Q71" s="540"/>
      <c r="R71" s="541"/>
      <c r="S71" s="540"/>
    </row>
    <row r="72" spans="1:19">
      <c r="A72" s="543"/>
      <c r="B72" s="539"/>
      <c r="C72" s="540"/>
      <c r="D72" s="540"/>
      <c r="E72" s="540"/>
      <c r="F72" s="540"/>
      <c r="G72" s="540"/>
      <c r="H72" s="540"/>
      <c r="I72" s="540"/>
      <c r="J72" s="540"/>
      <c r="K72" s="540"/>
      <c r="L72" s="540"/>
      <c r="M72" s="540"/>
      <c r="N72" s="540"/>
      <c r="O72" s="540"/>
      <c r="P72" s="540"/>
      <c r="Q72" s="540"/>
      <c r="R72" s="541"/>
      <c r="S72" s="540"/>
    </row>
    <row r="73" spans="1:19">
      <c r="A73" s="544"/>
      <c r="B73" s="539"/>
    </row>
    <row r="74" spans="1:19">
      <c r="C74" s="514"/>
      <c r="D74" s="514"/>
      <c r="E74" s="514"/>
      <c r="F74" s="514"/>
      <c r="G74" s="514"/>
      <c r="H74" s="514"/>
      <c r="I74" s="514"/>
      <c r="J74" s="514"/>
      <c r="K74" s="514"/>
      <c r="L74" s="514"/>
      <c r="M74" s="514"/>
      <c r="N74" s="514"/>
      <c r="O74" s="514"/>
      <c r="P74" s="514"/>
      <c r="Q74" s="514"/>
      <c r="S74" s="514"/>
    </row>
    <row r="75" spans="1:19">
      <c r="B75" s="539"/>
      <c r="C75" s="540"/>
      <c r="D75" s="540"/>
      <c r="E75" s="540"/>
      <c r="F75" s="540"/>
      <c r="G75" s="540"/>
      <c r="H75" s="540"/>
      <c r="I75" s="540"/>
      <c r="J75" s="540"/>
      <c r="K75" s="540"/>
      <c r="L75" s="540"/>
      <c r="M75" s="540"/>
      <c r="N75" s="540"/>
      <c r="O75" s="540"/>
      <c r="P75" s="540"/>
      <c r="Q75" s="540"/>
      <c r="R75" s="541"/>
      <c r="S75" s="540"/>
    </row>
    <row r="76" spans="1:19">
      <c r="A76" s="542"/>
      <c r="B76" s="539"/>
      <c r="C76" s="540"/>
      <c r="D76" s="540"/>
      <c r="E76" s="540"/>
      <c r="F76" s="540"/>
      <c r="G76" s="540"/>
      <c r="H76" s="540"/>
      <c r="I76" s="540"/>
      <c r="J76" s="540"/>
      <c r="K76" s="540"/>
      <c r="L76" s="540"/>
      <c r="M76" s="540"/>
      <c r="N76" s="540"/>
      <c r="O76" s="540"/>
      <c r="P76" s="540"/>
      <c r="Q76" s="540"/>
      <c r="R76" s="541"/>
      <c r="S76" s="540"/>
    </row>
    <row r="77" spans="1:19">
      <c r="A77" s="543"/>
      <c r="B77" s="539"/>
      <c r="C77" s="540"/>
      <c r="D77" s="540"/>
      <c r="E77" s="540"/>
      <c r="F77" s="540"/>
      <c r="G77" s="540"/>
      <c r="H77" s="540"/>
      <c r="I77" s="540"/>
      <c r="J77" s="540"/>
      <c r="K77" s="540"/>
      <c r="L77" s="540"/>
      <c r="M77" s="540"/>
      <c r="N77" s="540"/>
      <c r="O77" s="540"/>
      <c r="P77" s="540"/>
      <c r="Q77" s="540"/>
      <c r="R77" s="541"/>
      <c r="S77" s="540"/>
    </row>
    <row r="78" spans="1:19">
      <c r="A78" s="544"/>
      <c r="B78" s="539"/>
    </row>
    <row r="79" spans="1:19">
      <c r="A79" s="490"/>
      <c r="C79" s="514"/>
      <c r="D79" s="514"/>
      <c r="E79" s="514"/>
      <c r="F79" s="514"/>
      <c r="G79" s="514"/>
      <c r="H79" s="514"/>
      <c r="I79" s="514"/>
      <c r="J79" s="514"/>
      <c r="K79" s="514"/>
      <c r="L79" s="514"/>
      <c r="M79" s="514"/>
      <c r="N79" s="514"/>
      <c r="O79" s="514"/>
      <c r="P79" s="514"/>
      <c r="Q79" s="514"/>
      <c r="S79" s="514"/>
    </row>
    <row r="80" spans="1:19">
      <c r="A80" s="490"/>
      <c r="D80" s="487"/>
      <c r="E80" s="487"/>
    </row>
    <row r="81" spans="1:34">
      <c r="A81" s="490"/>
      <c r="D81" s="487"/>
      <c r="E81" s="487"/>
    </row>
    <row r="82" spans="1:34">
      <c r="A82" s="490"/>
      <c r="D82" s="487"/>
      <c r="E82" s="487"/>
    </row>
    <row r="83" spans="1:34">
      <c r="A83" s="490"/>
      <c r="D83" s="487"/>
      <c r="E83" s="487"/>
    </row>
    <row r="84" spans="1:34">
      <c r="A84" s="490"/>
      <c r="D84" s="487"/>
      <c r="E84" s="487"/>
    </row>
    <row r="85" spans="1:34">
      <c r="A85" s="490"/>
      <c r="D85" s="487"/>
      <c r="E85" s="487"/>
    </row>
    <row r="86" spans="1:34">
      <c r="A86" s="490"/>
      <c r="D86" s="487"/>
      <c r="E86" s="487"/>
    </row>
    <row r="87" spans="1:34">
      <c r="A87" s="490"/>
      <c r="D87" s="487"/>
      <c r="E87" s="487"/>
    </row>
    <row r="88" spans="1:34">
      <c r="A88" s="490"/>
      <c r="D88" s="487"/>
      <c r="E88" s="487"/>
    </row>
    <row r="89" spans="1:34">
      <c r="A89" s="490"/>
      <c r="D89" s="487"/>
      <c r="E89" s="487"/>
    </row>
    <row r="90" spans="1:34">
      <c r="A90" s="490"/>
      <c r="D90" s="487"/>
      <c r="E90" s="487"/>
    </row>
    <row r="91" spans="1:34">
      <c r="A91" s="490"/>
      <c r="D91" s="487"/>
      <c r="E91" s="487"/>
    </row>
    <row r="92" spans="1:34">
      <c r="A92" s="490"/>
      <c r="D92" s="487"/>
      <c r="E92" s="487"/>
    </row>
    <row r="93" spans="1:34">
      <c r="A93" s="490"/>
      <c r="D93" s="487"/>
      <c r="E93" s="487"/>
    </row>
    <row r="94" spans="1:34">
      <c r="A94" s="490"/>
      <c r="D94" s="487"/>
      <c r="E94" s="487"/>
    </row>
    <row r="95" spans="1:34" s="490" customFormat="1">
      <c r="D95" s="487"/>
      <c r="E95" s="487"/>
      <c r="T95" s="498"/>
      <c r="U95" s="498"/>
      <c r="V95" s="499"/>
      <c r="W95" s="499"/>
      <c r="X95" s="499"/>
      <c r="Y95" s="499"/>
      <c r="Z95" s="499"/>
      <c r="AA95" s="499"/>
      <c r="AB95" s="499"/>
      <c r="AC95" s="499"/>
      <c r="AD95" s="499"/>
      <c r="AE95" s="499"/>
      <c r="AF95" s="499"/>
      <c r="AG95" s="499"/>
      <c r="AH95" s="499"/>
    </row>
    <row r="96" spans="1:34" s="490" customFormat="1">
      <c r="D96" s="487"/>
      <c r="E96" s="487"/>
      <c r="T96" s="498"/>
      <c r="U96" s="498"/>
      <c r="V96" s="499"/>
      <c r="W96" s="499"/>
      <c r="X96" s="499"/>
      <c r="Y96" s="499"/>
      <c r="Z96" s="499"/>
      <c r="AA96" s="499"/>
      <c r="AB96" s="499"/>
      <c r="AC96" s="499"/>
      <c r="AD96" s="499"/>
      <c r="AE96" s="499"/>
      <c r="AF96" s="499"/>
      <c r="AG96" s="499"/>
      <c r="AH96" s="499"/>
    </row>
    <row r="97" spans="4:34" s="490" customFormat="1">
      <c r="D97" s="487"/>
      <c r="E97" s="487"/>
      <c r="T97" s="498"/>
      <c r="U97" s="498"/>
      <c r="V97" s="499"/>
      <c r="W97" s="499"/>
      <c r="X97" s="499"/>
      <c r="Y97" s="499"/>
      <c r="Z97" s="499"/>
      <c r="AA97" s="499"/>
      <c r="AB97" s="499"/>
      <c r="AC97" s="499"/>
      <c r="AD97" s="499"/>
      <c r="AE97" s="499"/>
      <c r="AF97" s="499"/>
      <c r="AG97" s="499"/>
      <c r="AH97" s="499"/>
    </row>
    <row r="98" spans="4:34" s="490" customFormat="1">
      <c r="D98" s="487"/>
      <c r="E98" s="487"/>
      <c r="T98" s="498"/>
      <c r="U98" s="498"/>
      <c r="V98" s="499"/>
      <c r="W98" s="499"/>
      <c r="X98" s="499"/>
      <c r="Y98" s="499"/>
      <c r="Z98" s="499"/>
      <c r="AA98" s="499"/>
      <c r="AB98" s="499"/>
      <c r="AC98" s="499"/>
      <c r="AD98" s="499"/>
      <c r="AE98" s="499"/>
      <c r="AF98" s="499"/>
      <c r="AG98" s="499"/>
      <c r="AH98" s="499"/>
    </row>
    <row r="99" spans="4:34" s="490" customFormat="1">
      <c r="D99" s="487"/>
      <c r="E99" s="487"/>
      <c r="T99" s="498"/>
      <c r="U99" s="498"/>
      <c r="V99" s="499"/>
      <c r="W99" s="499"/>
      <c r="X99" s="499"/>
      <c r="Y99" s="499"/>
      <c r="Z99" s="499"/>
      <c r="AA99" s="499"/>
      <c r="AB99" s="499"/>
      <c r="AC99" s="499"/>
      <c r="AD99" s="499"/>
      <c r="AE99" s="499"/>
      <c r="AF99" s="499"/>
      <c r="AG99" s="499"/>
      <c r="AH99" s="499"/>
    </row>
    <row r="100" spans="4:34" s="490" customFormat="1">
      <c r="D100" s="487"/>
      <c r="E100" s="487"/>
      <c r="T100" s="498"/>
      <c r="U100" s="498"/>
      <c r="V100" s="499"/>
      <c r="W100" s="499"/>
      <c r="X100" s="499"/>
      <c r="Y100" s="499"/>
      <c r="Z100" s="499"/>
      <c r="AA100" s="499"/>
      <c r="AB100" s="499"/>
      <c r="AC100" s="499"/>
      <c r="AD100" s="499"/>
      <c r="AE100" s="499"/>
      <c r="AF100" s="499"/>
      <c r="AG100" s="499"/>
      <c r="AH100" s="499"/>
    </row>
    <row r="101" spans="4:34" s="490" customFormat="1">
      <c r="D101" s="487"/>
      <c r="E101" s="487"/>
      <c r="T101" s="498"/>
      <c r="U101" s="498"/>
      <c r="V101" s="499"/>
      <c r="W101" s="499"/>
      <c r="X101" s="499"/>
      <c r="Y101" s="499"/>
      <c r="Z101" s="499"/>
      <c r="AA101" s="499"/>
      <c r="AB101" s="499"/>
      <c r="AC101" s="499"/>
      <c r="AD101" s="499"/>
      <c r="AE101" s="499"/>
      <c r="AF101" s="499"/>
      <c r="AG101" s="499"/>
      <c r="AH101" s="499"/>
    </row>
    <row r="102" spans="4:34" s="490" customFormat="1">
      <c r="D102" s="487"/>
      <c r="E102" s="487"/>
      <c r="T102" s="498"/>
      <c r="U102" s="498"/>
      <c r="V102" s="499"/>
      <c r="W102" s="499"/>
      <c r="X102" s="499"/>
      <c r="Y102" s="499"/>
      <c r="Z102" s="499"/>
      <c r="AA102" s="499"/>
      <c r="AB102" s="499"/>
      <c r="AC102" s="499"/>
      <c r="AD102" s="499"/>
      <c r="AE102" s="499"/>
      <c r="AF102" s="499"/>
      <c r="AG102" s="499"/>
      <c r="AH102" s="499"/>
    </row>
    <row r="103" spans="4:34" s="490" customFormat="1">
      <c r="D103" s="487"/>
      <c r="E103" s="487"/>
      <c r="T103" s="498"/>
      <c r="U103" s="498"/>
      <c r="V103" s="499"/>
      <c r="W103" s="499"/>
      <c r="X103" s="499"/>
      <c r="Y103" s="499"/>
      <c r="Z103" s="499"/>
      <c r="AA103" s="499"/>
      <c r="AB103" s="499"/>
      <c r="AC103" s="499"/>
      <c r="AD103" s="499"/>
      <c r="AE103" s="499"/>
      <c r="AF103" s="499"/>
      <c r="AG103" s="499"/>
      <c r="AH103" s="499"/>
    </row>
    <row r="104" spans="4:34" s="490" customFormat="1">
      <c r="D104" s="487"/>
      <c r="E104" s="487"/>
      <c r="T104" s="498"/>
      <c r="U104" s="498"/>
      <c r="V104" s="499"/>
      <c r="W104" s="499"/>
      <c r="X104" s="499"/>
      <c r="Y104" s="499"/>
      <c r="Z104" s="499"/>
      <c r="AA104" s="499"/>
      <c r="AB104" s="499"/>
      <c r="AC104" s="499"/>
      <c r="AD104" s="499"/>
      <c r="AE104" s="499"/>
      <c r="AF104" s="499"/>
      <c r="AG104" s="499"/>
      <c r="AH104" s="499"/>
    </row>
    <row r="105" spans="4:34" s="490" customFormat="1">
      <c r="D105" s="487"/>
      <c r="E105" s="487"/>
      <c r="T105" s="498"/>
      <c r="U105" s="498"/>
      <c r="V105" s="499"/>
      <c r="W105" s="499"/>
      <c r="X105" s="499"/>
      <c r="Y105" s="499"/>
      <c r="Z105" s="499"/>
      <c r="AA105" s="499"/>
      <c r="AB105" s="499"/>
      <c r="AC105" s="499"/>
      <c r="AD105" s="499"/>
      <c r="AE105" s="499"/>
      <c r="AF105" s="499"/>
      <c r="AG105" s="499"/>
      <c r="AH105" s="499"/>
    </row>
    <row r="106" spans="4:34" s="490" customFormat="1">
      <c r="D106" s="487"/>
      <c r="E106" s="487"/>
      <c r="T106" s="498"/>
      <c r="U106" s="498"/>
      <c r="V106" s="499"/>
      <c r="W106" s="499"/>
      <c r="X106" s="499"/>
      <c r="Y106" s="499"/>
      <c r="Z106" s="499"/>
      <c r="AA106" s="499"/>
      <c r="AB106" s="499"/>
      <c r="AC106" s="499"/>
      <c r="AD106" s="499"/>
      <c r="AE106" s="499"/>
      <c r="AF106" s="499"/>
      <c r="AG106" s="499"/>
      <c r="AH106" s="499"/>
    </row>
    <row r="107" spans="4:34" s="490" customFormat="1">
      <c r="D107" s="487"/>
      <c r="E107" s="487"/>
      <c r="T107" s="498"/>
      <c r="U107" s="498"/>
      <c r="V107" s="499"/>
      <c r="W107" s="499"/>
      <c r="X107" s="499"/>
      <c r="Y107" s="499"/>
      <c r="Z107" s="499"/>
      <c r="AA107" s="499"/>
      <c r="AB107" s="499"/>
      <c r="AC107" s="499"/>
      <c r="AD107" s="499"/>
      <c r="AE107" s="499"/>
      <c r="AF107" s="499"/>
      <c r="AG107" s="499"/>
      <c r="AH107" s="499"/>
    </row>
    <row r="108" spans="4:34" s="490" customFormat="1">
      <c r="D108" s="487"/>
      <c r="E108" s="487"/>
      <c r="T108" s="498"/>
      <c r="U108" s="498"/>
      <c r="V108" s="499"/>
      <c r="W108" s="499"/>
      <c r="X108" s="499"/>
      <c r="Y108" s="499"/>
      <c r="Z108" s="499"/>
      <c r="AA108" s="499"/>
      <c r="AB108" s="499"/>
      <c r="AC108" s="499"/>
      <c r="AD108" s="499"/>
      <c r="AE108" s="499"/>
      <c r="AF108" s="499"/>
      <c r="AG108" s="499"/>
      <c r="AH108" s="499"/>
    </row>
    <row r="109" spans="4:34" s="490" customFormat="1">
      <c r="D109" s="487"/>
      <c r="E109" s="487"/>
      <c r="T109" s="498"/>
      <c r="U109" s="498"/>
      <c r="V109" s="499"/>
      <c r="W109" s="499"/>
      <c r="X109" s="499"/>
      <c r="Y109" s="499"/>
      <c r="Z109" s="499"/>
      <c r="AA109" s="499"/>
      <c r="AB109" s="499"/>
      <c r="AC109" s="499"/>
      <c r="AD109" s="499"/>
      <c r="AE109" s="499"/>
      <c r="AF109" s="499"/>
      <c r="AG109" s="499"/>
      <c r="AH109" s="499"/>
    </row>
    <row r="110" spans="4:34" s="490" customFormat="1">
      <c r="D110" s="487"/>
      <c r="E110" s="487"/>
      <c r="T110" s="498"/>
      <c r="U110" s="498"/>
      <c r="V110" s="499"/>
      <c r="W110" s="499"/>
      <c r="X110" s="499"/>
      <c r="Y110" s="499"/>
      <c r="Z110" s="499"/>
      <c r="AA110" s="499"/>
      <c r="AB110" s="499"/>
      <c r="AC110" s="499"/>
      <c r="AD110" s="499"/>
      <c r="AE110" s="499"/>
      <c r="AF110" s="499"/>
      <c r="AG110" s="499"/>
      <c r="AH110" s="499"/>
    </row>
    <row r="111" spans="4:34" s="490" customFormat="1">
      <c r="D111" s="487"/>
      <c r="E111" s="487"/>
      <c r="T111" s="498"/>
      <c r="U111" s="498"/>
      <c r="V111" s="499"/>
      <c r="W111" s="499"/>
      <c r="X111" s="499"/>
      <c r="Y111" s="499"/>
      <c r="Z111" s="499"/>
      <c r="AA111" s="499"/>
      <c r="AB111" s="499"/>
      <c r="AC111" s="499"/>
      <c r="AD111" s="499"/>
      <c r="AE111" s="499"/>
      <c r="AF111" s="499"/>
      <c r="AG111" s="499"/>
      <c r="AH111" s="499"/>
    </row>
    <row r="112" spans="4:34" s="490" customFormat="1">
      <c r="D112" s="487"/>
      <c r="E112" s="487"/>
      <c r="T112" s="498"/>
      <c r="U112" s="498"/>
      <c r="V112" s="499"/>
      <c r="W112" s="499"/>
      <c r="X112" s="499"/>
      <c r="Y112" s="499"/>
      <c r="Z112" s="499"/>
      <c r="AA112" s="499"/>
      <c r="AB112" s="499"/>
      <c r="AC112" s="499"/>
      <c r="AD112" s="499"/>
      <c r="AE112" s="499"/>
      <c r="AF112" s="499"/>
      <c r="AG112" s="499"/>
      <c r="AH112" s="499"/>
    </row>
    <row r="113" spans="4:34" s="490" customFormat="1">
      <c r="D113" s="487"/>
      <c r="E113" s="487"/>
      <c r="T113" s="498"/>
      <c r="U113" s="498"/>
      <c r="V113" s="499"/>
      <c r="W113" s="499"/>
      <c r="X113" s="499"/>
      <c r="Y113" s="499"/>
      <c r="Z113" s="499"/>
      <c r="AA113" s="499"/>
      <c r="AB113" s="499"/>
      <c r="AC113" s="499"/>
      <c r="AD113" s="499"/>
      <c r="AE113" s="499"/>
      <c r="AF113" s="499"/>
      <c r="AG113" s="499"/>
      <c r="AH113" s="499"/>
    </row>
    <row r="114" spans="4:34" s="490" customFormat="1">
      <c r="D114" s="487"/>
      <c r="E114" s="487"/>
      <c r="T114" s="498"/>
      <c r="U114" s="498"/>
      <c r="V114" s="499"/>
      <c r="W114" s="499"/>
      <c r="X114" s="499"/>
      <c r="Y114" s="499"/>
      <c r="Z114" s="499"/>
      <c r="AA114" s="499"/>
      <c r="AB114" s="499"/>
      <c r="AC114" s="499"/>
      <c r="AD114" s="499"/>
      <c r="AE114" s="499"/>
      <c r="AF114" s="499"/>
      <c r="AG114" s="499"/>
      <c r="AH114" s="499"/>
    </row>
    <row r="115" spans="4:34" s="490" customFormat="1">
      <c r="D115" s="487"/>
      <c r="E115" s="487"/>
      <c r="T115" s="498"/>
      <c r="U115" s="498"/>
      <c r="V115" s="499"/>
      <c r="W115" s="499"/>
      <c r="X115" s="499"/>
      <c r="Y115" s="499"/>
      <c r="Z115" s="499"/>
      <c r="AA115" s="499"/>
      <c r="AB115" s="499"/>
      <c r="AC115" s="499"/>
      <c r="AD115" s="499"/>
      <c r="AE115" s="499"/>
      <c r="AF115" s="499"/>
      <c r="AG115" s="499"/>
      <c r="AH115" s="499"/>
    </row>
    <row r="116" spans="4:34" s="490" customFormat="1">
      <c r="D116" s="487"/>
      <c r="E116" s="487"/>
      <c r="T116" s="498"/>
      <c r="U116" s="498"/>
      <c r="V116" s="499"/>
      <c r="W116" s="499"/>
      <c r="X116" s="499"/>
      <c r="Y116" s="499"/>
      <c r="Z116" s="499"/>
      <c r="AA116" s="499"/>
      <c r="AB116" s="499"/>
      <c r="AC116" s="499"/>
      <c r="AD116" s="499"/>
      <c r="AE116" s="499"/>
      <c r="AF116" s="499"/>
      <c r="AG116" s="499"/>
      <c r="AH116" s="499"/>
    </row>
    <row r="117" spans="4:34" s="490" customFormat="1">
      <c r="D117" s="487"/>
      <c r="E117" s="487"/>
      <c r="T117" s="498"/>
      <c r="U117" s="498"/>
      <c r="V117" s="499"/>
      <c r="W117" s="499"/>
      <c r="X117" s="499"/>
      <c r="Y117" s="499"/>
      <c r="Z117" s="499"/>
      <c r="AA117" s="499"/>
      <c r="AB117" s="499"/>
      <c r="AC117" s="499"/>
      <c r="AD117" s="499"/>
      <c r="AE117" s="499"/>
      <c r="AF117" s="499"/>
      <c r="AG117" s="499"/>
      <c r="AH117" s="499"/>
    </row>
    <row r="118" spans="4:34" s="490" customFormat="1">
      <c r="D118" s="487"/>
      <c r="E118" s="487"/>
      <c r="T118" s="498"/>
      <c r="U118" s="498"/>
      <c r="V118" s="499"/>
      <c r="W118" s="499"/>
      <c r="X118" s="499"/>
      <c r="Y118" s="499"/>
      <c r="Z118" s="499"/>
      <c r="AA118" s="499"/>
      <c r="AB118" s="499"/>
      <c r="AC118" s="499"/>
      <c r="AD118" s="499"/>
      <c r="AE118" s="499"/>
      <c r="AF118" s="499"/>
      <c r="AG118" s="499"/>
      <c r="AH118" s="499"/>
    </row>
    <row r="119" spans="4:34" s="490" customFormat="1">
      <c r="D119" s="487"/>
      <c r="E119" s="487"/>
      <c r="T119" s="498"/>
      <c r="U119" s="498"/>
      <c r="V119" s="499"/>
      <c r="W119" s="499"/>
      <c r="X119" s="499"/>
      <c r="Y119" s="499"/>
      <c r="Z119" s="499"/>
      <c r="AA119" s="499"/>
      <c r="AB119" s="499"/>
      <c r="AC119" s="499"/>
      <c r="AD119" s="499"/>
      <c r="AE119" s="499"/>
      <c r="AF119" s="499"/>
      <c r="AG119" s="499"/>
      <c r="AH119" s="499"/>
    </row>
    <row r="120" spans="4:34" s="490" customFormat="1">
      <c r="D120" s="487"/>
      <c r="E120" s="487"/>
      <c r="T120" s="498"/>
      <c r="U120" s="498"/>
      <c r="V120" s="499"/>
      <c r="W120" s="499"/>
      <c r="X120" s="499"/>
      <c r="Y120" s="499"/>
      <c r="Z120" s="499"/>
      <c r="AA120" s="499"/>
      <c r="AB120" s="499"/>
      <c r="AC120" s="499"/>
      <c r="AD120" s="499"/>
      <c r="AE120" s="499"/>
      <c r="AF120" s="499"/>
      <c r="AG120" s="499"/>
      <c r="AH120" s="499"/>
    </row>
    <row r="121" spans="4:34" s="490" customFormat="1">
      <c r="D121" s="487"/>
      <c r="E121" s="487"/>
      <c r="T121" s="498"/>
      <c r="U121" s="498"/>
      <c r="V121" s="499"/>
      <c r="W121" s="499"/>
      <c r="X121" s="499"/>
      <c r="Y121" s="499"/>
      <c r="Z121" s="499"/>
      <c r="AA121" s="499"/>
      <c r="AB121" s="499"/>
      <c r="AC121" s="499"/>
      <c r="AD121" s="499"/>
      <c r="AE121" s="499"/>
      <c r="AF121" s="499"/>
      <c r="AG121" s="499"/>
      <c r="AH121" s="499"/>
    </row>
    <row r="122" spans="4:34" s="490" customFormat="1">
      <c r="D122" s="487"/>
      <c r="E122" s="487"/>
      <c r="T122" s="498"/>
      <c r="U122" s="498"/>
      <c r="V122" s="499"/>
      <c r="W122" s="499"/>
      <c r="X122" s="499"/>
      <c r="Y122" s="499"/>
      <c r="Z122" s="499"/>
      <c r="AA122" s="499"/>
      <c r="AB122" s="499"/>
      <c r="AC122" s="499"/>
      <c r="AD122" s="499"/>
      <c r="AE122" s="499"/>
      <c r="AF122" s="499"/>
      <c r="AG122" s="499"/>
      <c r="AH122" s="499"/>
    </row>
    <row r="123" spans="4:34" s="490" customFormat="1">
      <c r="D123" s="487"/>
      <c r="E123" s="487"/>
      <c r="T123" s="498"/>
      <c r="U123" s="498"/>
      <c r="V123" s="499"/>
      <c r="W123" s="499"/>
      <c r="X123" s="499"/>
      <c r="Y123" s="499"/>
      <c r="Z123" s="499"/>
      <c r="AA123" s="499"/>
      <c r="AB123" s="499"/>
      <c r="AC123" s="499"/>
      <c r="AD123" s="499"/>
      <c r="AE123" s="499"/>
      <c r="AF123" s="499"/>
      <c r="AG123" s="499"/>
      <c r="AH123" s="499"/>
    </row>
    <row r="124" spans="4:34" s="490" customFormat="1">
      <c r="D124" s="487"/>
      <c r="E124" s="487"/>
      <c r="T124" s="498"/>
      <c r="U124" s="498"/>
      <c r="V124" s="499"/>
      <c r="W124" s="499"/>
      <c r="X124" s="499"/>
      <c r="Y124" s="499"/>
      <c r="Z124" s="499"/>
      <c r="AA124" s="499"/>
      <c r="AB124" s="499"/>
      <c r="AC124" s="499"/>
      <c r="AD124" s="499"/>
      <c r="AE124" s="499"/>
      <c r="AF124" s="499"/>
      <c r="AG124" s="499"/>
      <c r="AH124" s="499"/>
    </row>
    <row r="125" spans="4:34" s="490" customFormat="1">
      <c r="D125" s="487"/>
      <c r="E125" s="487"/>
      <c r="T125" s="498"/>
      <c r="U125" s="498"/>
      <c r="V125" s="499"/>
      <c r="W125" s="499"/>
      <c r="X125" s="499"/>
      <c r="Y125" s="499"/>
      <c r="Z125" s="499"/>
      <c r="AA125" s="499"/>
      <c r="AB125" s="499"/>
      <c r="AC125" s="499"/>
      <c r="AD125" s="499"/>
      <c r="AE125" s="499"/>
      <c r="AF125" s="499"/>
      <c r="AG125" s="499"/>
      <c r="AH125" s="499"/>
    </row>
    <row r="126" spans="4:34" s="490" customFormat="1">
      <c r="D126" s="487"/>
      <c r="E126" s="487"/>
      <c r="T126" s="498"/>
      <c r="U126" s="498"/>
      <c r="V126" s="499"/>
      <c r="W126" s="499"/>
      <c r="X126" s="499"/>
      <c r="Y126" s="499"/>
      <c r="Z126" s="499"/>
      <c r="AA126" s="499"/>
      <c r="AB126" s="499"/>
      <c r="AC126" s="499"/>
      <c r="AD126" s="499"/>
      <c r="AE126" s="499"/>
      <c r="AF126" s="499"/>
      <c r="AG126" s="499"/>
      <c r="AH126" s="499"/>
    </row>
    <row r="127" spans="4:34" s="490" customFormat="1">
      <c r="D127" s="487"/>
      <c r="E127" s="487"/>
      <c r="T127" s="498"/>
      <c r="U127" s="498"/>
      <c r="V127" s="499"/>
      <c r="W127" s="499"/>
      <c r="X127" s="499"/>
      <c r="Y127" s="499"/>
      <c r="Z127" s="499"/>
      <c r="AA127" s="499"/>
      <c r="AB127" s="499"/>
      <c r="AC127" s="499"/>
      <c r="AD127" s="499"/>
      <c r="AE127" s="499"/>
      <c r="AF127" s="499"/>
      <c r="AG127" s="499"/>
      <c r="AH127" s="499"/>
    </row>
    <row r="128" spans="4:34" s="490" customFormat="1">
      <c r="D128" s="487"/>
      <c r="E128" s="487"/>
      <c r="T128" s="498"/>
      <c r="U128" s="498"/>
      <c r="V128" s="499"/>
      <c r="W128" s="499"/>
      <c r="X128" s="499"/>
      <c r="Y128" s="499"/>
      <c r="Z128" s="499"/>
      <c r="AA128" s="499"/>
      <c r="AB128" s="499"/>
      <c r="AC128" s="499"/>
      <c r="AD128" s="499"/>
      <c r="AE128" s="499"/>
      <c r="AF128" s="499"/>
      <c r="AG128" s="499"/>
      <c r="AH128" s="499"/>
    </row>
    <row r="129" spans="4:34" s="490" customFormat="1">
      <c r="D129" s="487"/>
      <c r="E129" s="487"/>
      <c r="T129" s="498"/>
      <c r="U129" s="498"/>
      <c r="V129" s="499"/>
      <c r="W129" s="499"/>
      <c r="X129" s="499"/>
      <c r="Y129" s="499"/>
      <c r="Z129" s="499"/>
      <c r="AA129" s="499"/>
      <c r="AB129" s="499"/>
      <c r="AC129" s="499"/>
      <c r="AD129" s="499"/>
      <c r="AE129" s="499"/>
      <c r="AF129" s="499"/>
      <c r="AG129" s="499"/>
      <c r="AH129" s="499"/>
    </row>
    <row r="130" spans="4:34" s="490" customFormat="1">
      <c r="D130" s="487"/>
      <c r="E130" s="487"/>
      <c r="T130" s="498"/>
      <c r="U130" s="498"/>
      <c r="V130" s="499"/>
      <c r="W130" s="499"/>
      <c r="X130" s="499"/>
      <c r="Y130" s="499"/>
      <c r="Z130" s="499"/>
      <c r="AA130" s="499"/>
      <c r="AB130" s="499"/>
      <c r="AC130" s="499"/>
      <c r="AD130" s="499"/>
      <c r="AE130" s="499"/>
      <c r="AF130" s="499"/>
      <c r="AG130" s="499"/>
      <c r="AH130" s="499"/>
    </row>
    <row r="131" spans="4:34" s="490" customFormat="1">
      <c r="D131" s="487"/>
      <c r="E131" s="487"/>
      <c r="T131" s="498"/>
      <c r="U131" s="498"/>
      <c r="V131" s="499"/>
      <c r="W131" s="499"/>
      <c r="X131" s="499"/>
      <c r="Y131" s="499"/>
      <c r="Z131" s="499"/>
      <c r="AA131" s="499"/>
      <c r="AB131" s="499"/>
      <c r="AC131" s="499"/>
      <c r="AD131" s="499"/>
      <c r="AE131" s="499"/>
      <c r="AF131" s="499"/>
      <c r="AG131" s="499"/>
      <c r="AH131" s="499"/>
    </row>
    <row r="132" spans="4:34" s="490" customFormat="1">
      <c r="D132" s="487"/>
      <c r="E132" s="487"/>
      <c r="T132" s="498"/>
      <c r="U132" s="498"/>
      <c r="V132" s="499"/>
      <c r="W132" s="499"/>
      <c r="X132" s="499"/>
      <c r="Y132" s="499"/>
      <c r="Z132" s="499"/>
      <c r="AA132" s="499"/>
      <c r="AB132" s="499"/>
      <c r="AC132" s="499"/>
      <c r="AD132" s="499"/>
      <c r="AE132" s="499"/>
      <c r="AF132" s="499"/>
      <c r="AG132" s="499"/>
      <c r="AH132" s="499"/>
    </row>
    <row r="133" spans="4:34" s="490" customFormat="1">
      <c r="D133" s="487"/>
      <c r="E133" s="487"/>
      <c r="T133" s="498"/>
      <c r="U133" s="498"/>
      <c r="V133" s="499"/>
      <c r="W133" s="499"/>
      <c r="X133" s="499"/>
      <c r="Y133" s="499"/>
      <c r="Z133" s="499"/>
      <c r="AA133" s="499"/>
      <c r="AB133" s="499"/>
      <c r="AC133" s="499"/>
      <c r="AD133" s="499"/>
      <c r="AE133" s="499"/>
      <c r="AF133" s="499"/>
      <c r="AG133" s="499"/>
      <c r="AH133" s="499"/>
    </row>
    <row r="134" spans="4:34" s="490" customFormat="1">
      <c r="D134" s="487"/>
      <c r="E134" s="487"/>
      <c r="T134" s="498"/>
      <c r="U134" s="498"/>
      <c r="V134" s="499"/>
      <c r="W134" s="499"/>
      <c r="X134" s="499"/>
      <c r="Y134" s="499"/>
      <c r="Z134" s="499"/>
      <c r="AA134" s="499"/>
      <c r="AB134" s="499"/>
      <c r="AC134" s="499"/>
      <c r="AD134" s="499"/>
      <c r="AE134" s="499"/>
      <c r="AF134" s="499"/>
      <c r="AG134" s="499"/>
      <c r="AH134" s="499"/>
    </row>
    <row r="135" spans="4:34" s="490" customFormat="1">
      <c r="D135" s="487"/>
      <c r="E135" s="487"/>
      <c r="T135" s="498"/>
      <c r="U135" s="498"/>
      <c r="V135" s="499"/>
      <c r="W135" s="499"/>
      <c r="X135" s="499"/>
      <c r="Y135" s="499"/>
      <c r="Z135" s="499"/>
      <c r="AA135" s="499"/>
      <c r="AB135" s="499"/>
      <c r="AC135" s="499"/>
      <c r="AD135" s="499"/>
      <c r="AE135" s="499"/>
      <c r="AF135" s="499"/>
      <c r="AG135" s="499"/>
      <c r="AH135" s="499"/>
    </row>
    <row r="136" spans="4:34" s="490" customFormat="1">
      <c r="D136" s="487"/>
      <c r="E136" s="487"/>
      <c r="T136" s="498"/>
      <c r="U136" s="498"/>
      <c r="V136" s="499"/>
      <c r="W136" s="499"/>
      <c r="X136" s="499"/>
      <c r="Y136" s="499"/>
      <c r="Z136" s="499"/>
      <c r="AA136" s="499"/>
      <c r="AB136" s="499"/>
      <c r="AC136" s="499"/>
      <c r="AD136" s="499"/>
      <c r="AE136" s="499"/>
      <c r="AF136" s="499"/>
      <c r="AG136" s="499"/>
      <c r="AH136" s="499"/>
    </row>
    <row r="137" spans="4:34" s="490" customFormat="1">
      <c r="D137" s="487"/>
      <c r="E137" s="487"/>
      <c r="T137" s="498"/>
      <c r="U137" s="498"/>
      <c r="V137" s="499"/>
      <c r="W137" s="499"/>
      <c r="X137" s="499"/>
      <c r="Y137" s="499"/>
      <c r="Z137" s="499"/>
      <c r="AA137" s="499"/>
      <c r="AB137" s="499"/>
      <c r="AC137" s="499"/>
      <c r="AD137" s="499"/>
      <c r="AE137" s="499"/>
      <c r="AF137" s="499"/>
      <c r="AG137" s="499"/>
      <c r="AH137" s="499"/>
    </row>
    <row r="138" spans="4:34" s="490" customFormat="1">
      <c r="D138" s="487"/>
      <c r="E138" s="487"/>
      <c r="T138" s="498"/>
      <c r="U138" s="498"/>
      <c r="V138" s="499"/>
      <c r="W138" s="499"/>
      <c r="X138" s="499"/>
      <c r="Y138" s="499"/>
      <c r="Z138" s="499"/>
      <c r="AA138" s="499"/>
      <c r="AB138" s="499"/>
      <c r="AC138" s="499"/>
      <c r="AD138" s="499"/>
      <c r="AE138" s="499"/>
      <c r="AF138" s="499"/>
      <c r="AG138" s="499"/>
      <c r="AH138" s="499"/>
    </row>
    <row r="139" spans="4:34" s="490" customFormat="1">
      <c r="D139" s="487"/>
      <c r="E139" s="487"/>
      <c r="T139" s="498"/>
      <c r="U139" s="498"/>
      <c r="V139" s="499"/>
      <c r="W139" s="499"/>
      <c r="X139" s="499"/>
      <c r="Y139" s="499"/>
      <c r="Z139" s="499"/>
      <c r="AA139" s="499"/>
      <c r="AB139" s="499"/>
      <c r="AC139" s="499"/>
      <c r="AD139" s="499"/>
      <c r="AE139" s="499"/>
      <c r="AF139" s="499"/>
      <c r="AG139" s="499"/>
      <c r="AH139" s="499"/>
    </row>
    <row r="140" spans="4:34" s="490" customFormat="1">
      <c r="D140" s="487"/>
      <c r="E140" s="487"/>
      <c r="T140" s="498"/>
      <c r="U140" s="498"/>
      <c r="V140" s="499"/>
      <c r="W140" s="499"/>
      <c r="X140" s="499"/>
      <c r="Y140" s="499"/>
      <c r="Z140" s="499"/>
      <c r="AA140" s="499"/>
      <c r="AB140" s="499"/>
      <c r="AC140" s="499"/>
      <c r="AD140" s="499"/>
      <c r="AE140" s="499"/>
      <c r="AF140" s="499"/>
      <c r="AG140" s="499"/>
      <c r="AH140" s="499"/>
    </row>
    <row r="141" spans="4:34" s="490" customFormat="1">
      <c r="D141" s="487"/>
      <c r="E141" s="487"/>
      <c r="T141" s="498"/>
      <c r="U141" s="498"/>
      <c r="V141" s="499"/>
      <c r="W141" s="499"/>
      <c r="X141" s="499"/>
      <c r="Y141" s="499"/>
      <c r="Z141" s="499"/>
      <c r="AA141" s="499"/>
      <c r="AB141" s="499"/>
      <c r="AC141" s="499"/>
      <c r="AD141" s="499"/>
      <c r="AE141" s="499"/>
      <c r="AF141" s="499"/>
      <c r="AG141" s="499"/>
      <c r="AH141" s="499"/>
    </row>
    <row r="142" spans="4:34" s="490" customFormat="1">
      <c r="D142" s="487"/>
      <c r="E142" s="487"/>
      <c r="T142" s="498"/>
      <c r="U142" s="498"/>
      <c r="V142" s="499"/>
      <c r="W142" s="499"/>
      <c r="X142" s="499"/>
      <c r="Y142" s="499"/>
      <c r="Z142" s="499"/>
      <c r="AA142" s="499"/>
      <c r="AB142" s="499"/>
      <c r="AC142" s="499"/>
      <c r="AD142" s="499"/>
      <c r="AE142" s="499"/>
      <c r="AF142" s="499"/>
      <c r="AG142" s="499"/>
      <c r="AH142" s="499"/>
    </row>
    <row r="143" spans="4:34" s="490" customFormat="1">
      <c r="D143" s="487"/>
      <c r="E143" s="487"/>
      <c r="T143" s="498"/>
      <c r="U143" s="498"/>
      <c r="V143" s="499"/>
      <c r="W143" s="499"/>
      <c r="X143" s="499"/>
      <c r="Y143" s="499"/>
      <c r="Z143" s="499"/>
      <c r="AA143" s="499"/>
      <c r="AB143" s="499"/>
      <c r="AC143" s="499"/>
      <c r="AD143" s="499"/>
      <c r="AE143" s="499"/>
      <c r="AF143" s="499"/>
      <c r="AG143" s="499"/>
      <c r="AH143" s="499"/>
    </row>
    <row r="144" spans="4:34" s="490" customFormat="1">
      <c r="D144" s="487"/>
      <c r="E144" s="487"/>
      <c r="T144" s="498"/>
      <c r="U144" s="498"/>
      <c r="V144" s="499"/>
      <c r="W144" s="499"/>
      <c r="X144" s="499"/>
      <c r="Y144" s="499"/>
      <c r="Z144" s="499"/>
      <c r="AA144" s="499"/>
      <c r="AB144" s="499"/>
      <c r="AC144" s="499"/>
      <c r="AD144" s="499"/>
      <c r="AE144" s="499"/>
      <c r="AF144" s="499"/>
      <c r="AG144" s="499"/>
      <c r="AH144" s="499"/>
    </row>
    <row r="145" spans="4:34" s="490" customFormat="1">
      <c r="D145" s="487"/>
      <c r="E145" s="487"/>
      <c r="T145" s="498"/>
      <c r="U145" s="498"/>
      <c r="V145" s="499"/>
      <c r="W145" s="499"/>
      <c r="X145" s="499"/>
      <c r="Y145" s="499"/>
      <c r="Z145" s="499"/>
      <c r="AA145" s="499"/>
      <c r="AB145" s="499"/>
      <c r="AC145" s="499"/>
      <c r="AD145" s="499"/>
      <c r="AE145" s="499"/>
      <c r="AF145" s="499"/>
      <c r="AG145" s="499"/>
      <c r="AH145" s="499"/>
    </row>
    <row r="146" spans="4:34" s="490" customFormat="1">
      <c r="D146" s="487"/>
      <c r="E146" s="487"/>
      <c r="T146" s="498"/>
      <c r="U146" s="498"/>
      <c r="V146" s="499"/>
      <c r="W146" s="499"/>
      <c r="X146" s="499"/>
      <c r="Y146" s="499"/>
      <c r="Z146" s="499"/>
      <c r="AA146" s="499"/>
      <c r="AB146" s="499"/>
      <c r="AC146" s="499"/>
      <c r="AD146" s="499"/>
      <c r="AE146" s="499"/>
      <c r="AF146" s="499"/>
      <c r="AG146" s="499"/>
      <c r="AH146" s="499"/>
    </row>
    <row r="147" spans="4:34" s="490" customFormat="1">
      <c r="D147" s="487"/>
      <c r="E147" s="487"/>
      <c r="T147" s="498"/>
      <c r="U147" s="498"/>
      <c r="V147" s="499"/>
      <c r="W147" s="499"/>
      <c r="X147" s="499"/>
      <c r="Y147" s="499"/>
      <c r="Z147" s="499"/>
      <c r="AA147" s="499"/>
      <c r="AB147" s="499"/>
      <c r="AC147" s="499"/>
      <c r="AD147" s="499"/>
      <c r="AE147" s="499"/>
      <c r="AF147" s="499"/>
      <c r="AG147" s="499"/>
      <c r="AH147" s="499"/>
    </row>
    <row r="148" spans="4:34" s="490" customFormat="1">
      <c r="D148" s="487"/>
      <c r="E148" s="487"/>
      <c r="T148" s="498"/>
      <c r="U148" s="498"/>
      <c r="V148" s="499"/>
      <c r="W148" s="499"/>
      <c r="X148" s="499"/>
      <c r="Y148" s="499"/>
      <c r="Z148" s="499"/>
      <c r="AA148" s="499"/>
      <c r="AB148" s="499"/>
      <c r="AC148" s="499"/>
      <c r="AD148" s="499"/>
      <c r="AE148" s="499"/>
      <c r="AF148" s="499"/>
      <c r="AG148" s="499"/>
      <c r="AH148" s="499"/>
    </row>
    <row r="149" spans="4:34" s="490" customFormat="1">
      <c r="D149" s="487"/>
      <c r="E149" s="487"/>
      <c r="T149" s="498"/>
      <c r="U149" s="498"/>
      <c r="V149" s="499"/>
      <c r="W149" s="499"/>
      <c r="X149" s="499"/>
      <c r="Y149" s="499"/>
      <c r="Z149" s="499"/>
      <c r="AA149" s="499"/>
      <c r="AB149" s="499"/>
      <c r="AC149" s="499"/>
      <c r="AD149" s="499"/>
      <c r="AE149" s="499"/>
      <c r="AF149" s="499"/>
      <c r="AG149" s="499"/>
      <c r="AH149" s="499"/>
    </row>
    <row r="150" spans="4:34" s="490" customFormat="1">
      <c r="D150" s="487"/>
      <c r="E150" s="487"/>
      <c r="T150" s="498"/>
      <c r="U150" s="498"/>
      <c r="V150" s="499"/>
      <c r="W150" s="499"/>
      <c r="X150" s="499"/>
      <c r="Y150" s="499"/>
      <c r="Z150" s="499"/>
      <c r="AA150" s="499"/>
      <c r="AB150" s="499"/>
      <c r="AC150" s="499"/>
      <c r="AD150" s="499"/>
      <c r="AE150" s="499"/>
      <c r="AF150" s="499"/>
      <c r="AG150" s="499"/>
      <c r="AH150" s="499"/>
    </row>
    <row r="151" spans="4:34" s="490" customFormat="1">
      <c r="D151" s="487"/>
      <c r="E151" s="487"/>
      <c r="T151" s="498"/>
      <c r="U151" s="498"/>
      <c r="V151" s="499"/>
      <c r="W151" s="499"/>
      <c r="X151" s="499"/>
      <c r="Y151" s="499"/>
      <c r="Z151" s="499"/>
      <c r="AA151" s="499"/>
      <c r="AB151" s="499"/>
      <c r="AC151" s="499"/>
      <c r="AD151" s="499"/>
      <c r="AE151" s="499"/>
      <c r="AF151" s="499"/>
      <c r="AG151" s="499"/>
      <c r="AH151" s="499"/>
    </row>
    <row r="152" spans="4:34" s="490" customFormat="1">
      <c r="D152" s="487"/>
      <c r="E152" s="487"/>
      <c r="T152" s="498"/>
      <c r="U152" s="498"/>
      <c r="V152" s="499"/>
      <c r="W152" s="499"/>
      <c r="X152" s="499"/>
      <c r="Y152" s="499"/>
      <c r="Z152" s="499"/>
      <c r="AA152" s="499"/>
      <c r="AB152" s="499"/>
      <c r="AC152" s="499"/>
      <c r="AD152" s="499"/>
      <c r="AE152" s="499"/>
      <c r="AF152" s="499"/>
      <c r="AG152" s="499"/>
      <c r="AH152" s="499"/>
    </row>
    <row r="153" spans="4:34" s="490" customFormat="1">
      <c r="D153" s="487"/>
      <c r="E153" s="487"/>
      <c r="T153" s="498"/>
      <c r="U153" s="498"/>
      <c r="V153" s="499"/>
      <c r="W153" s="499"/>
      <c r="X153" s="499"/>
      <c r="Y153" s="499"/>
      <c r="Z153" s="499"/>
      <c r="AA153" s="499"/>
      <c r="AB153" s="499"/>
      <c r="AC153" s="499"/>
      <c r="AD153" s="499"/>
      <c r="AE153" s="499"/>
      <c r="AF153" s="499"/>
      <c r="AG153" s="499"/>
      <c r="AH153" s="499"/>
    </row>
    <row r="154" spans="4:34" s="490" customFormat="1">
      <c r="D154" s="487"/>
      <c r="E154" s="487"/>
      <c r="T154" s="498"/>
      <c r="U154" s="498"/>
      <c r="V154" s="499"/>
      <c r="W154" s="499"/>
      <c r="X154" s="499"/>
      <c r="Y154" s="499"/>
      <c r="Z154" s="499"/>
      <c r="AA154" s="499"/>
      <c r="AB154" s="499"/>
      <c r="AC154" s="499"/>
      <c r="AD154" s="499"/>
      <c r="AE154" s="499"/>
      <c r="AF154" s="499"/>
      <c r="AG154" s="499"/>
      <c r="AH154" s="499"/>
    </row>
    <row r="155" spans="4:34" s="490" customFormat="1">
      <c r="D155" s="487"/>
      <c r="E155" s="487"/>
      <c r="T155" s="498"/>
      <c r="U155" s="498"/>
      <c r="V155" s="499"/>
      <c r="W155" s="499"/>
      <c r="X155" s="499"/>
      <c r="Y155" s="499"/>
      <c r="Z155" s="499"/>
      <c r="AA155" s="499"/>
      <c r="AB155" s="499"/>
      <c r="AC155" s="499"/>
      <c r="AD155" s="499"/>
      <c r="AE155" s="499"/>
      <c r="AF155" s="499"/>
      <c r="AG155" s="499"/>
      <c r="AH155" s="499"/>
    </row>
    <row r="156" spans="4:34" s="490" customFormat="1">
      <c r="D156" s="487"/>
      <c r="E156" s="487"/>
      <c r="T156" s="498"/>
      <c r="U156" s="498"/>
      <c r="V156" s="499"/>
      <c r="W156" s="499"/>
      <c r="X156" s="499"/>
      <c r="Y156" s="499"/>
      <c r="Z156" s="499"/>
      <c r="AA156" s="499"/>
      <c r="AB156" s="499"/>
      <c r="AC156" s="499"/>
      <c r="AD156" s="499"/>
      <c r="AE156" s="499"/>
      <c r="AF156" s="499"/>
      <c r="AG156" s="499"/>
      <c r="AH156" s="499"/>
    </row>
    <row r="157" spans="4:34" s="490" customFormat="1">
      <c r="D157" s="487"/>
      <c r="E157" s="487"/>
      <c r="T157" s="498"/>
      <c r="U157" s="498"/>
      <c r="V157" s="499"/>
      <c r="W157" s="499"/>
      <c r="X157" s="499"/>
      <c r="Y157" s="499"/>
      <c r="Z157" s="499"/>
      <c r="AA157" s="499"/>
      <c r="AB157" s="499"/>
      <c r="AC157" s="499"/>
      <c r="AD157" s="499"/>
      <c r="AE157" s="499"/>
      <c r="AF157" s="499"/>
      <c r="AG157" s="499"/>
      <c r="AH157" s="499"/>
    </row>
    <row r="158" spans="4:34" s="490" customFormat="1">
      <c r="D158" s="487"/>
      <c r="E158" s="487"/>
      <c r="T158" s="498"/>
      <c r="U158" s="498"/>
      <c r="V158" s="499"/>
      <c r="W158" s="499"/>
      <c r="X158" s="499"/>
      <c r="Y158" s="499"/>
      <c r="Z158" s="499"/>
      <c r="AA158" s="499"/>
      <c r="AB158" s="499"/>
      <c r="AC158" s="499"/>
      <c r="AD158" s="499"/>
      <c r="AE158" s="499"/>
      <c r="AF158" s="499"/>
      <c r="AG158" s="499"/>
      <c r="AH158" s="499"/>
    </row>
    <row r="159" spans="4:34" s="490" customFormat="1">
      <c r="D159" s="487"/>
      <c r="E159" s="487"/>
      <c r="T159" s="498"/>
      <c r="U159" s="498"/>
      <c r="V159" s="499"/>
      <c r="W159" s="499"/>
      <c r="X159" s="499"/>
      <c r="Y159" s="499"/>
      <c r="Z159" s="499"/>
      <c r="AA159" s="499"/>
      <c r="AB159" s="499"/>
      <c r="AC159" s="499"/>
      <c r="AD159" s="499"/>
      <c r="AE159" s="499"/>
      <c r="AF159" s="499"/>
      <c r="AG159" s="499"/>
      <c r="AH159" s="499"/>
    </row>
    <row r="160" spans="4:34" s="490" customFormat="1">
      <c r="D160" s="487"/>
      <c r="E160" s="487"/>
      <c r="T160" s="498"/>
      <c r="U160" s="498"/>
      <c r="V160" s="499"/>
      <c r="W160" s="499"/>
      <c r="X160" s="499"/>
      <c r="Y160" s="499"/>
      <c r="Z160" s="499"/>
      <c r="AA160" s="499"/>
      <c r="AB160" s="499"/>
      <c r="AC160" s="499"/>
      <c r="AD160" s="499"/>
      <c r="AE160" s="499"/>
      <c r="AF160" s="499"/>
      <c r="AG160" s="499"/>
      <c r="AH160" s="499"/>
    </row>
    <row r="161" spans="4:34" s="490" customFormat="1">
      <c r="D161" s="487"/>
      <c r="E161" s="487"/>
      <c r="T161" s="498"/>
      <c r="U161" s="498"/>
      <c r="V161" s="499"/>
      <c r="W161" s="499"/>
      <c r="X161" s="499"/>
      <c r="Y161" s="499"/>
      <c r="Z161" s="499"/>
      <c r="AA161" s="499"/>
      <c r="AB161" s="499"/>
      <c r="AC161" s="499"/>
      <c r="AD161" s="499"/>
      <c r="AE161" s="499"/>
      <c r="AF161" s="499"/>
      <c r="AG161" s="499"/>
      <c r="AH161" s="499"/>
    </row>
    <row r="162" spans="4:34" s="490" customFormat="1">
      <c r="D162" s="487"/>
      <c r="E162" s="487"/>
      <c r="T162" s="498"/>
      <c r="U162" s="498"/>
      <c r="V162" s="499"/>
      <c r="W162" s="499"/>
      <c r="X162" s="499"/>
      <c r="Y162" s="499"/>
      <c r="Z162" s="499"/>
      <c r="AA162" s="499"/>
      <c r="AB162" s="499"/>
      <c r="AC162" s="499"/>
      <c r="AD162" s="499"/>
      <c r="AE162" s="499"/>
      <c r="AF162" s="499"/>
      <c r="AG162" s="499"/>
      <c r="AH162" s="499"/>
    </row>
    <row r="163" spans="4:34" s="490" customFormat="1">
      <c r="D163" s="487"/>
      <c r="E163" s="487"/>
      <c r="T163" s="498"/>
      <c r="U163" s="498"/>
      <c r="V163" s="499"/>
      <c r="W163" s="499"/>
      <c r="X163" s="499"/>
      <c r="Y163" s="499"/>
      <c r="Z163" s="499"/>
      <c r="AA163" s="499"/>
      <c r="AB163" s="499"/>
      <c r="AC163" s="499"/>
      <c r="AD163" s="499"/>
      <c r="AE163" s="499"/>
      <c r="AF163" s="499"/>
      <c r="AG163" s="499"/>
      <c r="AH163" s="499"/>
    </row>
    <row r="164" spans="4:34" s="490" customFormat="1">
      <c r="D164" s="487"/>
      <c r="E164" s="487"/>
      <c r="T164" s="498"/>
      <c r="U164" s="498"/>
      <c r="V164" s="499"/>
      <c r="W164" s="499"/>
      <c r="X164" s="499"/>
      <c r="Y164" s="499"/>
      <c r="Z164" s="499"/>
      <c r="AA164" s="499"/>
      <c r="AB164" s="499"/>
      <c r="AC164" s="499"/>
      <c r="AD164" s="499"/>
      <c r="AE164" s="499"/>
      <c r="AF164" s="499"/>
      <c r="AG164" s="499"/>
      <c r="AH164" s="499"/>
    </row>
    <row r="165" spans="4:34" s="490" customFormat="1">
      <c r="D165" s="487"/>
      <c r="E165" s="487"/>
      <c r="T165" s="498"/>
      <c r="U165" s="498"/>
      <c r="V165" s="499"/>
      <c r="W165" s="499"/>
      <c r="X165" s="499"/>
      <c r="Y165" s="499"/>
      <c r="Z165" s="499"/>
      <c r="AA165" s="499"/>
      <c r="AB165" s="499"/>
      <c r="AC165" s="499"/>
      <c r="AD165" s="499"/>
      <c r="AE165" s="499"/>
      <c r="AF165" s="499"/>
      <c r="AG165" s="499"/>
      <c r="AH165" s="499"/>
    </row>
    <row r="166" spans="4:34" s="490" customFormat="1">
      <c r="D166" s="487"/>
      <c r="E166" s="487"/>
      <c r="T166" s="498"/>
      <c r="U166" s="498"/>
      <c r="V166" s="499"/>
      <c r="W166" s="499"/>
      <c r="X166" s="499"/>
      <c r="Y166" s="499"/>
      <c r="Z166" s="499"/>
      <c r="AA166" s="499"/>
      <c r="AB166" s="499"/>
      <c r="AC166" s="499"/>
      <c r="AD166" s="499"/>
      <c r="AE166" s="499"/>
      <c r="AF166" s="499"/>
      <c r="AG166" s="499"/>
      <c r="AH166" s="499"/>
    </row>
    <row r="167" spans="4:34" s="490" customFormat="1">
      <c r="D167" s="487"/>
      <c r="E167" s="487"/>
      <c r="T167" s="498"/>
      <c r="U167" s="498"/>
      <c r="V167" s="499"/>
      <c r="W167" s="499"/>
      <c r="X167" s="499"/>
      <c r="Y167" s="499"/>
      <c r="Z167" s="499"/>
      <c r="AA167" s="499"/>
      <c r="AB167" s="499"/>
      <c r="AC167" s="499"/>
      <c r="AD167" s="499"/>
      <c r="AE167" s="499"/>
      <c r="AF167" s="499"/>
      <c r="AG167" s="499"/>
      <c r="AH167" s="499"/>
    </row>
    <row r="168" spans="4:34" s="490" customFormat="1">
      <c r="D168" s="487"/>
      <c r="E168" s="487"/>
      <c r="T168" s="498"/>
      <c r="U168" s="498"/>
      <c r="V168" s="499"/>
      <c r="W168" s="499"/>
      <c r="X168" s="499"/>
      <c r="Y168" s="499"/>
      <c r="Z168" s="499"/>
      <c r="AA168" s="499"/>
      <c r="AB168" s="499"/>
      <c r="AC168" s="499"/>
      <c r="AD168" s="499"/>
      <c r="AE168" s="499"/>
      <c r="AF168" s="499"/>
      <c r="AG168" s="499"/>
      <c r="AH168" s="499"/>
    </row>
    <row r="169" spans="4:34" s="490" customFormat="1">
      <c r="D169" s="487"/>
      <c r="E169" s="487"/>
      <c r="T169" s="498"/>
      <c r="U169" s="498"/>
      <c r="V169" s="499"/>
      <c r="W169" s="499"/>
      <c r="X169" s="499"/>
      <c r="Y169" s="499"/>
      <c r="Z169" s="499"/>
      <c r="AA169" s="499"/>
      <c r="AB169" s="499"/>
      <c r="AC169" s="499"/>
      <c r="AD169" s="499"/>
      <c r="AE169" s="499"/>
      <c r="AF169" s="499"/>
      <c r="AG169" s="499"/>
      <c r="AH169" s="499"/>
    </row>
    <row r="170" spans="4:34" s="490" customFormat="1">
      <c r="D170" s="487"/>
      <c r="E170" s="487"/>
      <c r="T170" s="498"/>
      <c r="U170" s="498"/>
      <c r="V170" s="499"/>
      <c r="W170" s="499"/>
      <c r="X170" s="499"/>
      <c r="Y170" s="499"/>
      <c r="Z170" s="499"/>
      <c r="AA170" s="499"/>
      <c r="AB170" s="499"/>
      <c r="AC170" s="499"/>
      <c r="AD170" s="499"/>
      <c r="AE170" s="499"/>
      <c r="AF170" s="499"/>
      <c r="AG170" s="499"/>
      <c r="AH170" s="499"/>
    </row>
    <row r="171" spans="4:34" s="490" customFormat="1">
      <c r="D171" s="487"/>
      <c r="E171" s="487"/>
      <c r="T171" s="498"/>
      <c r="U171" s="498"/>
      <c r="V171" s="499"/>
      <c r="W171" s="499"/>
      <c r="X171" s="499"/>
      <c r="Y171" s="499"/>
      <c r="Z171" s="499"/>
      <c r="AA171" s="499"/>
      <c r="AB171" s="499"/>
      <c r="AC171" s="499"/>
      <c r="AD171" s="499"/>
      <c r="AE171" s="499"/>
      <c r="AF171" s="499"/>
      <c r="AG171" s="499"/>
      <c r="AH171" s="499"/>
    </row>
    <row r="172" spans="4:34" s="490" customFormat="1">
      <c r="D172" s="487"/>
      <c r="E172" s="487"/>
      <c r="T172" s="498"/>
      <c r="U172" s="498"/>
      <c r="V172" s="499"/>
      <c r="W172" s="499"/>
      <c r="X172" s="499"/>
      <c r="Y172" s="499"/>
      <c r="Z172" s="499"/>
      <c r="AA172" s="499"/>
      <c r="AB172" s="499"/>
      <c r="AC172" s="499"/>
      <c r="AD172" s="499"/>
      <c r="AE172" s="499"/>
      <c r="AF172" s="499"/>
      <c r="AG172" s="499"/>
      <c r="AH172" s="499"/>
    </row>
    <row r="173" spans="4:34" s="490" customFormat="1">
      <c r="D173" s="487"/>
      <c r="E173" s="487"/>
      <c r="T173" s="498"/>
      <c r="U173" s="498"/>
      <c r="V173" s="499"/>
      <c r="W173" s="499"/>
      <c r="X173" s="499"/>
      <c r="Y173" s="499"/>
      <c r="Z173" s="499"/>
      <c r="AA173" s="499"/>
      <c r="AB173" s="499"/>
      <c r="AC173" s="499"/>
      <c r="AD173" s="499"/>
      <c r="AE173" s="499"/>
      <c r="AF173" s="499"/>
      <c r="AG173" s="499"/>
      <c r="AH173" s="499"/>
    </row>
    <row r="174" spans="4:34" s="490" customFormat="1">
      <c r="D174" s="487"/>
      <c r="E174" s="487"/>
      <c r="T174" s="498"/>
      <c r="U174" s="498"/>
      <c r="V174" s="499"/>
      <c r="W174" s="499"/>
      <c r="X174" s="499"/>
      <c r="Y174" s="499"/>
      <c r="Z174" s="499"/>
      <c r="AA174" s="499"/>
      <c r="AB174" s="499"/>
      <c r="AC174" s="499"/>
      <c r="AD174" s="499"/>
      <c r="AE174" s="499"/>
      <c r="AF174" s="499"/>
      <c r="AG174" s="499"/>
      <c r="AH174" s="499"/>
    </row>
    <row r="175" spans="4:34" s="490" customFormat="1">
      <c r="D175" s="487"/>
      <c r="E175" s="487"/>
      <c r="T175" s="498"/>
      <c r="U175" s="498"/>
      <c r="V175" s="499"/>
      <c r="W175" s="499"/>
      <c r="X175" s="499"/>
      <c r="Y175" s="499"/>
      <c r="Z175" s="499"/>
      <c r="AA175" s="499"/>
      <c r="AB175" s="499"/>
      <c r="AC175" s="499"/>
      <c r="AD175" s="499"/>
      <c r="AE175" s="499"/>
      <c r="AF175" s="499"/>
      <c r="AG175" s="499"/>
      <c r="AH175" s="499"/>
    </row>
    <row r="176" spans="4:34" s="490" customFormat="1">
      <c r="D176" s="487"/>
      <c r="E176" s="487"/>
      <c r="T176" s="498"/>
      <c r="U176" s="498"/>
      <c r="V176" s="499"/>
      <c r="W176" s="499"/>
      <c r="X176" s="499"/>
      <c r="Y176" s="499"/>
      <c r="Z176" s="499"/>
      <c r="AA176" s="499"/>
      <c r="AB176" s="499"/>
      <c r="AC176" s="499"/>
      <c r="AD176" s="499"/>
      <c r="AE176" s="499"/>
      <c r="AF176" s="499"/>
      <c r="AG176" s="499"/>
      <c r="AH176" s="499"/>
    </row>
    <row r="177" spans="4:34" s="490" customFormat="1">
      <c r="D177" s="487"/>
      <c r="E177" s="487"/>
      <c r="T177" s="498"/>
      <c r="U177" s="498"/>
      <c r="V177" s="499"/>
      <c r="W177" s="499"/>
      <c r="X177" s="499"/>
      <c r="Y177" s="499"/>
      <c r="Z177" s="499"/>
      <c r="AA177" s="499"/>
      <c r="AB177" s="499"/>
      <c r="AC177" s="499"/>
      <c r="AD177" s="499"/>
      <c r="AE177" s="499"/>
      <c r="AF177" s="499"/>
      <c r="AG177" s="499"/>
      <c r="AH177" s="499"/>
    </row>
    <row r="178" spans="4:34" s="490" customFormat="1">
      <c r="D178" s="487"/>
      <c r="E178" s="487"/>
      <c r="T178" s="498"/>
      <c r="U178" s="498"/>
      <c r="V178" s="499"/>
      <c r="W178" s="499"/>
      <c r="X178" s="499"/>
      <c r="Y178" s="499"/>
      <c r="Z178" s="499"/>
      <c r="AA178" s="499"/>
      <c r="AB178" s="499"/>
      <c r="AC178" s="499"/>
      <c r="AD178" s="499"/>
      <c r="AE178" s="499"/>
      <c r="AF178" s="499"/>
      <c r="AG178" s="499"/>
      <c r="AH178" s="499"/>
    </row>
    <row r="179" spans="4:34" s="490" customFormat="1">
      <c r="D179" s="487"/>
      <c r="E179" s="487"/>
      <c r="T179" s="498"/>
      <c r="U179" s="498"/>
      <c r="V179" s="499"/>
      <c r="W179" s="499"/>
      <c r="X179" s="499"/>
      <c r="Y179" s="499"/>
      <c r="Z179" s="499"/>
      <c r="AA179" s="499"/>
      <c r="AB179" s="499"/>
      <c r="AC179" s="499"/>
      <c r="AD179" s="499"/>
      <c r="AE179" s="499"/>
      <c r="AF179" s="499"/>
      <c r="AG179" s="499"/>
      <c r="AH179" s="499"/>
    </row>
    <row r="180" spans="4:34" s="490" customFormat="1">
      <c r="D180" s="487"/>
      <c r="E180" s="487"/>
      <c r="T180" s="498"/>
      <c r="U180" s="498"/>
      <c r="V180" s="499"/>
      <c r="W180" s="499"/>
      <c r="X180" s="499"/>
      <c r="Y180" s="499"/>
      <c r="Z180" s="499"/>
      <c r="AA180" s="499"/>
      <c r="AB180" s="499"/>
      <c r="AC180" s="499"/>
      <c r="AD180" s="499"/>
      <c r="AE180" s="499"/>
      <c r="AF180" s="499"/>
      <c r="AG180" s="499"/>
      <c r="AH180" s="499"/>
    </row>
    <row r="181" spans="4:34" s="490" customFormat="1">
      <c r="D181" s="487"/>
      <c r="E181" s="487"/>
      <c r="T181" s="498"/>
      <c r="U181" s="498"/>
      <c r="V181" s="499"/>
      <c r="W181" s="499"/>
      <c r="X181" s="499"/>
      <c r="Y181" s="499"/>
      <c r="Z181" s="499"/>
      <c r="AA181" s="499"/>
      <c r="AB181" s="499"/>
      <c r="AC181" s="499"/>
      <c r="AD181" s="499"/>
      <c r="AE181" s="499"/>
      <c r="AF181" s="499"/>
      <c r="AG181" s="499"/>
      <c r="AH181" s="499"/>
    </row>
    <row r="182" spans="4:34" s="490" customFormat="1">
      <c r="D182" s="487"/>
      <c r="E182" s="487"/>
      <c r="T182" s="498"/>
      <c r="U182" s="498"/>
      <c r="V182" s="499"/>
      <c r="W182" s="499"/>
      <c r="X182" s="499"/>
      <c r="Y182" s="499"/>
      <c r="Z182" s="499"/>
      <c r="AA182" s="499"/>
      <c r="AB182" s="499"/>
      <c r="AC182" s="499"/>
      <c r="AD182" s="499"/>
      <c r="AE182" s="499"/>
      <c r="AF182" s="499"/>
      <c r="AG182" s="499"/>
      <c r="AH182" s="499"/>
    </row>
    <row r="183" spans="4:34" s="490" customFormat="1">
      <c r="D183" s="487"/>
      <c r="E183" s="487"/>
      <c r="T183" s="498"/>
      <c r="U183" s="498"/>
      <c r="V183" s="499"/>
      <c r="W183" s="499"/>
      <c r="X183" s="499"/>
      <c r="Y183" s="499"/>
      <c r="Z183" s="499"/>
      <c r="AA183" s="499"/>
      <c r="AB183" s="499"/>
      <c r="AC183" s="499"/>
      <c r="AD183" s="499"/>
      <c r="AE183" s="499"/>
      <c r="AF183" s="499"/>
      <c r="AG183" s="499"/>
      <c r="AH183" s="499"/>
    </row>
    <row r="184" spans="4:34" s="490" customFormat="1">
      <c r="D184" s="487"/>
      <c r="E184" s="487"/>
      <c r="T184" s="498"/>
      <c r="U184" s="498"/>
      <c r="V184" s="499"/>
      <c r="W184" s="499"/>
      <c r="X184" s="499"/>
      <c r="Y184" s="499"/>
      <c r="Z184" s="499"/>
      <c r="AA184" s="499"/>
      <c r="AB184" s="499"/>
      <c r="AC184" s="499"/>
      <c r="AD184" s="499"/>
      <c r="AE184" s="499"/>
      <c r="AF184" s="499"/>
      <c r="AG184" s="499"/>
      <c r="AH184" s="499"/>
    </row>
    <row r="185" spans="4:34" s="490" customFormat="1">
      <c r="D185" s="487"/>
      <c r="E185" s="487"/>
      <c r="T185" s="498"/>
      <c r="U185" s="498"/>
      <c r="V185" s="499"/>
      <c r="W185" s="499"/>
      <c r="X185" s="499"/>
      <c r="Y185" s="499"/>
      <c r="Z185" s="499"/>
      <c r="AA185" s="499"/>
      <c r="AB185" s="499"/>
      <c r="AC185" s="499"/>
      <c r="AD185" s="499"/>
      <c r="AE185" s="499"/>
      <c r="AF185" s="499"/>
      <c r="AG185" s="499"/>
      <c r="AH185" s="499"/>
    </row>
    <row r="186" spans="4:34" s="490" customFormat="1">
      <c r="D186" s="487"/>
      <c r="E186" s="487"/>
      <c r="T186" s="498"/>
      <c r="U186" s="498"/>
      <c r="V186" s="499"/>
      <c r="W186" s="499"/>
      <c r="X186" s="499"/>
      <c r="Y186" s="499"/>
      <c r="Z186" s="499"/>
      <c r="AA186" s="499"/>
      <c r="AB186" s="499"/>
      <c r="AC186" s="499"/>
      <c r="AD186" s="499"/>
      <c r="AE186" s="499"/>
      <c r="AF186" s="499"/>
      <c r="AG186" s="499"/>
      <c r="AH186" s="499"/>
    </row>
    <row r="187" spans="4:34" s="490" customFormat="1">
      <c r="D187" s="487"/>
      <c r="E187" s="487"/>
      <c r="T187" s="498"/>
      <c r="U187" s="498"/>
      <c r="V187" s="499"/>
      <c r="W187" s="499"/>
      <c r="X187" s="499"/>
      <c r="Y187" s="499"/>
      <c r="Z187" s="499"/>
      <c r="AA187" s="499"/>
      <c r="AB187" s="499"/>
      <c r="AC187" s="499"/>
      <c r="AD187" s="499"/>
      <c r="AE187" s="499"/>
      <c r="AF187" s="499"/>
      <c r="AG187" s="499"/>
      <c r="AH187" s="499"/>
    </row>
    <row r="188" spans="4:34" s="490" customFormat="1">
      <c r="D188" s="487"/>
      <c r="E188" s="487"/>
      <c r="T188" s="498"/>
      <c r="U188" s="498"/>
      <c r="V188" s="499"/>
      <c r="W188" s="499"/>
      <c r="X188" s="499"/>
      <c r="Y188" s="499"/>
      <c r="Z188" s="499"/>
      <c r="AA188" s="499"/>
      <c r="AB188" s="499"/>
      <c r="AC188" s="499"/>
      <c r="AD188" s="499"/>
      <c r="AE188" s="499"/>
      <c r="AF188" s="499"/>
      <c r="AG188" s="499"/>
      <c r="AH188" s="499"/>
    </row>
    <row r="189" spans="4:34" s="490" customFormat="1">
      <c r="D189" s="487"/>
      <c r="E189" s="487"/>
      <c r="T189" s="498"/>
      <c r="U189" s="498"/>
      <c r="V189" s="499"/>
      <c r="W189" s="499"/>
      <c r="X189" s="499"/>
      <c r="Y189" s="499"/>
      <c r="Z189" s="499"/>
      <c r="AA189" s="499"/>
      <c r="AB189" s="499"/>
      <c r="AC189" s="499"/>
      <c r="AD189" s="499"/>
      <c r="AE189" s="499"/>
      <c r="AF189" s="499"/>
      <c r="AG189" s="499"/>
      <c r="AH189" s="499"/>
    </row>
    <row r="190" spans="4:34" s="490" customFormat="1">
      <c r="D190" s="487"/>
      <c r="E190" s="487"/>
      <c r="T190" s="498"/>
      <c r="U190" s="498"/>
      <c r="V190" s="499"/>
      <c r="W190" s="499"/>
      <c r="X190" s="499"/>
      <c r="Y190" s="499"/>
      <c r="Z190" s="499"/>
      <c r="AA190" s="499"/>
      <c r="AB190" s="499"/>
      <c r="AC190" s="499"/>
      <c r="AD190" s="499"/>
      <c r="AE190" s="499"/>
      <c r="AF190" s="499"/>
      <c r="AG190" s="499"/>
      <c r="AH190" s="499"/>
    </row>
    <row r="191" spans="4:34" s="490" customFormat="1">
      <c r="D191" s="487"/>
      <c r="E191" s="487"/>
      <c r="T191" s="498"/>
      <c r="U191" s="498"/>
      <c r="V191" s="499"/>
      <c r="W191" s="499"/>
      <c r="X191" s="499"/>
      <c r="Y191" s="499"/>
      <c r="Z191" s="499"/>
      <c r="AA191" s="499"/>
      <c r="AB191" s="499"/>
      <c r="AC191" s="499"/>
      <c r="AD191" s="499"/>
      <c r="AE191" s="499"/>
      <c r="AF191" s="499"/>
      <c r="AG191" s="499"/>
      <c r="AH191" s="499"/>
    </row>
    <row r="192" spans="4:34" s="490" customFormat="1">
      <c r="D192" s="487"/>
      <c r="E192" s="487"/>
      <c r="T192" s="498"/>
      <c r="U192" s="498"/>
      <c r="V192" s="499"/>
      <c r="W192" s="499"/>
      <c r="X192" s="499"/>
      <c r="Y192" s="499"/>
      <c r="Z192" s="499"/>
      <c r="AA192" s="499"/>
      <c r="AB192" s="499"/>
      <c r="AC192" s="499"/>
      <c r="AD192" s="499"/>
      <c r="AE192" s="499"/>
      <c r="AF192" s="499"/>
      <c r="AG192" s="499"/>
      <c r="AH192" s="499"/>
    </row>
    <row r="193" spans="4:34" s="490" customFormat="1">
      <c r="D193" s="487"/>
      <c r="E193" s="487"/>
      <c r="T193" s="498"/>
      <c r="U193" s="498"/>
      <c r="V193" s="499"/>
      <c r="W193" s="499"/>
      <c r="X193" s="499"/>
      <c r="Y193" s="499"/>
      <c r="Z193" s="499"/>
      <c r="AA193" s="499"/>
      <c r="AB193" s="499"/>
      <c r="AC193" s="499"/>
      <c r="AD193" s="499"/>
      <c r="AE193" s="499"/>
      <c r="AF193" s="499"/>
      <c r="AG193" s="499"/>
      <c r="AH193" s="499"/>
    </row>
    <row r="194" spans="4:34" s="490" customFormat="1">
      <c r="D194" s="487"/>
      <c r="E194" s="487"/>
      <c r="T194" s="498"/>
      <c r="U194" s="498"/>
      <c r="V194" s="499"/>
      <c r="W194" s="499"/>
      <c r="X194" s="499"/>
      <c r="Y194" s="499"/>
      <c r="Z194" s="499"/>
      <c r="AA194" s="499"/>
      <c r="AB194" s="499"/>
      <c r="AC194" s="499"/>
      <c r="AD194" s="499"/>
      <c r="AE194" s="499"/>
      <c r="AF194" s="499"/>
      <c r="AG194" s="499"/>
      <c r="AH194" s="499"/>
    </row>
    <row r="195" spans="4:34" s="490" customFormat="1">
      <c r="D195" s="487"/>
      <c r="E195" s="487"/>
      <c r="T195" s="498"/>
      <c r="U195" s="498"/>
      <c r="V195" s="499"/>
      <c r="W195" s="499"/>
      <c r="X195" s="499"/>
      <c r="Y195" s="499"/>
      <c r="Z195" s="499"/>
      <c r="AA195" s="499"/>
      <c r="AB195" s="499"/>
      <c r="AC195" s="499"/>
      <c r="AD195" s="499"/>
      <c r="AE195" s="499"/>
      <c r="AF195" s="499"/>
      <c r="AG195" s="499"/>
      <c r="AH195" s="499"/>
    </row>
    <row r="196" spans="4:34" s="490" customFormat="1">
      <c r="D196" s="487"/>
      <c r="E196" s="487"/>
      <c r="T196" s="498"/>
      <c r="U196" s="498"/>
      <c r="V196" s="499"/>
      <c r="W196" s="499"/>
      <c r="X196" s="499"/>
      <c r="Y196" s="499"/>
      <c r="Z196" s="499"/>
      <c r="AA196" s="499"/>
      <c r="AB196" s="499"/>
      <c r="AC196" s="499"/>
      <c r="AD196" s="499"/>
      <c r="AE196" s="499"/>
      <c r="AF196" s="499"/>
      <c r="AG196" s="499"/>
      <c r="AH196" s="499"/>
    </row>
    <row r="197" spans="4:34" s="490" customFormat="1">
      <c r="D197" s="487"/>
      <c r="E197" s="487"/>
      <c r="T197" s="498"/>
      <c r="U197" s="498"/>
      <c r="V197" s="499"/>
      <c r="W197" s="499"/>
      <c r="X197" s="499"/>
      <c r="Y197" s="499"/>
      <c r="Z197" s="499"/>
      <c r="AA197" s="499"/>
      <c r="AB197" s="499"/>
      <c r="AC197" s="499"/>
      <c r="AD197" s="499"/>
      <c r="AE197" s="499"/>
      <c r="AF197" s="499"/>
      <c r="AG197" s="499"/>
      <c r="AH197" s="499"/>
    </row>
    <row r="198" spans="4:34" s="490" customFormat="1">
      <c r="D198" s="487"/>
      <c r="E198" s="487"/>
      <c r="T198" s="498"/>
      <c r="U198" s="498"/>
      <c r="V198" s="499"/>
      <c r="W198" s="499"/>
      <c r="X198" s="499"/>
      <c r="Y198" s="499"/>
      <c r="Z198" s="499"/>
      <c r="AA198" s="499"/>
      <c r="AB198" s="499"/>
      <c r="AC198" s="499"/>
      <c r="AD198" s="499"/>
      <c r="AE198" s="499"/>
      <c r="AF198" s="499"/>
      <c r="AG198" s="499"/>
      <c r="AH198" s="499"/>
    </row>
    <row r="199" spans="4:34" s="490" customFormat="1">
      <c r="D199" s="487"/>
      <c r="E199" s="487"/>
      <c r="T199" s="498"/>
      <c r="U199" s="498"/>
      <c r="V199" s="499"/>
      <c r="W199" s="499"/>
      <c r="X199" s="499"/>
      <c r="Y199" s="499"/>
      <c r="Z199" s="499"/>
      <c r="AA199" s="499"/>
      <c r="AB199" s="499"/>
      <c r="AC199" s="499"/>
      <c r="AD199" s="499"/>
      <c r="AE199" s="499"/>
      <c r="AF199" s="499"/>
      <c r="AG199" s="499"/>
      <c r="AH199" s="499"/>
    </row>
    <row r="200" spans="4:34" s="490" customFormat="1">
      <c r="D200" s="487"/>
      <c r="E200" s="487"/>
      <c r="T200" s="498"/>
      <c r="U200" s="498"/>
      <c r="V200" s="499"/>
      <c r="W200" s="499"/>
      <c r="X200" s="499"/>
      <c r="Y200" s="499"/>
      <c r="Z200" s="499"/>
      <c r="AA200" s="499"/>
      <c r="AB200" s="499"/>
      <c r="AC200" s="499"/>
      <c r="AD200" s="499"/>
      <c r="AE200" s="499"/>
      <c r="AF200" s="499"/>
      <c r="AG200" s="499"/>
      <c r="AH200" s="499"/>
    </row>
    <row r="201" spans="4:34" s="490" customFormat="1">
      <c r="D201" s="487"/>
      <c r="E201" s="487"/>
      <c r="T201" s="498"/>
      <c r="U201" s="498"/>
      <c r="V201" s="499"/>
      <c r="W201" s="499"/>
      <c r="X201" s="499"/>
      <c r="Y201" s="499"/>
      <c r="Z201" s="499"/>
      <c r="AA201" s="499"/>
      <c r="AB201" s="499"/>
      <c r="AC201" s="499"/>
      <c r="AD201" s="499"/>
      <c r="AE201" s="499"/>
      <c r="AF201" s="499"/>
      <c r="AG201" s="499"/>
      <c r="AH201" s="499"/>
    </row>
    <row r="202" spans="4:34" s="490" customFormat="1">
      <c r="D202" s="487"/>
      <c r="E202" s="487"/>
      <c r="T202" s="498"/>
      <c r="U202" s="498"/>
      <c r="V202" s="499"/>
      <c r="W202" s="499"/>
      <c r="X202" s="499"/>
      <c r="Y202" s="499"/>
      <c r="Z202" s="499"/>
      <c r="AA202" s="499"/>
      <c r="AB202" s="499"/>
      <c r="AC202" s="499"/>
      <c r="AD202" s="499"/>
      <c r="AE202" s="499"/>
      <c r="AF202" s="499"/>
      <c r="AG202" s="499"/>
      <c r="AH202" s="499"/>
    </row>
    <row r="203" spans="4:34" s="490" customFormat="1">
      <c r="D203" s="487"/>
      <c r="E203" s="487"/>
      <c r="T203" s="498"/>
      <c r="U203" s="498"/>
      <c r="V203" s="499"/>
      <c r="W203" s="499"/>
      <c r="X203" s="499"/>
      <c r="Y203" s="499"/>
      <c r="Z203" s="499"/>
      <c r="AA203" s="499"/>
      <c r="AB203" s="499"/>
      <c r="AC203" s="499"/>
      <c r="AD203" s="499"/>
      <c r="AE203" s="499"/>
      <c r="AF203" s="499"/>
      <c r="AG203" s="499"/>
      <c r="AH203" s="499"/>
    </row>
    <row r="204" spans="4:34" s="490" customFormat="1">
      <c r="D204" s="487"/>
      <c r="E204" s="487"/>
      <c r="T204" s="498"/>
      <c r="U204" s="498"/>
      <c r="V204" s="499"/>
      <c r="W204" s="499"/>
      <c r="X204" s="499"/>
      <c r="Y204" s="499"/>
      <c r="Z204" s="499"/>
      <c r="AA204" s="499"/>
      <c r="AB204" s="499"/>
      <c r="AC204" s="499"/>
      <c r="AD204" s="499"/>
      <c r="AE204" s="499"/>
      <c r="AF204" s="499"/>
      <c r="AG204" s="499"/>
      <c r="AH204" s="499"/>
    </row>
    <row r="205" spans="4:34" s="490" customFormat="1">
      <c r="D205" s="487"/>
      <c r="E205" s="487"/>
      <c r="T205" s="498"/>
      <c r="U205" s="498"/>
      <c r="V205" s="499"/>
      <c r="W205" s="499"/>
      <c r="X205" s="499"/>
      <c r="Y205" s="499"/>
      <c r="Z205" s="499"/>
      <c r="AA205" s="499"/>
      <c r="AB205" s="499"/>
      <c r="AC205" s="499"/>
      <c r="AD205" s="499"/>
      <c r="AE205" s="499"/>
      <c r="AF205" s="499"/>
      <c r="AG205" s="499"/>
      <c r="AH205" s="499"/>
    </row>
    <row r="206" spans="4:34" s="490" customFormat="1">
      <c r="D206" s="487"/>
      <c r="E206" s="487"/>
      <c r="T206" s="498"/>
      <c r="U206" s="498"/>
      <c r="V206" s="499"/>
      <c r="W206" s="499"/>
      <c r="X206" s="499"/>
      <c r="Y206" s="499"/>
      <c r="Z206" s="499"/>
      <c r="AA206" s="499"/>
      <c r="AB206" s="499"/>
      <c r="AC206" s="499"/>
      <c r="AD206" s="499"/>
      <c r="AE206" s="499"/>
      <c r="AF206" s="499"/>
      <c r="AG206" s="499"/>
      <c r="AH206" s="499"/>
    </row>
    <row r="207" spans="4:34" s="490" customFormat="1">
      <c r="D207" s="487"/>
      <c r="E207" s="487"/>
      <c r="T207" s="498"/>
      <c r="U207" s="498"/>
      <c r="V207" s="499"/>
      <c r="W207" s="499"/>
      <c r="X207" s="499"/>
      <c r="Y207" s="499"/>
      <c r="Z207" s="499"/>
      <c r="AA207" s="499"/>
      <c r="AB207" s="499"/>
      <c r="AC207" s="499"/>
      <c r="AD207" s="499"/>
      <c r="AE207" s="499"/>
      <c r="AF207" s="499"/>
      <c r="AG207" s="499"/>
      <c r="AH207" s="499"/>
    </row>
    <row r="208" spans="4:34" s="490" customFormat="1">
      <c r="D208" s="487"/>
      <c r="E208" s="487"/>
      <c r="T208" s="498"/>
      <c r="U208" s="498"/>
      <c r="V208" s="499"/>
      <c r="W208" s="499"/>
      <c r="X208" s="499"/>
      <c r="Y208" s="499"/>
      <c r="Z208" s="499"/>
      <c r="AA208" s="499"/>
      <c r="AB208" s="499"/>
      <c r="AC208" s="499"/>
      <c r="AD208" s="499"/>
      <c r="AE208" s="499"/>
      <c r="AF208" s="499"/>
      <c r="AG208" s="499"/>
      <c r="AH208" s="499"/>
    </row>
    <row r="209" spans="4:34" s="490" customFormat="1">
      <c r="D209" s="487"/>
      <c r="E209" s="487"/>
      <c r="T209" s="498"/>
      <c r="U209" s="498"/>
      <c r="V209" s="499"/>
      <c r="W209" s="499"/>
      <c r="X209" s="499"/>
      <c r="Y209" s="499"/>
      <c r="Z209" s="499"/>
      <c r="AA209" s="499"/>
      <c r="AB209" s="499"/>
      <c r="AC209" s="499"/>
      <c r="AD209" s="499"/>
      <c r="AE209" s="499"/>
      <c r="AF209" s="499"/>
      <c r="AG209" s="499"/>
      <c r="AH209" s="499"/>
    </row>
    <row r="210" spans="4:34" s="490" customFormat="1">
      <c r="D210" s="487"/>
      <c r="E210" s="487"/>
      <c r="T210" s="498"/>
      <c r="U210" s="498"/>
      <c r="V210" s="499"/>
      <c r="W210" s="499"/>
      <c r="X210" s="499"/>
      <c r="Y210" s="499"/>
      <c r="Z210" s="499"/>
      <c r="AA210" s="499"/>
      <c r="AB210" s="499"/>
      <c r="AC210" s="499"/>
      <c r="AD210" s="499"/>
      <c r="AE210" s="499"/>
      <c r="AF210" s="499"/>
      <c r="AG210" s="499"/>
      <c r="AH210" s="499"/>
    </row>
    <row r="211" spans="4:34" s="490" customFormat="1">
      <c r="D211" s="487"/>
      <c r="E211" s="487"/>
      <c r="T211" s="498"/>
      <c r="U211" s="498"/>
      <c r="V211" s="499"/>
      <c r="W211" s="499"/>
      <c r="X211" s="499"/>
      <c r="Y211" s="499"/>
      <c r="Z211" s="499"/>
      <c r="AA211" s="499"/>
      <c r="AB211" s="499"/>
      <c r="AC211" s="499"/>
      <c r="AD211" s="499"/>
      <c r="AE211" s="499"/>
      <c r="AF211" s="499"/>
      <c r="AG211" s="499"/>
      <c r="AH211" s="499"/>
    </row>
    <row r="212" spans="4:34" s="490" customFormat="1">
      <c r="D212" s="487"/>
      <c r="E212" s="487"/>
      <c r="T212" s="498"/>
      <c r="U212" s="498"/>
      <c r="V212" s="499"/>
      <c r="W212" s="499"/>
      <c r="X212" s="499"/>
      <c r="Y212" s="499"/>
      <c r="Z212" s="499"/>
      <c r="AA212" s="499"/>
      <c r="AB212" s="499"/>
      <c r="AC212" s="499"/>
      <c r="AD212" s="499"/>
      <c r="AE212" s="499"/>
      <c r="AF212" s="499"/>
      <c r="AG212" s="499"/>
      <c r="AH212" s="499"/>
    </row>
    <row r="213" spans="4:34" s="490" customFormat="1">
      <c r="D213" s="487"/>
      <c r="E213" s="487"/>
      <c r="T213" s="498"/>
      <c r="U213" s="498"/>
      <c r="V213" s="499"/>
      <c r="W213" s="499"/>
      <c r="X213" s="499"/>
      <c r="Y213" s="499"/>
      <c r="Z213" s="499"/>
      <c r="AA213" s="499"/>
      <c r="AB213" s="499"/>
      <c r="AC213" s="499"/>
      <c r="AD213" s="499"/>
      <c r="AE213" s="499"/>
      <c r="AF213" s="499"/>
      <c r="AG213" s="499"/>
      <c r="AH213" s="499"/>
    </row>
    <row r="214" spans="4:34" s="490" customFormat="1">
      <c r="D214" s="487"/>
      <c r="E214" s="487"/>
      <c r="T214" s="498"/>
      <c r="U214" s="498"/>
      <c r="V214" s="499"/>
      <c r="W214" s="499"/>
      <c r="X214" s="499"/>
      <c r="Y214" s="499"/>
      <c r="Z214" s="499"/>
      <c r="AA214" s="499"/>
      <c r="AB214" s="499"/>
      <c r="AC214" s="499"/>
      <c r="AD214" s="499"/>
      <c r="AE214" s="499"/>
      <c r="AF214" s="499"/>
      <c r="AG214" s="499"/>
      <c r="AH214" s="499"/>
    </row>
    <row r="215" spans="4:34" s="490" customFormat="1">
      <c r="D215" s="487"/>
      <c r="E215" s="487"/>
      <c r="T215" s="498"/>
      <c r="U215" s="498"/>
      <c r="V215" s="499"/>
      <c r="W215" s="499"/>
      <c r="X215" s="499"/>
      <c r="Y215" s="499"/>
      <c r="Z215" s="499"/>
      <c r="AA215" s="499"/>
      <c r="AB215" s="499"/>
      <c r="AC215" s="499"/>
      <c r="AD215" s="499"/>
      <c r="AE215" s="499"/>
      <c r="AF215" s="499"/>
      <c r="AG215" s="499"/>
      <c r="AH215" s="499"/>
    </row>
    <row r="216" spans="4:34" s="490" customFormat="1">
      <c r="D216" s="487"/>
      <c r="E216" s="487"/>
      <c r="T216" s="498"/>
      <c r="U216" s="498"/>
      <c r="V216" s="499"/>
      <c r="W216" s="499"/>
      <c r="X216" s="499"/>
      <c r="Y216" s="499"/>
      <c r="Z216" s="499"/>
      <c r="AA216" s="499"/>
      <c r="AB216" s="499"/>
      <c r="AC216" s="499"/>
      <c r="AD216" s="499"/>
      <c r="AE216" s="499"/>
      <c r="AF216" s="499"/>
      <c r="AG216" s="499"/>
      <c r="AH216" s="499"/>
    </row>
    <row r="217" spans="4:34" s="490" customFormat="1">
      <c r="D217" s="487"/>
      <c r="E217" s="487"/>
      <c r="T217" s="498"/>
      <c r="U217" s="498"/>
      <c r="V217" s="499"/>
      <c r="W217" s="499"/>
      <c r="X217" s="499"/>
      <c r="Y217" s="499"/>
      <c r="Z217" s="499"/>
      <c r="AA217" s="499"/>
      <c r="AB217" s="499"/>
      <c r="AC217" s="499"/>
      <c r="AD217" s="499"/>
      <c r="AE217" s="499"/>
      <c r="AF217" s="499"/>
      <c r="AG217" s="499"/>
      <c r="AH217" s="499"/>
    </row>
    <row r="218" spans="4:34" s="490" customFormat="1">
      <c r="D218" s="487"/>
      <c r="E218" s="487"/>
      <c r="T218" s="498"/>
      <c r="U218" s="498"/>
      <c r="V218" s="499"/>
      <c r="W218" s="499"/>
      <c r="X218" s="499"/>
      <c r="Y218" s="499"/>
      <c r="Z218" s="499"/>
      <c r="AA218" s="499"/>
      <c r="AB218" s="499"/>
      <c r="AC218" s="499"/>
      <c r="AD218" s="499"/>
      <c r="AE218" s="499"/>
      <c r="AF218" s="499"/>
      <c r="AG218" s="499"/>
      <c r="AH218" s="499"/>
    </row>
    <row r="219" spans="4:34" s="490" customFormat="1">
      <c r="D219" s="487"/>
      <c r="E219" s="487"/>
      <c r="T219" s="498"/>
      <c r="U219" s="498"/>
      <c r="V219" s="499"/>
      <c r="W219" s="499"/>
      <c r="X219" s="499"/>
      <c r="Y219" s="499"/>
      <c r="Z219" s="499"/>
      <c r="AA219" s="499"/>
      <c r="AB219" s="499"/>
      <c r="AC219" s="499"/>
      <c r="AD219" s="499"/>
      <c r="AE219" s="499"/>
      <c r="AF219" s="499"/>
      <c r="AG219" s="499"/>
      <c r="AH219" s="499"/>
    </row>
    <row r="220" spans="4:34" s="490" customFormat="1">
      <c r="D220" s="487"/>
      <c r="E220" s="487"/>
      <c r="T220" s="498"/>
      <c r="U220" s="498"/>
      <c r="V220" s="499"/>
      <c r="W220" s="499"/>
      <c r="X220" s="499"/>
      <c r="Y220" s="499"/>
      <c r="Z220" s="499"/>
      <c r="AA220" s="499"/>
      <c r="AB220" s="499"/>
      <c r="AC220" s="499"/>
      <c r="AD220" s="499"/>
      <c r="AE220" s="499"/>
      <c r="AF220" s="499"/>
      <c r="AG220" s="499"/>
      <c r="AH220" s="499"/>
    </row>
    <row r="221" spans="4:34" s="490" customFormat="1">
      <c r="D221" s="487"/>
      <c r="E221" s="487"/>
      <c r="T221" s="498"/>
      <c r="U221" s="498"/>
      <c r="V221" s="499"/>
      <c r="W221" s="499"/>
      <c r="X221" s="499"/>
      <c r="Y221" s="499"/>
      <c r="Z221" s="499"/>
      <c r="AA221" s="499"/>
      <c r="AB221" s="499"/>
      <c r="AC221" s="499"/>
      <c r="AD221" s="499"/>
      <c r="AE221" s="499"/>
      <c r="AF221" s="499"/>
      <c r="AG221" s="499"/>
      <c r="AH221" s="499"/>
    </row>
    <row r="222" spans="4:34" s="490" customFormat="1">
      <c r="D222" s="487"/>
      <c r="E222" s="487"/>
      <c r="T222" s="498"/>
      <c r="U222" s="498"/>
      <c r="V222" s="499"/>
      <c r="W222" s="499"/>
      <c r="X222" s="499"/>
      <c r="Y222" s="499"/>
      <c r="Z222" s="499"/>
      <c r="AA222" s="499"/>
      <c r="AB222" s="499"/>
      <c r="AC222" s="499"/>
      <c r="AD222" s="499"/>
      <c r="AE222" s="499"/>
      <c r="AF222" s="499"/>
      <c r="AG222" s="499"/>
      <c r="AH222" s="499"/>
    </row>
    <row r="223" spans="4:34" s="490" customFormat="1">
      <c r="D223" s="487"/>
      <c r="E223" s="487"/>
      <c r="T223" s="498"/>
      <c r="U223" s="498"/>
      <c r="V223" s="499"/>
      <c r="W223" s="499"/>
      <c r="X223" s="499"/>
      <c r="Y223" s="499"/>
      <c r="Z223" s="499"/>
      <c r="AA223" s="499"/>
      <c r="AB223" s="499"/>
      <c r="AC223" s="499"/>
      <c r="AD223" s="499"/>
      <c r="AE223" s="499"/>
      <c r="AF223" s="499"/>
      <c r="AG223" s="499"/>
      <c r="AH223" s="499"/>
    </row>
    <row r="224" spans="4:34" s="490" customFormat="1">
      <c r="D224" s="487"/>
      <c r="E224" s="487"/>
      <c r="T224" s="498"/>
      <c r="U224" s="498"/>
      <c r="V224" s="499"/>
      <c r="W224" s="499"/>
      <c r="X224" s="499"/>
      <c r="Y224" s="499"/>
      <c r="Z224" s="499"/>
      <c r="AA224" s="499"/>
      <c r="AB224" s="499"/>
      <c r="AC224" s="499"/>
      <c r="AD224" s="499"/>
      <c r="AE224" s="499"/>
      <c r="AF224" s="499"/>
      <c r="AG224" s="499"/>
      <c r="AH224" s="499"/>
    </row>
    <row r="225" spans="4:34" s="490" customFormat="1">
      <c r="D225" s="487"/>
      <c r="E225" s="487"/>
      <c r="T225" s="498"/>
      <c r="U225" s="498"/>
      <c r="V225" s="499"/>
      <c r="W225" s="499"/>
      <c r="X225" s="499"/>
      <c r="Y225" s="499"/>
      <c r="Z225" s="499"/>
      <c r="AA225" s="499"/>
      <c r="AB225" s="499"/>
      <c r="AC225" s="499"/>
      <c r="AD225" s="499"/>
      <c r="AE225" s="499"/>
      <c r="AF225" s="499"/>
      <c r="AG225" s="499"/>
      <c r="AH225" s="499"/>
    </row>
    <row r="226" spans="4:34" s="490" customFormat="1">
      <c r="D226" s="487"/>
      <c r="E226" s="487"/>
      <c r="T226" s="498"/>
      <c r="U226" s="498"/>
      <c r="V226" s="499"/>
      <c r="W226" s="499"/>
      <c r="X226" s="499"/>
      <c r="Y226" s="499"/>
      <c r="Z226" s="499"/>
      <c r="AA226" s="499"/>
      <c r="AB226" s="499"/>
      <c r="AC226" s="499"/>
      <c r="AD226" s="499"/>
      <c r="AE226" s="499"/>
      <c r="AF226" s="499"/>
      <c r="AG226" s="499"/>
      <c r="AH226" s="499"/>
    </row>
    <row r="227" spans="4:34" s="490" customFormat="1">
      <c r="D227" s="487"/>
      <c r="E227" s="487"/>
      <c r="T227" s="498"/>
      <c r="U227" s="498"/>
      <c r="V227" s="499"/>
      <c r="W227" s="499"/>
      <c r="X227" s="499"/>
      <c r="Y227" s="499"/>
      <c r="Z227" s="499"/>
      <c r="AA227" s="499"/>
      <c r="AB227" s="499"/>
      <c r="AC227" s="499"/>
      <c r="AD227" s="499"/>
      <c r="AE227" s="499"/>
      <c r="AF227" s="499"/>
      <c r="AG227" s="499"/>
      <c r="AH227" s="499"/>
    </row>
    <row r="228" spans="4:34" s="490" customFormat="1">
      <c r="D228" s="487"/>
      <c r="E228" s="487"/>
      <c r="T228" s="498"/>
      <c r="U228" s="498"/>
      <c r="V228" s="499"/>
      <c r="W228" s="499"/>
      <c r="X228" s="499"/>
      <c r="Y228" s="499"/>
      <c r="Z228" s="499"/>
      <c r="AA228" s="499"/>
      <c r="AB228" s="499"/>
      <c r="AC228" s="499"/>
      <c r="AD228" s="499"/>
      <c r="AE228" s="499"/>
      <c r="AF228" s="499"/>
      <c r="AG228" s="499"/>
      <c r="AH228" s="499"/>
    </row>
    <row r="229" spans="4:34" s="490" customFormat="1">
      <c r="D229" s="487"/>
      <c r="E229" s="487"/>
      <c r="T229" s="498"/>
      <c r="U229" s="498"/>
      <c r="V229" s="499"/>
      <c r="W229" s="499"/>
      <c r="X229" s="499"/>
      <c r="Y229" s="499"/>
      <c r="Z229" s="499"/>
      <c r="AA229" s="499"/>
      <c r="AB229" s="499"/>
      <c r="AC229" s="499"/>
      <c r="AD229" s="499"/>
      <c r="AE229" s="499"/>
      <c r="AF229" s="499"/>
      <c r="AG229" s="499"/>
      <c r="AH229" s="499"/>
    </row>
    <row r="230" spans="4:34" s="490" customFormat="1">
      <c r="D230" s="487"/>
      <c r="E230" s="487"/>
      <c r="T230" s="498"/>
      <c r="U230" s="498"/>
      <c r="V230" s="499"/>
      <c r="W230" s="499"/>
      <c r="X230" s="499"/>
      <c r="Y230" s="499"/>
      <c r="Z230" s="499"/>
      <c r="AA230" s="499"/>
      <c r="AB230" s="499"/>
      <c r="AC230" s="499"/>
      <c r="AD230" s="499"/>
      <c r="AE230" s="499"/>
      <c r="AF230" s="499"/>
      <c r="AG230" s="499"/>
      <c r="AH230" s="499"/>
    </row>
    <row r="231" spans="4:34" s="490" customFormat="1">
      <c r="D231" s="487"/>
      <c r="E231" s="487"/>
      <c r="T231" s="498"/>
      <c r="U231" s="498"/>
      <c r="V231" s="499"/>
      <c r="W231" s="499"/>
      <c r="X231" s="499"/>
      <c r="Y231" s="499"/>
      <c r="Z231" s="499"/>
      <c r="AA231" s="499"/>
      <c r="AB231" s="499"/>
      <c r="AC231" s="499"/>
      <c r="AD231" s="499"/>
      <c r="AE231" s="499"/>
      <c r="AF231" s="499"/>
      <c r="AG231" s="499"/>
      <c r="AH231" s="499"/>
    </row>
    <row r="232" spans="4:34" s="490" customFormat="1">
      <c r="D232" s="487"/>
      <c r="E232" s="487"/>
      <c r="T232" s="498"/>
      <c r="U232" s="498"/>
      <c r="V232" s="499"/>
      <c r="W232" s="499"/>
      <c r="X232" s="499"/>
      <c r="Y232" s="499"/>
      <c r="Z232" s="499"/>
      <c r="AA232" s="499"/>
      <c r="AB232" s="499"/>
      <c r="AC232" s="499"/>
      <c r="AD232" s="499"/>
      <c r="AE232" s="499"/>
      <c r="AF232" s="499"/>
      <c r="AG232" s="499"/>
      <c r="AH232" s="499"/>
    </row>
    <row r="233" spans="4:34" s="490" customFormat="1">
      <c r="D233" s="487"/>
      <c r="E233" s="487"/>
      <c r="T233" s="498"/>
      <c r="U233" s="498"/>
      <c r="V233" s="499"/>
      <c r="W233" s="499"/>
      <c r="X233" s="499"/>
      <c r="Y233" s="499"/>
      <c r="Z233" s="499"/>
      <c r="AA233" s="499"/>
      <c r="AB233" s="499"/>
      <c r="AC233" s="499"/>
      <c r="AD233" s="499"/>
      <c r="AE233" s="499"/>
      <c r="AF233" s="499"/>
      <c r="AG233" s="499"/>
      <c r="AH233" s="499"/>
    </row>
    <row r="234" spans="4:34" s="490" customFormat="1">
      <c r="D234" s="487"/>
      <c r="E234" s="487"/>
      <c r="T234" s="498"/>
      <c r="U234" s="498"/>
      <c r="V234" s="499"/>
      <c r="W234" s="499"/>
      <c r="X234" s="499"/>
      <c r="Y234" s="499"/>
      <c r="Z234" s="499"/>
      <c r="AA234" s="499"/>
      <c r="AB234" s="499"/>
      <c r="AC234" s="499"/>
      <c r="AD234" s="499"/>
      <c r="AE234" s="499"/>
      <c r="AF234" s="499"/>
      <c r="AG234" s="499"/>
      <c r="AH234" s="499"/>
    </row>
    <row r="235" spans="4:34" s="490" customFormat="1">
      <c r="D235" s="487"/>
      <c r="E235" s="487"/>
      <c r="T235" s="498"/>
      <c r="U235" s="498"/>
      <c r="V235" s="499"/>
      <c r="W235" s="499"/>
      <c r="X235" s="499"/>
      <c r="Y235" s="499"/>
      <c r="Z235" s="499"/>
      <c r="AA235" s="499"/>
      <c r="AB235" s="499"/>
      <c r="AC235" s="499"/>
      <c r="AD235" s="499"/>
      <c r="AE235" s="499"/>
      <c r="AF235" s="499"/>
      <c r="AG235" s="499"/>
      <c r="AH235" s="499"/>
    </row>
    <row r="236" spans="4:34" s="490" customFormat="1">
      <c r="D236" s="487"/>
      <c r="E236" s="487"/>
      <c r="T236" s="498"/>
      <c r="U236" s="498"/>
      <c r="V236" s="499"/>
      <c r="W236" s="499"/>
      <c r="X236" s="499"/>
      <c r="Y236" s="499"/>
      <c r="Z236" s="499"/>
      <c r="AA236" s="499"/>
      <c r="AB236" s="499"/>
      <c r="AC236" s="499"/>
      <c r="AD236" s="499"/>
      <c r="AE236" s="499"/>
      <c r="AF236" s="499"/>
      <c r="AG236" s="499"/>
      <c r="AH236" s="499"/>
    </row>
    <row r="237" spans="4:34" s="490" customFormat="1">
      <c r="D237" s="487"/>
      <c r="E237" s="487"/>
      <c r="T237" s="498"/>
      <c r="U237" s="498"/>
      <c r="V237" s="499"/>
      <c r="W237" s="499"/>
      <c r="X237" s="499"/>
      <c r="Y237" s="499"/>
      <c r="Z237" s="499"/>
      <c r="AA237" s="499"/>
      <c r="AB237" s="499"/>
      <c r="AC237" s="499"/>
      <c r="AD237" s="499"/>
      <c r="AE237" s="499"/>
      <c r="AF237" s="499"/>
      <c r="AG237" s="499"/>
      <c r="AH237" s="499"/>
    </row>
    <row r="238" spans="4:34" s="490" customFormat="1">
      <c r="D238" s="487"/>
      <c r="E238" s="487"/>
      <c r="T238" s="498"/>
      <c r="U238" s="498"/>
      <c r="V238" s="499"/>
      <c r="W238" s="499"/>
      <c r="X238" s="499"/>
      <c r="Y238" s="499"/>
      <c r="Z238" s="499"/>
      <c r="AA238" s="499"/>
      <c r="AB238" s="499"/>
      <c r="AC238" s="499"/>
      <c r="AD238" s="499"/>
      <c r="AE238" s="499"/>
      <c r="AF238" s="499"/>
      <c r="AG238" s="499"/>
      <c r="AH238" s="499"/>
    </row>
    <row r="239" spans="4:34" s="490" customFormat="1">
      <c r="D239" s="487"/>
      <c r="E239" s="487"/>
      <c r="T239" s="498"/>
      <c r="U239" s="498"/>
      <c r="V239" s="499"/>
      <c r="W239" s="499"/>
      <c r="X239" s="499"/>
      <c r="Y239" s="499"/>
      <c r="Z239" s="499"/>
      <c r="AA239" s="499"/>
      <c r="AB239" s="499"/>
      <c r="AC239" s="499"/>
      <c r="AD239" s="499"/>
      <c r="AE239" s="499"/>
      <c r="AF239" s="499"/>
      <c r="AG239" s="499"/>
      <c r="AH239" s="499"/>
    </row>
    <row r="240" spans="4:34" s="490" customFormat="1">
      <c r="D240" s="487"/>
      <c r="E240" s="487"/>
      <c r="T240" s="498"/>
      <c r="U240" s="498"/>
      <c r="V240" s="499"/>
      <c r="W240" s="499"/>
      <c r="X240" s="499"/>
      <c r="Y240" s="499"/>
      <c r="Z240" s="499"/>
      <c r="AA240" s="499"/>
      <c r="AB240" s="499"/>
      <c r="AC240" s="499"/>
      <c r="AD240" s="499"/>
      <c r="AE240" s="499"/>
      <c r="AF240" s="499"/>
      <c r="AG240" s="499"/>
      <c r="AH240" s="499"/>
    </row>
    <row r="241" spans="4:34" s="490" customFormat="1">
      <c r="D241" s="487"/>
      <c r="E241" s="487"/>
      <c r="T241" s="498"/>
      <c r="U241" s="498"/>
      <c r="V241" s="499"/>
      <c r="W241" s="499"/>
      <c r="X241" s="499"/>
      <c r="Y241" s="499"/>
      <c r="Z241" s="499"/>
      <c r="AA241" s="499"/>
      <c r="AB241" s="499"/>
      <c r="AC241" s="499"/>
      <c r="AD241" s="499"/>
      <c r="AE241" s="499"/>
      <c r="AF241" s="499"/>
      <c r="AG241" s="499"/>
      <c r="AH241" s="499"/>
    </row>
    <row r="242" spans="4:34" s="490" customFormat="1">
      <c r="D242" s="487"/>
      <c r="E242" s="487"/>
      <c r="T242" s="498"/>
      <c r="U242" s="498"/>
      <c r="V242" s="499"/>
      <c r="W242" s="499"/>
      <c r="X242" s="499"/>
      <c r="Y242" s="499"/>
      <c r="Z242" s="499"/>
      <c r="AA242" s="499"/>
      <c r="AB242" s="499"/>
      <c r="AC242" s="499"/>
      <c r="AD242" s="499"/>
      <c r="AE242" s="499"/>
      <c r="AF242" s="499"/>
      <c r="AG242" s="499"/>
      <c r="AH242" s="499"/>
    </row>
    <row r="243" spans="4:34" s="490" customFormat="1">
      <c r="D243" s="487"/>
      <c r="E243" s="487"/>
      <c r="T243" s="498"/>
      <c r="U243" s="498"/>
      <c r="V243" s="499"/>
      <c r="W243" s="499"/>
      <c r="X243" s="499"/>
      <c r="Y243" s="499"/>
      <c r="Z243" s="499"/>
      <c r="AA243" s="499"/>
      <c r="AB243" s="499"/>
      <c r="AC243" s="499"/>
      <c r="AD243" s="499"/>
      <c r="AE243" s="499"/>
      <c r="AF243" s="499"/>
      <c r="AG243" s="499"/>
      <c r="AH243" s="499"/>
    </row>
    <row r="244" spans="4:34" s="490" customFormat="1">
      <c r="D244" s="487"/>
      <c r="E244" s="487"/>
      <c r="T244" s="498"/>
      <c r="U244" s="498"/>
      <c r="V244" s="499"/>
      <c r="W244" s="499"/>
      <c r="X244" s="499"/>
      <c r="Y244" s="499"/>
      <c r="Z244" s="499"/>
      <c r="AA244" s="499"/>
      <c r="AB244" s="499"/>
      <c r="AC244" s="499"/>
      <c r="AD244" s="499"/>
      <c r="AE244" s="499"/>
      <c r="AF244" s="499"/>
      <c r="AG244" s="499"/>
      <c r="AH244" s="499"/>
    </row>
    <row r="245" spans="4:34" s="490" customFormat="1">
      <c r="D245" s="487"/>
      <c r="E245" s="487"/>
      <c r="T245" s="498"/>
      <c r="U245" s="498"/>
      <c r="V245" s="499"/>
      <c r="W245" s="499"/>
      <c r="X245" s="499"/>
      <c r="Y245" s="499"/>
      <c r="Z245" s="499"/>
      <c r="AA245" s="499"/>
      <c r="AB245" s="499"/>
      <c r="AC245" s="499"/>
      <c r="AD245" s="499"/>
      <c r="AE245" s="499"/>
      <c r="AF245" s="499"/>
      <c r="AG245" s="499"/>
      <c r="AH245" s="499"/>
    </row>
    <row r="246" spans="4:34" s="490" customFormat="1">
      <c r="D246" s="487"/>
      <c r="E246" s="487"/>
      <c r="T246" s="498"/>
      <c r="U246" s="498"/>
      <c r="V246" s="499"/>
      <c r="W246" s="499"/>
      <c r="X246" s="499"/>
      <c r="Y246" s="499"/>
      <c r="Z246" s="499"/>
      <c r="AA246" s="499"/>
      <c r="AB246" s="499"/>
      <c r="AC246" s="499"/>
      <c r="AD246" s="499"/>
      <c r="AE246" s="499"/>
      <c r="AF246" s="499"/>
      <c r="AG246" s="499"/>
      <c r="AH246" s="499"/>
    </row>
    <row r="247" spans="4:34" s="490" customFormat="1">
      <c r="D247" s="487"/>
      <c r="E247" s="487"/>
      <c r="T247" s="498"/>
      <c r="U247" s="498"/>
      <c r="V247" s="499"/>
      <c r="W247" s="499"/>
      <c r="X247" s="499"/>
      <c r="Y247" s="499"/>
      <c r="Z247" s="499"/>
      <c r="AA247" s="499"/>
      <c r="AB247" s="499"/>
      <c r="AC247" s="499"/>
      <c r="AD247" s="499"/>
      <c r="AE247" s="499"/>
      <c r="AF247" s="499"/>
      <c r="AG247" s="499"/>
      <c r="AH247" s="499"/>
    </row>
    <row r="248" spans="4:34" s="490" customFormat="1">
      <c r="D248" s="487"/>
      <c r="E248" s="487"/>
      <c r="T248" s="498"/>
      <c r="U248" s="498"/>
      <c r="V248" s="499"/>
      <c r="W248" s="499"/>
      <c r="X248" s="499"/>
      <c r="Y248" s="499"/>
      <c r="Z248" s="499"/>
      <c r="AA248" s="499"/>
      <c r="AB248" s="499"/>
      <c r="AC248" s="499"/>
      <c r="AD248" s="499"/>
      <c r="AE248" s="499"/>
      <c r="AF248" s="499"/>
      <c r="AG248" s="499"/>
      <c r="AH248" s="499"/>
    </row>
    <row r="249" spans="4:34" s="490" customFormat="1">
      <c r="D249" s="487"/>
      <c r="E249" s="487"/>
      <c r="T249" s="498"/>
      <c r="U249" s="498"/>
      <c r="V249" s="499"/>
      <c r="W249" s="499"/>
      <c r="X249" s="499"/>
      <c r="Y249" s="499"/>
      <c r="Z249" s="499"/>
      <c r="AA249" s="499"/>
      <c r="AB249" s="499"/>
      <c r="AC249" s="499"/>
      <c r="AD249" s="499"/>
      <c r="AE249" s="499"/>
      <c r="AF249" s="499"/>
      <c r="AG249" s="499"/>
      <c r="AH249" s="499"/>
    </row>
    <row r="250" spans="4:34" s="490" customFormat="1">
      <c r="D250" s="487"/>
      <c r="E250" s="487"/>
      <c r="T250" s="498"/>
      <c r="U250" s="498"/>
      <c r="V250" s="499"/>
      <c r="W250" s="499"/>
      <c r="X250" s="499"/>
      <c r="Y250" s="499"/>
      <c r="Z250" s="499"/>
      <c r="AA250" s="499"/>
      <c r="AB250" s="499"/>
      <c r="AC250" s="499"/>
      <c r="AD250" s="499"/>
      <c r="AE250" s="499"/>
      <c r="AF250" s="499"/>
      <c r="AG250" s="499"/>
      <c r="AH250" s="499"/>
    </row>
    <row r="251" spans="4:34" s="490" customFormat="1">
      <c r="D251" s="487"/>
      <c r="E251" s="487"/>
      <c r="T251" s="498"/>
      <c r="U251" s="498"/>
      <c r="V251" s="499"/>
      <c r="W251" s="499"/>
      <c r="X251" s="499"/>
      <c r="Y251" s="499"/>
      <c r="Z251" s="499"/>
      <c r="AA251" s="499"/>
      <c r="AB251" s="499"/>
      <c r="AC251" s="499"/>
      <c r="AD251" s="499"/>
      <c r="AE251" s="499"/>
      <c r="AF251" s="499"/>
      <c r="AG251" s="499"/>
      <c r="AH251" s="499"/>
    </row>
    <row r="252" spans="4:34" s="490" customFormat="1">
      <c r="D252" s="487"/>
      <c r="E252" s="487"/>
      <c r="T252" s="498"/>
      <c r="U252" s="498"/>
      <c r="V252" s="499"/>
      <c r="W252" s="499"/>
      <c r="X252" s="499"/>
      <c r="Y252" s="499"/>
      <c r="Z252" s="499"/>
      <c r="AA252" s="499"/>
      <c r="AB252" s="499"/>
      <c r="AC252" s="499"/>
      <c r="AD252" s="499"/>
      <c r="AE252" s="499"/>
      <c r="AF252" s="499"/>
      <c r="AG252" s="499"/>
      <c r="AH252" s="499"/>
    </row>
    <row r="253" spans="4:34" s="490" customFormat="1">
      <c r="D253" s="487"/>
      <c r="E253" s="487"/>
      <c r="T253" s="498"/>
      <c r="U253" s="498"/>
      <c r="V253" s="499"/>
      <c r="W253" s="499"/>
      <c r="X253" s="499"/>
      <c r="Y253" s="499"/>
      <c r="Z253" s="499"/>
      <c r="AA253" s="499"/>
      <c r="AB253" s="499"/>
      <c r="AC253" s="499"/>
      <c r="AD253" s="499"/>
      <c r="AE253" s="499"/>
      <c r="AF253" s="499"/>
      <c r="AG253" s="499"/>
      <c r="AH253" s="499"/>
    </row>
    <row r="254" spans="4:34" s="490" customFormat="1">
      <c r="D254" s="487"/>
      <c r="E254" s="487"/>
      <c r="T254" s="498"/>
      <c r="U254" s="498"/>
      <c r="V254" s="499"/>
      <c r="W254" s="499"/>
      <c r="X254" s="499"/>
      <c r="Y254" s="499"/>
      <c r="Z254" s="499"/>
      <c r="AA254" s="499"/>
      <c r="AB254" s="499"/>
      <c r="AC254" s="499"/>
      <c r="AD254" s="499"/>
      <c r="AE254" s="499"/>
      <c r="AF254" s="499"/>
      <c r="AG254" s="499"/>
      <c r="AH254" s="499"/>
    </row>
    <row r="255" spans="4:34" s="490" customFormat="1">
      <c r="D255" s="487"/>
      <c r="E255" s="487"/>
      <c r="T255" s="498"/>
      <c r="U255" s="498"/>
      <c r="V255" s="499"/>
      <c r="W255" s="499"/>
      <c r="X255" s="499"/>
      <c r="Y255" s="499"/>
      <c r="Z255" s="499"/>
      <c r="AA255" s="499"/>
      <c r="AB255" s="499"/>
      <c r="AC255" s="499"/>
      <c r="AD255" s="499"/>
      <c r="AE255" s="499"/>
      <c r="AF255" s="499"/>
      <c r="AG255" s="499"/>
      <c r="AH255" s="499"/>
    </row>
    <row r="256" spans="4:34" s="490" customFormat="1">
      <c r="D256" s="487"/>
      <c r="E256" s="487"/>
      <c r="T256" s="498"/>
      <c r="U256" s="498"/>
      <c r="V256" s="499"/>
      <c r="W256" s="499"/>
      <c r="X256" s="499"/>
      <c r="Y256" s="499"/>
      <c r="Z256" s="499"/>
      <c r="AA256" s="499"/>
      <c r="AB256" s="499"/>
      <c r="AC256" s="499"/>
      <c r="AD256" s="499"/>
      <c r="AE256" s="499"/>
      <c r="AF256" s="499"/>
      <c r="AG256" s="499"/>
      <c r="AH256" s="499"/>
    </row>
    <row r="257" spans="4:34" s="490" customFormat="1">
      <c r="D257" s="487"/>
      <c r="E257" s="487"/>
      <c r="T257" s="498"/>
      <c r="U257" s="498"/>
      <c r="V257" s="499"/>
      <c r="W257" s="499"/>
      <c r="X257" s="499"/>
      <c r="Y257" s="499"/>
      <c r="Z257" s="499"/>
      <c r="AA257" s="499"/>
      <c r="AB257" s="499"/>
      <c r="AC257" s="499"/>
      <c r="AD257" s="499"/>
      <c r="AE257" s="499"/>
      <c r="AF257" s="499"/>
      <c r="AG257" s="499"/>
      <c r="AH257" s="499"/>
    </row>
    <row r="258" spans="4:34" s="490" customFormat="1">
      <c r="D258" s="487"/>
      <c r="E258" s="487"/>
      <c r="T258" s="498"/>
      <c r="U258" s="498"/>
      <c r="V258" s="499"/>
      <c r="W258" s="499"/>
      <c r="X258" s="499"/>
      <c r="Y258" s="499"/>
      <c r="Z258" s="499"/>
      <c r="AA258" s="499"/>
      <c r="AB258" s="499"/>
      <c r="AC258" s="499"/>
      <c r="AD258" s="499"/>
      <c r="AE258" s="499"/>
      <c r="AF258" s="499"/>
      <c r="AG258" s="499"/>
      <c r="AH258" s="499"/>
    </row>
    <row r="259" spans="4:34" s="490" customFormat="1">
      <c r="D259" s="487"/>
      <c r="E259" s="487"/>
      <c r="T259" s="498"/>
      <c r="U259" s="498"/>
      <c r="V259" s="499"/>
      <c r="W259" s="499"/>
      <c r="X259" s="499"/>
      <c r="Y259" s="499"/>
      <c r="Z259" s="499"/>
      <c r="AA259" s="499"/>
      <c r="AB259" s="499"/>
      <c r="AC259" s="499"/>
      <c r="AD259" s="499"/>
      <c r="AE259" s="499"/>
      <c r="AF259" s="499"/>
      <c r="AG259" s="499"/>
      <c r="AH259" s="499"/>
    </row>
    <row r="260" spans="4:34" s="490" customFormat="1">
      <c r="D260" s="487"/>
      <c r="E260" s="487"/>
      <c r="T260" s="498"/>
      <c r="U260" s="498"/>
      <c r="V260" s="499"/>
      <c r="W260" s="499"/>
      <c r="X260" s="499"/>
      <c r="Y260" s="499"/>
      <c r="Z260" s="499"/>
      <c r="AA260" s="499"/>
      <c r="AB260" s="499"/>
      <c r="AC260" s="499"/>
      <c r="AD260" s="499"/>
      <c r="AE260" s="499"/>
      <c r="AF260" s="499"/>
      <c r="AG260" s="499"/>
      <c r="AH260" s="499"/>
    </row>
    <row r="261" spans="4:34" s="490" customFormat="1">
      <c r="D261" s="487"/>
      <c r="E261" s="487"/>
      <c r="T261" s="498"/>
      <c r="U261" s="498"/>
      <c r="V261" s="499"/>
      <c r="W261" s="499"/>
      <c r="X261" s="499"/>
      <c r="Y261" s="499"/>
      <c r="Z261" s="499"/>
      <c r="AA261" s="499"/>
      <c r="AB261" s="499"/>
      <c r="AC261" s="499"/>
      <c r="AD261" s="499"/>
      <c r="AE261" s="499"/>
      <c r="AF261" s="499"/>
      <c r="AG261" s="499"/>
      <c r="AH261" s="499"/>
    </row>
    <row r="262" spans="4:34" s="490" customFormat="1">
      <c r="D262" s="487"/>
      <c r="E262" s="487"/>
      <c r="T262" s="498"/>
      <c r="U262" s="498"/>
      <c r="V262" s="499"/>
      <c r="W262" s="499"/>
      <c r="X262" s="499"/>
      <c r="Y262" s="499"/>
      <c r="Z262" s="499"/>
      <c r="AA262" s="499"/>
      <c r="AB262" s="499"/>
      <c r="AC262" s="499"/>
      <c r="AD262" s="499"/>
      <c r="AE262" s="499"/>
      <c r="AF262" s="499"/>
      <c r="AG262" s="499"/>
      <c r="AH262" s="499"/>
    </row>
    <row r="263" spans="4:34" s="490" customFormat="1">
      <c r="D263" s="487"/>
      <c r="E263" s="487"/>
      <c r="T263" s="498"/>
      <c r="U263" s="498"/>
      <c r="V263" s="499"/>
      <c r="W263" s="499"/>
      <c r="X263" s="499"/>
      <c r="Y263" s="499"/>
      <c r="Z263" s="499"/>
      <c r="AA263" s="499"/>
      <c r="AB263" s="499"/>
      <c r="AC263" s="499"/>
      <c r="AD263" s="499"/>
      <c r="AE263" s="499"/>
      <c r="AF263" s="499"/>
      <c r="AG263" s="499"/>
      <c r="AH263" s="499"/>
    </row>
    <row r="264" spans="4:34" s="490" customFormat="1">
      <c r="D264" s="487"/>
      <c r="E264" s="487"/>
      <c r="T264" s="498"/>
      <c r="U264" s="498"/>
      <c r="V264" s="499"/>
      <c r="W264" s="499"/>
      <c r="X264" s="499"/>
      <c r="Y264" s="499"/>
      <c r="Z264" s="499"/>
      <c r="AA264" s="499"/>
      <c r="AB264" s="499"/>
      <c r="AC264" s="499"/>
      <c r="AD264" s="499"/>
      <c r="AE264" s="499"/>
      <c r="AF264" s="499"/>
      <c r="AG264" s="499"/>
      <c r="AH264" s="499"/>
    </row>
    <row r="265" spans="4:34" s="490" customFormat="1">
      <c r="D265" s="487"/>
      <c r="E265" s="487"/>
      <c r="T265" s="498"/>
      <c r="U265" s="498"/>
      <c r="V265" s="499"/>
      <c r="W265" s="499"/>
      <c r="X265" s="499"/>
      <c r="Y265" s="499"/>
      <c r="Z265" s="499"/>
      <c r="AA265" s="499"/>
      <c r="AB265" s="499"/>
      <c r="AC265" s="499"/>
      <c r="AD265" s="499"/>
      <c r="AE265" s="499"/>
      <c r="AF265" s="499"/>
      <c r="AG265" s="499"/>
      <c r="AH265" s="499"/>
    </row>
    <row r="266" spans="4:34" s="490" customFormat="1">
      <c r="D266" s="487"/>
      <c r="E266" s="487"/>
      <c r="T266" s="498"/>
      <c r="U266" s="498"/>
      <c r="V266" s="499"/>
      <c r="W266" s="499"/>
      <c r="X266" s="499"/>
      <c r="Y266" s="499"/>
      <c r="Z266" s="499"/>
      <c r="AA266" s="499"/>
      <c r="AB266" s="499"/>
      <c r="AC266" s="499"/>
      <c r="AD266" s="499"/>
      <c r="AE266" s="499"/>
      <c r="AF266" s="499"/>
      <c r="AG266" s="499"/>
      <c r="AH266" s="499"/>
    </row>
    <row r="267" spans="4:34" s="490" customFormat="1">
      <c r="D267" s="487"/>
      <c r="E267" s="487"/>
      <c r="T267" s="498"/>
      <c r="U267" s="498"/>
      <c r="V267" s="499"/>
      <c r="W267" s="499"/>
      <c r="X267" s="499"/>
      <c r="Y267" s="499"/>
      <c r="Z267" s="499"/>
      <c r="AA267" s="499"/>
      <c r="AB267" s="499"/>
      <c r="AC267" s="499"/>
      <c r="AD267" s="499"/>
      <c r="AE267" s="499"/>
      <c r="AF267" s="499"/>
      <c r="AG267" s="499"/>
      <c r="AH267" s="499"/>
    </row>
    <row r="268" spans="4:34" s="490" customFormat="1">
      <c r="D268" s="487"/>
      <c r="E268" s="487"/>
      <c r="T268" s="498"/>
      <c r="U268" s="498"/>
      <c r="V268" s="499"/>
      <c r="W268" s="499"/>
      <c r="X268" s="499"/>
      <c r="Y268" s="499"/>
      <c r="Z268" s="499"/>
      <c r="AA268" s="499"/>
      <c r="AB268" s="499"/>
      <c r="AC268" s="499"/>
      <c r="AD268" s="499"/>
      <c r="AE268" s="499"/>
      <c r="AF268" s="499"/>
      <c r="AG268" s="499"/>
      <c r="AH268" s="499"/>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85" zoomScaleNormal="85"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5" t="s">
        <v>1735</v>
      </c>
      <c r="B1" s="546"/>
      <c r="C1" s="546"/>
      <c r="D1" s="546"/>
      <c r="E1" s="546"/>
    </row>
    <row r="2" spans="1:5" ht="15.75">
      <c r="A2" s="547" t="s">
        <v>0</v>
      </c>
      <c r="B2" s="548"/>
      <c r="C2" s="548"/>
      <c r="D2" s="548"/>
      <c r="E2" s="548"/>
    </row>
    <row r="3" spans="1:5" ht="15" customHeight="1" thickBot="1">
      <c r="A3" s="549"/>
      <c r="B3" s="550"/>
      <c r="C3" s="550"/>
      <c r="D3" s="550"/>
      <c r="E3" s="1818" t="s">
        <v>46</v>
      </c>
    </row>
    <row r="4" spans="1:5" ht="30" customHeight="1" thickTop="1">
      <c r="A4" s="552"/>
      <c r="B4" s="553" t="s">
        <v>296</v>
      </c>
      <c r="C4" s="553" t="s">
        <v>27</v>
      </c>
      <c r="D4" s="553" t="s">
        <v>19</v>
      </c>
      <c r="E4" s="554" t="s">
        <v>15</v>
      </c>
    </row>
    <row r="5" spans="1:5" ht="15" customHeight="1">
      <c r="A5" s="71">
        <v>1990</v>
      </c>
      <c r="B5" s="555">
        <v>11510.191695656305</v>
      </c>
      <c r="C5" s="555">
        <v>31155.556411528141</v>
      </c>
      <c r="D5" s="555">
        <v>5970.2518928155559</v>
      </c>
      <c r="E5" s="556">
        <v>48636</v>
      </c>
    </row>
    <row r="6" spans="1:5" ht="15" customHeight="1">
      <c r="A6" s="71">
        <v>1991</v>
      </c>
      <c r="B6" s="555">
        <v>11296.758751640444</v>
      </c>
      <c r="C6" s="555">
        <v>30725.678009823321</v>
      </c>
      <c r="D6" s="555">
        <v>5947.5632385362369</v>
      </c>
      <c r="E6" s="555">
        <v>47970</v>
      </c>
    </row>
    <row r="7" spans="1:5" ht="15" customHeight="1">
      <c r="A7" s="71">
        <v>1992</v>
      </c>
      <c r="B7" s="555">
        <v>11513.975202971196</v>
      </c>
      <c r="C7" s="555">
        <v>32030.891398225634</v>
      </c>
      <c r="D7" s="555">
        <v>5806.1333988031738</v>
      </c>
      <c r="E7" s="555">
        <v>49351.000000000007</v>
      </c>
    </row>
    <row r="8" spans="1:5" ht="15" customHeight="1">
      <c r="A8" s="71">
        <v>1993</v>
      </c>
      <c r="B8" s="555">
        <v>11508.069823816146</v>
      </c>
      <c r="C8" s="555">
        <v>32407.944550123335</v>
      </c>
      <c r="D8" s="555">
        <v>6103.9856260605166</v>
      </c>
      <c r="E8" s="555">
        <v>50020</v>
      </c>
    </row>
    <row r="9" spans="1:5" ht="15" customHeight="1">
      <c r="A9" s="71">
        <v>1994</v>
      </c>
      <c r="B9" s="555">
        <v>11784.537257376225</v>
      </c>
      <c r="C9" s="555">
        <v>32282.147860298552</v>
      </c>
      <c r="D9" s="555">
        <v>6182.3148823252232</v>
      </c>
      <c r="E9" s="555">
        <v>50249</v>
      </c>
    </row>
    <row r="10" spans="1:5" ht="15" customHeight="1">
      <c r="A10" s="71">
        <v>1995</v>
      </c>
      <c r="B10" s="555">
        <v>11487.90699077369</v>
      </c>
      <c r="C10" s="555">
        <v>32340.246137700207</v>
      </c>
      <c r="D10" s="555">
        <v>6407.8468715261024</v>
      </c>
      <c r="E10" s="555">
        <v>50236</v>
      </c>
    </row>
    <row r="11" spans="1:5" ht="15" customHeight="1">
      <c r="A11" s="71">
        <v>1996</v>
      </c>
      <c r="B11" s="555">
        <v>11810.944602043306</v>
      </c>
      <c r="C11" s="555">
        <v>33730.098080591735</v>
      </c>
      <c r="D11" s="555">
        <v>6780.3365148862113</v>
      </c>
      <c r="E11" s="555">
        <v>52321.379197521259</v>
      </c>
    </row>
    <row r="12" spans="1:5" ht="15" customHeight="1">
      <c r="A12" s="71">
        <v>1997</v>
      </c>
      <c r="B12" s="555">
        <v>12343.995529880309</v>
      </c>
      <c r="C12" s="555">
        <v>34268.040009043267</v>
      </c>
      <c r="D12" s="555">
        <v>6470.4949675069802</v>
      </c>
      <c r="E12" s="555">
        <v>53082.530506430558</v>
      </c>
    </row>
    <row r="13" spans="1:5" ht="15" customHeight="1">
      <c r="A13" s="71">
        <v>1998</v>
      </c>
      <c r="B13" s="555">
        <v>12305.385031480133</v>
      </c>
      <c r="C13" s="555">
        <v>34889.876990183191</v>
      </c>
      <c r="D13" s="555">
        <v>6576.7244521117564</v>
      </c>
      <c r="E13" s="555">
        <v>53771.986473775076</v>
      </c>
    </row>
    <row r="14" spans="1:5" ht="15" customHeight="1">
      <c r="A14" s="71">
        <v>1999</v>
      </c>
      <c r="B14" s="555">
        <v>12031.751508865989</v>
      </c>
      <c r="C14" s="555">
        <v>36050.284873166485</v>
      </c>
      <c r="D14" s="555">
        <v>6771.0606524258546</v>
      </c>
      <c r="E14" s="555">
        <v>54853.097034458326</v>
      </c>
    </row>
    <row r="15" spans="1:5" ht="30" customHeight="1">
      <c r="A15" s="75">
        <v>2000</v>
      </c>
      <c r="B15" s="555">
        <v>12100.045662598575</v>
      </c>
      <c r="C15" s="555">
        <v>36552.223756846754</v>
      </c>
      <c r="D15" s="555">
        <v>6808.8474673009769</v>
      </c>
      <c r="E15" s="555">
        <v>55461.116886746306</v>
      </c>
    </row>
    <row r="16" spans="1:5" ht="15" customHeight="1">
      <c r="A16" s="75">
        <v>2001</v>
      </c>
      <c r="B16" s="555">
        <v>11834.442055445248</v>
      </c>
      <c r="C16" s="555">
        <v>36511.186711888397</v>
      </c>
      <c r="D16" s="555">
        <v>6791.6091379843492</v>
      </c>
      <c r="E16" s="555">
        <v>55137.237905317998</v>
      </c>
    </row>
    <row r="17" spans="1:6" ht="15" customHeight="1">
      <c r="A17" s="75">
        <v>2002</v>
      </c>
      <c r="B17" s="555">
        <v>11904.675488010907</v>
      </c>
      <c r="C17" s="555">
        <v>37053.575346368234</v>
      </c>
      <c r="D17" s="555">
        <v>6726.5100647152567</v>
      </c>
      <c r="E17" s="555">
        <v>55684.760899094399</v>
      </c>
    </row>
    <row r="18" spans="1:6" ht="15" customHeight="1">
      <c r="A18" s="75">
        <v>2003</v>
      </c>
      <c r="B18" s="555">
        <v>12597.325235995635</v>
      </c>
      <c r="C18" s="555">
        <v>37058.256758312724</v>
      </c>
      <c r="D18" s="555">
        <v>6710.0819773106105</v>
      </c>
      <c r="E18" s="555">
        <v>56365.663971618975</v>
      </c>
    </row>
    <row r="19" spans="1:6" ht="15" customHeight="1">
      <c r="A19" s="75">
        <v>2004</v>
      </c>
      <c r="B19" s="555">
        <v>12868.465533989976</v>
      </c>
      <c r="C19" s="555">
        <v>37739.860304258065</v>
      </c>
      <c r="D19" s="555">
        <v>6765.6400550664521</v>
      </c>
      <c r="E19" s="555">
        <v>57373.965893314496</v>
      </c>
    </row>
    <row r="20" spans="1:6" ht="15" customHeight="1">
      <c r="A20" s="75">
        <v>2005</v>
      </c>
      <c r="B20" s="555">
        <v>13249.75513801265</v>
      </c>
      <c r="C20" s="555">
        <v>38673.836471944131</v>
      </c>
      <c r="D20" s="555">
        <v>6869.3351683557639</v>
      </c>
      <c r="E20" s="555">
        <v>58792.926778312547</v>
      </c>
    </row>
    <row r="21" spans="1:6" ht="15" customHeight="1">
      <c r="A21" s="75">
        <v>2006</v>
      </c>
      <c r="B21" s="555">
        <v>13619.340047660007</v>
      </c>
      <c r="C21" s="555">
        <v>38862.608089975001</v>
      </c>
      <c r="D21" s="555">
        <v>7019.3122483310708</v>
      </c>
      <c r="E21" s="555">
        <v>59501.260385966081</v>
      </c>
    </row>
    <row r="22" spans="1:6" ht="15" customHeight="1">
      <c r="A22" s="75">
        <v>2007</v>
      </c>
      <c r="B22" s="555">
        <v>13678.832509832437</v>
      </c>
      <c r="C22" s="555">
        <v>38848.72565055119</v>
      </c>
      <c r="D22" s="555">
        <v>7243.2496965685586</v>
      </c>
      <c r="E22" s="555">
        <v>59770.807856952182</v>
      </c>
    </row>
    <row r="23" spans="1:6" ht="15" customHeight="1">
      <c r="A23" s="75">
        <v>2008</v>
      </c>
      <c r="B23" s="555">
        <v>12421.595060086429</v>
      </c>
      <c r="C23" s="555">
        <v>38280.12847937936</v>
      </c>
      <c r="D23" s="555">
        <v>6691.5316662245605</v>
      </c>
      <c r="E23" s="555">
        <v>57393.255205690351</v>
      </c>
    </row>
    <row r="24" spans="1:6" ht="15" customHeight="1">
      <c r="A24" s="75">
        <v>2009</v>
      </c>
      <c r="B24" s="555">
        <v>11832.677313228758</v>
      </c>
      <c r="C24" s="555">
        <v>37638.743445910819</v>
      </c>
      <c r="D24" s="555">
        <v>5922.0947285571774</v>
      </c>
      <c r="E24" s="555">
        <v>55393.51548769675</v>
      </c>
    </row>
    <row r="25" spans="1:6" ht="30" customHeight="1">
      <c r="A25" s="75">
        <v>2010</v>
      </c>
      <c r="B25" s="555">
        <v>12130.817402730774</v>
      </c>
      <c r="C25" s="555">
        <v>36470.882096170266</v>
      </c>
      <c r="D25" s="555">
        <v>6049.7744989360554</v>
      </c>
      <c r="E25" s="555">
        <v>54651.4739978371</v>
      </c>
    </row>
    <row r="26" spans="1:6" ht="15" customHeight="1">
      <c r="A26" s="75">
        <v>2011</v>
      </c>
      <c r="B26" s="555">
        <v>11286.986495875544</v>
      </c>
      <c r="C26" s="555">
        <v>36571.506616721628</v>
      </c>
      <c r="D26" s="555">
        <v>6638.7764726727319</v>
      </c>
      <c r="E26" s="555">
        <v>54497.269585269903</v>
      </c>
    </row>
    <row r="27" spans="1:6" ht="15" customHeight="1">
      <c r="A27" s="75">
        <v>2012</v>
      </c>
      <c r="B27" s="555">
        <v>11343.124452378974</v>
      </c>
      <c r="C27" s="555">
        <v>35724.614966867375</v>
      </c>
      <c r="D27" s="555">
        <v>6690.0400573564348</v>
      </c>
      <c r="E27" s="555">
        <v>53757.77947660278</v>
      </c>
    </row>
    <row r="28" spans="1:6" ht="15" customHeight="1">
      <c r="A28" s="75">
        <v>2013</v>
      </c>
      <c r="B28" s="555">
        <v>11152.563418591457</v>
      </c>
      <c r="C28" s="555">
        <v>35364.753358492904</v>
      </c>
      <c r="D28" s="555">
        <v>6972.3980740855841</v>
      </c>
      <c r="E28" s="555">
        <v>53489.714851169942</v>
      </c>
    </row>
    <row r="29" spans="1:6" ht="15" customHeight="1">
      <c r="A29" s="75">
        <v>2014</v>
      </c>
      <c r="B29" s="555">
        <v>11195.455426075541</v>
      </c>
      <c r="C29" s="555">
        <v>35569.060271769631</v>
      </c>
      <c r="D29" s="555">
        <v>7361.3811989651758</v>
      </c>
      <c r="E29" s="555">
        <v>54125.896896810344</v>
      </c>
    </row>
    <row r="30" spans="1:6" ht="15" customHeight="1" thickBot="1">
      <c r="A30" s="557"/>
      <c r="B30" s="550"/>
      <c r="C30" s="550"/>
      <c r="D30" s="550"/>
      <c r="E30" s="550"/>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1910</v>
      </c>
      <c r="B35" s="74"/>
      <c r="C35" s="74"/>
      <c r="D35" s="74"/>
      <c r="E35" s="74"/>
      <c r="F35" s="74"/>
    </row>
    <row r="36" spans="1:6" s="66" customFormat="1">
      <c r="A36" s="391" t="s">
        <v>297</v>
      </c>
      <c r="B36" s="74"/>
      <c r="C36" s="558"/>
      <c r="D36" s="74"/>
      <c r="E36" s="74"/>
      <c r="F36" s="74"/>
    </row>
    <row r="37" spans="1:6" s="66" customFormat="1">
      <c r="A37" s="391" t="s">
        <v>298</v>
      </c>
      <c r="B37" s="74"/>
      <c r="C37" s="74"/>
      <c r="D37" s="74"/>
      <c r="E37" s="74"/>
      <c r="F37" s="74"/>
    </row>
    <row r="38" spans="1:6">
      <c r="A38" s="66" t="s">
        <v>299</v>
      </c>
    </row>
    <row r="42" spans="1:6">
      <c r="B42" s="559"/>
      <c r="C42" s="559"/>
      <c r="D42" s="559"/>
    </row>
    <row r="43" spans="1:6">
      <c r="B43" s="559"/>
      <c r="C43" s="559"/>
      <c r="D43" s="559"/>
    </row>
    <row r="44" spans="1:6">
      <c r="B44" s="559"/>
      <c r="C44" s="559"/>
      <c r="D44" s="559"/>
    </row>
    <row r="45" spans="1:6">
      <c r="B45" s="559"/>
      <c r="C45" s="559"/>
      <c r="D45" s="559"/>
    </row>
    <row r="46" spans="1:6">
      <c r="B46" s="559"/>
      <c r="C46" s="559"/>
      <c r="D46" s="559"/>
    </row>
    <row r="47" spans="1:6">
      <c r="B47" s="559"/>
      <c r="C47" s="559"/>
      <c r="D47" s="559"/>
    </row>
    <row r="48" spans="1:6">
      <c r="B48" s="559"/>
      <c r="C48" s="559"/>
      <c r="D48" s="559"/>
    </row>
    <row r="49" spans="2:4">
      <c r="B49" s="559"/>
      <c r="C49" s="559"/>
      <c r="D49" s="559"/>
    </row>
    <row r="50" spans="2:4">
      <c r="B50" s="559"/>
      <c r="C50" s="559"/>
      <c r="D50" s="559"/>
    </row>
    <row r="51" spans="2:4">
      <c r="B51" s="559"/>
      <c r="C51" s="559"/>
      <c r="D51" s="559"/>
    </row>
    <row r="52" spans="2:4">
      <c r="B52" s="559"/>
      <c r="C52" s="559"/>
      <c r="D52" s="559"/>
    </row>
    <row r="53" spans="2:4">
      <c r="B53" s="559"/>
      <c r="C53" s="559"/>
      <c r="D53" s="559"/>
    </row>
    <row r="54" spans="2:4">
      <c r="B54" s="559"/>
      <c r="C54" s="559"/>
      <c r="D54" s="559"/>
    </row>
    <row r="55" spans="2:4">
      <c r="B55" s="559"/>
      <c r="C55" s="559"/>
      <c r="D55" s="559"/>
    </row>
    <row r="56" spans="2:4">
      <c r="B56" s="559"/>
      <c r="C56" s="559"/>
      <c r="D56" s="559"/>
    </row>
    <row r="57" spans="2:4">
      <c r="B57" s="559"/>
      <c r="C57" s="559"/>
      <c r="D57" s="559"/>
    </row>
    <row r="58" spans="2:4">
      <c r="B58" s="559"/>
      <c r="C58" s="559"/>
      <c r="D58" s="559"/>
    </row>
    <row r="59" spans="2:4">
      <c r="B59" s="559"/>
      <c r="C59" s="559"/>
      <c r="D59" s="559"/>
    </row>
    <row r="60" spans="2:4">
      <c r="B60" s="559"/>
      <c r="C60" s="559"/>
      <c r="D60" s="559"/>
    </row>
    <row r="61" spans="2:4">
      <c r="B61" s="559"/>
      <c r="C61" s="559"/>
      <c r="D61" s="559"/>
    </row>
    <row r="62" spans="2:4">
      <c r="B62" s="559"/>
      <c r="C62" s="559"/>
      <c r="D62" s="559"/>
    </row>
    <row r="63" spans="2:4">
      <c r="B63" s="559"/>
      <c r="C63" s="559"/>
      <c r="D63" s="559"/>
    </row>
    <row r="64" spans="2:4">
      <c r="B64" s="559"/>
      <c r="C64" s="559"/>
      <c r="D64" s="559"/>
    </row>
    <row r="65" spans="2:4">
      <c r="B65" s="559"/>
      <c r="C65" s="559"/>
      <c r="D65" s="559"/>
    </row>
    <row r="66" spans="2:4">
      <c r="B66" s="559"/>
      <c r="C66" s="559"/>
      <c r="D66" s="559"/>
    </row>
    <row r="67" spans="2:4">
      <c r="B67" s="559"/>
      <c r="C67" s="559"/>
      <c r="D67" s="559"/>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U39" sqref="U39"/>
    </sheetView>
  </sheetViews>
  <sheetFormatPr defaultColWidth="9.140625" defaultRowHeight="12.75"/>
  <cols>
    <col min="1" max="1" width="25.42578125" style="562" customWidth="1"/>
    <col min="2" max="6" width="10.7109375" style="562" customWidth="1"/>
    <col min="7" max="7" width="10.28515625" style="562" customWidth="1"/>
    <col min="8" max="8" width="2.7109375" style="562" customWidth="1"/>
    <col min="9" max="9" width="14" style="562" customWidth="1"/>
    <col min="10" max="10" width="10.28515625" style="562"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0" t="s">
        <v>1726</v>
      </c>
      <c r="B1" s="561"/>
      <c r="C1" s="561"/>
      <c r="D1" s="561"/>
      <c r="E1" s="561"/>
      <c r="F1" s="561"/>
      <c r="G1" s="561"/>
      <c r="H1" s="561"/>
      <c r="I1" s="561"/>
    </row>
    <row r="2" spans="1:16" ht="18.75" customHeight="1">
      <c r="A2" s="560"/>
      <c r="B2" s="561"/>
      <c r="C2" s="561"/>
      <c r="D2" s="561"/>
      <c r="E2" s="561"/>
      <c r="F2" s="561"/>
      <c r="G2" s="561"/>
      <c r="H2" s="561"/>
      <c r="I2" s="561"/>
    </row>
    <row r="3" spans="1:16" ht="15" customHeight="1" thickBot="1">
      <c r="A3" s="563" t="s">
        <v>0</v>
      </c>
      <c r="B3" s="564"/>
      <c r="C3" s="564"/>
      <c r="D3" s="564"/>
      <c r="E3" s="564"/>
      <c r="F3" s="564"/>
      <c r="G3" s="564"/>
      <c r="H3" s="565"/>
    </row>
    <row r="4" spans="1:16" ht="17.25" customHeight="1" thickTop="1">
      <c r="A4" s="566"/>
      <c r="B4" s="567"/>
      <c r="C4" s="567"/>
      <c r="D4" s="567"/>
      <c r="E4" s="567"/>
      <c r="F4" s="567"/>
      <c r="H4" s="569"/>
      <c r="I4" s="568"/>
      <c r="J4" s="568" t="s">
        <v>1727</v>
      </c>
      <c r="K4" s="568"/>
      <c r="M4" s="568"/>
      <c r="N4" s="568" t="s">
        <v>1728</v>
      </c>
      <c r="O4" s="568"/>
      <c r="P4" s="562"/>
    </row>
    <row r="5" spans="1:16" ht="17.25" customHeight="1">
      <c r="A5" s="565"/>
      <c r="B5" s="570"/>
      <c r="C5" s="570"/>
      <c r="D5" s="570"/>
      <c r="E5" s="570"/>
      <c r="F5" s="570"/>
      <c r="G5" s="570"/>
      <c r="H5" s="569"/>
      <c r="I5" s="2431" t="s">
        <v>300</v>
      </c>
      <c r="J5" s="2432"/>
      <c r="K5" s="2432"/>
      <c r="M5" s="2431" t="s">
        <v>300</v>
      </c>
      <c r="N5" s="2432"/>
      <c r="O5" s="2432"/>
      <c r="P5" s="562"/>
    </row>
    <row r="6" spans="1:16" ht="37.5" customHeight="1">
      <c r="A6" s="571"/>
      <c r="B6" s="571">
        <v>2000</v>
      </c>
      <c r="C6" s="571">
        <v>2010</v>
      </c>
      <c r="D6" s="571">
        <v>2011</v>
      </c>
      <c r="E6" s="571">
        <v>2012</v>
      </c>
      <c r="F6" s="572">
        <v>2013</v>
      </c>
      <c r="G6" s="572">
        <v>2014</v>
      </c>
      <c r="H6" s="573"/>
      <c r="I6" s="574" t="s">
        <v>301</v>
      </c>
      <c r="J6" s="574" t="s">
        <v>302</v>
      </c>
      <c r="K6" s="575" t="s">
        <v>303</v>
      </c>
      <c r="M6" s="574" t="s">
        <v>301</v>
      </c>
      <c r="N6" s="574" t="s">
        <v>302</v>
      </c>
      <c r="O6" s="575" t="s">
        <v>303</v>
      </c>
      <c r="P6" s="562"/>
    </row>
    <row r="7" spans="1:16" ht="15" customHeight="1">
      <c r="A7" s="576" t="s">
        <v>304</v>
      </c>
      <c r="B7" s="577">
        <v>29.031038859965403</v>
      </c>
      <c r="C7" s="577">
        <v>27.639320876759438</v>
      </c>
      <c r="D7" s="577">
        <v>27.194150850596174</v>
      </c>
      <c r="E7" s="577">
        <v>26.874843904508584</v>
      </c>
      <c r="F7" s="577">
        <v>26.540931490226725</v>
      </c>
      <c r="G7" s="577">
        <v>26.8577553049338</v>
      </c>
      <c r="H7" s="578"/>
      <c r="I7" s="579">
        <v>0.49059982793143675</v>
      </c>
      <c r="J7" s="579">
        <v>-0.1737760132243622</v>
      </c>
      <c r="K7" s="579">
        <v>0.31682381470707455</v>
      </c>
      <c r="M7" s="579">
        <v>0.4001269009026025</v>
      </c>
      <c r="N7" s="579">
        <v>-2.573410455934205</v>
      </c>
      <c r="O7" s="579">
        <v>-2.1732835550316025</v>
      </c>
      <c r="P7" s="562"/>
    </row>
    <row r="8" spans="1:16" ht="15" customHeight="1">
      <c r="A8" s="576" t="s">
        <v>305</v>
      </c>
      <c r="B8" s="577">
        <v>12.039616836609564</v>
      </c>
      <c r="C8" s="577">
        <v>12.737285404311491</v>
      </c>
      <c r="D8" s="577">
        <v>12.57940743487325</v>
      </c>
      <c r="E8" s="577">
        <v>12.591088935169836</v>
      </c>
      <c r="F8" s="577">
        <v>12.727561456597494</v>
      </c>
      <c r="G8" s="577">
        <v>13.098152734305165</v>
      </c>
      <c r="H8" s="578"/>
      <c r="I8" s="579">
        <v>-1.2643272970129953</v>
      </c>
      <c r="J8" s="579">
        <v>1.6349185747206665</v>
      </c>
      <c r="K8" s="579">
        <v>0.3705912777076712</v>
      </c>
      <c r="M8" s="579">
        <v>-1.7415797939749673</v>
      </c>
      <c r="N8" s="579">
        <v>2.8001156916705678</v>
      </c>
      <c r="O8" s="579">
        <v>1.0585358976956005</v>
      </c>
      <c r="P8" s="562"/>
    </row>
    <row r="9" spans="1:16" ht="15" customHeight="1">
      <c r="A9" s="576" t="s">
        <v>250</v>
      </c>
      <c r="B9" s="577">
        <v>1.380288871070577</v>
      </c>
      <c r="C9" s="577">
        <v>1.0373137117449469</v>
      </c>
      <c r="D9" s="577">
        <v>1.0255549257085463</v>
      </c>
      <c r="E9" s="577">
        <v>1.0484787077852831</v>
      </c>
      <c r="F9" s="577">
        <v>1.0486916186914323</v>
      </c>
      <c r="G9" s="577">
        <v>1.0666369556737432</v>
      </c>
      <c r="H9" s="578"/>
      <c r="I9" s="579">
        <v>4.6514606611891995E-2</v>
      </c>
      <c r="J9" s="579">
        <v>-2.8569269629581173E-2</v>
      </c>
      <c r="K9" s="579">
        <v>1.7945336982310822E-2</v>
      </c>
      <c r="M9" s="579">
        <v>0.8057095915398873</v>
      </c>
      <c r="N9" s="579">
        <v>-1.1193615069367211</v>
      </c>
      <c r="O9" s="579">
        <v>-0.31365191539683379</v>
      </c>
      <c r="P9" s="562"/>
    </row>
    <row r="10" spans="1:16" ht="15" customHeight="1">
      <c r="A10" s="576" t="s">
        <v>252</v>
      </c>
      <c r="B10" s="577">
        <v>11.977722693369014</v>
      </c>
      <c r="C10" s="577">
        <v>12.287762496786872</v>
      </c>
      <c r="D10" s="577">
        <v>12.802443135694315</v>
      </c>
      <c r="E10" s="577">
        <v>12.407908517219363</v>
      </c>
      <c r="F10" s="577">
        <v>12.433519661992355</v>
      </c>
      <c r="G10" s="577">
        <v>12.418816353895737</v>
      </c>
      <c r="H10" s="578"/>
      <c r="I10" s="579">
        <v>0.5118080923379722</v>
      </c>
      <c r="J10" s="579">
        <v>-0.52651140043458966</v>
      </c>
      <c r="K10" s="579">
        <v>-1.4703308096617462E-2</v>
      </c>
      <c r="M10" s="579">
        <v>2.9213881477892443</v>
      </c>
      <c r="N10" s="579">
        <v>-2.4802944872625208</v>
      </c>
      <c r="O10" s="579">
        <v>0.4410936605267235</v>
      </c>
      <c r="P10" s="562"/>
    </row>
    <row r="11" spans="1:16" ht="15" customHeight="1">
      <c r="A11" s="572" t="s">
        <v>30</v>
      </c>
      <c r="B11" s="580">
        <v>1.032449625731749</v>
      </c>
      <c r="C11" s="580">
        <v>0.94824264036389672</v>
      </c>
      <c r="D11" s="580">
        <v>0.89389695866130225</v>
      </c>
      <c r="E11" s="580">
        <v>0.83319314651415444</v>
      </c>
      <c r="F11" s="580">
        <v>0.73617943994167168</v>
      </c>
      <c r="G11" s="580">
        <v>0.67872643364248797</v>
      </c>
      <c r="H11" s="578"/>
      <c r="I11" s="579">
        <v>-5.0770995858046342E-2</v>
      </c>
      <c r="J11" s="579">
        <v>-6.6820104411373649E-3</v>
      </c>
      <c r="K11" s="579">
        <v>-5.7453006299183706E-2</v>
      </c>
      <c r="M11" s="579">
        <v>-0.61638783625776061</v>
      </c>
      <c r="N11" s="579">
        <v>0.26266464416849955</v>
      </c>
      <c r="O11" s="579">
        <v>-0.35372319208926106</v>
      </c>
      <c r="P11" s="562"/>
    </row>
    <row r="12" spans="1:16" ht="15" customHeight="1" thickBot="1">
      <c r="A12" s="581" t="s">
        <v>306</v>
      </c>
      <c r="B12" s="582">
        <v>55.461116886746304</v>
      </c>
      <c r="C12" s="582">
        <v>54.64992512996664</v>
      </c>
      <c r="D12" s="582">
        <v>54.495453305533587</v>
      </c>
      <c r="E12" s="582">
        <v>53.755513211197218</v>
      </c>
      <c r="F12" s="582">
        <v>53.486883667449682</v>
      </c>
      <c r="G12" s="582">
        <v>54.120087782450931</v>
      </c>
      <c r="H12" s="578"/>
      <c r="I12" s="583">
        <v>-0.26617576598974069</v>
      </c>
      <c r="J12" s="584">
        <v>0.89937988099098931</v>
      </c>
      <c r="K12" s="584">
        <v>0.63320411500124862</v>
      </c>
      <c r="M12" s="583">
        <v>1.7692570099990064</v>
      </c>
      <c r="N12" s="584">
        <v>-3.1102861142943796</v>
      </c>
      <c r="O12" s="584">
        <v>-1.341029104295373</v>
      </c>
      <c r="P12" s="562"/>
    </row>
    <row r="13" spans="1:16" ht="15" customHeight="1" thickTop="1">
      <c r="A13" s="573"/>
      <c r="B13" s="585"/>
      <c r="C13" s="585"/>
      <c r="D13" s="585"/>
      <c r="E13" s="585"/>
      <c r="F13" s="585"/>
      <c r="G13" s="585"/>
      <c r="H13" s="585"/>
      <c r="I13" s="585"/>
      <c r="J13" s="296"/>
      <c r="K13" s="296"/>
      <c r="L13" s="296"/>
      <c r="M13" s="296"/>
      <c r="N13" s="296"/>
      <c r="O13" s="296"/>
    </row>
    <row r="14" spans="1:16" ht="15" customHeight="1">
      <c r="A14" s="586" t="s">
        <v>307</v>
      </c>
      <c r="B14" s="585"/>
      <c r="C14" s="585"/>
      <c r="D14" s="585"/>
      <c r="E14" s="585"/>
      <c r="F14" s="585"/>
      <c r="G14" s="585"/>
      <c r="H14" s="585"/>
      <c r="I14" s="585"/>
      <c r="J14" s="296"/>
      <c r="K14" s="296"/>
      <c r="L14" s="296"/>
      <c r="M14" s="296"/>
      <c r="N14" s="296"/>
      <c r="O14" s="296"/>
    </row>
    <row r="15" spans="1:16" ht="15" customHeight="1">
      <c r="A15" s="587" t="s">
        <v>308</v>
      </c>
      <c r="B15" s="565"/>
      <c r="C15" s="565"/>
      <c r="D15" s="585"/>
      <c r="E15" s="585"/>
      <c r="F15" s="585"/>
      <c r="G15" s="565"/>
      <c r="H15" s="565"/>
      <c r="I15" s="585"/>
      <c r="J15" s="296"/>
      <c r="K15" s="296"/>
      <c r="L15" s="296"/>
      <c r="M15" s="296"/>
      <c r="N15" s="296"/>
      <c r="O15" s="296"/>
    </row>
    <row r="16" spans="1:16">
      <c r="A16" s="588" t="s">
        <v>309</v>
      </c>
      <c r="B16" s="589"/>
      <c r="C16" s="589"/>
      <c r="D16" s="589"/>
      <c r="E16" s="589"/>
      <c r="F16" s="589"/>
      <c r="G16" s="589"/>
      <c r="H16" s="589"/>
      <c r="I16" s="589"/>
      <c r="J16" s="296"/>
      <c r="K16" s="296"/>
      <c r="L16" s="296"/>
      <c r="M16" s="296"/>
      <c r="N16" s="296"/>
      <c r="O16" s="296"/>
    </row>
    <row r="17" spans="1:15">
      <c r="A17" s="589" t="s">
        <v>310</v>
      </c>
      <c r="B17" s="589"/>
      <c r="C17" s="589"/>
      <c r="D17" s="589"/>
      <c r="E17" s="589"/>
      <c r="F17" s="589"/>
      <c r="G17" s="589"/>
      <c r="H17" s="589"/>
      <c r="I17" s="589"/>
      <c r="J17" s="296"/>
      <c r="K17" s="296"/>
      <c r="L17" s="296"/>
      <c r="M17" s="296"/>
      <c r="N17" s="296"/>
      <c r="O17" s="296"/>
    </row>
    <row r="18" spans="1:15" ht="15" customHeight="1">
      <c r="A18" s="586" t="s">
        <v>311</v>
      </c>
      <c r="B18" s="565"/>
      <c r="C18" s="565"/>
      <c r="D18" s="585"/>
      <c r="E18" s="585"/>
      <c r="F18" s="585"/>
      <c r="G18" s="565"/>
      <c r="H18" s="565"/>
      <c r="I18" s="565"/>
      <c r="J18" s="296"/>
      <c r="K18" s="296"/>
      <c r="L18" s="296"/>
      <c r="M18" s="590"/>
      <c r="N18" s="296"/>
      <c r="O18" s="296"/>
    </row>
    <row r="19" spans="1:15" ht="15" customHeight="1">
      <c r="A19" s="562" t="s">
        <v>312</v>
      </c>
      <c r="C19" s="591"/>
      <c r="D19" s="591"/>
      <c r="E19" s="591"/>
      <c r="F19" s="591"/>
      <c r="J19" s="296"/>
      <c r="K19" s="296"/>
      <c r="L19" s="296"/>
      <c r="M19" s="590"/>
      <c r="N19" s="296"/>
      <c r="O19" s="296"/>
    </row>
    <row r="20" spans="1:15" ht="15" customHeight="1">
      <c r="A20" s="562" t="s">
        <v>313</v>
      </c>
      <c r="C20" s="591"/>
      <c r="D20" s="591"/>
      <c r="E20" s="591"/>
      <c r="F20" s="591"/>
      <c r="J20" s="296"/>
      <c r="K20" s="296"/>
      <c r="L20" s="296"/>
      <c r="M20" s="296"/>
      <c r="N20" s="296"/>
      <c r="O20" s="296"/>
    </row>
    <row r="21" spans="1:15" ht="15" customHeight="1">
      <c r="B21" s="591"/>
      <c r="C21" s="591"/>
      <c r="D21" s="591"/>
      <c r="E21" s="591"/>
      <c r="F21" s="591"/>
      <c r="H21" s="591"/>
      <c r="I21" s="591"/>
    </row>
    <row r="22" spans="1:15" ht="15" customHeight="1">
      <c r="A22" s="561" t="s">
        <v>6</v>
      </c>
      <c r="B22" s="591"/>
      <c r="C22" s="592"/>
      <c r="D22" s="592"/>
      <c r="E22" s="592"/>
      <c r="F22" s="592"/>
      <c r="G22" s="593"/>
      <c r="H22" s="591"/>
      <c r="I22" s="591"/>
    </row>
    <row r="23" spans="1:15" ht="15" customHeight="1">
      <c r="A23" s="80" t="s">
        <v>7</v>
      </c>
      <c r="D23" s="591"/>
      <c r="E23" s="591"/>
      <c r="F23" s="591"/>
      <c r="G23" s="591"/>
      <c r="H23" s="591"/>
      <c r="I23" s="591"/>
    </row>
    <row r="24" spans="1:15" ht="15" customHeight="1">
      <c r="D24" s="594"/>
      <c r="E24" s="594"/>
      <c r="F24" s="594"/>
      <c r="H24" s="591"/>
      <c r="I24" s="591"/>
    </row>
    <row r="25" spans="1:15" ht="15" customHeight="1">
      <c r="A25" s="561" t="s">
        <v>8</v>
      </c>
      <c r="D25" s="594"/>
      <c r="E25" s="594"/>
      <c r="F25" s="594"/>
      <c r="G25" s="591"/>
      <c r="H25" s="591"/>
      <c r="I25" s="591"/>
    </row>
    <row r="26" spans="1:15" ht="15" customHeight="1">
      <c r="A26" s="595" t="s">
        <v>1911</v>
      </c>
      <c r="D26" s="594"/>
      <c r="E26" s="594"/>
      <c r="F26" s="594"/>
      <c r="G26" s="591"/>
    </row>
    <row r="27" spans="1:15" ht="15" customHeight="1">
      <c r="A27" s="596" t="s">
        <v>314</v>
      </c>
      <c r="D27" s="594"/>
      <c r="E27" s="594"/>
      <c r="F27" s="594"/>
    </row>
    <row r="28" spans="1:15">
      <c r="D28" s="594"/>
      <c r="E28" s="594"/>
      <c r="F28" s="594"/>
    </row>
    <row r="29" spans="1:15">
      <c r="D29" s="591"/>
      <c r="E29" s="591"/>
      <c r="F29" s="591"/>
    </row>
    <row r="33" spans="3:7">
      <c r="C33" s="597"/>
    </row>
    <row r="36" spans="3:7">
      <c r="D36" s="591"/>
      <c r="E36" s="591"/>
      <c r="F36" s="591"/>
      <c r="G36" s="591"/>
    </row>
    <row r="37" spans="3:7">
      <c r="C37" s="591"/>
      <c r="D37" s="591"/>
      <c r="E37" s="591"/>
      <c r="F37" s="591"/>
      <c r="G37" s="591"/>
    </row>
    <row r="38" spans="3:7">
      <c r="C38" s="591"/>
      <c r="D38" s="591"/>
      <c r="E38" s="591"/>
      <c r="F38" s="591"/>
      <c r="G38" s="591"/>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2" customWidth="1"/>
    <col min="2" max="2" width="19.42578125" style="591" customWidth="1"/>
    <col min="3" max="4" width="19.42578125" style="562" customWidth="1"/>
    <col min="5" max="5" width="4.5703125" style="562" customWidth="1"/>
    <col min="6" max="10" width="9.140625" style="296"/>
    <col min="11" max="16384" width="9.140625" style="226"/>
  </cols>
  <sheetData>
    <row r="1" spans="1:10" ht="18.75" customHeight="1">
      <c r="A1" s="598" t="s">
        <v>1736</v>
      </c>
      <c r="B1" s="599"/>
      <c r="C1" s="561"/>
      <c r="D1" s="561"/>
      <c r="E1" s="561"/>
      <c r="F1" s="600"/>
      <c r="G1" s="600"/>
    </row>
    <row r="2" spans="1:10" ht="15" thickBot="1">
      <c r="A2" s="563" t="s">
        <v>0</v>
      </c>
      <c r="B2" s="601"/>
      <c r="C2" s="602"/>
      <c r="D2" s="603" t="s">
        <v>315</v>
      </c>
      <c r="E2" s="604"/>
      <c r="F2" s="600"/>
      <c r="G2" s="600"/>
    </row>
    <row r="3" spans="1:10" s="611" customFormat="1" ht="42" customHeight="1" thickTop="1">
      <c r="A3" s="605"/>
      <c r="B3" s="606" t="s">
        <v>316</v>
      </c>
      <c r="C3" s="607" t="s">
        <v>317</v>
      </c>
      <c r="D3" s="607" t="s">
        <v>318</v>
      </c>
      <c r="E3" s="608"/>
      <c r="F3" s="609"/>
      <c r="G3" s="609"/>
      <c r="H3" s="610"/>
      <c r="I3" s="610"/>
      <c r="J3" s="610"/>
    </row>
    <row r="4" spans="1:10" s="618" customFormat="1" ht="15" customHeight="1">
      <c r="A4" s="612">
        <v>1970</v>
      </c>
      <c r="B4" s="613">
        <v>73.64120626853645</v>
      </c>
      <c r="C4" s="614">
        <v>41.451826675354148</v>
      </c>
      <c r="D4" s="613" t="s">
        <v>293</v>
      </c>
      <c r="E4" s="615"/>
      <c r="F4" s="616"/>
      <c r="G4" s="616"/>
      <c r="H4" s="617"/>
      <c r="I4" s="617"/>
      <c r="J4" s="617"/>
    </row>
    <row r="5" spans="1:10" s="618" customFormat="1" ht="15" customHeight="1">
      <c r="A5" s="612">
        <v>1971</v>
      </c>
      <c r="B5" s="613">
        <v>75.255319156835071</v>
      </c>
      <c r="C5" s="614">
        <v>41.804465125917083</v>
      </c>
      <c r="D5" s="613" t="s">
        <v>293</v>
      </c>
      <c r="E5" s="615"/>
      <c r="F5" s="616"/>
      <c r="G5" s="616"/>
      <c r="H5" s="617"/>
      <c r="I5" s="617"/>
      <c r="J5" s="617"/>
    </row>
    <row r="6" spans="1:10" s="618" customFormat="1" ht="15" customHeight="1">
      <c r="A6" s="612">
        <v>1972</v>
      </c>
      <c r="B6" s="613">
        <v>75.193140221460027</v>
      </c>
      <c r="C6" s="614">
        <v>42.841234896205414</v>
      </c>
      <c r="D6" s="613" t="s">
        <v>293</v>
      </c>
      <c r="E6" s="615"/>
      <c r="F6" s="616"/>
      <c r="G6" s="616"/>
      <c r="H6" s="617"/>
      <c r="I6" s="617"/>
      <c r="J6" s="617"/>
    </row>
    <row r="7" spans="1:10" s="618" customFormat="1" ht="15" customHeight="1">
      <c r="A7" s="612">
        <v>1973</v>
      </c>
      <c r="B7" s="613">
        <v>79.031136949851089</v>
      </c>
      <c r="C7" s="614">
        <v>43.539274050068663</v>
      </c>
      <c r="D7" s="613" t="s">
        <v>293</v>
      </c>
      <c r="E7" s="615"/>
      <c r="F7" s="616"/>
      <c r="G7" s="616"/>
      <c r="H7" s="617"/>
      <c r="I7" s="617"/>
      <c r="J7" s="617"/>
    </row>
    <row r="8" spans="1:10" s="618" customFormat="1" ht="15" customHeight="1">
      <c r="A8" s="612">
        <v>1974</v>
      </c>
      <c r="B8" s="613">
        <v>78.376628496339805</v>
      </c>
      <c r="C8" s="614">
        <v>43.225182312138578</v>
      </c>
      <c r="D8" s="613" t="s">
        <v>293</v>
      </c>
      <c r="E8" s="615"/>
      <c r="F8" s="616"/>
      <c r="G8" s="616"/>
      <c r="H8" s="617"/>
      <c r="I8" s="617"/>
      <c r="J8" s="617"/>
    </row>
    <row r="9" spans="1:10" s="618" customFormat="1" ht="15" customHeight="1">
      <c r="A9" s="612">
        <v>1975</v>
      </c>
      <c r="B9" s="613">
        <v>74.857065074754971</v>
      </c>
      <c r="C9" s="614">
        <v>42.504110645546945</v>
      </c>
      <c r="D9" s="613" t="s">
        <v>293</v>
      </c>
      <c r="E9" s="615"/>
      <c r="F9" s="616"/>
      <c r="G9" s="616"/>
      <c r="H9" s="617"/>
      <c r="I9" s="617"/>
      <c r="J9" s="617"/>
    </row>
    <row r="10" spans="1:10" s="618" customFormat="1" ht="15" customHeight="1">
      <c r="A10" s="612">
        <v>1976</v>
      </c>
      <c r="B10" s="613">
        <v>74.115700723011713</v>
      </c>
      <c r="C10" s="614">
        <v>42.772470647346594</v>
      </c>
      <c r="D10" s="613" t="s">
        <v>293</v>
      </c>
      <c r="E10" s="615"/>
      <c r="F10" s="616"/>
      <c r="G10" s="616"/>
      <c r="H10" s="617"/>
      <c r="I10" s="617"/>
      <c r="J10" s="617"/>
    </row>
    <row r="11" spans="1:10" s="618" customFormat="1" ht="15" customHeight="1">
      <c r="A11" s="612">
        <v>1977</v>
      </c>
      <c r="B11" s="613">
        <v>74.096666390227455</v>
      </c>
      <c r="C11" s="614">
        <v>43.21695293756224</v>
      </c>
      <c r="D11" s="613" t="s">
        <v>293</v>
      </c>
      <c r="E11" s="615"/>
      <c r="F11" s="616"/>
      <c r="G11" s="616"/>
      <c r="H11" s="617"/>
      <c r="I11" s="617"/>
      <c r="J11" s="617"/>
    </row>
    <row r="12" spans="1:10" s="618" customFormat="1" ht="15" customHeight="1">
      <c r="A12" s="612">
        <v>1978</v>
      </c>
      <c r="B12" s="613">
        <v>75.006003911697846</v>
      </c>
      <c r="C12" s="614">
        <v>44.58931348046368</v>
      </c>
      <c r="D12" s="613" t="s">
        <v>293</v>
      </c>
      <c r="E12" s="615"/>
      <c r="F12" s="616"/>
      <c r="G12" s="616"/>
      <c r="H12" s="617"/>
      <c r="I12" s="617"/>
      <c r="J12" s="617"/>
    </row>
    <row r="13" spans="1:10" s="618" customFormat="1" ht="15" customHeight="1">
      <c r="A13" s="612">
        <v>1979</v>
      </c>
      <c r="B13" s="613">
        <v>74.722512369514789</v>
      </c>
      <c r="C13" s="614">
        <v>45.824274678548257</v>
      </c>
      <c r="D13" s="613" t="s">
        <v>293</v>
      </c>
      <c r="E13" s="615"/>
      <c r="F13" s="616"/>
      <c r="G13" s="616"/>
      <c r="H13" s="617"/>
      <c r="I13" s="617"/>
      <c r="J13" s="617"/>
    </row>
    <row r="14" spans="1:10" s="623" customFormat="1" ht="30" customHeight="1">
      <c r="A14" s="612">
        <v>1980</v>
      </c>
      <c r="B14" s="619">
        <v>79.794911130989632</v>
      </c>
      <c r="C14" s="620">
        <v>45.010093279227462</v>
      </c>
      <c r="D14" s="619" t="s">
        <v>293</v>
      </c>
      <c r="E14" s="621"/>
      <c r="F14" s="622"/>
      <c r="G14" s="622"/>
      <c r="H14" s="395"/>
      <c r="I14" s="395"/>
      <c r="J14" s="395"/>
    </row>
    <row r="15" spans="1:10" s="618" customFormat="1" ht="15" customHeight="1">
      <c r="A15" s="612">
        <v>1981</v>
      </c>
      <c r="B15" s="613">
        <v>74.758194972020576</v>
      </c>
      <c r="C15" s="614">
        <v>43.685460587297911</v>
      </c>
      <c r="D15" s="613" t="s">
        <v>293</v>
      </c>
      <c r="E15" s="615"/>
      <c r="F15" s="616"/>
      <c r="G15" s="616"/>
      <c r="H15" s="617"/>
      <c r="I15" s="617"/>
      <c r="J15" s="617"/>
    </row>
    <row r="16" spans="1:10" s="618" customFormat="1" ht="15" customHeight="1">
      <c r="A16" s="612">
        <v>1982</v>
      </c>
      <c r="B16" s="613">
        <v>75.025387652539152</v>
      </c>
      <c r="C16" s="614">
        <v>43.94045104806289</v>
      </c>
      <c r="D16" s="613">
        <v>71.430615164520745</v>
      </c>
      <c r="E16" s="615"/>
      <c r="F16" s="616"/>
      <c r="G16" s="616"/>
      <c r="H16" s="617"/>
      <c r="I16" s="617"/>
      <c r="J16" s="617"/>
    </row>
    <row r="17" spans="1:10" s="618" customFormat="1" ht="15" customHeight="1">
      <c r="A17" s="612">
        <v>1983</v>
      </c>
      <c r="B17" s="613">
        <v>78.133125575655626</v>
      </c>
      <c r="C17" s="614">
        <v>44.572554689580656</v>
      </c>
      <c r="D17" s="613">
        <v>72.757142857142853</v>
      </c>
      <c r="E17" s="615"/>
      <c r="F17" s="616"/>
      <c r="G17" s="616"/>
      <c r="H17" s="617"/>
      <c r="I17" s="617"/>
      <c r="J17" s="617"/>
    </row>
    <row r="18" spans="1:10" s="618" customFormat="1" ht="15" customHeight="1">
      <c r="A18" s="612">
        <v>1984</v>
      </c>
      <c r="B18" s="613">
        <v>80.983413546462174</v>
      </c>
      <c r="C18" s="614">
        <v>44.2221611735038</v>
      </c>
      <c r="D18" s="613">
        <v>69.909090909090907</v>
      </c>
      <c r="E18" s="615"/>
      <c r="F18" s="616"/>
      <c r="G18" s="616"/>
      <c r="H18" s="617"/>
      <c r="I18" s="617"/>
      <c r="J18" s="617"/>
    </row>
    <row r="19" spans="1:10" s="618" customFormat="1" ht="15" customHeight="1">
      <c r="A19" s="612">
        <v>1985</v>
      </c>
      <c r="B19" s="613">
        <v>82.589357022580529</v>
      </c>
      <c r="C19" s="614">
        <v>43.824474658551608</v>
      </c>
      <c r="D19" s="613">
        <v>69.255583126550874</v>
      </c>
      <c r="E19" s="615"/>
      <c r="F19" s="616"/>
      <c r="G19" s="616"/>
      <c r="H19" s="617"/>
      <c r="I19" s="617"/>
      <c r="J19" s="617"/>
    </row>
    <row r="20" spans="1:10" s="618" customFormat="1" ht="15" customHeight="1">
      <c r="A20" s="612">
        <v>1986</v>
      </c>
      <c r="B20" s="613">
        <v>88.84048789162884</v>
      </c>
      <c r="C20" s="614">
        <v>44.351457633494185</v>
      </c>
      <c r="D20" s="613">
        <v>70.707201984436978</v>
      </c>
      <c r="E20" s="615"/>
      <c r="F20" s="616"/>
      <c r="G20" s="616"/>
      <c r="H20" s="617"/>
      <c r="I20" s="617"/>
      <c r="J20" s="617"/>
    </row>
    <row r="21" spans="1:10" s="618" customFormat="1" ht="15" customHeight="1">
      <c r="A21" s="612">
        <v>1987</v>
      </c>
      <c r="B21" s="613">
        <v>87.603503532647153</v>
      </c>
      <c r="C21" s="614">
        <v>43.155678022315222</v>
      </c>
      <c r="D21" s="613">
        <v>63.491456851606728</v>
      </c>
      <c r="E21" s="615"/>
      <c r="F21" s="616"/>
      <c r="G21" s="616"/>
      <c r="H21" s="617"/>
      <c r="I21" s="617"/>
      <c r="J21" s="617"/>
    </row>
    <row r="22" spans="1:10" s="618" customFormat="1" ht="15" customHeight="1">
      <c r="A22" s="612">
        <v>1988</v>
      </c>
      <c r="B22" s="613">
        <v>83.096946927840804</v>
      </c>
      <c r="C22" s="614">
        <v>42.774275563763211</v>
      </c>
      <c r="D22" s="613">
        <v>63.3969352259695</v>
      </c>
      <c r="E22" s="615"/>
      <c r="F22" s="616"/>
      <c r="G22" s="616"/>
      <c r="H22" s="617"/>
      <c r="I22" s="617"/>
      <c r="J22" s="617"/>
    </row>
    <row r="23" spans="1:10" s="618" customFormat="1" ht="15" customHeight="1">
      <c r="A23" s="612">
        <v>1989</v>
      </c>
      <c r="B23" s="613">
        <v>83.643630211403448</v>
      </c>
      <c r="C23" s="614">
        <v>41.048816665906763</v>
      </c>
      <c r="D23" s="613">
        <v>61.00577129789486</v>
      </c>
      <c r="E23" s="615"/>
      <c r="F23" s="616"/>
      <c r="G23" s="616"/>
      <c r="H23" s="617"/>
      <c r="I23" s="617"/>
      <c r="J23" s="617"/>
    </row>
    <row r="24" spans="1:10" s="623" customFormat="1" ht="30" customHeight="1">
      <c r="A24" s="612">
        <v>1990</v>
      </c>
      <c r="B24" s="619">
        <v>83.237225953419014</v>
      </c>
      <c r="C24" s="620">
        <v>42.635940380799738</v>
      </c>
      <c r="D24" s="619">
        <v>58.439546465122397</v>
      </c>
      <c r="E24" s="621"/>
      <c r="F24" s="622"/>
      <c r="G24" s="622"/>
      <c r="H24" s="395"/>
      <c r="I24" s="395"/>
      <c r="J24" s="395"/>
    </row>
    <row r="25" spans="1:10" s="618" customFormat="1" ht="15" customHeight="1">
      <c r="A25" s="612">
        <v>1991</v>
      </c>
      <c r="B25" s="613">
        <v>85.400308368806051</v>
      </c>
      <c r="C25" s="614">
        <v>43.072679515681365</v>
      </c>
      <c r="D25" s="613">
        <v>57.112798600018372</v>
      </c>
      <c r="E25" s="615"/>
      <c r="F25" s="616"/>
      <c r="G25" s="616"/>
      <c r="H25" s="617"/>
      <c r="I25" s="617"/>
      <c r="J25" s="617"/>
    </row>
    <row r="26" spans="1:10" s="618" customFormat="1" ht="15" customHeight="1">
      <c r="A26" s="612">
        <v>1992</v>
      </c>
      <c r="B26" s="613">
        <v>88.305218566089351</v>
      </c>
      <c r="C26" s="614">
        <v>44.323467216336418</v>
      </c>
      <c r="D26" s="613">
        <v>51.975215840278551</v>
      </c>
      <c r="E26" s="615"/>
      <c r="F26" s="616"/>
      <c r="G26" s="616"/>
      <c r="H26" s="617"/>
      <c r="I26" s="617"/>
      <c r="J26" s="617"/>
    </row>
    <row r="27" spans="1:10" s="618" customFormat="1" ht="15" customHeight="1">
      <c r="A27" s="612">
        <v>1993</v>
      </c>
      <c r="B27" s="613">
        <v>83.76507896496004</v>
      </c>
      <c r="C27" s="614">
        <v>42.789064106435561</v>
      </c>
      <c r="D27" s="613">
        <v>50.536535436769533</v>
      </c>
      <c r="E27" s="615"/>
      <c r="F27" s="616"/>
      <c r="G27" s="616"/>
      <c r="H27" s="617"/>
      <c r="I27" s="617"/>
      <c r="J27" s="617"/>
    </row>
    <row r="28" spans="1:10" s="618" customFormat="1" ht="15" customHeight="1">
      <c r="A28" s="612">
        <v>1994</v>
      </c>
      <c r="B28" s="613">
        <v>81.416214702669066</v>
      </c>
      <c r="C28" s="614">
        <v>42.010012141829137</v>
      </c>
      <c r="D28" s="613">
        <v>47.165400350672122</v>
      </c>
      <c r="E28" s="615"/>
      <c r="F28" s="616"/>
      <c r="G28" s="616"/>
      <c r="H28" s="617"/>
      <c r="I28" s="617"/>
      <c r="J28" s="617"/>
    </row>
    <row r="29" spans="1:10" s="618" customFormat="1" ht="15" customHeight="1">
      <c r="A29" s="612">
        <v>1995</v>
      </c>
      <c r="B29" s="613">
        <v>77.428078865646384</v>
      </c>
      <c r="C29" s="614">
        <v>41.317478216275276</v>
      </c>
      <c r="D29" s="613">
        <v>45.889542524473455</v>
      </c>
      <c r="E29" s="615"/>
      <c r="F29" s="616"/>
      <c r="G29" s="616"/>
      <c r="H29" s="617"/>
      <c r="I29" s="617"/>
      <c r="J29" s="617"/>
    </row>
    <row r="30" spans="1:10" s="618" customFormat="1" ht="15" customHeight="1">
      <c r="A30" s="612">
        <v>1996</v>
      </c>
      <c r="B30" s="613">
        <v>78.204279466127829</v>
      </c>
      <c r="C30" s="614">
        <v>42.64696460739804</v>
      </c>
      <c r="D30" s="613">
        <v>45.37403589684638</v>
      </c>
      <c r="E30" s="615"/>
      <c r="F30" s="616"/>
      <c r="G30" s="616"/>
      <c r="H30" s="617"/>
      <c r="I30" s="617"/>
      <c r="J30" s="617"/>
    </row>
    <row r="31" spans="1:10" s="618" customFormat="1" ht="15" customHeight="1">
      <c r="A31" s="612">
        <v>1997</v>
      </c>
      <c r="B31" s="613">
        <v>78.117854058994595</v>
      </c>
      <c r="C31" s="614">
        <v>42.344060879937402</v>
      </c>
      <c r="D31" s="613">
        <v>43.828397833296961</v>
      </c>
      <c r="E31" s="615"/>
      <c r="F31" s="616"/>
      <c r="G31" s="616"/>
      <c r="H31" s="617"/>
      <c r="I31" s="617"/>
      <c r="J31" s="617"/>
    </row>
    <row r="32" spans="1:10" s="618" customFormat="1" ht="15" customHeight="1">
      <c r="A32" s="612">
        <v>1998</v>
      </c>
      <c r="B32" s="613">
        <v>76.799539829096872</v>
      </c>
      <c r="C32" s="614">
        <v>41.700689497434567</v>
      </c>
      <c r="D32" s="613">
        <v>43.419952419829663</v>
      </c>
      <c r="E32" s="615"/>
      <c r="F32" s="616"/>
      <c r="G32" s="616"/>
      <c r="H32" s="617"/>
      <c r="I32" s="617"/>
      <c r="J32" s="617"/>
    </row>
    <row r="33" spans="1:10" s="618" customFormat="1" ht="15" customHeight="1">
      <c r="A33" s="612">
        <v>1999</v>
      </c>
      <c r="B33" s="613">
        <v>76.959947896462609</v>
      </c>
      <c r="C33" s="614">
        <v>41.935148401772196</v>
      </c>
      <c r="D33" s="613">
        <v>44.542254678681303</v>
      </c>
      <c r="E33" s="615"/>
      <c r="F33" s="616"/>
      <c r="G33" s="616"/>
      <c r="H33" s="617"/>
      <c r="I33" s="617"/>
      <c r="J33" s="617"/>
    </row>
    <row r="34" spans="1:10" s="623" customFormat="1" ht="30" customHeight="1">
      <c r="A34" s="612">
        <v>2000</v>
      </c>
      <c r="B34" s="619">
        <v>75.720860607607321</v>
      </c>
      <c r="C34" s="620">
        <v>41.825149004313552</v>
      </c>
      <c r="D34" s="619">
        <v>46.010931031190623</v>
      </c>
      <c r="F34" s="622"/>
      <c r="G34" s="622"/>
      <c r="H34" s="395"/>
      <c r="I34" s="395"/>
      <c r="J34" s="395"/>
    </row>
    <row r="35" spans="1:10" s="618" customFormat="1" ht="15" customHeight="1">
      <c r="A35" s="612">
        <v>2001</v>
      </c>
      <c r="B35" s="613">
        <v>75.845617463834699</v>
      </c>
      <c r="C35" s="614">
        <v>41.051293290700201</v>
      </c>
      <c r="D35" s="613">
        <v>47.359233111304285</v>
      </c>
      <c r="E35" s="615"/>
      <c r="F35" s="616"/>
      <c r="G35" s="616"/>
      <c r="H35" s="617"/>
      <c r="I35" s="617"/>
      <c r="J35" s="617"/>
    </row>
    <row r="36" spans="1:10" s="618" customFormat="1" ht="15" customHeight="1">
      <c r="A36" s="612">
        <v>2002</v>
      </c>
      <c r="B36" s="613">
        <v>77.44400437471495</v>
      </c>
      <c r="C36" s="614">
        <v>40.959957365603074</v>
      </c>
      <c r="D36" s="613">
        <v>47.893800704574993</v>
      </c>
      <c r="E36" s="615"/>
      <c r="F36" s="616"/>
      <c r="G36" s="616"/>
      <c r="H36" s="617"/>
      <c r="I36" s="617"/>
      <c r="J36" s="617"/>
    </row>
    <row r="37" spans="1:10" s="618" customFormat="1" ht="15" customHeight="1">
      <c r="A37" s="612">
        <v>2003</v>
      </c>
      <c r="B37" s="613">
        <v>77.4445640760879</v>
      </c>
      <c r="C37" s="614">
        <v>40.492453698944345</v>
      </c>
      <c r="D37" s="613">
        <v>47.043509488906352</v>
      </c>
      <c r="E37" s="615"/>
      <c r="F37" s="616"/>
      <c r="G37" s="616"/>
      <c r="H37" s="617"/>
      <c r="I37" s="617"/>
      <c r="J37" s="617"/>
    </row>
    <row r="38" spans="1:10" s="618" customFormat="1" ht="15" customHeight="1">
      <c r="A38" s="612">
        <v>2004</v>
      </c>
      <c r="B38" s="613">
        <v>78.804128100325826</v>
      </c>
      <c r="C38" s="614">
        <v>40.578122254162395</v>
      </c>
      <c r="D38" s="613">
        <v>47.395097661629407</v>
      </c>
      <c r="E38" s="615"/>
      <c r="F38" s="616"/>
      <c r="G38" s="616"/>
      <c r="H38" s="617"/>
      <c r="I38" s="617"/>
      <c r="J38" s="617"/>
    </row>
    <row r="39" spans="1:10" s="618" customFormat="1" ht="15" customHeight="1">
      <c r="A39" s="612">
        <v>2005</v>
      </c>
      <c r="B39" s="613">
        <v>80.445731503959777</v>
      </c>
      <c r="C39" s="614">
        <v>40.961202851924604</v>
      </c>
      <c r="D39" s="613">
        <v>48.228446757974787</v>
      </c>
      <c r="E39" s="615"/>
      <c r="F39" s="616"/>
      <c r="G39" s="616"/>
      <c r="H39" s="617"/>
      <c r="I39" s="617"/>
      <c r="J39" s="617"/>
    </row>
    <row r="40" spans="1:10" s="618" customFormat="1" ht="15" customHeight="1">
      <c r="A40" s="612">
        <v>2006</v>
      </c>
      <c r="B40" s="613">
        <v>81.648648318286732</v>
      </c>
      <c r="C40" s="614">
        <v>40.64233876824396</v>
      </c>
      <c r="D40" s="613">
        <v>46.702475509493077</v>
      </c>
      <c r="E40" s="615"/>
      <c r="F40" s="616"/>
      <c r="G40" s="616"/>
      <c r="H40" s="617"/>
      <c r="I40" s="617"/>
      <c r="J40" s="617"/>
    </row>
    <row r="41" spans="1:10" s="618" customFormat="1" ht="15" customHeight="1">
      <c r="A41" s="612">
        <v>2007</v>
      </c>
      <c r="B41" s="613">
        <v>80.613339823385829</v>
      </c>
      <c r="C41" s="614">
        <v>40.906803421069114</v>
      </c>
      <c r="D41" s="613">
        <v>44.202909254626839</v>
      </c>
      <c r="E41" s="615"/>
      <c r="F41" s="624"/>
      <c r="G41" s="624"/>
      <c r="H41" s="617"/>
      <c r="I41" s="617"/>
      <c r="J41" s="617"/>
    </row>
    <row r="42" spans="1:10" s="618" customFormat="1" ht="15" customHeight="1">
      <c r="A42" s="612">
        <v>2008</v>
      </c>
      <c r="B42" s="613">
        <v>82.463225210068103</v>
      </c>
      <c r="C42" s="614">
        <v>40.289072772877702</v>
      </c>
      <c r="D42" s="613">
        <v>43.034161960883488</v>
      </c>
      <c r="E42" s="615"/>
      <c r="F42" s="616"/>
      <c r="G42" s="616"/>
      <c r="H42" s="617"/>
      <c r="I42" s="617"/>
      <c r="J42" s="617"/>
    </row>
    <row r="43" spans="1:10" s="618" customFormat="1" ht="15" customHeight="1">
      <c r="A43" s="612">
        <v>2009</v>
      </c>
      <c r="B43" s="613">
        <v>90.199429728997288</v>
      </c>
      <c r="C43" s="614">
        <v>39.572373322396722</v>
      </c>
      <c r="D43" s="613">
        <v>42.89581399477148</v>
      </c>
      <c r="E43" s="615"/>
      <c r="F43" s="616"/>
      <c r="G43" s="616"/>
      <c r="H43" s="617"/>
      <c r="I43" s="617"/>
      <c r="J43" s="617"/>
    </row>
    <row r="44" spans="1:10" s="623" customFormat="1" ht="30" customHeight="1">
      <c r="A44" s="612">
        <v>2010</v>
      </c>
      <c r="B44" s="619">
        <v>84.352883472261524</v>
      </c>
      <c r="C44" s="620">
        <v>39.547688085714576</v>
      </c>
      <c r="D44" s="619">
        <v>42.534276396790858</v>
      </c>
      <c r="E44" s="625"/>
      <c r="F44" s="622"/>
      <c r="G44" s="622"/>
      <c r="H44" s="395"/>
      <c r="I44" s="395"/>
      <c r="J44" s="395"/>
    </row>
    <row r="45" spans="1:10" s="618" customFormat="1" ht="15" customHeight="1">
      <c r="A45" s="612">
        <v>2011</v>
      </c>
      <c r="B45" s="613">
        <v>80.123614234861464</v>
      </c>
      <c r="C45" s="614">
        <v>39.184077544750927</v>
      </c>
      <c r="D45" s="613">
        <v>42.114793755362413</v>
      </c>
      <c r="E45" s="626"/>
      <c r="F45" s="616"/>
      <c r="G45" s="616"/>
      <c r="H45" s="617"/>
      <c r="I45" s="617"/>
      <c r="J45" s="617"/>
    </row>
    <row r="46" spans="1:10" s="618" customFormat="1" ht="15" customHeight="1">
      <c r="A46" s="612">
        <v>2012</v>
      </c>
      <c r="B46" s="613">
        <v>77.722771204752064</v>
      </c>
      <c r="C46" s="614">
        <v>38.54206315640112</v>
      </c>
      <c r="D46" s="613">
        <v>40.2118804401346</v>
      </c>
      <c r="E46" s="626"/>
      <c r="F46" s="616"/>
      <c r="G46" s="616"/>
      <c r="H46" s="617"/>
      <c r="I46" s="617"/>
      <c r="J46" s="617"/>
    </row>
    <row r="47" spans="1:10" s="618" customFormat="1" ht="15" customHeight="1">
      <c r="A47" s="612">
        <v>2013</v>
      </c>
      <c r="B47" s="613">
        <v>84.288486467533076</v>
      </c>
      <c r="C47" s="614">
        <v>38.414986153895015</v>
      </c>
      <c r="D47" s="613">
        <v>39.977324071934106</v>
      </c>
      <c r="E47" s="626"/>
      <c r="F47" s="616"/>
      <c r="G47" s="616"/>
      <c r="H47" s="617"/>
      <c r="I47" s="617"/>
      <c r="J47" s="617"/>
    </row>
    <row r="48" spans="1:10" s="618" customFormat="1" ht="15" customHeight="1">
      <c r="A48" s="612">
        <v>2014</v>
      </c>
      <c r="B48" s="613">
        <v>96.309946575773282</v>
      </c>
      <c r="C48" s="614">
        <v>38.1680299950551</v>
      </c>
      <c r="D48" s="613">
        <v>38.351369342769324</v>
      </c>
      <c r="E48" s="626"/>
      <c r="F48" s="616"/>
      <c r="G48" s="616"/>
      <c r="H48" s="617"/>
      <c r="I48" s="617"/>
      <c r="J48" s="617"/>
    </row>
    <row r="49" spans="1:7" ht="15" customHeight="1">
      <c r="B49" s="585"/>
      <c r="C49" s="627"/>
      <c r="D49" s="627"/>
      <c r="E49" s="627"/>
      <c r="F49" s="616"/>
      <c r="G49" s="616"/>
    </row>
    <row r="50" spans="1:7" ht="15" customHeight="1">
      <c r="A50" s="565" t="s">
        <v>319</v>
      </c>
      <c r="B50" s="585"/>
      <c r="D50" s="627"/>
      <c r="E50" s="627"/>
      <c r="F50" s="616"/>
      <c r="G50" s="616"/>
    </row>
    <row r="51" spans="1:7" ht="15" customHeight="1">
      <c r="A51" s="562" t="s">
        <v>320</v>
      </c>
      <c r="B51" s="585"/>
      <c r="C51" s="565"/>
      <c r="D51" s="627"/>
      <c r="E51" s="627"/>
      <c r="F51" s="616"/>
      <c r="G51" s="616"/>
    </row>
    <row r="52" spans="1:7" ht="15" customHeight="1">
      <c r="B52" s="628"/>
      <c r="C52" s="629"/>
      <c r="D52" s="630"/>
      <c r="E52" s="630"/>
      <c r="F52" s="616"/>
      <c r="G52" s="616"/>
    </row>
    <row r="53" spans="1:7" ht="15" customHeight="1">
      <c r="A53" s="561" t="s">
        <v>6</v>
      </c>
      <c r="C53" s="591"/>
      <c r="D53" s="591"/>
      <c r="E53" s="591"/>
    </row>
    <row r="54" spans="1:7" ht="15" customHeight="1">
      <c r="A54" s="80" t="s">
        <v>7</v>
      </c>
      <c r="C54" s="591"/>
      <c r="D54" s="591"/>
      <c r="E54" s="591"/>
    </row>
    <row r="55" spans="1:7" ht="15" customHeight="1">
      <c r="A55" s="80"/>
      <c r="C55" s="591"/>
      <c r="D55" s="591"/>
      <c r="E55" s="591"/>
    </row>
    <row r="56" spans="1:7" ht="15" customHeight="1">
      <c r="A56" s="631" t="s">
        <v>8</v>
      </c>
      <c r="B56" s="585"/>
      <c r="C56" s="632"/>
      <c r="D56" s="633"/>
      <c r="E56" s="633"/>
    </row>
    <row r="57" spans="1:7" ht="15" customHeight="1">
      <c r="A57" s="634" t="s">
        <v>1912</v>
      </c>
      <c r="B57" s="635"/>
      <c r="D57" s="636"/>
      <c r="E57" s="636"/>
    </row>
    <row r="58" spans="1:7" ht="15" customHeight="1">
      <c r="A58" s="637" t="s">
        <v>321</v>
      </c>
    </row>
    <row r="61" spans="1:7">
      <c r="A61" s="638"/>
    </row>
    <row r="62" spans="1:7">
      <c r="A62" s="638"/>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K48" sqref="K48"/>
    </sheetView>
  </sheetViews>
  <sheetFormatPr defaultColWidth="9.140625" defaultRowHeight="12.75"/>
  <cols>
    <col min="1" max="1" width="5.85546875" style="641" customWidth="1"/>
    <col min="2" max="2" width="7.85546875" style="641" bestFit="1" customWidth="1"/>
    <col min="3" max="3" width="16.85546875" style="641" customWidth="1"/>
    <col min="4" max="4" width="15.42578125" style="641" customWidth="1"/>
    <col min="5" max="6" width="11.5703125" style="641" customWidth="1"/>
    <col min="7" max="7" width="11" style="641" customWidth="1"/>
    <col min="8" max="8" width="20.42578125" style="641" customWidth="1"/>
    <col min="9" max="9" width="9.7109375" style="641" bestFit="1" customWidth="1"/>
    <col min="10" max="10" width="9.28515625" style="641" customWidth="1"/>
    <col min="11" max="11" width="9.28515625" style="54" customWidth="1"/>
    <col min="12" max="12" width="22.7109375" style="1" customWidth="1"/>
    <col min="13" max="13" width="33.140625" style="641" bestFit="1" customWidth="1"/>
    <col min="14" max="14" width="20.85546875" style="641" bestFit="1" customWidth="1"/>
    <col min="15" max="15" width="14.140625" style="641" bestFit="1" customWidth="1"/>
    <col min="16" max="16" width="10.140625" style="641" bestFit="1" customWidth="1"/>
    <col min="17" max="17" width="10" style="641" bestFit="1" customWidth="1"/>
    <col min="18" max="18" width="9.140625" style="641"/>
    <col min="19" max="19" width="18.28515625" style="641" bestFit="1" customWidth="1"/>
    <col min="20" max="16384" width="9.140625" style="641"/>
  </cols>
  <sheetData>
    <row r="1" spans="1:13" ht="21" customHeight="1" thickBot="1">
      <c r="A1" s="47" t="s">
        <v>354</v>
      </c>
      <c r="H1" s="642"/>
    </row>
    <row r="2" spans="1:13" ht="15" customHeight="1" thickTop="1" thickBot="1">
      <c r="A2" s="643" t="s">
        <v>355</v>
      </c>
      <c r="B2" s="644"/>
      <c r="C2" s="645"/>
      <c r="D2" s="645"/>
      <c r="E2" s="645"/>
      <c r="F2" s="645"/>
      <c r="G2" s="645"/>
      <c r="H2" s="645"/>
      <c r="I2" s="645"/>
      <c r="J2" s="12" t="s">
        <v>46</v>
      </c>
      <c r="K2" s="646"/>
      <c r="L2" s="429" t="s">
        <v>1</v>
      </c>
      <c r="M2" s="429" t="s">
        <v>356</v>
      </c>
    </row>
    <row r="3" spans="1:13" ht="15" customHeight="1" thickTop="1">
      <c r="A3" s="647"/>
      <c r="B3" s="648" t="s">
        <v>47</v>
      </c>
      <c r="C3" s="648" t="s">
        <v>357</v>
      </c>
      <c r="D3" s="648" t="s">
        <v>358</v>
      </c>
      <c r="E3" s="648" t="s">
        <v>359</v>
      </c>
      <c r="F3" s="2083" t="s">
        <v>50</v>
      </c>
      <c r="G3" s="648" t="s">
        <v>51</v>
      </c>
      <c r="H3" s="650" t="s">
        <v>14</v>
      </c>
      <c r="I3" s="648" t="s">
        <v>12</v>
      </c>
      <c r="J3" s="648" t="s">
        <v>259</v>
      </c>
      <c r="K3" s="646"/>
      <c r="L3" s="350" t="s">
        <v>181</v>
      </c>
      <c r="M3" s="651" t="s">
        <v>360</v>
      </c>
    </row>
    <row r="4" spans="1:13" ht="15" customHeight="1">
      <c r="A4" s="16">
        <v>1970</v>
      </c>
      <c r="B4" s="313">
        <v>14242</v>
      </c>
      <c r="C4" s="313">
        <v>1761</v>
      </c>
      <c r="D4" s="313">
        <v>1975</v>
      </c>
      <c r="E4" s="313">
        <v>8922</v>
      </c>
      <c r="F4" s="313">
        <v>6622</v>
      </c>
      <c r="G4" s="356" t="s">
        <v>37</v>
      </c>
      <c r="H4" s="356" t="s">
        <v>37</v>
      </c>
      <c r="I4" s="313">
        <v>3363</v>
      </c>
      <c r="J4" s="313">
        <v>36885</v>
      </c>
      <c r="K4" s="652"/>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2"/>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2"/>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2"/>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2"/>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2"/>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2"/>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2"/>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2"/>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2"/>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2"/>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2"/>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2"/>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2"/>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2"/>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2"/>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2"/>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2"/>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2"/>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2"/>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2"/>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2"/>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2"/>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2"/>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2"/>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2"/>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2"/>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2"/>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2"/>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2"/>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2"/>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2"/>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2"/>
      <c r="L36" s="17">
        <v>10.763105984726341</v>
      </c>
      <c r="M36" s="653">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2"/>
      <c r="L37" s="17">
        <v>10.640902832450164</v>
      </c>
      <c r="M37" s="653">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2"/>
      <c r="L38" s="17">
        <v>10.582982168815839</v>
      </c>
      <c r="M38" s="653">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2"/>
      <c r="L39" s="17">
        <v>10.495208945488194</v>
      </c>
      <c r="M39" s="653">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2"/>
      <c r="L40" s="17">
        <v>10.771655549022759</v>
      </c>
      <c r="M40" s="653">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2"/>
      <c r="L41" s="17">
        <v>10.541890614812925</v>
      </c>
      <c r="M41" s="653">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2"/>
      <c r="L42" s="17">
        <v>9.9597530916925798</v>
      </c>
      <c r="M42" s="653">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2"/>
      <c r="L43" s="17">
        <v>10.103515794914422</v>
      </c>
      <c r="M43" s="653">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2"/>
      <c r="L44" s="17">
        <v>8.9560404435746914</v>
      </c>
      <c r="M44" s="653">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2"/>
      <c r="L45" s="17">
        <v>10.731193737769079</v>
      </c>
      <c r="M45" s="653">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2"/>
      <c r="L46" s="17">
        <v>9.7770361696079391</v>
      </c>
      <c r="M46" s="653">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2"/>
      <c r="L47" s="17">
        <v>9.749041095890405</v>
      </c>
      <c r="M47" s="653">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2"/>
      <c r="L48" s="17">
        <v>10.941754729288974</v>
      </c>
      <c r="M48" s="653">
        <v>42494.000000000015</v>
      </c>
      <c r="N48" s="653"/>
      <c r="O48" s="654"/>
    </row>
    <row r="49" spans="1:21" s="657"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2277">
        <v>39622.531533401794</v>
      </c>
      <c r="K49" s="652"/>
      <c r="L49" s="17">
        <v>10.340391389432487</v>
      </c>
      <c r="M49" s="653">
        <v>42061</v>
      </c>
      <c r="N49" s="655"/>
      <c r="O49" s="656"/>
    </row>
    <row r="50" spans="1:21" s="657" customFormat="1" ht="15" customHeight="1" thickBot="1">
      <c r="A50" s="29"/>
      <c r="B50" s="359"/>
      <c r="C50" s="359"/>
      <c r="D50" s="359"/>
      <c r="E50" s="359"/>
      <c r="F50" s="359"/>
      <c r="G50" s="359"/>
      <c r="H50" s="359"/>
      <c r="I50" s="359"/>
      <c r="J50" s="359"/>
      <c r="K50" s="652"/>
      <c r="L50" s="658"/>
      <c r="M50" s="658"/>
      <c r="N50" s="655"/>
      <c r="O50" s="656"/>
    </row>
    <row r="51" spans="1:21" ht="15" customHeight="1" thickTop="1">
      <c r="A51" s="54"/>
      <c r="B51" s="372"/>
      <c r="C51" s="372"/>
      <c r="D51" s="372"/>
      <c r="E51" s="372"/>
      <c r="F51" s="372"/>
      <c r="G51" s="372"/>
      <c r="H51" s="54"/>
      <c r="I51" s="54"/>
      <c r="J51" s="372"/>
      <c r="K51" s="652"/>
      <c r="M51" s="659"/>
      <c r="N51" s="659"/>
      <c r="O51" s="659"/>
      <c r="P51" s="659"/>
      <c r="Q51" s="659"/>
      <c r="R51" s="659"/>
      <c r="S51" s="659"/>
      <c r="T51" s="659"/>
      <c r="U51" s="659"/>
    </row>
    <row r="52" spans="1:21" ht="15" customHeight="1">
      <c r="A52" s="24"/>
      <c r="B52" s="1"/>
      <c r="C52" s="1"/>
      <c r="D52" s="1"/>
      <c r="E52" s="1"/>
      <c r="F52" s="1"/>
    </row>
    <row r="53" spans="1:21" ht="15" customHeight="1">
      <c r="A53" s="10" t="s">
        <v>361</v>
      </c>
      <c r="B53" s="1"/>
      <c r="C53" s="1"/>
      <c r="D53" s="1"/>
      <c r="E53" s="1"/>
      <c r="F53" s="1"/>
      <c r="L53" s="33"/>
    </row>
    <row r="54" spans="1:21">
      <c r="A54" s="116" t="s">
        <v>1913</v>
      </c>
      <c r="B54" s="1"/>
      <c r="C54" s="1"/>
      <c r="D54" s="1"/>
      <c r="E54" s="1"/>
      <c r="F54" s="1"/>
      <c r="L54" s="332"/>
      <c r="O54" s="653"/>
      <c r="P54" s="659"/>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28" customWidth="1"/>
    <col min="2" max="2" width="57.42578125" style="1832" customWidth="1"/>
    <col min="3" max="3" width="18.5703125" style="2037" customWidth="1"/>
    <col min="4" max="4" width="16.42578125" style="1830" customWidth="1"/>
    <col min="5" max="5" width="78.5703125" style="1831" bestFit="1" customWidth="1"/>
    <col min="6" max="16384" width="9.140625" style="1831"/>
  </cols>
  <sheetData>
    <row r="1" spans="1:6">
      <c r="A1" s="2028"/>
      <c r="B1" s="2029"/>
      <c r="C1" s="2036"/>
      <c r="D1" s="2028"/>
      <c r="E1" s="2031"/>
      <c r="F1" s="226"/>
    </row>
    <row r="2" spans="1:6">
      <c r="A2" s="2028"/>
      <c r="B2" s="2029"/>
      <c r="C2" s="2036"/>
      <c r="D2" s="2028"/>
      <c r="E2" s="2031"/>
      <c r="F2" s="226"/>
    </row>
    <row r="3" spans="1:6">
      <c r="A3" s="2028"/>
      <c r="B3" s="2029"/>
      <c r="C3" s="2036"/>
      <c r="D3" s="2028"/>
      <c r="E3" s="2031"/>
      <c r="F3" s="226"/>
    </row>
    <row r="4" spans="1:6">
      <c r="A4" s="2028"/>
      <c r="B4" s="2029"/>
      <c r="C4" s="2036"/>
      <c r="D4" s="2028"/>
      <c r="E4" s="2031"/>
      <c r="F4" s="226"/>
    </row>
    <row r="5" spans="1:6">
      <c r="A5" s="2028"/>
      <c r="B5" s="2029"/>
      <c r="C5" s="2036"/>
      <c r="D5" s="2028"/>
      <c r="E5" s="2031"/>
      <c r="F5" s="226"/>
    </row>
    <row r="6" spans="1:6">
      <c r="A6" s="2028"/>
      <c r="B6" s="2029"/>
      <c r="C6" s="2036"/>
      <c r="D6" s="2028"/>
      <c r="E6" s="2031"/>
      <c r="F6" s="226"/>
    </row>
    <row r="7" spans="1:6">
      <c r="A7" s="2028"/>
      <c r="B7" s="2029"/>
      <c r="C7" s="2036"/>
      <c r="D7" s="2028"/>
      <c r="E7" s="2031"/>
      <c r="F7" s="226"/>
    </row>
    <row r="8" spans="1:6" ht="23.25">
      <c r="A8" s="2382" t="s">
        <v>114</v>
      </c>
      <c r="B8" s="2382"/>
      <c r="C8" s="2382"/>
      <c r="D8" s="2382"/>
      <c r="E8" s="2032"/>
      <c r="F8" s="2030"/>
    </row>
    <row r="9" spans="1:6" ht="20.25">
      <c r="A9" s="2383"/>
      <c r="B9" s="2383"/>
      <c r="C9" s="2383"/>
      <c r="D9" s="2383"/>
      <c r="E9" s="2032"/>
      <c r="F9" s="2030"/>
    </row>
    <row r="10" spans="1:6">
      <c r="A10" s="2033"/>
      <c r="B10" s="2029"/>
      <c r="C10" s="2036"/>
      <c r="D10" s="2033"/>
      <c r="E10" s="2032"/>
      <c r="F10" s="2034"/>
    </row>
    <row r="11" spans="1:6">
      <c r="B11" s="1829"/>
    </row>
    <row r="12" spans="1:6" s="1834" customFormat="1">
      <c r="A12" s="1833" t="s">
        <v>1737</v>
      </c>
      <c r="B12" s="1947" t="s">
        <v>1738</v>
      </c>
      <c r="C12" s="2038" t="s">
        <v>1739</v>
      </c>
      <c r="D12" s="1829"/>
      <c r="E12" s="1834" t="s">
        <v>1796</v>
      </c>
    </row>
    <row r="13" spans="1:6" ht="13.5" thickBot="1">
      <c r="C13" s="2038" t="s">
        <v>1849</v>
      </c>
    </row>
    <row r="14" spans="1:6">
      <c r="A14" s="1835"/>
      <c r="B14" s="1836" t="s">
        <v>1740</v>
      </c>
      <c r="C14" s="2039"/>
      <c r="D14" s="1837"/>
      <c r="E14" s="1838"/>
    </row>
    <row r="15" spans="1:6">
      <c r="A15" s="1912"/>
      <c r="B15" s="1840"/>
      <c r="C15" s="2040"/>
      <c r="D15" s="1841"/>
      <c r="E15" s="1842"/>
    </row>
    <row r="16" spans="1:6">
      <c r="A16" s="1839" t="s">
        <v>1741</v>
      </c>
      <c r="B16" s="1840"/>
      <c r="C16" s="2040"/>
      <c r="D16" s="1841"/>
      <c r="E16" s="1842"/>
    </row>
    <row r="17" spans="1:5" ht="25.5">
      <c r="A17" s="1843" t="s">
        <v>1742</v>
      </c>
      <c r="B17" s="2075" t="s">
        <v>1844</v>
      </c>
      <c r="C17" s="2041">
        <v>1.01</v>
      </c>
      <c r="D17" s="1845"/>
      <c r="E17" s="1842" t="s">
        <v>1898</v>
      </c>
    </row>
    <row r="18" spans="1:5" ht="25.5">
      <c r="A18" s="1843" t="s">
        <v>1743</v>
      </c>
      <c r="B18" s="1844" t="s">
        <v>198</v>
      </c>
      <c r="C18" s="2041">
        <f>C17+0.01</f>
        <v>1.02</v>
      </c>
      <c r="D18" s="1845"/>
      <c r="E18" s="1842" t="s">
        <v>1898</v>
      </c>
    </row>
    <row r="19" spans="1:5" ht="25.5">
      <c r="A19" s="1843">
        <v>1.04</v>
      </c>
      <c r="B19" s="1844" t="s">
        <v>1744</v>
      </c>
      <c r="C19" s="2041">
        <f t="shared" ref="C19:C20" si="0">C18+0.01</f>
        <v>1.03</v>
      </c>
      <c r="D19" s="1845"/>
      <c r="E19" s="1842"/>
    </row>
    <row r="20" spans="1:5" ht="25.5">
      <c r="A20" s="1846" t="s">
        <v>1745</v>
      </c>
      <c r="B20" s="1847" t="s">
        <v>1843</v>
      </c>
      <c r="C20" s="2041">
        <f t="shared" si="0"/>
        <v>1.04</v>
      </c>
      <c r="D20" s="1845"/>
      <c r="E20" s="1842"/>
    </row>
    <row r="21" spans="1:5">
      <c r="A21" s="1846"/>
      <c r="B21" s="1847"/>
      <c r="C21" s="2041"/>
      <c r="D21" s="1845"/>
      <c r="E21" s="1842"/>
    </row>
    <row r="22" spans="1:5">
      <c r="A22" s="1848" t="s">
        <v>1746</v>
      </c>
      <c r="B22" s="1847"/>
      <c r="C22" s="2042"/>
      <c r="D22" s="1849"/>
      <c r="E22" s="1842"/>
    </row>
    <row r="23" spans="1:5" ht="25.5">
      <c r="A23" s="1843">
        <v>1.1599999999999999</v>
      </c>
      <c r="B23" s="1847" t="s">
        <v>350</v>
      </c>
      <c r="C23" s="2042">
        <f>C20+0.01</f>
        <v>1.05</v>
      </c>
      <c r="D23" s="1849"/>
      <c r="E23" s="1842"/>
    </row>
    <row r="24" spans="1:5" ht="25.5">
      <c r="A24" s="1843">
        <v>1.1299999999999999</v>
      </c>
      <c r="B24" s="1850" t="s">
        <v>1833</v>
      </c>
      <c r="C24" s="2042">
        <f>C23+0.01</f>
        <v>1.06</v>
      </c>
      <c r="D24" s="1849"/>
      <c r="E24" s="1842"/>
    </row>
    <row r="25" spans="1:5">
      <c r="A25" s="1843"/>
      <c r="B25" s="1850"/>
      <c r="C25" s="2042"/>
      <c r="D25" s="1849"/>
      <c r="E25" s="1842"/>
    </row>
    <row r="26" spans="1:5">
      <c r="A26" s="1848" t="s">
        <v>1747</v>
      </c>
      <c r="B26" s="1847"/>
      <c r="C26" s="2042"/>
      <c r="D26" s="1849"/>
      <c r="E26" s="1842"/>
    </row>
    <row r="27" spans="1:5" ht="25.5">
      <c r="A27" s="1843">
        <v>1.03</v>
      </c>
      <c r="B27" s="1851" t="s">
        <v>1846</v>
      </c>
      <c r="C27" s="2042">
        <f>C24+0.01</f>
        <v>1.07</v>
      </c>
      <c r="D27" s="1849"/>
      <c r="E27" s="1842"/>
    </row>
    <row r="28" spans="1:5">
      <c r="A28" s="1843">
        <v>1.1499999999999999</v>
      </c>
      <c r="B28" s="1847" t="s">
        <v>1845</v>
      </c>
      <c r="C28" s="2042">
        <f>C27+0.01</f>
        <v>1.08</v>
      </c>
      <c r="D28" s="1849"/>
      <c r="E28" s="1842"/>
    </row>
    <row r="29" spans="1:5">
      <c r="A29" s="1843"/>
      <c r="B29" s="1847"/>
      <c r="C29" s="2042"/>
      <c r="D29" s="1849"/>
      <c r="E29" s="1842"/>
    </row>
    <row r="30" spans="1:5">
      <c r="A30" s="1839" t="s">
        <v>1748</v>
      </c>
      <c r="B30" s="1847"/>
      <c r="C30" s="2042"/>
      <c r="D30" s="1849"/>
      <c r="E30" s="1842"/>
    </row>
    <row r="31" spans="1:5" ht="25.5">
      <c r="A31" s="1843">
        <v>1.01</v>
      </c>
      <c r="B31" s="1847" t="s">
        <v>209</v>
      </c>
      <c r="C31" s="2042">
        <f>C28+0.01</f>
        <v>1.0900000000000001</v>
      </c>
      <c r="D31" s="1849"/>
      <c r="E31" s="1842"/>
    </row>
    <row r="32" spans="1:5">
      <c r="A32" s="1843">
        <v>1.02</v>
      </c>
      <c r="B32" s="1847" t="s">
        <v>210</v>
      </c>
      <c r="C32" s="2042">
        <f>C31+0.01</f>
        <v>1.1000000000000001</v>
      </c>
      <c r="D32" s="1849"/>
      <c r="E32" s="1842"/>
    </row>
    <row r="33" spans="1:5" ht="26.25" thickBot="1">
      <c r="A33" s="1852">
        <v>1.1399999999999999</v>
      </c>
      <c r="B33" s="1853" t="s">
        <v>212</v>
      </c>
      <c r="C33" s="2043">
        <f>C32+0.01</f>
        <v>1.1100000000000001</v>
      </c>
      <c r="D33" s="1854"/>
      <c r="E33" s="1855"/>
    </row>
    <row r="35" spans="1:5" ht="13.5" thickBot="1"/>
    <row r="36" spans="1:5">
      <c r="A36" s="1856"/>
      <c r="B36" s="1909" t="s">
        <v>1749</v>
      </c>
      <c r="C36" s="2044"/>
      <c r="D36" s="1857"/>
      <c r="E36" s="1858"/>
    </row>
    <row r="37" spans="1:5">
      <c r="A37" s="1910"/>
      <c r="B37" s="1911"/>
      <c r="C37" s="2045"/>
      <c r="D37" s="1864"/>
      <c r="E37" s="1862"/>
    </row>
    <row r="38" spans="1:5" ht="25.5">
      <c r="A38" s="1859">
        <v>2.0099999999999998</v>
      </c>
      <c r="B38" s="1860" t="s">
        <v>243</v>
      </c>
      <c r="C38" s="2046">
        <v>2.0099999999999998</v>
      </c>
      <c r="D38" s="1861"/>
      <c r="E38" s="1862"/>
    </row>
    <row r="39" spans="1:5" ht="25.5">
      <c r="A39" s="1859">
        <v>2.02</v>
      </c>
      <c r="B39" s="1860" t="s">
        <v>1750</v>
      </c>
      <c r="C39" s="2046">
        <v>2.02</v>
      </c>
      <c r="D39" s="1861"/>
      <c r="E39" s="1862"/>
    </row>
    <row r="40" spans="1:5" ht="25.5">
      <c r="A40" s="1859">
        <v>2.0299999999999998</v>
      </c>
      <c r="B40" s="1860" t="s">
        <v>244</v>
      </c>
      <c r="C40" s="2046">
        <v>2.0299999999999998</v>
      </c>
      <c r="D40" s="1861"/>
      <c r="E40" s="1862"/>
    </row>
    <row r="41" spans="1:5">
      <c r="A41" s="1859">
        <v>2.04</v>
      </c>
      <c r="B41" s="1948" t="s">
        <v>1797</v>
      </c>
      <c r="C41" s="2045" t="s">
        <v>1751</v>
      </c>
      <c r="D41" s="1864"/>
      <c r="E41" s="2066" t="s">
        <v>1824</v>
      </c>
    </row>
    <row r="42" spans="1:5" ht="27">
      <c r="A42" s="1859">
        <v>2.0499999999999998</v>
      </c>
      <c r="B42" s="1948" t="s">
        <v>1798</v>
      </c>
      <c r="C42" s="2045" t="s">
        <v>1751</v>
      </c>
      <c r="D42" s="1864"/>
      <c r="E42" s="2067" t="s">
        <v>1823</v>
      </c>
    </row>
    <row r="43" spans="1:5">
      <c r="A43" s="1859">
        <v>2.06</v>
      </c>
      <c r="B43" s="1863" t="s">
        <v>1752</v>
      </c>
      <c r="C43" s="2045" t="s">
        <v>1751</v>
      </c>
      <c r="D43" s="1864"/>
      <c r="E43" s="2066" t="s">
        <v>1827</v>
      </c>
    </row>
    <row r="44" spans="1:5">
      <c r="A44" s="1859"/>
      <c r="B44" s="1948" t="s">
        <v>1799</v>
      </c>
      <c r="C44" s="2045"/>
      <c r="D44" s="1864"/>
      <c r="E44" s="2066" t="s">
        <v>1825</v>
      </c>
    </row>
    <row r="45" spans="1:5" ht="25.5">
      <c r="A45" s="1859">
        <v>2.0699999999999998</v>
      </c>
      <c r="B45" s="1949" t="s">
        <v>1800</v>
      </c>
      <c r="C45" s="2045" t="s">
        <v>1751</v>
      </c>
      <c r="D45" s="1864"/>
      <c r="E45" s="2067" t="s">
        <v>1826</v>
      </c>
    </row>
    <row r="46" spans="1:5">
      <c r="A46" s="1859">
        <v>2.08</v>
      </c>
      <c r="B46" s="1948" t="s">
        <v>1801</v>
      </c>
      <c r="C46" s="2045" t="s">
        <v>1751</v>
      </c>
      <c r="D46" s="1864"/>
      <c r="E46" s="2066" t="s">
        <v>1828</v>
      </c>
    </row>
    <row r="47" spans="1:5" ht="25.5">
      <c r="A47" s="1859">
        <v>2.09</v>
      </c>
      <c r="B47" s="1948" t="s">
        <v>1802</v>
      </c>
      <c r="C47" s="2045" t="s">
        <v>1751</v>
      </c>
      <c r="D47" s="1864"/>
      <c r="E47" s="2067" t="s">
        <v>1829</v>
      </c>
    </row>
    <row r="48" spans="1:5" ht="25.5">
      <c r="A48" s="1865">
        <v>2.1</v>
      </c>
      <c r="B48" s="1860" t="s">
        <v>245</v>
      </c>
      <c r="C48" s="2046" t="s">
        <v>1753</v>
      </c>
      <c r="D48" s="1861"/>
      <c r="E48" s="1862"/>
    </row>
    <row r="49" spans="1:5" ht="26.25" thickBot="1">
      <c r="A49" s="1866">
        <v>2.11</v>
      </c>
      <c r="B49" s="1867" t="s">
        <v>1754</v>
      </c>
      <c r="C49" s="2047" t="s">
        <v>1755</v>
      </c>
      <c r="D49" s="1868"/>
      <c r="E49" s="1869"/>
    </row>
    <row r="51" spans="1:5" ht="13.5" thickBot="1"/>
    <row r="52" spans="1:5">
      <c r="A52" s="1870"/>
      <c r="B52" s="1871" t="s">
        <v>1756</v>
      </c>
      <c r="C52" s="2048"/>
      <c r="D52" s="1872"/>
      <c r="E52" s="1873"/>
    </row>
    <row r="53" spans="1:5">
      <c r="A53" s="1874"/>
      <c r="B53" s="1875"/>
      <c r="C53" s="2049"/>
      <c r="D53" s="1876"/>
      <c r="E53" s="1877"/>
    </row>
    <row r="54" spans="1:5">
      <c r="A54" s="1878" t="s">
        <v>1757</v>
      </c>
      <c r="B54" s="1879"/>
      <c r="C54" s="2049"/>
      <c r="D54" s="1876"/>
      <c r="E54" s="1877"/>
    </row>
    <row r="55" spans="1:5">
      <c r="A55" s="1880">
        <v>3.03</v>
      </c>
      <c r="B55" s="1881" t="s">
        <v>323</v>
      </c>
      <c r="C55" s="2050">
        <v>3.01</v>
      </c>
      <c r="D55" s="1882"/>
      <c r="E55" s="1877"/>
    </row>
    <row r="56" spans="1:5">
      <c r="A56" s="1883" t="s">
        <v>1758</v>
      </c>
      <c r="B56" s="1881" t="s">
        <v>324</v>
      </c>
      <c r="C56" s="2051">
        <v>3.0199999999999996</v>
      </c>
      <c r="D56" s="1884"/>
      <c r="E56" s="1877" t="s">
        <v>1898</v>
      </c>
    </row>
    <row r="57" spans="1:5">
      <c r="A57" s="1885">
        <v>3.07</v>
      </c>
      <c r="B57" s="1886" t="s">
        <v>325</v>
      </c>
      <c r="C57" s="2051">
        <v>3.0299999999999994</v>
      </c>
      <c r="D57" s="1884"/>
      <c r="E57" s="1877"/>
    </row>
    <row r="58" spans="1:5">
      <c r="A58" s="1885">
        <v>3.35</v>
      </c>
      <c r="B58" s="1887" t="s">
        <v>326</v>
      </c>
      <c r="C58" s="2051">
        <v>3.0399999999999991</v>
      </c>
      <c r="D58" s="1884"/>
      <c r="E58" s="1877"/>
    </row>
    <row r="59" spans="1:5">
      <c r="A59" s="1885">
        <v>3.36</v>
      </c>
      <c r="B59" s="1886" t="s">
        <v>327</v>
      </c>
      <c r="C59" s="2051">
        <v>3.0499999999999989</v>
      </c>
      <c r="D59" s="1884"/>
      <c r="E59" s="1877"/>
    </row>
    <row r="60" spans="1:5">
      <c r="A60" s="1885"/>
      <c r="B60" s="1886"/>
      <c r="C60" s="2051"/>
      <c r="D60" s="1884"/>
      <c r="E60" s="1877"/>
    </row>
    <row r="61" spans="1:5">
      <c r="A61" s="1888" t="s">
        <v>328</v>
      </c>
      <c r="B61" s="1879"/>
      <c r="C61" s="2052"/>
      <c r="D61" s="1889"/>
      <c r="E61" s="1877"/>
    </row>
    <row r="62" spans="1:5">
      <c r="A62" s="1885">
        <v>3.01</v>
      </c>
      <c r="B62" s="1887" t="s">
        <v>329</v>
      </c>
      <c r="C62" s="2053">
        <v>3.0599999999999987</v>
      </c>
      <c r="D62" s="1890"/>
      <c r="E62" s="1877"/>
    </row>
    <row r="63" spans="1:5">
      <c r="A63" s="1885">
        <v>3.02</v>
      </c>
      <c r="B63" s="1887" t="s">
        <v>330</v>
      </c>
      <c r="C63" s="2053">
        <v>3.0699999999999985</v>
      </c>
      <c r="D63" s="1890"/>
      <c r="E63" s="1877"/>
    </row>
    <row r="64" spans="1:5">
      <c r="A64" s="1885"/>
      <c r="B64" s="1887"/>
      <c r="C64" s="2053"/>
      <c r="D64" s="1890"/>
      <c r="E64" s="1877"/>
    </row>
    <row r="65" spans="1:5">
      <c r="A65" s="1888" t="s">
        <v>331</v>
      </c>
      <c r="B65" s="1879"/>
      <c r="C65" s="2052"/>
      <c r="D65" s="1889"/>
      <c r="E65" s="1877"/>
    </row>
    <row r="66" spans="1:5">
      <c r="A66" s="1885">
        <v>3.1</v>
      </c>
      <c r="B66" s="1887" t="s">
        <v>332</v>
      </c>
      <c r="C66" s="2053">
        <v>3.0799999999999983</v>
      </c>
      <c r="D66" s="1890"/>
      <c r="E66" s="1877"/>
    </row>
    <row r="67" spans="1:5">
      <c r="A67" s="1885">
        <v>3.15</v>
      </c>
      <c r="B67" s="1886" t="s">
        <v>333</v>
      </c>
      <c r="C67" s="2053">
        <v>3.0899999999999981</v>
      </c>
      <c r="D67" s="1890"/>
      <c r="E67" s="1877"/>
    </row>
    <row r="68" spans="1:5" ht="25.5">
      <c r="A68" s="1885">
        <v>3.14</v>
      </c>
      <c r="B68" s="1886" t="s">
        <v>1759</v>
      </c>
      <c r="C68" s="2053">
        <v>3.0999999999999979</v>
      </c>
      <c r="D68" s="1890"/>
      <c r="E68" s="1877"/>
    </row>
    <row r="69" spans="1:5">
      <c r="A69" s="1885">
        <v>3.11</v>
      </c>
      <c r="B69" s="1887" t="s">
        <v>334</v>
      </c>
      <c r="C69" s="2053">
        <v>3.1099999999999977</v>
      </c>
      <c r="D69" s="1890"/>
      <c r="E69" s="1877"/>
    </row>
    <row r="70" spans="1:5">
      <c r="A70" s="1885">
        <v>3.12</v>
      </c>
      <c r="B70" s="1887" t="s">
        <v>335</v>
      </c>
      <c r="C70" s="2053">
        <v>3.1199999999999974</v>
      </c>
      <c r="D70" s="1890"/>
      <c r="E70" s="1877"/>
    </row>
    <row r="71" spans="1:5">
      <c r="A71" s="1885">
        <v>3.13</v>
      </c>
      <c r="B71" s="1887" t="s">
        <v>336</v>
      </c>
      <c r="C71" s="2053">
        <v>3.1299999999999972</v>
      </c>
      <c r="D71" s="1890"/>
      <c r="E71" s="1877"/>
    </row>
    <row r="72" spans="1:5">
      <c r="A72" s="1885"/>
      <c r="B72" s="1887"/>
      <c r="C72" s="2053"/>
      <c r="D72" s="1890"/>
      <c r="E72" s="1877"/>
    </row>
    <row r="73" spans="1:5">
      <c r="A73" s="1891" t="s">
        <v>337</v>
      </c>
      <c r="B73" s="1879"/>
      <c r="C73" s="2052"/>
      <c r="D73" s="1889"/>
      <c r="E73" s="1877"/>
    </row>
    <row r="74" spans="1:5">
      <c r="A74" s="1892">
        <v>3.08</v>
      </c>
      <c r="B74" s="1893" t="s">
        <v>338</v>
      </c>
      <c r="C74" s="2054">
        <v>3.139999999999997</v>
      </c>
      <c r="D74" s="1894"/>
      <c r="E74" s="1877"/>
    </row>
    <row r="75" spans="1:5">
      <c r="A75" s="1892">
        <v>3.09</v>
      </c>
      <c r="B75" s="1895" t="s">
        <v>339</v>
      </c>
      <c r="C75" s="2054">
        <v>3.1499999999999968</v>
      </c>
      <c r="D75" s="1894"/>
      <c r="E75" s="1877"/>
    </row>
    <row r="76" spans="1:5">
      <c r="A76" s="1892">
        <v>3.06</v>
      </c>
      <c r="B76" s="1895" t="s">
        <v>340</v>
      </c>
      <c r="C76" s="2054">
        <v>3.1599999999999966</v>
      </c>
      <c r="D76" s="1894"/>
      <c r="E76" s="1877"/>
    </row>
    <row r="77" spans="1:5" ht="24">
      <c r="A77" s="1892">
        <v>3.33</v>
      </c>
      <c r="B77" s="1895" t="s">
        <v>1813</v>
      </c>
      <c r="C77" s="2054">
        <v>3.1699999999999964</v>
      </c>
      <c r="D77" s="1894"/>
      <c r="E77" s="1877"/>
    </row>
    <row r="78" spans="1:5">
      <c r="A78" s="1892">
        <v>3.16</v>
      </c>
      <c r="B78" s="1893" t="s">
        <v>1814</v>
      </c>
      <c r="C78" s="2054">
        <v>3.1799999999999962</v>
      </c>
      <c r="D78" s="1894"/>
      <c r="E78" s="1877"/>
    </row>
    <row r="79" spans="1:5">
      <c r="A79" s="1892" t="s">
        <v>1760</v>
      </c>
      <c r="B79" s="1893" t="s">
        <v>1761</v>
      </c>
      <c r="C79" s="2054">
        <v>3.19</v>
      </c>
      <c r="D79" s="1894"/>
      <c r="E79" s="1877"/>
    </row>
    <row r="80" spans="1:5">
      <c r="A80" s="1892">
        <v>3.34</v>
      </c>
      <c r="B80" s="1895" t="s">
        <v>1815</v>
      </c>
      <c r="C80" s="2054">
        <v>3.2</v>
      </c>
      <c r="D80" s="1894"/>
      <c r="E80" s="1877"/>
    </row>
    <row r="81" spans="1:5">
      <c r="A81" s="1892">
        <v>3.22</v>
      </c>
      <c r="B81" s="1893" t="s">
        <v>1816</v>
      </c>
      <c r="C81" s="2054">
        <v>3.21</v>
      </c>
      <c r="D81" s="1894"/>
      <c r="E81" s="1877"/>
    </row>
    <row r="82" spans="1:5">
      <c r="A82" s="1892">
        <v>3.21</v>
      </c>
      <c r="B82" s="1893" t="s">
        <v>343</v>
      </c>
      <c r="C82" s="2054">
        <v>3.22</v>
      </c>
      <c r="D82" s="1894"/>
      <c r="E82" s="1877"/>
    </row>
    <row r="83" spans="1:5">
      <c r="A83" s="1892"/>
      <c r="B83" s="1893"/>
      <c r="C83" s="2054"/>
      <c r="D83" s="1894"/>
      <c r="E83" s="1877"/>
    </row>
    <row r="84" spans="1:5">
      <c r="A84" s="1896" t="s">
        <v>344</v>
      </c>
      <c r="B84" s="1879"/>
      <c r="C84" s="2054"/>
      <c r="D84" s="1894"/>
      <c r="E84" s="1877"/>
    </row>
    <row r="85" spans="1:5">
      <c r="A85" s="1897">
        <v>3.19</v>
      </c>
      <c r="B85" s="1898" t="s">
        <v>345</v>
      </c>
      <c r="C85" s="2054">
        <v>3.23</v>
      </c>
      <c r="D85" s="1894"/>
      <c r="E85" s="1877"/>
    </row>
    <row r="86" spans="1:5">
      <c r="A86" s="1899">
        <v>3.2</v>
      </c>
      <c r="B86" s="1900" t="s">
        <v>346</v>
      </c>
      <c r="C86" s="2054">
        <v>3.24</v>
      </c>
      <c r="D86" s="1894"/>
      <c r="E86" s="1877"/>
    </row>
    <row r="87" spans="1:5">
      <c r="A87" s="1897">
        <v>3.23</v>
      </c>
      <c r="B87" s="1898" t="s">
        <v>347</v>
      </c>
      <c r="C87" s="2054">
        <v>3.25</v>
      </c>
      <c r="D87" s="1894"/>
      <c r="E87" s="1877"/>
    </row>
    <row r="88" spans="1:5" ht="24">
      <c r="A88" s="1892">
        <v>3.24</v>
      </c>
      <c r="B88" s="1901" t="s">
        <v>1762</v>
      </c>
      <c r="C88" s="2054">
        <v>3.26</v>
      </c>
      <c r="D88" s="1894"/>
      <c r="E88" s="1877"/>
    </row>
    <row r="89" spans="1:5" ht="24">
      <c r="A89" s="1892">
        <v>3.25</v>
      </c>
      <c r="B89" s="1902" t="s">
        <v>1817</v>
      </c>
      <c r="C89" s="2054">
        <v>3.27</v>
      </c>
      <c r="D89" s="1894"/>
      <c r="E89" s="1877"/>
    </row>
    <row r="90" spans="1:5">
      <c r="A90" s="1874"/>
      <c r="B90" s="1879"/>
      <c r="C90" s="2049"/>
      <c r="D90" s="1876"/>
      <c r="E90" s="1877"/>
    </row>
    <row r="91" spans="1:5" ht="25.5">
      <c r="A91" s="1874" t="s">
        <v>1763</v>
      </c>
      <c r="B91" s="1903" t="s">
        <v>1805</v>
      </c>
      <c r="C91" s="2049" t="s">
        <v>1751</v>
      </c>
      <c r="D91" s="1876"/>
      <c r="E91" s="1904"/>
    </row>
    <row r="92" spans="1:5" ht="25.5">
      <c r="A92" s="1874" t="s">
        <v>1764</v>
      </c>
      <c r="B92" s="1903" t="s">
        <v>1765</v>
      </c>
      <c r="C92" s="2049" t="s">
        <v>1751</v>
      </c>
      <c r="D92" s="1876"/>
      <c r="E92" s="1904"/>
    </row>
    <row r="93" spans="1:5" ht="25.5">
      <c r="A93" s="1874" t="s">
        <v>1766</v>
      </c>
      <c r="B93" s="1903" t="s">
        <v>1806</v>
      </c>
      <c r="C93" s="2049" t="s">
        <v>1751</v>
      </c>
      <c r="D93" s="1876"/>
      <c r="E93" s="1904"/>
    </row>
    <row r="94" spans="1:5" ht="25.5">
      <c r="A94" s="1874" t="s">
        <v>1767</v>
      </c>
      <c r="B94" s="1903" t="s">
        <v>1768</v>
      </c>
      <c r="C94" s="2049" t="s">
        <v>1751</v>
      </c>
      <c r="D94" s="1876"/>
      <c r="E94" s="1904"/>
    </row>
    <row r="95" spans="1:5" ht="25.5">
      <c r="A95" s="1874" t="s">
        <v>1769</v>
      </c>
      <c r="B95" s="1903" t="s">
        <v>1807</v>
      </c>
      <c r="C95" s="2049" t="s">
        <v>1751</v>
      </c>
      <c r="D95" s="1876"/>
      <c r="E95" s="2063" t="s">
        <v>1821</v>
      </c>
    </row>
    <row r="96" spans="1:5" ht="25.5">
      <c r="A96" s="1874" t="s">
        <v>1770</v>
      </c>
      <c r="B96" s="1903" t="s">
        <v>1771</v>
      </c>
      <c r="C96" s="2049" t="s">
        <v>1751</v>
      </c>
      <c r="D96" s="1876"/>
      <c r="E96" s="2063" t="s">
        <v>1818</v>
      </c>
    </row>
    <row r="97" spans="1:5" ht="25.5">
      <c r="A97" s="1874" t="s">
        <v>1772</v>
      </c>
      <c r="B97" s="1903" t="s">
        <v>1808</v>
      </c>
      <c r="C97" s="2049" t="s">
        <v>1751</v>
      </c>
      <c r="D97" s="1876"/>
      <c r="E97" s="2063" t="s">
        <v>1819</v>
      </c>
    </row>
    <row r="98" spans="1:5" ht="27">
      <c r="A98" s="1874" t="s">
        <v>1773</v>
      </c>
      <c r="B98" s="1903" t="s">
        <v>1774</v>
      </c>
      <c r="C98" s="2049" t="s">
        <v>1751</v>
      </c>
      <c r="D98" s="1876"/>
      <c r="E98" s="2064" t="s">
        <v>1820</v>
      </c>
    </row>
    <row r="99" spans="1:5" ht="25.5">
      <c r="A99" s="1874" t="s">
        <v>1775</v>
      </c>
      <c r="B99" s="1903" t="s">
        <v>1809</v>
      </c>
      <c r="C99" s="2049" t="s">
        <v>1751</v>
      </c>
      <c r="D99" s="1876"/>
      <c r="E99" s="1904"/>
    </row>
    <row r="100" spans="1:5" ht="25.5">
      <c r="A100" s="1874" t="s">
        <v>1776</v>
      </c>
      <c r="B100" s="1903" t="s">
        <v>1777</v>
      </c>
      <c r="C100" s="2049" t="s">
        <v>1751</v>
      </c>
      <c r="D100" s="1876"/>
      <c r="E100" s="1904"/>
    </row>
    <row r="101" spans="1:5" ht="25.5">
      <c r="A101" s="1874" t="s">
        <v>1778</v>
      </c>
      <c r="B101" s="1903" t="s">
        <v>1810</v>
      </c>
      <c r="C101" s="2049" t="s">
        <v>1751</v>
      </c>
      <c r="D101" s="1876"/>
      <c r="E101" s="1904"/>
    </row>
    <row r="102" spans="1:5" ht="25.5">
      <c r="A102" s="1874" t="s">
        <v>1779</v>
      </c>
      <c r="B102" s="1903" t="s">
        <v>1780</v>
      </c>
      <c r="C102" s="2049" t="s">
        <v>1751</v>
      </c>
      <c r="D102" s="1876"/>
      <c r="E102" s="1904"/>
    </row>
    <row r="103" spans="1:5" ht="25.5">
      <c r="A103" s="1874" t="s">
        <v>1781</v>
      </c>
      <c r="B103" s="1903" t="s">
        <v>1811</v>
      </c>
      <c r="C103" s="2049" t="s">
        <v>1751</v>
      </c>
      <c r="D103" s="1876"/>
      <c r="E103" s="1904"/>
    </row>
    <row r="104" spans="1:5" ht="26.25" thickBot="1">
      <c r="A104" s="1905" t="s">
        <v>1782</v>
      </c>
      <c r="B104" s="1906" t="s">
        <v>1783</v>
      </c>
      <c r="C104" s="2055" t="s">
        <v>1751</v>
      </c>
      <c r="D104" s="1907"/>
      <c r="E104" s="1908"/>
    </row>
    <row r="106" spans="1:5" ht="13.5" thickBot="1"/>
    <row r="107" spans="1:5">
      <c r="A107" s="1913"/>
      <c r="B107" s="1914" t="s">
        <v>1784</v>
      </c>
      <c r="C107" s="2056"/>
      <c r="D107" s="1915"/>
      <c r="E107" s="1916"/>
    </row>
    <row r="108" spans="1:5">
      <c r="A108" s="1917"/>
      <c r="B108" s="1918"/>
      <c r="C108" s="2057"/>
      <c r="D108" s="1919"/>
      <c r="E108" s="1920"/>
    </row>
    <row r="109" spans="1:5">
      <c r="A109" s="1921" t="s">
        <v>1785</v>
      </c>
      <c r="B109" s="1922"/>
      <c r="C109" s="2057"/>
      <c r="D109" s="1919"/>
      <c r="E109" s="1920"/>
    </row>
    <row r="110" spans="1:5" ht="14.25">
      <c r="A110" s="1923">
        <v>4.0199999999999996</v>
      </c>
      <c r="B110" s="1924" t="s">
        <v>1519</v>
      </c>
      <c r="C110" s="2057">
        <v>4.01</v>
      </c>
      <c r="D110" s="1919"/>
      <c r="E110" s="1920"/>
    </row>
    <row r="111" spans="1:5" ht="28.5">
      <c r="A111" s="1925">
        <v>4.03</v>
      </c>
      <c r="B111" s="1924" t="s">
        <v>1520</v>
      </c>
      <c r="C111" s="2057">
        <v>4.0199999999999996</v>
      </c>
      <c r="D111" s="1919"/>
      <c r="E111" s="1920"/>
    </row>
    <row r="112" spans="1:5" ht="38.25">
      <c r="A112" s="1925" t="s">
        <v>1786</v>
      </c>
      <c r="B112" s="1924" t="s">
        <v>1521</v>
      </c>
      <c r="C112" s="2057">
        <v>4.0299999999999994</v>
      </c>
      <c r="D112" s="1919"/>
      <c r="E112" s="2380"/>
    </row>
    <row r="113" spans="1:5" ht="28.5">
      <c r="A113" s="1925" t="s">
        <v>1787</v>
      </c>
      <c r="B113" s="1924" t="s">
        <v>1522</v>
      </c>
      <c r="C113" s="2057">
        <v>4.0399999999999991</v>
      </c>
      <c r="D113" s="1919"/>
      <c r="E113" s="2381"/>
    </row>
    <row r="114" spans="1:5" ht="28.5">
      <c r="A114" s="1923">
        <v>4.17</v>
      </c>
      <c r="B114" s="1924" t="s">
        <v>1523</v>
      </c>
      <c r="C114" s="2057">
        <v>4.0499999999999989</v>
      </c>
      <c r="D114" s="1919"/>
      <c r="E114" s="1920"/>
    </row>
    <row r="115" spans="1:5">
      <c r="A115" s="1926" t="s">
        <v>1524</v>
      </c>
      <c r="B115" s="1918"/>
      <c r="C115" s="2057"/>
      <c r="D115" s="1919"/>
      <c r="E115" s="1920"/>
    </row>
    <row r="116" spans="1:5" ht="28.5">
      <c r="A116" s="1923">
        <v>4.18</v>
      </c>
      <c r="B116" s="1924" t="s">
        <v>1525</v>
      </c>
      <c r="C116" s="2057">
        <v>4.0599999999999987</v>
      </c>
      <c r="D116" s="1919"/>
      <c r="E116" s="1920"/>
    </row>
    <row r="117" spans="1:5" ht="28.5">
      <c r="A117" s="1923">
        <v>4.1900000000000004</v>
      </c>
      <c r="B117" s="1924" t="s">
        <v>1526</v>
      </c>
      <c r="C117" s="2057">
        <v>4.0699999999999985</v>
      </c>
      <c r="D117" s="1919"/>
      <c r="E117" s="1920"/>
    </row>
    <row r="118" spans="1:5" ht="28.5">
      <c r="A118" s="1923">
        <v>4.2</v>
      </c>
      <c r="B118" s="1924" t="s">
        <v>1527</v>
      </c>
      <c r="C118" s="2057">
        <v>4.0799999999999983</v>
      </c>
      <c r="D118" s="1919"/>
      <c r="E118" s="1920"/>
    </row>
    <row r="119" spans="1:5" ht="14.25">
      <c r="A119" s="1923"/>
      <c r="B119" s="1924"/>
      <c r="C119" s="2057"/>
      <c r="D119" s="1919"/>
      <c r="E119" s="1920"/>
    </row>
    <row r="120" spans="1:5">
      <c r="A120" s="1926" t="s">
        <v>1528</v>
      </c>
      <c r="B120" s="1918"/>
      <c r="C120" s="2057"/>
      <c r="D120" s="1919"/>
      <c r="E120" s="1920"/>
    </row>
    <row r="121" spans="1:5" ht="29.25" thickBot="1">
      <c r="A121" s="1927">
        <v>4.01</v>
      </c>
      <c r="B121" s="1928" t="s">
        <v>1529</v>
      </c>
      <c r="C121" s="2058">
        <v>4.0899999999999981</v>
      </c>
      <c r="D121" s="1929"/>
      <c r="E121" s="1930"/>
    </row>
    <row r="123" spans="1:5" ht="13.5" thickBot="1"/>
    <row r="124" spans="1:5">
      <c r="A124" s="1931"/>
      <c r="B124" s="1932" t="s">
        <v>1788</v>
      </c>
      <c r="C124" s="2059"/>
      <c r="D124" s="1933"/>
      <c r="E124" s="1934"/>
    </row>
    <row r="125" spans="1:5">
      <c r="A125" s="1935"/>
      <c r="B125" s="1936"/>
      <c r="C125" s="2060"/>
      <c r="D125" s="1937"/>
      <c r="E125" s="1938"/>
    </row>
    <row r="126" spans="1:5">
      <c r="A126" s="1939" t="s">
        <v>1789</v>
      </c>
      <c r="B126" s="1936"/>
      <c r="C126" s="2060"/>
      <c r="D126" s="1937"/>
      <c r="E126" s="1938"/>
    </row>
    <row r="127" spans="1:5" ht="25.5">
      <c r="A127" s="1935" t="s">
        <v>1790</v>
      </c>
      <c r="B127" s="1936" t="s">
        <v>1530</v>
      </c>
      <c r="C127" s="2060">
        <v>5.01</v>
      </c>
      <c r="D127" s="1937"/>
      <c r="E127" s="1938"/>
    </row>
    <row r="128" spans="1:5" ht="25.5">
      <c r="A128" s="1935" t="s">
        <v>1791</v>
      </c>
      <c r="B128" s="1936" t="s">
        <v>1531</v>
      </c>
      <c r="C128" s="2060">
        <v>5.0199999999999996</v>
      </c>
      <c r="D128" s="1937"/>
      <c r="E128" s="1938"/>
    </row>
    <row r="129" spans="1:5" ht="25.5">
      <c r="A129" s="1935" t="s">
        <v>1792</v>
      </c>
      <c r="B129" s="1936" t="s">
        <v>1532</v>
      </c>
      <c r="C129" s="2060">
        <v>5.0299999999999994</v>
      </c>
      <c r="D129" s="1937"/>
      <c r="E129" s="1938"/>
    </row>
    <row r="130" spans="1:5" ht="25.5">
      <c r="A130" s="1940">
        <v>5.0999999999999996</v>
      </c>
      <c r="B130" s="1936" t="s">
        <v>1533</v>
      </c>
      <c r="C130" s="2060">
        <v>5.0399999999999991</v>
      </c>
      <c r="D130" s="1937"/>
      <c r="E130" s="1938"/>
    </row>
    <row r="131" spans="1:5" ht="25.5">
      <c r="A131" s="1935" t="s">
        <v>1793</v>
      </c>
      <c r="B131" s="1936" t="s">
        <v>1830</v>
      </c>
      <c r="C131" s="2060" t="s">
        <v>1751</v>
      </c>
      <c r="D131" s="1937"/>
      <c r="E131" s="1938" t="s">
        <v>1831</v>
      </c>
    </row>
    <row r="132" spans="1:5" ht="25.5">
      <c r="A132" s="1935" t="s">
        <v>1794</v>
      </c>
      <c r="B132" s="1936" t="s">
        <v>1534</v>
      </c>
      <c r="C132" s="2060">
        <v>5.05</v>
      </c>
      <c r="D132" s="1937"/>
      <c r="E132" s="1938"/>
    </row>
    <row r="133" spans="1:5" ht="25.5">
      <c r="A133" s="1935" t="s">
        <v>1751</v>
      </c>
      <c r="B133" s="1936" t="s">
        <v>1984</v>
      </c>
      <c r="C133" s="2060" t="s">
        <v>1983</v>
      </c>
      <c r="D133" s="1937"/>
      <c r="E133" s="2117" t="s">
        <v>1985</v>
      </c>
    </row>
    <row r="134" spans="1:5">
      <c r="A134" s="1935">
        <v>5.23</v>
      </c>
      <c r="B134" s="1936" t="s">
        <v>1536</v>
      </c>
      <c r="C134" s="2060">
        <v>5.0599999999999996</v>
      </c>
      <c r="D134" s="1937"/>
      <c r="E134" s="1938"/>
    </row>
    <row r="135" spans="1:5">
      <c r="A135" s="1935"/>
      <c r="B135" s="1936"/>
      <c r="C135" s="2060"/>
      <c r="D135" s="1937"/>
      <c r="E135" s="1938"/>
    </row>
    <row r="136" spans="1:5">
      <c r="A136" s="1939" t="s">
        <v>1537</v>
      </c>
      <c r="B136" s="1936"/>
      <c r="C136" s="2060"/>
      <c r="D136" s="1937"/>
      <c r="E136" s="1938"/>
    </row>
    <row r="137" spans="1:5" ht="25.5">
      <c r="A137" s="1935">
        <v>5.01</v>
      </c>
      <c r="B137" s="1936" t="s">
        <v>1538</v>
      </c>
      <c r="C137" s="2060">
        <v>5.0699999999999985</v>
      </c>
      <c r="D137" s="1937"/>
      <c r="E137" s="1938"/>
    </row>
    <row r="138" spans="1:5" ht="25.5">
      <c r="A138" s="1935" t="s">
        <v>1795</v>
      </c>
      <c r="B138" s="1936" t="s">
        <v>1539</v>
      </c>
      <c r="C138" s="2060">
        <v>5.0799999999999983</v>
      </c>
      <c r="D138" s="1937"/>
      <c r="E138" s="1938"/>
    </row>
    <row r="139" spans="1:5">
      <c r="A139" s="1935"/>
      <c r="B139" s="1936"/>
      <c r="C139" s="2060"/>
      <c r="D139" s="1937"/>
      <c r="E139" s="1938"/>
    </row>
    <row r="140" spans="1:5">
      <c r="A140" s="1939" t="s">
        <v>331</v>
      </c>
      <c r="B140" s="1941"/>
      <c r="C140" s="2060"/>
      <c r="D140" s="1937"/>
      <c r="E140" s="1938"/>
    </row>
    <row r="141" spans="1:5" ht="25.5">
      <c r="A141" s="1935">
        <v>5.21</v>
      </c>
      <c r="B141" s="1936" t="s">
        <v>1540</v>
      </c>
      <c r="C141" s="2060">
        <v>5.0899999999999981</v>
      </c>
      <c r="D141" s="1937"/>
      <c r="E141" s="1938"/>
    </row>
    <row r="142" spans="1:5">
      <c r="A142" s="1935">
        <v>5.22</v>
      </c>
      <c r="B142" s="1936" t="s">
        <v>1541</v>
      </c>
      <c r="C142" s="2061">
        <v>5.0999999999999979</v>
      </c>
      <c r="D142" s="1942"/>
      <c r="E142" s="1938"/>
    </row>
    <row r="143" spans="1:5" ht="26.25" thickBot="1">
      <c r="A143" s="1943">
        <v>5.29</v>
      </c>
      <c r="B143" s="1944" t="s">
        <v>1812</v>
      </c>
      <c r="C143" s="2062">
        <v>5.1099999999999977</v>
      </c>
      <c r="D143" s="1945"/>
      <c r="E143" s="1946"/>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1:L297"/>
  <sheetViews>
    <sheetView showGridLines="0" zoomScaleNormal="100" workbookViewId="0">
      <selection activeCell="D3" sqref="D3"/>
    </sheetView>
  </sheetViews>
  <sheetFormatPr defaultColWidth="9.140625" defaultRowHeight="12.75"/>
  <cols>
    <col min="1" max="1" width="23.28515625" style="662" customWidth="1"/>
    <col min="2" max="2" width="21.28515625" style="662" customWidth="1"/>
    <col min="3" max="3" width="13.7109375" style="662" bestFit="1" customWidth="1"/>
    <col min="4" max="4" width="10.140625" style="662" customWidth="1"/>
    <col min="5" max="5" width="16.140625" style="662" customWidth="1"/>
    <col min="6" max="6" width="17.28515625" style="662" customWidth="1"/>
    <col min="7" max="7" width="7.7109375" style="662" bestFit="1" customWidth="1"/>
    <col min="8" max="8" width="17.5703125" style="662" customWidth="1"/>
    <col min="9" max="10" width="9.140625" style="661"/>
    <col min="11" max="16384" width="9.140625" style="662"/>
  </cols>
  <sheetData>
    <row r="1" spans="1:12" ht="21" customHeight="1">
      <c r="A1" s="660" t="s">
        <v>1999</v>
      </c>
      <c r="B1" s="660"/>
      <c r="C1" s="660"/>
      <c r="D1" s="660"/>
      <c r="E1" s="660"/>
      <c r="F1" s="1819"/>
      <c r="G1" s="1819"/>
      <c r="H1" s="2163"/>
    </row>
    <row r="2" spans="1:12" ht="15" customHeight="1" thickBot="1">
      <c r="A2" s="643" t="s">
        <v>355</v>
      </c>
      <c r="B2" s="2147"/>
      <c r="C2" s="663"/>
      <c r="D2" s="663"/>
      <c r="E2" s="663"/>
      <c r="F2" s="663"/>
      <c r="G2" s="664" t="s">
        <v>46</v>
      </c>
      <c r="H2" s="710"/>
    </row>
    <row r="3" spans="1:12" s="672" customFormat="1" ht="32.25" customHeight="1" thickTop="1">
      <c r="A3" s="665"/>
      <c r="B3" s="666" t="s">
        <v>35</v>
      </c>
      <c r="C3" s="666" t="s">
        <v>30</v>
      </c>
      <c r="D3" s="667" t="s">
        <v>362</v>
      </c>
      <c r="E3" s="668" t="s">
        <v>70</v>
      </c>
      <c r="F3" s="668" t="s">
        <v>363</v>
      </c>
      <c r="G3" s="669" t="s">
        <v>15</v>
      </c>
      <c r="H3" s="670"/>
      <c r="I3" s="671"/>
      <c r="J3" s="671"/>
    </row>
    <row r="4" spans="1:12" s="672" customFormat="1">
      <c r="A4" s="673" t="s">
        <v>2000</v>
      </c>
      <c r="C4" s="674"/>
      <c r="D4" s="675"/>
      <c r="E4" s="676"/>
      <c r="F4" s="676"/>
      <c r="G4" s="670"/>
      <c r="H4" s="670"/>
      <c r="I4" s="671"/>
      <c r="J4" s="671"/>
    </row>
    <row r="5" spans="1:12" s="672" customFormat="1">
      <c r="A5" s="677"/>
      <c r="B5" s="2148" t="s">
        <v>2001</v>
      </c>
      <c r="C5" s="674"/>
      <c r="D5" s="675"/>
      <c r="E5" s="676"/>
      <c r="F5" s="676"/>
      <c r="G5" s="670"/>
      <c r="H5" s="670"/>
      <c r="I5" s="671"/>
      <c r="J5" s="671"/>
    </row>
    <row r="6" spans="1:12" s="672" customFormat="1">
      <c r="A6" s="682">
        <v>2015</v>
      </c>
      <c r="B6" s="679"/>
      <c r="C6" s="680"/>
      <c r="D6" s="680"/>
      <c r="E6" s="680"/>
      <c r="F6" s="680"/>
      <c r="G6" s="680"/>
      <c r="H6" s="670"/>
      <c r="I6" s="671"/>
      <c r="J6" s="671"/>
      <c r="L6" s="2252">
        <f>B9+B8</f>
        <v>23231.430290847908</v>
      </c>
    </row>
    <row r="7" spans="1:12" s="672" customFormat="1">
      <c r="A7" s="678" t="s">
        <v>364</v>
      </c>
      <c r="B7" s="680">
        <v>502.23303453889537</v>
      </c>
      <c r="C7" s="680">
        <v>81.937364821789942</v>
      </c>
      <c r="D7" s="680">
        <v>0</v>
      </c>
      <c r="E7" s="680">
        <v>0</v>
      </c>
      <c r="F7" s="680"/>
      <c r="G7" s="680">
        <v>584.17039936068534</v>
      </c>
      <c r="H7" s="670"/>
      <c r="I7" s="671"/>
      <c r="J7" s="671"/>
    </row>
    <row r="8" spans="1:12" s="672" customFormat="1">
      <c r="A8" s="678" t="s">
        <v>365</v>
      </c>
      <c r="B8" s="680">
        <v>21051.157061637779</v>
      </c>
      <c r="C8" s="680">
        <v>3651.043799878461</v>
      </c>
      <c r="D8" s="680">
        <v>441.09787161252905</v>
      </c>
      <c r="E8" s="680">
        <v>0</v>
      </c>
      <c r="F8" s="680"/>
      <c r="G8" s="680">
        <v>25143.29873312877</v>
      </c>
      <c r="H8" s="670"/>
      <c r="I8" s="671"/>
      <c r="J8" s="671"/>
    </row>
    <row r="9" spans="1:12" s="672" customFormat="1">
      <c r="A9" s="678" t="s">
        <v>366</v>
      </c>
      <c r="B9" s="2253">
        <v>2180.2732292101286</v>
      </c>
      <c r="C9" s="680">
        <v>422.52012515755479</v>
      </c>
      <c r="D9" s="2254">
        <v>424.4492625847567</v>
      </c>
      <c r="E9" s="2254">
        <v>1159.3397398875761</v>
      </c>
      <c r="F9" s="2303">
        <v>5113.2750642556102</v>
      </c>
      <c r="G9" s="2248">
        <v>9299.8574210956267</v>
      </c>
      <c r="H9" s="670"/>
      <c r="I9" s="671"/>
      <c r="J9" s="671"/>
      <c r="L9" s="2252">
        <f>F9+E9+D9+C9</f>
        <v>7119.5841918854976</v>
      </c>
    </row>
    <row r="10" spans="1:12" s="672" customFormat="1">
      <c r="A10" s="678" t="s">
        <v>367</v>
      </c>
      <c r="B10" s="680">
        <v>2237.7190651702231</v>
      </c>
      <c r="C10" s="680">
        <v>217.56537402178876</v>
      </c>
      <c r="D10" s="680">
        <v>0</v>
      </c>
      <c r="E10" s="680">
        <v>0</v>
      </c>
      <c r="F10" s="680"/>
      <c r="G10" s="680">
        <v>2455.2844391920121</v>
      </c>
      <c r="H10" s="670"/>
      <c r="I10" s="671"/>
      <c r="J10" s="671"/>
    </row>
    <row r="11" spans="1:12" s="672" customFormat="1">
      <c r="A11" s="681" t="s">
        <v>51</v>
      </c>
      <c r="B11" s="680">
        <v>51.934651762682712</v>
      </c>
      <c r="C11" s="680">
        <v>0</v>
      </c>
      <c r="D11" s="680">
        <v>0</v>
      </c>
      <c r="E11" s="680">
        <v>0</v>
      </c>
      <c r="F11" s="680"/>
      <c r="G11" s="680">
        <v>51.934651762682712</v>
      </c>
      <c r="H11" s="670"/>
      <c r="I11" s="671"/>
      <c r="J11" s="671"/>
    </row>
    <row r="12" spans="1:12" s="672" customFormat="1">
      <c r="A12" s="681" t="s">
        <v>368</v>
      </c>
      <c r="B12" s="680">
        <v>1555.7558348469609</v>
      </c>
      <c r="C12" s="680">
        <v>532.23005401505498</v>
      </c>
      <c r="D12" s="680">
        <v>0</v>
      </c>
      <c r="E12" s="680">
        <v>0</v>
      </c>
      <c r="F12" s="680"/>
      <c r="G12" s="680">
        <v>2087.9858888620161</v>
      </c>
      <c r="H12" s="670"/>
      <c r="I12" s="671"/>
      <c r="J12" s="671"/>
    </row>
    <row r="13" spans="1:12" s="672" customFormat="1">
      <c r="A13" s="679" t="s">
        <v>15</v>
      </c>
      <c r="B13" s="680">
        <v>27579.072877166669</v>
      </c>
      <c r="C13" s="680">
        <v>4905.2967178946492</v>
      </c>
      <c r="D13" s="680">
        <v>865.54713419728569</v>
      </c>
      <c r="E13" s="2254">
        <v>1159.3397398875761</v>
      </c>
      <c r="F13" s="2276">
        <v>5113.2750642556102</v>
      </c>
      <c r="G13" s="680">
        <v>39622.531533401794</v>
      </c>
      <c r="H13" s="670"/>
      <c r="I13" s="671"/>
      <c r="J13" s="671"/>
    </row>
    <row r="14" spans="1:12" s="672" customFormat="1">
      <c r="A14" s="677"/>
      <c r="B14" s="674"/>
      <c r="C14" s="674"/>
      <c r="D14" s="675"/>
      <c r="E14" s="676"/>
      <c r="F14" s="676"/>
      <c r="G14" s="670"/>
      <c r="H14" s="670"/>
      <c r="I14" s="671"/>
      <c r="J14" s="671"/>
    </row>
    <row r="15" spans="1:12" s="672" customFormat="1">
      <c r="A15" s="682">
        <v>2014</v>
      </c>
      <c r="B15" s="679"/>
      <c r="C15" s="680"/>
      <c r="D15" s="680"/>
      <c r="E15" s="680"/>
      <c r="F15" s="680"/>
      <c r="G15" s="680"/>
      <c r="H15" s="670"/>
      <c r="I15" s="671"/>
      <c r="J15" s="671"/>
    </row>
    <row r="16" spans="1:12" s="672" customFormat="1">
      <c r="A16" s="678" t="s">
        <v>364</v>
      </c>
      <c r="B16" s="680">
        <v>511.88523926797853</v>
      </c>
      <c r="C16" s="680">
        <v>83.512084455570317</v>
      </c>
      <c r="D16" s="680">
        <v>0</v>
      </c>
      <c r="E16" s="680">
        <v>0</v>
      </c>
      <c r="F16" s="680"/>
      <c r="G16" s="680">
        <v>595.39732372354888</v>
      </c>
      <c r="H16" s="670"/>
      <c r="I16" s="671"/>
      <c r="J16" s="671"/>
    </row>
    <row r="17" spans="1:10" s="672" customFormat="1">
      <c r="A17" s="678" t="s">
        <v>365</v>
      </c>
      <c r="B17" s="680">
        <v>19999.381065326721</v>
      </c>
      <c r="C17" s="680">
        <v>3468.6272125645796</v>
      </c>
      <c r="D17" s="680">
        <v>444.3726901536171</v>
      </c>
      <c r="E17" s="680">
        <v>0</v>
      </c>
      <c r="F17" s="680"/>
      <c r="G17" s="680">
        <v>23912.380968044916</v>
      </c>
      <c r="H17" s="670"/>
      <c r="I17" s="671"/>
      <c r="J17" s="671"/>
    </row>
    <row r="18" spans="1:10" s="672" customFormat="1">
      <c r="A18" s="678" t="s">
        <v>366</v>
      </c>
      <c r="B18" s="680">
        <v>2119.1503620324725</v>
      </c>
      <c r="C18" s="680">
        <v>410.67498522559868</v>
      </c>
      <c r="D18" s="680">
        <v>429.9843249024824</v>
      </c>
      <c r="E18" s="680">
        <v>1174.4581963754404</v>
      </c>
      <c r="F18" s="680">
        <v>5179.9551097243575</v>
      </c>
      <c r="G18" s="680">
        <v>9314.2229782603517</v>
      </c>
      <c r="H18" s="670"/>
      <c r="I18" s="671"/>
      <c r="J18" s="671"/>
    </row>
    <row r="19" spans="1:10" s="672" customFormat="1">
      <c r="A19" s="678" t="s">
        <v>367</v>
      </c>
      <c r="B19" s="680">
        <v>2304.8389359193043</v>
      </c>
      <c r="C19" s="680">
        <v>224.09119757627818</v>
      </c>
      <c r="D19" s="680">
        <v>0</v>
      </c>
      <c r="E19" s="680">
        <v>0</v>
      </c>
      <c r="F19" s="680"/>
      <c r="G19" s="680">
        <v>2528.9301334955821</v>
      </c>
      <c r="H19" s="670"/>
      <c r="I19" s="671"/>
      <c r="J19" s="671"/>
    </row>
    <row r="20" spans="1:10" s="672" customFormat="1">
      <c r="A20" s="681" t="s">
        <v>51</v>
      </c>
      <c r="B20" s="680">
        <v>51.934651762682712</v>
      </c>
      <c r="C20" s="680">
        <v>0</v>
      </c>
      <c r="D20" s="680">
        <v>0</v>
      </c>
      <c r="E20" s="680">
        <v>0</v>
      </c>
      <c r="F20" s="680"/>
      <c r="G20" s="680">
        <v>51.934651762682712</v>
      </c>
      <c r="H20" s="670"/>
      <c r="I20" s="671"/>
      <c r="J20" s="671"/>
    </row>
    <row r="21" spans="1:10" s="672" customFormat="1">
      <c r="A21" s="681" t="s">
        <v>368</v>
      </c>
      <c r="B21" s="680">
        <v>1362.9046806473066</v>
      </c>
      <c r="C21" s="680">
        <v>466.25493252264886</v>
      </c>
      <c r="D21" s="680">
        <v>0</v>
      </c>
      <c r="E21" s="680">
        <v>0</v>
      </c>
      <c r="F21" s="680"/>
      <c r="G21" s="680">
        <v>1829.1596131699553</v>
      </c>
      <c r="H21" s="670"/>
      <c r="I21" s="671"/>
      <c r="J21" s="671"/>
    </row>
    <row r="22" spans="1:10" s="672" customFormat="1">
      <c r="A22" s="679" t="s">
        <v>15</v>
      </c>
      <c r="B22" s="680">
        <v>26350.094934956469</v>
      </c>
      <c r="C22" s="680">
        <v>4653.1604123446759</v>
      </c>
      <c r="D22" s="680">
        <v>874.3570150560995</v>
      </c>
      <c r="E22" s="680">
        <v>1174.4581963754404</v>
      </c>
      <c r="F22" s="680">
        <v>5179.9551097243575</v>
      </c>
      <c r="G22" s="680">
        <v>38232.025668457034</v>
      </c>
      <c r="H22" s="670"/>
      <c r="I22" s="671"/>
      <c r="J22" s="671"/>
    </row>
    <row r="23" spans="1:10" s="672" customFormat="1">
      <c r="A23" s="677"/>
      <c r="B23" s="674"/>
      <c r="C23" s="674"/>
      <c r="D23" s="675"/>
      <c r="E23" s="676"/>
      <c r="F23" s="676"/>
      <c r="G23" s="670"/>
      <c r="H23" s="670"/>
      <c r="I23" s="671"/>
      <c r="J23" s="671"/>
    </row>
    <row r="24" spans="1:10" ht="12.75" customHeight="1">
      <c r="A24" s="682">
        <v>2013</v>
      </c>
      <c r="B24" s="679"/>
      <c r="C24" s="680"/>
      <c r="D24" s="680"/>
      <c r="E24" s="680"/>
      <c r="F24" s="680"/>
      <c r="G24" s="680"/>
      <c r="H24" s="680"/>
    </row>
    <row r="25" spans="1:10" ht="12.75" customHeight="1">
      <c r="A25" s="678" t="s">
        <v>364</v>
      </c>
      <c r="B25" s="680">
        <v>621.16380535294536</v>
      </c>
      <c r="C25" s="680">
        <v>83.213307274229791</v>
      </c>
      <c r="D25" s="680">
        <v>0</v>
      </c>
      <c r="E25" s="680">
        <v>0</v>
      </c>
      <c r="F25" s="680"/>
      <c r="G25" s="680">
        <v>704.37711262717517</v>
      </c>
      <c r="H25" s="680"/>
    </row>
    <row r="26" spans="1:10" ht="12.75" customHeight="1">
      <c r="A26" s="678" t="s">
        <v>365</v>
      </c>
      <c r="B26" s="680">
        <v>24983.828542656767</v>
      </c>
      <c r="C26" s="680">
        <v>4028.8323881711617</v>
      </c>
      <c r="D26" s="680">
        <v>523.10533657881206</v>
      </c>
      <c r="E26" s="680">
        <v>0</v>
      </c>
      <c r="F26" s="680"/>
      <c r="G26" s="680">
        <v>29535.766267406743</v>
      </c>
      <c r="H26" s="680"/>
    </row>
    <row r="27" spans="1:10" ht="12.75" customHeight="1">
      <c r="A27" s="678" t="s">
        <v>366</v>
      </c>
      <c r="B27" s="680">
        <v>1882.2099406626517</v>
      </c>
      <c r="C27" s="680">
        <v>879.84367660396299</v>
      </c>
      <c r="D27" s="680">
        <v>467.50255461391447</v>
      </c>
      <c r="E27" s="680">
        <v>1206.0640592606787</v>
      </c>
      <c r="F27" s="680">
        <v>5319.3529626704167</v>
      </c>
      <c r="G27" s="680">
        <v>9754.9731938116256</v>
      </c>
      <c r="H27" s="680"/>
    </row>
    <row r="28" spans="1:10" ht="12.75" customHeight="1">
      <c r="A28" s="678" t="s">
        <v>367</v>
      </c>
      <c r="B28" s="680">
        <v>2598.2203134789161</v>
      </c>
      <c r="C28" s="680">
        <v>246.36381513429694</v>
      </c>
      <c r="D28" s="680">
        <v>0</v>
      </c>
      <c r="E28" s="680">
        <v>0</v>
      </c>
      <c r="F28" s="680"/>
      <c r="G28" s="680">
        <v>2844.5841286132127</v>
      </c>
      <c r="H28" s="680"/>
    </row>
    <row r="29" spans="1:10" ht="12.75" customHeight="1">
      <c r="A29" s="681" t="s">
        <v>51</v>
      </c>
      <c r="B29" s="680">
        <v>51.934651762682712</v>
      </c>
      <c r="C29" s="680">
        <v>0</v>
      </c>
      <c r="D29" s="680">
        <v>0</v>
      </c>
      <c r="E29" s="680">
        <v>0</v>
      </c>
      <c r="F29" s="680"/>
      <c r="G29" s="680">
        <v>51.934651762682712</v>
      </c>
      <c r="H29" s="680"/>
    </row>
    <row r="30" spans="1:10" ht="12.75" customHeight="1">
      <c r="A30" s="681" t="s">
        <v>368</v>
      </c>
      <c r="B30" s="680">
        <v>1471.5778367422749</v>
      </c>
      <c r="C30" s="680">
        <v>437.91013908365989</v>
      </c>
      <c r="D30" s="680">
        <v>0</v>
      </c>
      <c r="E30" s="680">
        <v>0</v>
      </c>
      <c r="F30" s="680"/>
      <c r="G30" s="680">
        <v>1909.4879758259349</v>
      </c>
      <c r="H30" s="680"/>
    </row>
    <row r="31" spans="1:10" ht="12.75" customHeight="1">
      <c r="A31" s="679" t="s">
        <v>15</v>
      </c>
      <c r="B31" s="680">
        <v>31608.935090656239</v>
      </c>
      <c r="C31" s="680">
        <v>5676.1633262673104</v>
      </c>
      <c r="D31" s="680">
        <v>990.60789119272658</v>
      </c>
      <c r="E31" s="680">
        <v>1206.0640592606787</v>
      </c>
      <c r="F31" s="680">
        <v>5319.3529626704167</v>
      </c>
      <c r="G31" s="680">
        <v>44801.123330047376</v>
      </c>
      <c r="H31" s="680"/>
    </row>
    <row r="32" spans="1:10" s="672" customFormat="1">
      <c r="A32" s="677"/>
      <c r="B32" s="674"/>
      <c r="C32" s="674"/>
      <c r="D32" s="675"/>
      <c r="E32" s="676"/>
      <c r="F32" s="676"/>
      <c r="G32" s="670"/>
      <c r="H32" s="670"/>
      <c r="I32" s="671"/>
      <c r="J32" s="671"/>
    </row>
    <row r="33" spans="1:10" ht="12.75" customHeight="1">
      <c r="A33" s="682">
        <v>2012</v>
      </c>
      <c r="B33" s="679"/>
      <c r="C33" s="680"/>
      <c r="D33" s="680"/>
      <c r="E33" s="680"/>
      <c r="F33" s="680"/>
      <c r="G33" s="680"/>
      <c r="H33" s="680"/>
    </row>
    <row r="34" spans="1:10" ht="12.75" customHeight="1">
      <c r="A34" s="678" t="s">
        <v>364</v>
      </c>
      <c r="B34" s="680">
        <v>609.48844264323372</v>
      </c>
      <c r="C34" s="680">
        <v>81.649234261074611</v>
      </c>
      <c r="D34" s="680">
        <v>0</v>
      </c>
      <c r="E34" s="680">
        <v>0</v>
      </c>
      <c r="F34" s="680"/>
      <c r="G34" s="680">
        <v>691.13767690430836</v>
      </c>
      <c r="H34" s="680"/>
    </row>
    <row r="35" spans="1:10" ht="12.75" customHeight="1">
      <c r="A35" s="678" t="s">
        <v>365</v>
      </c>
      <c r="B35" s="680">
        <v>25098.684934028061</v>
      </c>
      <c r="C35" s="680">
        <v>4047.3538549173431</v>
      </c>
      <c r="D35" s="680">
        <v>525.5101718170913</v>
      </c>
      <c r="E35" s="680">
        <v>0</v>
      </c>
      <c r="F35" s="680"/>
      <c r="G35" s="680">
        <v>29671.548960762495</v>
      </c>
      <c r="H35" s="680"/>
    </row>
    <row r="36" spans="1:10" ht="12.75" customHeight="1">
      <c r="A36" s="678" t="s">
        <v>366</v>
      </c>
      <c r="B36" s="680">
        <v>1902.3969381680674</v>
      </c>
      <c r="C36" s="680">
        <v>889.28013835089587</v>
      </c>
      <c r="D36" s="680">
        <v>472.51659300563824</v>
      </c>
      <c r="E36" s="680">
        <v>1218.9992858949065</v>
      </c>
      <c r="F36" s="680">
        <v>5376.4038594211006</v>
      </c>
      <c r="G36" s="680">
        <v>9859.5968148406082</v>
      </c>
      <c r="H36" s="680"/>
    </row>
    <row r="37" spans="1:10" ht="12.75" customHeight="1">
      <c r="A37" s="678" t="s">
        <v>367</v>
      </c>
      <c r="B37" s="680">
        <v>2472.4652123408296</v>
      </c>
      <c r="C37" s="680">
        <v>234.43968909761946</v>
      </c>
      <c r="D37" s="680">
        <v>0</v>
      </c>
      <c r="E37" s="680">
        <v>0</v>
      </c>
      <c r="F37" s="680"/>
      <c r="G37" s="680">
        <v>2706.9049014384491</v>
      </c>
      <c r="H37" s="680"/>
    </row>
    <row r="38" spans="1:10" ht="12.75" customHeight="1">
      <c r="A38" s="681" t="s">
        <v>51</v>
      </c>
      <c r="B38" s="680">
        <v>51.934651762682712</v>
      </c>
      <c r="C38" s="680">
        <v>0</v>
      </c>
      <c r="D38" s="680">
        <v>0</v>
      </c>
      <c r="E38" s="680">
        <v>0</v>
      </c>
      <c r="F38" s="680"/>
      <c r="G38" s="680">
        <v>51.934651762682712</v>
      </c>
      <c r="H38" s="680"/>
    </row>
    <row r="39" spans="1:10" ht="12.75" customHeight="1">
      <c r="A39" s="681" t="s">
        <v>368</v>
      </c>
      <c r="B39" s="680">
        <v>1152.216877769647</v>
      </c>
      <c r="C39" s="680">
        <v>342.87513755686842</v>
      </c>
      <c r="D39" s="680">
        <v>0</v>
      </c>
      <c r="E39" s="680">
        <v>0</v>
      </c>
      <c r="F39" s="680"/>
      <c r="G39" s="680">
        <v>1495.0920153265154</v>
      </c>
      <c r="H39" s="680"/>
    </row>
    <row r="40" spans="1:10" ht="12.75" customHeight="1">
      <c r="A40" s="679" t="s">
        <v>15</v>
      </c>
      <c r="B40" s="680">
        <v>31287.187056712522</v>
      </c>
      <c r="C40" s="680">
        <v>5595.5980541838017</v>
      </c>
      <c r="D40" s="680">
        <v>998.02676482272955</v>
      </c>
      <c r="E40" s="680">
        <v>1218.9992858949065</v>
      </c>
      <c r="F40" s="680">
        <v>5376.4038594211006</v>
      </c>
      <c r="G40" s="680">
        <v>44476.215021035066</v>
      </c>
      <c r="H40" s="680"/>
    </row>
    <row r="41" spans="1:10" s="672" customFormat="1">
      <c r="A41" s="677"/>
      <c r="B41" s="674"/>
      <c r="C41" s="674"/>
      <c r="D41" s="675"/>
      <c r="E41" s="676"/>
      <c r="F41" s="676"/>
      <c r="G41" s="670"/>
      <c r="H41" s="670"/>
      <c r="I41" s="671"/>
      <c r="J41" s="671"/>
    </row>
    <row r="42" spans="1:10" ht="12.75" customHeight="1">
      <c r="A42" s="683">
        <v>2011</v>
      </c>
      <c r="B42" s="681"/>
      <c r="C42" s="680"/>
      <c r="D42" s="680"/>
      <c r="E42" s="680"/>
      <c r="F42" s="680"/>
      <c r="G42" s="680"/>
      <c r="H42" s="680"/>
    </row>
    <row r="43" spans="1:10" ht="12.75" customHeight="1">
      <c r="A43" s="678" t="s">
        <v>364</v>
      </c>
      <c r="B43" s="680">
        <v>677.91376116253139</v>
      </c>
      <c r="C43" s="680">
        <v>50.220300669298283</v>
      </c>
      <c r="D43" s="680">
        <v>0</v>
      </c>
      <c r="E43" s="680">
        <v>0</v>
      </c>
      <c r="F43" s="680"/>
      <c r="G43" s="680">
        <v>728.13406183182963</v>
      </c>
      <c r="H43" s="680"/>
    </row>
    <row r="44" spans="1:10" ht="12.75" customHeight="1">
      <c r="A44" s="678" t="s">
        <v>365</v>
      </c>
      <c r="B44" s="680">
        <v>18731.286243877406</v>
      </c>
      <c r="C44" s="680">
        <v>5898.0361017642099</v>
      </c>
      <c r="D44" s="680">
        <v>598.51524960161282</v>
      </c>
      <c r="E44" s="680">
        <v>0</v>
      </c>
      <c r="F44" s="680"/>
      <c r="G44" s="680">
        <v>25227.837595243229</v>
      </c>
      <c r="H44" s="680"/>
    </row>
    <row r="45" spans="1:10" ht="12.75" customHeight="1">
      <c r="A45" s="678" t="s">
        <v>366</v>
      </c>
      <c r="B45" s="680">
        <v>1777.3245325006872</v>
      </c>
      <c r="C45" s="680">
        <v>705.70197440613686</v>
      </c>
      <c r="D45" s="680">
        <v>514.80668326043644</v>
      </c>
      <c r="E45" s="680">
        <v>1178.524138295975</v>
      </c>
      <c r="F45" s="680">
        <v>5418.7280306255043</v>
      </c>
      <c r="G45" s="680">
        <v>9595.08535908874</v>
      </c>
      <c r="H45" s="680"/>
    </row>
    <row r="46" spans="1:10" ht="12.75" customHeight="1">
      <c r="A46" s="678" t="s">
        <v>367</v>
      </c>
      <c r="B46" s="680">
        <v>2187.0279978908366</v>
      </c>
      <c r="C46" s="680">
        <v>481.98894533411595</v>
      </c>
      <c r="D46" s="680">
        <v>0</v>
      </c>
      <c r="E46" s="680">
        <v>0</v>
      </c>
      <c r="F46" s="680"/>
      <c r="G46" s="680">
        <v>2669.0169432249522</v>
      </c>
      <c r="H46" s="680"/>
    </row>
    <row r="47" spans="1:10" ht="12.75" customHeight="1">
      <c r="A47" s="681" t="s">
        <v>51</v>
      </c>
      <c r="B47" s="680">
        <v>51.934651762682712</v>
      </c>
      <c r="C47" s="680">
        <v>0</v>
      </c>
      <c r="D47" s="680">
        <v>0</v>
      </c>
      <c r="E47" s="680">
        <v>0</v>
      </c>
      <c r="F47" s="680"/>
      <c r="G47" s="680">
        <v>51.934651762682712</v>
      </c>
      <c r="H47" s="680"/>
    </row>
    <row r="48" spans="1:10" ht="12.75" customHeight="1">
      <c r="A48" s="681" t="s">
        <v>368</v>
      </c>
      <c r="B48" s="680">
        <v>1185.0288267440371</v>
      </c>
      <c r="C48" s="680">
        <v>0</v>
      </c>
      <c r="D48" s="680">
        <v>0</v>
      </c>
      <c r="E48" s="680">
        <v>0</v>
      </c>
      <c r="F48" s="680"/>
      <c r="G48" s="680">
        <v>1185.0288267440371</v>
      </c>
      <c r="H48" s="680"/>
    </row>
    <row r="49" spans="1:10" ht="12.75" customHeight="1">
      <c r="A49" s="679" t="s">
        <v>15</v>
      </c>
      <c r="B49" s="680">
        <v>24610.516013938181</v>
      </c>
      <c r="C49" s="680">
        <v>7135.9473221737608</v>
      </c>
      <c r="D49" s="680">
        <v>1113.3219328620494</v>
      </c>
      <c r="E49" s="680">
        <v>1178.524138295975</v>
      </c>
      <c r="F49" s="680">
        <v>5418.7280306255043</v>
      </c>
      <c r="G49" s="680">
        <v>39457.037437895466</v>
      </c>
      <c r="H49" s="680"/>
    </row>
    <row r="50" spans="1:10" s="672" customFormat="1">
      <c r="A50" s="677"/>
      <c r="B50" s="674"/>
      <c r="C50" s="674"/>
      <c r="D50" s="675"/>
      <c r="E50" s="676"/>
      <c r="F50" s="676"/>
      <c r="G50" s="670"/>
      <c r="H50" s="670"/>
      <c r="I50" s="671"/>
      <c r="J50" s="671"/>
    </row>
    <row r="51" spans="1:10" ht="12.75" customHeight="1">
      <c r="A51" s="684">
        <v>2010</v>
      </c>
      <c r="B51" s="679"/>
      <c r="C51" s="680"/>
      <c r="D51" s="680"/>
      <c r="E51" s="680"/>
      <c r="F51" s="680"/>
      <c r="G51" s="680"/>
      <c r="H51" s="680"/>
    </row>
    <row r="52" spans="1:10" ht="12.75" customHeight="1">
      <c r="A52" s="678" t="s">
        <v>364</v>
      </c>
      <c r="B52" s="680">
        <v>725.93283283965252</v>
      </c>
      <c r="C52" s="680">
        <v>39.396815256366324</v>
      </c>
      <c r="D52" s="680">
        <v>0</v>
      </c>
      <c r="E52" s="680">
        <v>0</v>
      </c>
      <c r="F52" s="680"/>
      <c r="G52" s="680">
        <v>765.3296480960189</v>
      </c>
      <c r="H52" s="680"/>
    </row>
    <row r="53" spans="1:10" ht="12.75" customHeight="1">
      <c r="A53" s="678" t="s">
        <v>365</v>
      </c>
      <c r="B53" s="680">
        <v>26924.077328349107</v>
      </c>
      <c r="C53" s="680">
        <v>5971.6748629281619</v>
      </c>
      <c r="D53" s="680">
        <v>603.4308466548332</v>
      </c>
      <c r="E53" s="680">
        <v>0</v>
      </c>
      <c r="F53" s="680"/>
      <c r="G53" s="680">
        <v>33499.183037932096</v>
      </c>
      <c r="H53" s="680"/>
    </row>
    <row r="54" spans="1:10" ht="12.75" customHeight="1">
      <c r="A54" s="678" t="s">
        <v>366</v>
      </c>
      <c r="B54" s="680">
        <v>2525.703755632308</v>
      </c>
      <c r="C54" s="680">
        <v>595.95077157926937</v>
      </c>
      <c r="D54" s="680">
        <v>488.33694396873921</v>
      </c>
      <c r="E54" s="680">
        <v>1211.5116290575982</v>
      </c>
      <c r="F54" s="680">
        <v>5396.3148913084915</v>
      </c>
      <c r="G54" s="680">
        <v>10217.817991546406</v>
      </c>
      <c r="H54" s="680"/>
    </row>
    <row r="55" spans="1:10" ht="12.75" customHeight="1">
      <c r="A55" s="678" t="s">
        <v>367</v>
      </c>
      <c r="B55" s="680">
        <v>2951.255452082084</v>
      </c>
      <c r="C55" s="680">
        <v>476.48868522697961</v>
      </c>
      <c r="D55" s="680">
        <v>0</v>
      </c>
      <c r="E55" s="680">
        <v>0</v>
      </c>
      <c r="F55" s="680"/>
      <c r="G55" s="680">
        <v>3427.7441373090637</v>
      </c>
      <c r="H55" s="680"/>
    </row>
    <row r="56" spans="1:10" ht="12.75" customHeight="1">
      <c r="A56" s="681" t="s">
        <v>51</v>
      </c>
      <c r="B56" s="680">
        <v>51.934651762682712</v>
      </c>
      <c r="C56" s="680">
        <v>0</v>
      </c>
      <c r="D56" s="680">
        <v>0</v>
      </c>
      <c r="E56" s="680">
        <v>0</v>
      </c>
      <c r="F56" s="680"/>
      <c r="G56" s="680">
        <v>51.934651762682712</v>
      </c>
      <c r="H56" s="680"/>
    </row>
    <row r="57" spans="1:10" ht="12.75" customHeight="1">
      <c r="A57" s="681" t="s">
        <v>368</v>
      </c>
      <c r="B57" s="680">
        <v>1332.1076578866493</v>
      </c>
      <c r="C57" s="680">
        <v>0</v>
      </c>
      <c r="D57" s="680">
        <v>0</v>
      </c>
      <c r="E57" s="680">
        <v>0</v>
      </c>
      <c r="F57" s="680"/>
      <c r="G57" s="680">
        <v>1332.1076578866493</v>
      </c>
      <c r="H57" s="680"/>
    </row>
    <row r="58" spans="1:10" ht="12.75" customHeight="1">
      <c r="A58" s="681" t="s">
        <v>15</v>
      </c>
      <c r="B58" s="680">
        <v>34511.011678552481</v>
      </c>
      <c r="C58" s="680">
        <v>7083.5111349907775</v>
      </c>
      <c r="D58" s="680">
        <v>1091.7677906235724</v>
      </c>
      <c r="E58" s="680">
        <v>1211.5116290575982</v>
      </c>
      <c r="F58" s="680">
        <v>5396.3148913084915</v>
      </c>
      <c r="G58" s="680">
        <v>49294.117124532917</v>
      </c>
      <c r="H58" s="680"/>
    </row>
    <row r="59" spans="1:10" s="672" customFormat="1" ht="9.9499999999999993" customHeight="1">
      <c r="A59" s="677"/>
      <c r="B59" s="674"/>
      <c r="C59" s="674"/>
      <c r="D59" s="675"/>
      <c r="E59" s="676"/>
      <c r="F59" s="676"/>
      <c r="G59" s="670"/>
      <c r="H59" s="670"/>
      <c r="I59" s="671"/>
      <c r="J59" s="671"/>
    </row>
    <row r="60" spans="1:10" ht="12.75" customHeight="1">
      <c r="A60" s="684" t="s">
        <v>369</v>
      </c>
      <c r="B60" s="679"/>
      <c r="C60" s="685"/>
      <c r="D60" s="685"/>
      <c r="E60" s="685"/>
      <c r="F60" s="685"/>
      <c r="G60" s="685"/>
      <c r="H60" s="685"/>
    </row>
    <row r="61" spans="1:10" ht="12.75" customHeight="1">
      <c r="A61" s="679" t="s">
        <v>59</v>
      </c>
      <c r="B61" s="680">
        <v>663.12718749080341</v>
      </c>
      <c r="C61" s="680">
        <v>50.222630373934365</v>
      </c>
      <c r="D61" s="680">
        <v>0</v>
      </c>
      <c r="E61" s="680">
        <v>0</v>
      </c>
      <c r="F61" s="680"/>
      <c r="G61" s="680">
        <v>713.34981786473782</v>
      </c>
      <c r="H61" s="680"/>
    </row>
    <row r="62" spans="1:10" ht="12.75" customHeight="1">
      <c r="A62" s="679" t="s">
        <v>13</v>
      </c>
      <c r="B62" s="680">
        <v>22794.214507378743</v>
      </c>
      <c r="C62" s="680">
        <v>6211.396166660671</v>
      </c>
      <c r="D62" s="680">
        <v>615.99620272550715</v>
      </c>
      <c r="E62" s="680">
        <v>0</v>
      </c>
      <c r="F62" s="680"/>
      <c r="G62" s="680">
        <v>29621.606876764919</v>
      </c>
      <c r="H62" s="680"/>
    </row>
    <row r="63" spans="1:10" ht="12.75" customHeight="1">
      <c r="A63" s="679" t="s">
        <v>50</v>
      </c>
      <c r="B63" s="680">
        <v>2326.3195438194584</v>
      </c>
      <c r="C63" s="680">
        <v>702.52981904568719</v>
      </c>
      <c r="D63" s="680">
        <v>502.60085049925141</v>
      </c>
      <c r="E63" s="680">
        <v>1251.7326001603597</v>
      </c>
      <c r="F63" s="680">
        <v>5409.4907327111105</v>
      </c>
      <c r="G63" s="680">
        <v>10192.673546235867</v>
      </c>
      <c r="H63" s="680"/>
    </row>
    <row r="64" spans="1:10" ht="12.75" customHeight="1">
      <c r="A64" s="679" t="s">
        <v>58</v>
      </c>
      <c r="B64" s="680">
        <v>2492.8556548089427</v>
      </c>
      <c r="C64" s="680">
        <v>520.27945528378063</v>
      </c>
      <c r="D64" s="680">
        <v>0</v>
      </c>
      <c r="E64" s="680">
        <v>0</v>
      </c>
      <c r="F64" s="680"/>
      <c r="G64" s="680">
        <v>3013.1351100927232</v>
      </c>
      <c r="H64" s="680"/>
    </row>
    <row r="65" spans="1:10" ht="12.75" customHeight="1">
      <c r="A65" s="681" t="s">
        <v>51</v>
      </c>
      <c r="B65" s="680">
        <v>51.934651762682712</v>
      </c>
      <c r="C65" s="680">
        <v>0</v>
      </c>
      <c r="D65" s="680">
        <v>0</v>
      </c>
      <c r="E65" s="680">
        <v>0</v>
      </c>
      <c r="F65" s="680"/>
      <c r="G65" s="680">
        <v>51.934651762682712</v>
      </c>
      <c r="H65" s="680"/>
    </row>
    <row r="66" spans="1:10" ht="12.75" customHeight="1">
      <c r="A66" s="681" t="s">
        <v>368</v>
      </c>
      <c r="B66" s="680">
        <v>1031.8659177626284</v>
      </c>
      <c r="C66" s="680">
        <v>0</v>
      </c>
      <c r="D66" s="680">
        <v>0</v>
      </c>
      <c r="E66" s="680">
        <v>0</v>
      </c>
      <c r="F66" s="680"/>
      <c r="G66" s="680">
        <v>1031.8659177626284</v>
      </c>
      <c r="H66" s="680"/>
    </row>
    <row r="67" spans="1:10" ht="71.25" customHeight="1">
      <c r="A67" s="679" t="s">
        <v>15</v>
      </c>
      <c r="B67" s="680">
        <v>29360.317463023261</v>
      </c>
      <c r="C67" s="680">
        <v>7484.4280713640728</v>
      </c>
      <c r="D67" s="680">
        <v>1118.5970532247586</v>
      </c>
      <c r="E67" s="680">
        <v>1251.7326001603597</v>
      </c>
      <c r="F67" s="680">
        <v>5409.4907327111105</v>
      </c>
      <c r="G67" s="680">
        <v>44624.565920483554</v>
      </c>
      <c r="H67" s="680"/>
    </row>
    <row r="68" spans="1:10" s="672" customFormat="1" ht="9.9499999999999993" customHeight="1">
      <c r="A68" s="677"/>
      <c r="B68" s="674"/>
      <c r="C68" s="674"/>
      <c r="D68" s="675"/>
      <c r="E68" s="676"/>
      <c r="F68" s="676"/>
      <c r="G68" s="670"/>
      <c r="H68" s="670"/>
      <c r="I68" s="671"/>
      <c r="J68" s="671"/>
    </row>
    <row r="69" spans="1:10" ht="12.75" customHeight="1">
      <c r="A69" s="686">
        <v>2008</v>
      </c>
      <c r="B69" s="679"/>
      <c r="C69" s="685"/>
      <c r="D69" s="685"/>
      <c r="E69" s="685"/>
      <c r="F69" s="685"/>
      <c r="G69" s="685"/>
      <c r="H69" s="685"/>
    </row>
    <row r="70" spans="1:10" ht="12.75" customHeight="1">
      <c r="A70" s="679" t="s">
        <v>59</v>
      </c>
      <c r="B70" s="680">
        <v>645.74527859288207</v>
      </c>
      <c r="C70" s="680">
        <v>104.08554991068547</v>
      </c>
      <c r="D70" s="680">
        <v>2.8503203910984189</v>
      </c>
      <c r="E70" s="680">
        <v>0</v>
      </c>
      <c r="F70" s="680"/>
      <c r="G70" s="680">
        <v>752.68114889466597</v>
      </c>
      <c r="H70" s="680"/>
    </row>
    <row r="71" spans="1:10" ht="12.75" customHeight="1">
      <c r="A71" s="679" t="s">
        <v>13</v>
      </c>
      <c r="B71" s="680">
        <v>24449.951712536571</v>
      </c>
      <c r="C71" s="680">
        <v>5798.284792073724</v>
      </c>
      <c r="D71" s="680">
        <v>664.56829674115886</v>
      </c>
      <c r="E71" s="680">
        <v>3.2586337446074713</v>
      </c>
      <c r="F71" s="680"/>
      <c r="G71" s="680">
        <v>30916.063435096061</v>
      </c>
      <c r="H71" s="680"/>
    </row>
    <row r="72" spans="1:10" ht="12.75" customHeight="1">
      <c r="A72" s="679" t="s">
        <v>50</v>
      </c>
      <c r="B72" s="680">
        <v>742.55924517539961</v>
      </c>
      <c r="C72" s="680">
        <v>1761.9122286593163</v>
      </c>
      <c r="D72" s="680">
        <v>529.31188083405664</v>
      </c>
      <c r="E72" s="680">
        <v>1368.1829112659632</v>
      </c>
      <c r="F72" s="680">
        <v>5898.9795638159067</v>
      </c>
      <c r="G72" s="680">
        <v>10300.945829750643</v>
      </c>
      <c r="H72" s="680"/>
    </row>
    <row r="73" spans="1:10" ht="12.75" customHeight="1">
      <c r="A73" s="679" t="s">
        <v>58</v>
      </c>
      <c r="B73" s="680">
        <v>2535.0630757726412</v>
      </c>
      <c r="C73" s="680">
        <v>495.1462803436778</v>
      </c>
      <c r="D73" s="680">
        <v>3.2510305292299568</v>
      </c>
      <c r="E73" s="680">
        <v>0</v>
      </c>
      <c r="F73" s="680"/>
      <c r="G73" s="680">
        <v>3033.4603866455491</v>
      </c>
      <c r="H73" s="680"/>
    </row>
    <row r="74" spans="1:10" ht="12.75" customHeight="1">
      <c r="A74" s="681" t="s">
        <v>51</v>
      </c>
      <c r="B74" s="680">
        <v>51.934651762682712</v>
      </c>
      <c r="C74" s="680">
        <v>0</v>
      </c>
      <c r="D74" s="680">
        <v>0</v>
      </c>
      <c r="E74" s="680">
        <v>0</v>
      </c>
      <c r="F74" s="680"/>
      <c r="G74" s="680">
        <v>51.934651762682712</v>
      </c>
      <c r="H74" s="680"/>
    </row>
    <row r="75" spans="1:10" ht="12.75" customHeight="1">
      <c r="A75" s="681" t="s">
        <v>368</v>
      </c>
      <c r="B75" s="680">
        <v>942.8402779293865</v>
      </c>
      <c r="C75" s="680">
        <v>0</v>
      </c>
      <c r="D75" s="680">
        <v>0</v>
      </c>
      <c r="E75" s="680">
        <v>0</v>
      </c>
      <c r="F75" s="680"/>
      <c r="G75" s="680">
        <v>942.8402779293865</v>
      </c>
      <c r="H75" s="680"/>
    </row>
    <row r="76" spans="1:10" ht="12.75" customHeight="1">
      <c r="A76" s="679" t="s">
        <v>15</v>
      </c>
      <c r="B76" s="680">
        <v>29368.094241769566</v>
      </c>
      <c r="C76" s="680">
        <v>8159.4288509874041</v>
      </c>
      <c r="D76" s="680">
        <v>1199.9815284955439</v>
      </c>
      <c r="E76" s="680">
        <v>1371.4415450105707</v>
      </c>
      <c r="F76" s="680">
        <v>5898.9795638159067</v>
      </c>
      <c r="G76" s="680">
        <v>45997.92573007899</v>
      </c>
      <c r="H76" s="680"/>
    </row>
    <row r="77" spans="1:10" ht="12.75" customHeight="1">
      <c r="A77" s="679"/>
      <c r="B77" s="680"/>
      <c r="C77" s="680"/>
      <c r="D77" s="680"/>
      <c r="E77" s="680"/>
      <c r="F77" s="680"/>
      <c r="G77" s="685"/>
      <c r="H77" s="685"/>
    </row>
    <row r="78" spans="1:10" ht="12.75" customHeight="1">
      <c r="A78" s="679"/>
      <c r="B78" s="680"/>
      <c r="C78" s="680"/>
      <c r="D78" s="680"/>
      <c r="E78" s="687" t="s">
        <v>370</v>
      </c>
      <c r="F78" s="680"/>
      <c r="G78" s="685"/>
      <c r="H78" s="685"/>
    </row>
    <row r="79" spans="1:10" ht="12.75" customHeight="1">
      <c r="A79" s="686">
        <v>2007</v>
      </c>
      <c r="B79" s="679"/>
      <c r="C79" s="685"/>
      <c r="D79" s="685"/>
      <c r="E79" s="685"/>
      <c r="F79" s="685"/>
      <c r="G79" s="685"/>
      <c r="H79" s="685"/>
    </row>
    <row r="80" spans="1:10" ht="12.75" customHeight="1">
      <c r="A80" s="679" t="s">
        <v>59</v>
      </c>
      <c r="B80" s="680">
        <v>577.59409245715131</v>
      </c>
      <c r="C80" s="680">
        <v>99.685964203603987</v>
      </c>
      <c r="D80" s="680">
        <v>2.8425931145651782</v>
      </c>
      <c r="E80" s="680">
        <v>0</v>
      </c>
      <c r="F80" s="680"/>
      <c r="G80" s="680">
        <v>680.1226497753205</v>
      </c>
      <c r="H80" s="680"/>
    </row>
    <row r="81" spans="1:10" ht="12.75" customHeight="1">
      <c r="A81" s="679" t="s">
        <v>13</v>
      </c>
      <c r="B81" s="680">
        <v>23657.174213410995</v>
      </c>
      <c r="C81" s="680">
        <v>6007.1223093520239</v>
      </c>
      <c r="D81" s="680">
        <v>673.68368216434521</v>
      </c>
      <c r="E81" s="680">
        <v>3.1986594104639452</v>
      </c>
      <c r="F81" s="680"/>
      <c r="G81" s="680">
        <v>30341.178864337828</v>
      </c>
      <c r="H81" s="680"/>
      <c r="I81" s="662"/>
      <c r="J81" s="662"/>
    </row>
    <row r="82" spans="1:10" ht="12.75" customHeight="1">
      <c r="A82" s="679" t="s">
        <v>50</v>
      </c>
      <c r="B82" s="680">
        <v>1522.5658969780136</v>
      </c>
      <c r="C82" s="680">
        <v>1044.2684972689622</v>
      </c>
      <c r="D82" s="680">
        <v>644.44470572577836</v>
      </c>
      <c r="E82" s="680">
        <v>7371.3542668411264</v>
      </c>
      <c r="F82" s="680"/>
      <c r="G82" s="680">
        <v>10582.633366813881</v>
      </c>
      <c r="H82" s="680"/>
      <c r="I82" s="662"/>
      <c r="J82" s="662"/>
    </row>
    <row r="83" spans="1:10" ht="12.75" customHeight="1">
      <c r="A83" s="679" t="s">
        <v>58</v>
      </c>
      <c r="B83" s="680">
        <v>2376.4210219666911</v>
      </c>
      <c r="C83" s="680">
        <v>496.99292509768213</v>
      </c>
      <c r="D83" s="680">
        <v>3.4115148829947435</v>
      </c>
      <c r="E83" s="680">
        <v>0</v>
      </c>
      <c r="F83" s="680"/>
      <c r="G83" s="680">
        <v>2876.8254619473687</v>
      </c>
      <c r="H83" s="680"/>
      <c r="I83" s="662"/>
      <c r="J83" s="662"/>
    </row>
    <row r="84" spans="1:10" ht="12.75" customHeight="1">
      <c r="A84" s="681" t="s">
        <v>51</v>
      </c>
      <c r="B84" s="680">
        <v>51.934651762682712</v>
      </c>
      <c r="C84" s="680">
        <v>0</v>
      </c>
      <c r="D84" s="680">
        <v>0</v>
      </c>
      <c r="E84" s="680">
        <v>0</v>
      </c>
      <c r="F84" s="680"/>
      <c r="G84" s="680">
        <v>51.934651762682712</v>
      </c>
      <c r="H84" s="680"/>
      <c r="I84" s="662"/>
      <c r="J84" s="662"/>
    </row>
    <row r="85" spans="1:10" ht="12.75" customHeight="1">
      <c r="A85" s="681" t="s">
        <v>368</v>
      </c>
      <c r="B85" s="680">
        <v>399.72912132656188</v>
      </c>
      <c r="C85" s="680">
        <v>0</v>
      </c>
      <c r="D85" s="680">
        <v>0</v>
      </c>
      <c r="E85" s="680">
        <v>0</v>
      </c>
      <c r="F85" s="680"/>
      <c r="G85" s="680">
        <v>399.72912132656188</v>
      </c>
      <c r="H85" s="680"/>
      <c r="I85" s="662"/>
      <c r="J85" s="662"/>
    </row>
    <row r="86" spans="1:10" ht="12.75" customHeight="1">
      <c r="A86" s="679" t="s">
        <v>15</v>
      </c>
      <c r="B86" s="680">
        <v>28585.418997902096</v>
      </c>
      <c r="C86" s="680">
        <v>7648.0696959222723</v>
      </c>
      <c r="D86" s="680">
        <v>1324.3824958876835</v>
      </c>
      <c r="E86" s="680">
        <v>7374.5529262515902</v>
      </c>
      <c r="F86" s="680"/>
      <c r="G86" s="680">
        <v>44932.424115963644</v>
      </c>
      <c r="H86" s="680"/>
      <c r="I86" s="662"/>
      <c r="J86" s="662"/>
    </row>
    <row r="87" spans="1:10" ht="12.75" customHeight="1">
      <c r="A87" s="679"/>
      <c r="B87" s="680"/>
      <c r="C87" s="680"/>
      <c r="D87" s="680"/>
      <c r="E87" s="680"/>
      <c r="F87" s="680"/>
      <c r="G87" s="680"/>
      <c r="H87" s="680"/>
      <c r="I87" s="662"/>
      <c r="J87" s="662"/>
    </row>
    <row r="88" spans="1:10" ht="12.75" customHeight="1">
      <c r="A88" s="679"/>
      <c r="B88" s="680"/>
      <c r="C88" s="680"/>
      <c r="D88" s="680"/>
      <c r="F88" s="680"/>
      <c r="G88" s="685"/>
      <c r="H88" s="685"/>
      <c r="I88" s="662"/>
      <c r="J88" s="662"/>
    </row>
    <row r="89" spans="1:10" ht="12.75" customHeight="1">
      <c r="A89" s="683">
        <v>2006</v>
      </c>
      <c r="B89" s="679"/>
      <c r="C89" s="685"/>
      <c r="D89" s="685"/>
      <c r="E89" s="685"/>
      <c r="F89" s="685"/>
      <c r="G89" s="685"/>
      <c r="H89" s="685"/>
      <c r="I89" s="662"/>
      <c r="J89" s="662"/>
    </row>
    <row r="90" spans="1:10" ht="12.75" customHeight="1">
      <c r="A90" s="679" t="s">
        <v>59</v>
      </c>
      <c r="B90" s="685">
        <v>547.48868319025837</v>
      </c>
      <c r="C90" s="685">
        <v>90.829267149645986</v>
      </c>
      <c r="D90" s="685">
        <v>3.4735748441258814</v>
      </c>
      <c r="E90" s="685">
        <v>0</v>
      </c>
      <c r="F90" s="685">
        <v>0</v>
      </c>
      <c r="G90" s="685">
        <v>641.79152518403021</v>
      </c>
      <c r="H90" s="685"/>
      <c r="I90" s="662"/>
      <c r="J90" s="662"/>
    </row>
    <row r="91" spans="1:10" ht="12.75" customHeight="1">
      <c r="A91" s="679" t="s">
        <v>13</v>
      </c>
      <c r="B91" s="685">
        <v>24811.85062460426</v>
      </c>
      <c r="C91" s="685">
        <v>6056.2271633849996</v>
      </c>
      <c r="D91" s="685">
        <v>678.93487228810454</v>
      </c>
      <c r="E91" s="685">
        <v>3.1179723668653643</v>
      </c>
      <c r="F91" s="685">
        <v>0</v>
      </c>
      <c r="G91" s="685">
        <v>31550.130632644225</v>
      </c>
      <c r="H91" s="685"/>
      <c r="I91" s="662"/>
      <c r="J91" s="662"/>
    </row>
    <row r="92" spans="1:10" ht="12.75" customHeight="1">
      <c r="A92" s="679" t="s">
        <v>50</v>
      </c>
      <c r="B92" s="685">
        <v>1672.9664463610827</v>
      </c>
      <c r="C92" s="685">
        <v>1102.9674643323397</v>
      </c>
      <c r="D92" s="685">
        <v>647.42377264773893</v>
      </c>
      <c r="E92" s="685">
        <v>7299.2492948396421</v>
      </c>
      <c r="F92" s="685">
        <v>0</v>
      </c>
      <c r="G92" s="685">
        <v>10722.606978180804</v>
      </c>
      <c r="H92" s="685"/>
      <c r="I92" s="662"/>
      <c r="J92" s="662"/>
    </row>
    <row r="93" spans="1:10" ht="12.75" customHeight="1">
      <c r="A93" s="679" t="s">
        <v>58</v>
      </c>
      <c r="B93" s="685">
        <v>2702.5906341295386</v>
      </c>
      <c r="C93" s="685">
        <v>543.30847629077186</v>
      </c>
      <c r="D93" s="685">
        <v>3.5651799926768497</v>
      </c>
      <c r="E93" s="685">
        <v>0</v>
      </c>
      <c r="F93" s="685">
        <v>0</v>
      </c>
      <c r="G93" s="685">
        <v>3249.4642904129869</v>
      </c>
      <c r="H93" s="685"/>
      <c r="I93" s="662"/>
      <c r="J93" s="662"/>
    </row>
    <row r="94" spans="1:10" ht="12.75" customHeight="1">
      <c r="A94" s="681" t="s">
        <v>51</v>
      </c>
      <c r="B94" s="685">
        <v>51.934699999999999</v>
      </c>
      <c r="C94" s="685">
        <v>0</v>
      </c>
      <c r="D94" s="685">
        <v>0</v>
      </c>
      <c r="E94" s="685">
        <v>0</v>
      </c>
      <c r="F94" s="685">
        <v>0</v>
      </c>
      <c r="G94" s="685">
        <v>51.934699999999999</v>
      </c>
      <c r="H94" s="685"/>
      <c r="I94" s="662"/>
      <c r="J94" s="662"/>
    </row>
    <row r="95" spans="1:10" ht="12.75" customHeight="1">
      <c r="A95" s="681" t="s">
        <v>368</v>
      </c>
      <c r="B95" s="685">
        <v>357.90949999999998</v>
      </c>
      <c r="C95" s="685">
        <v>0</v>
      </c>
      <c r="D95" s="685">
        <v>0</v>
      </c>
      <c r="E95" s="685">
        <v>0</v>
      </c>
      <c r="F95" s="685">
        <v>0</v>
      </c>
      <c r="G95" s="685">
        <v>357.90949999999998</v>
      </c>
      <c r="H95" s="685"/>
      <c r="I95" s="662"/>
      <c r="J95" s="662"/>
    </row>
    <row r="96" spans="1:10" ht="12.75" customHeight="1">
      <c r="A96" s="679" t="s">
        <v>15</v>
      </c>
      <c r="B96" s="685">
        <v>30144.740588285142</v>
      </c>
      <c r="C96" s="685">
        <v>7793.3323711577568</v>
      </c>
      <c r="D96" s="685">
        <v>1333.3973997726462</v>
      </c>
      <c r="E96" s="685">
        <v>7302.3672672065077</v>
      </c>
      <c r="F96" s="685">
        <v>0</v>
      </c>
      <c r="G96" s="685">
        <v>46573.83762642205</v>
      </c>
      <c r="H96" s="685"/>
      <c r="I96" s="662"/>
      <c r="J96" s="662"/>
    </row>
    <row r="97" spans="1:10" s="672" customFormat="1">
      <c r="A97" s="677"/>
      <c r="B97" s="674"/>
      <c r="C97" s="674"/>
      <c r="D97" s="675"/>
      <c r="E97" s="676"/>
      <c r="F97" s="676"/>
      <c r="G97" s="670"/>
      <c r="H97" s="670"/>
      <c r="I97" s="671"/>
      <c r="J97" s="671"/>
    </row>
    <row r="98" spans="1:10" ht="12.75" customHeight="1">
      <c r="A98" s="683">
        <v>2005</v>
      </c>
      <c r="B98" s="679"/>
      <c r="C98" s="685"/>
      <c r="D98" s="685"/>
      <c r="E98" s="685"/>
      <c r="F98" s="685"/>
      <c r="G98" s="685"/>
      <c r="H98" s="685"/>
    </row>
    <row r="99" spans="1:10" ht="12.75" customHeight="1">
      <c r="A99" s="679" t="s">
        <v>59</v>
      </c>
      <c r="B99" s="685">
        <v>597.63202347057086</v>
      </c>
      <c r="C99" s="685">
        <v>95.900060481882548</v>
      </c>
      <c r="D99" s="685">
        <v>3.7153136047204125</v>
      </c>
      <c r="E99" s="685">
        <v>0</v>
      </c>
      <c r="F99" s="685">
        <v>0</v>
      </c>
      <c r="G99" s="685">
        <v>697.24739755717371</v>
      </c>
      <c r="H99" s="685"/>
    </row>
    <row r="100" spans="1:10" ht="12.75" customHeight="1">
      <c r="A100" s="679" t="s">
        <v>13</v>
      </c>
      <c r="B100" s="685">
        <v>26017.103160734201</v>
      </c>
      <c r="C100" s="685">
        <v>6142.3745412910748</v>
      </c>
      <c r="D100" s="685">
        <v>673.21736775534328</v>
      </c>
      <c r="E100" s="685">
        <v>2.9860789747604035</v>
      </c>
      <c r="F100" s="685">
        <v>0</v>
      </c>
      <c r="G100" s="685">
        <v>32835.681148755371</v>
      </c>
      <c r="H100" s="685"/>
    </row>
    <row r="101" spans="1:10" ht="12.75" customHeight="1">
      <c r="A101" s="679" t="s">
        <v>50</v>
      </c>
      <c r="B101" s="685">
        <v>1804.112192566668</v>
      </c>
      <c r="C101" s="685">
        <v>1150.4648902296842</v>
      </c>
      <c r="D101" s="685">
        <v>651.53809749061702</v>
      </c>
      <c r="E101" s="685">
        <v>7203.0970295152647</v>
      </c>
      <c r="F101" s="685">
        <v>0</v>
      </c>
      <c r="G101" s="685">
        <v>10809.212209802234</v>
      </c>
      <c r="H101" s="685"/>
    </row>
    <row r="102" spans="1:10" ht="12.75" customHeight="1">
      <c r="A102" s="679" t="s">
        <v>58</v>
      </c>
      <c r="B102" s="685">
        <v>2585.9172816950613</v>
      </c>
      <c r="C102" s="685">
        <v>502.82307389532781</v>
      </c>
      <c r="D102" s="685">
        <v>3.7402516384748394</v>
      </c>
      <c r="E102" s="685">
        <v>0</v>
      </c>
      <c r="F102" s="685">
        <v>0</v>
      </c>
      <c r="G102" s="685">
        <v>3092.4806072288643</v>
      </c>
      <c r="H102" s="685"/>
    </row>
    <row r="103" spans="1:10" ht="12.75" customHeight="1">
      <c r="A103" s="681" t="s">
        <v>51</v>
      </c>
      <c r="B103" s="685">
        <v>51.934699999999999</v>
      </c>
      <c r="C103" s="685">
        <v>0</v>
      </c>
      <c r="D103" s="685">
        <v>0</v>
      </c>
      <c r="E103" s="685">
        <v>0</v>
      </c>
      <c r="F103" s="685">
        <v>0</v>
      </c>
      <c r="G103" s="685">
        <v>51.934699999999999</v>
      </c>
      <c r="H103" s="685"/>
    </row>
    <row r="104" spans="1:10" ht="12.75" customHeight="1">
      <c r="A104" s="681" t="s">
        <v>368</v>
      </c>
      <c r="B104" s="685">
        <v>317.80099999999999</v>
      </c>
      <c r="C104" s="685">
        <v>0</v>
      </c>
      <c r="D104" s="685">
        <v>0</v>
      </c>
      <c r="E104" s="685">
        <v>0</v>
      </c>
      <c r="F104" s="685">
        <v>0</v>
      </c>
      <c r="G104" s="685">
        <v>317.80099999999999</v>
      </c>
      <c r="H104" s="685"/>
    </row>
    <row r="105" spans="1:10" ht="12.75" customHeight="1">
      <c r="A105" s="679" t="s">
        <v>15</v>
      </c>
      <c r="B105" s="685">
        <v>31374.500358466499</v>
      </c>
      <c r="C105" s="685">
        <v>7891.5625658979698</v>
      </c>
      <c r="D105" s="685">
        <v>1332.2110304891555</v>
      </c>
      <c r="E105" s="685">
        <v>7206.0831084900256</v>
      </c>
      <c r="F105" s="685">
        <v>0</v>
      </c>
      <c r="G105" s="685">
        <v>47804.357063343639</v>
      </c>
      <c r="H105" s="685"/>
    </row>
    <row r="106" spans="1:10" s="672" customFormat="1">
      <c r="A106" s="677"/>
      <c r="B106" s="674"/>
      <c r="C106" s="674"/>
      <c r="D106" s="675"/>
      <c r="E106" s="676"/>
      <c r="F106" s="676"/>
      <c r="G106" s="670"/>
      <c r="H106" s="670"/>
      <c r="I106" s="671"/>
      <c r="J106" s="671"/>
    </row>
    <row r="107" spans="1:10" ht="12.75" customHeight="1">
      <c r="A107" s="686">
        <v>2004</v>
      </c>
      <c r="B107" s="679"/>
      <c r="C107" s="685"/>
      <c r="D107" s="685"/>
      <c r="E107" s="685"/>
      <c r="F107" s="685"/>
      <c r="G107" s="685"/>
      <c r="H107" s="685"/>
    </row>
    <row r="108" spans="1:10" ht="12.75" customHeight="1">
      <c r="A108" s="681" t="s">
        <v>59</v>
      </c>
      <c r="B108" s="685">
        <v>860.61407970830192</v>
      </c>
      <c r="C108" s="685">
        <v>134.57139384680525</v>
      </c>
      <c r="D108" s="685">
        <v>4.207930809224945</v>
      </c>
      <c r="E108" s="685">
        <v>0</v>
      </c>
      <c r="F108" s="685">
        <v>0</v>
      </c>
      <c r="G108" s="685">
        <v>999.39340436433224</v>
      </c>
      <c r="H108" s="685"/>
    </row>
    <row r="109" spans="1:10" ht="12.75" customHeight="1">
      <c r="A109" s="681" t="s">
        <v>13</v>
      </c>
      <c r="B109" s="685">
        <v>27155.108655171451</v>
      </c>
      <c r="C109" s="685">
        <v>6247.2399058058372</v>
      </c>
      <c r="D109" s="685">
        <v>679.92824846613462</v>
      </c>
      <c r="E109" s="685">
        <v>2.9085989115887734</v>
      </c>
      <c r="F109" s="685">
        <v>0</v>
      </c>
      <c r="G109" s="685">
        <v>34085.185408355013</v>
      </c>
      <c r="H109" s="685"/>
    </row>
    <row r="110" spans="1:10" ht="12.75" customHeight="1">
      <c r="A110" s="681" t="s">
        <v>50</v>
      </c>
      <c r="B110" s="685">
        <v>1831.1901951140137</v>
      </c>
      <c r="C110" s="685">
        <v>1137.8959863504085</v>
      </c>
      <c r="D110" s="685">
        <v>652.22977571283434</v>
      </c>
      <c r="E110" s="685">
        <v>7058.0021179474206</v>
      </c>
      <c r="F110" s="685">
        <v>0</v>
      </c>
      <c r="G110" s="685">
        <v>10679.318075124678</v>
      </c>
      <c r="H110" s="685"/>
    </row>
    <row r="111" spans="1:10" ht="12.75" customHeight="1">
      <c r="A111" s="679" t="s">
        <v>58</v>
      </c>
      <c r="B111" s="685">
        <v>2741.8810257754731</v>
      </c>
      <c r="C111" s="685">
        <v>519.52740287527877</v>
      </c>
      <c r="D111" s="685">
        <v>3.9187580911177458</v>
      </c>
      <c r="E111" s="685">
        <v>0</v>
      </c>
      <c r="F111" s="685">
        <v>0</v>
      </c>
      <c r="G111" s="685">
        <v>3265.3271867418698</v>
      </c>
      <c r="H111" s="685"/>
    </row>
    <row r="112" spans="1:10" ht="12.75" customHeight="1">
      <c r="A112" s="681" t="s">
        <v>51</v>
      </c>
      <c r="B112" s="685">
        <v>51.034700000000001</v>
      </c>
      <c r="C112" s="685">
        <v>0</v>
      </c>
      <c r="D112" s="685">
        <v>0</v>
      </c>
      <c r="E112" s="685">
        <v>0</v>
      </c>
      <c r="F112" s="685">
        <v>0</v>
      </c>
      <c r="G112" s="685">
        <v>51.034700000000001</v>
      </c>
      <c r="H112" s="685"/>
    </row>
    <row r="113" spans="1:10" ht="12.75" customHeight="1">
      <c r="A113" s="681" t="s">
        <v>368</v>
      </c>
      <c r="B113" s="685">
        <v>251.65</v>
      </c>
      <c r="C113" s="685">
        <v>0</v>
      </c>
      <c r="D113" s="685">
        <v>0</v>
      </c>
      <c r="E113" s="685">
        <v>0</v>
      </c>
      <c r="F113" s="685">
        <v>0</v>
      </c>
      <c r="G113" s="685">
        <v>251.65</v>
      </c>
      <c r="H113" s="685"/>
    </row>
    <row r="114" spans="1:10" ht="12.75" customHeight="1">
      <c r="A114" s="679" t="s">
        <v>15</v>
      </c>
      <c r="B114" s="685">
        <v>32891.478655769242</v>
      </c>
      <c r="C114" s="685">
        <v>8039.2346888783304</v>
      </c>
      <c r="D114" s="685">
        <v>1340.2847130793118</v>
      </c>
      <c r="E114" s="685">
        <v>7060.910716859009</v>
      </c>
      <c r="F114" s="685">
        <v>0</v>
      </c>
      <c r="G114" s="685">
        <v>49331.908774585885</v>
      </c>
      <c r="H114" s="685"/>
    </row>
    <row r="115" spans="1:10" s="672" customFormat="1">
      <c r="A115" s="677"/>
      <c r="B115" s="674"/>
      <c r="C115" s="674"/>
      <c r="D115" s="675"/>
      <c r="E115" s="676"/>
      <c r="F115" s="676"/>
      <c r="G115" s="670"/>
      <c r="H115" s="670"/>
      <c r="I115" s="671"/>
      <c r="J115" s="671"/>
    </row>
    <row r="116" spans="1:10" ht="12.75" customHeight="1">
      <c r="A116" s="686">
        <v>2003</v>
      </c>
      <c r="B116" s="679"/>
      <c r="C116" s="685"/>
      <c r="D116" s="685"/>
      <c r="E116" s="685"/>
      <c r="F116" s="685"/>
      <c r="G116" s="685"/>
      <c r="H116" s="685"/>
    </row>
    <row r="117" spans="1:10" ht="12.75" customHeight="1">
      <c r="A117" s="681" t="s">
        <v>59</v>
      </c>
      <c r="B117" s="685">
        <v>995.07159989280706</v>
      </c>
      <c r="C117" s="685">
        <v>159.36755399402261</v>
      </c>
      <c r="D117" s="685">
        <v>4.5093769753110378</v>
      </c>
      <c r="E117" s="685">
        <v>0</v>
      </c>
      <c r="F117" s="685">
        <v>0</v>
      </c>
      <c r="G117" s="685">
        <v>1158.9485308621408</v>
      </c>
      <c r="H117" s="685"/>
    </row>
    <row r="118" spans="1:10" ht="12.75" customHeight="1">
      <c r="A118" s="681" t="s">
        <v>13</v>
      </c>
      <c r="B118" s="685">
        <v>26339.821374618135</v>
      </c>
      <c r="C118" s="685">
        <v>6206.5568319774911</v>
      </c>
      <c r="D118" s="685">
        <v>682.64831959787819</v>
      </c>
      <c r="E118" s="685">
        <v>2.8121050989190088</v>
      </c>
      <c r="F118" s="685">
        <v>0</v>
      </c>
      <c r="G118" s="685">
        <v>33231.838631292419</v>
      </c>
      <c r="H118" s="685"/>
    </row>
    <row r="119" spans="1:10" ht="12.75" customHeight="1">
      <c r="A119" s="681" t="s">
        <v>50</v>
      </c>
      <c r="B119" s="685">
        <v>1876.1285118958542</v>
      </c>
      <c r="C119" s="685">
        <v>1194.0787420021454</v>
      </c>
      <c r="D119" s="685">
        <v>647.13205647470204</v>
      </c>
      <c r="E119" s="685">
        <v>6858.8220223874005</v>
      </c>
      <c r="F119" s="685">
        <v>0</v>
      </c>
      <c r="G119" s="685">
        <v>10576.161332760103</v>
      </c>
      <c r="H119" s="685"/>
    </row>
    <row r="120" spans="1:10" ht="12.75" customHeight="1">
      <c r="A120" s="679" t="s">
        <v>58</v>
      </c>
      <c r="B120" s="685">
        <v>2566.0847911911419</v>
      </c>
      <c r="C120" s="685">
        <v>498.00319391847376</v>
      </c>
      <c r="D120" s="685">
        <v>4.0955821047566365</v>
      </c>
      <c r="E120" s="685">
        <v>0</v>
      </c>
      <c r="F120" s="685">
        <v>0</v>
      </c>
      <c r="G120" s="685">
        <v>3068.1835672143725</v>
      </c>
      <c r="H120" s="685"/>
    </row>
    <row r="121" spans="1:10" ht="12.75" customHeight="1">
      <c r="A121" s="681" t="s">
        <v>51</v>
      </c>
      <c r="B121" s="685">
        <v>10.834</v>
      </c>
      <c r="C121" s="685">
        <v>0</v>
      </c>
      <c r="D121" s="685">
        <v>0</v>
      </c>
      <c r="E121" s="685">
        <v>0</v>
      </c>
      <c r="F121" s="685">
        <v>0</v>
      </c>
      <c r="G121" s="685">
        <v>10.834</v>
      </c>
      <c r="H121" s="685"/>
    </row>
    <row r="122" spans="1:10" ht="12.75" customHeight="1">
      <c r="A122" s="681" t="s">
        <v>368</v>
      </c>
      <c r="B122" s="685">
        <v>247.06</v>
      </c>
      <c r="C122" s="685">
        <v>0</v>
      </c>
      <c r="D122" s="685">
        <v>0</v>
      </c>
      <c r="E122" s="685">
        <v>0</v>
      </c>
      <c r="F122" s="685">
        <v>0</v>
      </c>
      <c r="G122" s="685">
        <v>247.06</v>
      </c>
      <c r="H122" s="685"/>
    </row>
    <row r="123" spans="1:10" ht="12.75" customHeight="1">
      <c r="A123" s="679" t="s">
        <v>15</v>
      </c>
      <c r="B123" s="685">
        <v>32035.000277597937</v>
      </c>
      <c r="C123" s="685">
        <v>8058.0063218921323</v>
      </c>
      <c r="D123" s="685">
        <v>1338.3853351526479</v>
      </c>
      <c r="E123" s="685">
        <v>6861.6341274863198</v>
      </c>
      <c r="F123" s="685">
        <v>0</v>
      </c>
      <c r="G123" s="685">
        <v>48293.026062129036</v>
      </c>
      <c r="H123" s="685"/>
    </row>
    <row r="124" spans="1:10" s="672" customFormat="1">
      <c r="A124" s="677"/>
      <c r="B124" s="674"/>
      <c r="C124" s="674"/>
      <c r="D124" s="675"/>
      <c r="E124" s="676"/>
      <c r="F124" s="676"/>
      <c r="G124" s="670"/>
      <c r="H124" s="670"/>
      <c r="I124" s="671"/>
      <c r="J124" s="671"/>
    </row>
    <row r="125" spans="1:10" ht="12.75" customHeight="1">
      <c r="A125" s="686">
        <v>2002</v>
      </c>
      <c r="B125" s="679"/>
      <c r="C125" s="685"/>
      <c r="D125" s="685"/>
      <c r="E125" s="685"/>
      <c r="F125" s="685"/>
      <c r="G125" s="685"/>
      <c r="H125" s="685"/>
    </row>
    <row r="126" spans="1:10" ht="12.75" customHeight="1">
      <c r="A126" s="681" t="s">
        <v>59</v>
      </c>
      <c r="B126" s="685">
        <v>1220.2072152614519</v>
      </c>
      <c r="C126" s="685">
        <v>199.9972130276328</v>
      </c>
      <c r="D126" s="685">
        <v>4.8691275545734145</v>
      </c>
      <c r="E126" s="685">
        <v>0</v>
      </c>
      <c r="F126" s="685">
        <v>0</v>
      </c>
      <c r="G126" s="685">
        <v>1425.0735558436581</v>
      </c>
      <c r="H126" s="685"/>
    </row>
    <row r="127" spans="1:10" ht="12.75" customHeight="1">
      <c r="A127" s="681" t="s">
        <v>13</v>
      </c>
      <c r="B127" s="685">
        <v>25519.444002529464</v>
      </c>
      <c r="C127" s="685">
        <v>6153.9490808123492</v>
      </c>
      <c r="D127" s="685">
        <v>686.05164959233286</v>
      </c>
      <c r="E127" s="685">
        <v>2.7171439534305546</v>
      </c>
      <c r="F127" s="685">
        <v>0</v>
      </c>
      <c r="G127" s="685">
        <v>32362.161876887574</v>
      </c>
      <c r="H127" s="685"/>
    </row>
    <row r="128" spans="1:10" ht="12.75" customHeight="1">
      <c r="A128" s="681" t="s">
        <v>50</v>
      </c>
      <c r="B128" s="685">
        <v>1826.1972569403777</v>
      </c>
      <c r="C128" s="685">
        <v>1189.4956239051487</v>
      </c>
      <c r="D128" s="685">
        <v>640.5452447055211</v>
      </c>
      <c r="E128" s="685">
        <v>6663.143387776553</v>
      </c>
      <c r="F128" s="685">
        <v>0</v>
      </c>
      <c r="G128" s="685">
        <v>10319.3815133276</v>
      </c>
      <c r="H128" s="685"/>
    </row>
    <row r="129" spans="1:10" ht="12.75" customHeight="1">
      <c r="A129" s="679" t="s">
        <v>58</v>
      </c>
      <c r="B129" s="685">
        <v>2572.2863590563329</v>
      </c>
      <c r="C129" s="685">
        <v>510.88743246261112</v>
      </c>
      <c r="D129" s="685">
        <v>4.281430053825944</v>
      </c>
      <c r="E129" s="685">
        <v>0</v>
      </c>
      <c r="F129" s="685">
        <v>0</v>
      </c>
      <c r="G129" s="685">
        <v>3087.4552215727704</v>
      </c>
      <c r="H129" s="685"/>
    </row>
    <row r="130" spans="1:10" ht="12.75" customHeight="1">
      <c r="A130" s="681" t="s">
        <v>51</v>
      </c>
      <c r="B130" s="685">
        <v>33.19</v>
      </c>
      <c r="C130" s="685">
        <v>0</v>
      </c>
      <c r="D130" s="685">
        <v>0</v>
      </c>
      <c r="E130" s="685">
        <v>0</v>
      </c>
      <c r="F130" s="685">
        <v>0</v>
      </c>
      <c r="G130" s="685">
        <v>33.19</v>
      </c>
      <c r="H130" s="685"/>
    </row>
    <row r="131" spans="1:10" ht="12.75" customHeight="1">
      <c r="A131" s="681" t="s">
        <v>368</v>
      </c>
      <c r="B131" s="685">
        <v>243.34899999999999</v>
      </c>
      <c r="C131" s="685">
        <v>0</v>
      </c>
      <c r="D131" s="685">
        <v>0</v>
      </c>
      <c r="E131" s="685">
        <v>0</v>
      </c>
      <c r="F131" s="685">
        <v>0</v>
      </c>
      <c r="G131" s="685">
        <v>243.34899999999999</v>
      </c>
      <c r="H131" s="685"/>
    </row>
    <row r="132" spans="1:10" ht="12.75" customHeight="1">
      <c r="A132" s="679" t="s">
        <v>15</v>
      </c>
      <c r="B132" s="685">
        <v>31414.673833787623</v>
      </c>
      <c r="C132" s="685">
        <v>8054.3293502077422</v>
      </c>
      <c r="D132" s="685">
        <v>1335.7474519062532</v>
      </c>
      <c r="E132" s="685">
        <v>6665.8605317299834</v>
      </c>
      <c r="F132" s="685">
        <v>0</v>
      </c>
      <c r="G132" s="685">
        <v>47470.611167631607</v>
      </c>
      <c r="H132" s="685"/>
    </row>
    <row r="133" spans="1:10" s="672" customFormat="1">
      <c r="A133" s="677"/>
      <c r="B133" s="674"/>
      <c r="C133" s="674"/>
      <c r="D133" s="675"/>
      <c r="E133" s="676"/>
      <c r="F133" s="676"/>
      <c r="G133" s="670"/>
      <c r="H133" s="670"/>
      <c r="I133" s="671"/>
      <c r="J133" s="671"/>
    </row>
    <row r="134" spans="1:10" ht="12.75" customHeight="1">
      <c r="A134" s="688">
        <v>2001</v>
      </c>
      <c r="B134" s="679"/>
      <c r="C134" s="685"/>
      <c r="D134" s="685"/>
      <c r="E134" s="685"/>
      <c r="F134" s="685"/>
      <c r="G134" s="685"/>
      <c r="H134" s="685"/>
    </row>
    <row r="135" spans="1:10" ht="12.75" customHeight="1">
      <c r="A135" s="681" t="s">
        <v>59</v>
      </c>
      <c r="B135" s="685">
        <v>1579.570776089027</v>
      </c>
      <c r="C135" s="685">
        <v>252.31795140165153</v>
      </c>
      <c r="D135" s="685">
        <v>5.2575752279671137</v>
      </c>
      <c r="E135" s="685">
        <v>0</v>
      </c>
      <c r="F135" s="685">
        <v>0</v>
      </c>
      <c r="G135" s="685">
        <v>1837.1463027186458</v>
      </c>
      <c r="H135" s="685"/>
    </row>
    <row r="136" spans="1:10" ht="12.75" customHeight="1">
      <c r="A136" s="681" t="s">
        <v>13</v>
      </c>
      <c r="B136" s="685">
        <v>25855.668776427385</v>
      </c>
      <c r="C136" s="685">
        <v>6076.5513273336983</v>
      </c>
      <c r="D136" s="685">
        <v>689.9206997320814</v>
      </c>
      <c r="E136" s="685">
        <v>2.6227390691692958</v>
      </c>
      <c r="F136" s="685">
        <v>0</v>
      </c>
      <c r="G136" s="685">
        <v>32624.763542562338</v>
      </c>
      <c r="H136" s="685"/>
    </row>
    <row r="137" spans="1:10" ht="12.75" customHeight="1">
      <c r="A137" s="681" t="s">
        <v>50</v>
      </c>
      <c r="B137" s="685">
        <v>1848.3885946400947</v>
      </c>
      <c r="C137" s="685">
        <v>1173.3488370959712</v>
      </c>
      <c r="D137" s="685">
        <v>614.04911824358487</v>
      </c>
      <c r="E137" s="685">
        <v>6281.4103545775279</v>
      </c>
      <c r="F137" s="685">
        <v>0</v>
      </c>
      <c r="G137" s="685">
        <v>9917.1969045571786</v>
      </c>
      <c r="H137" s="685"/>
    </row>
    <row r="138" spans="1:10" ht="12.75" customHeight="1">
      <c r="A138" s="679" t="s">
        <v>58</v>
      </c>
      <c r="B138" s="685">
        <v>2951.1852075045276</v>
      </c>
      <c r="C138" s="685">
        <v>571.24324137985252</v>
      </c>
      <c r="D138" s="685">
        <v>4.4761788134721279</v>
      </c>
      <c r="E138" s="685">
        <v>0</v>
      </c>
      <c r="F138" s="685">
        <v>0</v>
      </c>
      <c r="G138" s="685">
        <v>3526.9046276978524</v>
      </c>
      <c r="H138" s="685"/>
    </row>
    <row r="139" spans="1:10" ht="12.75" customHeight="1">
      <c r="A139" s="681" t="s">
        <v>51</v>
      </c>
      <c r="B139" s="685">
        <v>31.877500000000001</v>
      </c>
      <c r="C139" s="685">
        <v>0</v>
      </c>
      <c r="D139" s="685">
        <v>0</v>
      </c>
      <c r="E139" s="685">
        <v>0</v>
      </c>
      <c r="F139" s="685">
        <v>0</v>
      </c>
      <c r="G139" s="685">
        <v>31.877500000000001</v>
      </c>
      <c r="H139" s="685"/>
    </row>
    <row r="140" spans="1:10" ht="12.75" customHeight="1">
      <c r="A140" s="681" t="s">
        <v>368</v>
      </c>
      <c r="B140" s="685">
        <v>240.44</v>
      </c>
      <c r="C140" s="685">
        <v>0</v>
      </c>
      <c r="D140" s="685">
        <v>0</v>
      </c>
      <c r="E140" s="685">
        <v>0</v>
      </c>
      <c r="F140" s="685">
        <v>0</v>
      </c>
      <c r="G140" s="685">
        <v>240.44</v>
      </c>
      <c r="H140" s="685"/>
    </row>
    <row r="141" spans="1:10" ht="12.75" customHeight="1">
      <c r="A141" s="679" t="s">
        <v>15</v>
      </c>
      <c r="B141" s="685">
        <v>32507.130854661031</v>
      </c>
      <c r="C141" s="685">
        <v>8073.4613572111739</v>
      </c>
      <c r="D141" s="685">
        <v>1313.7035720171054</v>
      </c>
      <c r="E141" s="685">
        <v>6284.0330936466971</v>
      </c>
      <c r="F141" s="685">
        <v>0</v>
      </c>
      <c r="G141" s="685">
        <v>48178.32887753602</v>
      </c>
      <c r="H141" s="685"/>
    </row>
    <row r="142" spans="1:10" s="672" customFormat="1">
      <c r="A142" s="677"/>
      <c r="B142" s="674"/>
      <c r="C142" s="674"/>
      <c r="D142" s="675"/>
      <c r="E142" s="676"/>
      <c r="F142" s="676"/>
      <c r="G142" s="670"/>
      <c r="H142" s="670"/>
      <c r="I142" s="671"/>
      <c r="J142" s="671"/>
    </row>
    <row r="143" spans="1:10" ht="12.75" customHeight="1">
      <c r="A143" s="688">
        <v>2000</v>
      </c>
      <c r="B143" s="681"/>
      <c r="C143" s="685"/>
      <c r="D143" s="685"/>
      <c r="E143" s="685"/>
      <c r="F143" s="685"/>
      <c r="G143" s="685"/>
      <c r="H143" s="685"/>
    </row>
    <row r="144" spans="1:10" ht="12.75" customHeight="1">
      <c r="A144" s="681" t="s">
        <v>59</v>
      </c>
      <c r="B144" s="685">
        <v>1624.3989276650823</v>
      </c>
      <c r="C144" s="685">
        <v>278.28552256210151</v>
      </c>
      <c r="D144" s="685">
        <v>5.5303655777515131</v>
      </c>
      <c r="E144" s="685">
        <v>0</v>
      </c>
      <c r="F144" s="685">
        <v>0</v>
      </c>
      <c r="G144" s="685">
        <v>1908.2148158049351</v>
      </c>
      <c r="H144" s="685"/>
    </row>
    <row r="145" spans="1:10" ht="12.75" customHeight="1">
      <c r="A145" s="681" t="s">
        <v>13</v>
      </c>
      <c r="B145" s="685">
        <v>24846.850692976026</v>
      </c>
      <c r="C145" s="685">
        <v>6262.6999488211777</v>
      </c>
      <c r="D145" s="685">
        <v>694.36891171725358</v>
      </c>
      <c r="E145" s="685">
        <v>2.5292856944798134</v>
      </c>
      <c r="F145" s="685">
        <v>0</v>
      </c>
      <c r="G145" s="685">
        <v>31806.448839208941</v>
      </c>
      <c r="H145" s="685"/>
    </row>
    <row r="146" spans="1:10" ht="12.75" customHeight="1">
      <c r="A146" s="681" t="s">
        <v>50</v>
      </c>
      <c r="B146" s="685">
        <v>1664.1673396539907</v>
      </c>
      <c r="C146" s="685">
        <v>1132.9734195569888</v>
      </c>
      <c r="D146" s="685">
        <v>615.61442977602701</v>
      </c>
      <c r="E146" s="685">
        <v>6203.925808433457</v>
      </c>
      <c r="F146" s="685">
        <v>0</v>
      </c>
      <c r="G146" s="685">
        <v>9616.6809974204643</v>
      </c>
      <c r="H146" s="685"/>
    </row>
    <row r="147" spans="1:10" ht="12.75" customHeight="1">
      <c r="A147" s="679" t="s">
        <v>58</v>
      </c>
      <c r="B147" s="685">
        <v>2678.6414981961598</v>
      </c>
      <c r="C147" s="685">
        <v>556.06820249754446</v>
      </c>
      <c r="D147" s="685">
        <v>4.6820001601338399</v>
      </c>
      <c r="E147" s="685">
        <v>0</v>
      </c>
      <c r="F147" s="685">
        <v>0</v>
      </c>
      <c r="G147" s="685">
        <v>3239.3917008538378</v>
      </c>
      <c r="H147" s="685"/>
    </row>
    <row r="148" spans="1:10" ht="12.75" customHeight="1">
      <c r="A148" s="681" t="s">
        <v>51</v>
      </c>
      <c r="B148" s="685">
        <v>44.414999999999999</v>
      </c>
      <c r="C148" s="685">
        <v>0</v>
      </c>
      <c r="D148" s="685">
        <v>0</v>
      </c>
      <c r="E148" s="685">
        <v>0</v>
      </c>
      <c r="F148" s="685">
        <v>0</v>
      </c>
      <c r="G148" s="685">
        <v>44.414999999999999</v>
      </c>
      <c r="H148" s="685"/>
    </row>
    <row r="149" spans="1:10" ht="12.75" customHeight="1">
      <c r="A149" s="681" t="s">
        <v>368</v>
      </c>
      <c r="B149" s="685">
        <v>236.02500000000001</v>
      </c>
      <c r="C149" s="685">
        <v>0</v>
      </c>
      <c r="D149" s="685">
        <v>0</v>
      </c>
      <c r="E149" s="685">
        <v>0</v>
      </c>
      <c r="F149" s="685">
        <v>0</v>
      </c>
      <c r="G149" s="685">
        <v>236.02500000000001</v>
      </c>
      <c r="H149" s="685"/>
    </row>
    <row r="150" spans="1:10" ht="12.75" customHeight="1">
      <c r="A150" s="679" t="s">
        <v>15</v>
      </c>
      <c r="B150" s="685">
        <v>31094.498458491264</v>
      </c>
      <c r="C150" s="685">
        <v>8230.0270934378132</v>
      </c>
      <c r="D150" s="685">
        <v>1320.1957072311659</v>
      </c>
      <c r="E150" s="685">
        <v>6206.4550941279367</v>
      </c>
      <c r="F150" s="685">
        <v>0</v>
      </c>
      <c r="G150" s="685">
        <v>46851.176353288189</v>
      </c>
      <c r="H150" s="685"/>
    </row>
    <row r="151" spans="1:10" s="672" customFormat="1">
      <c r="A151" s="677"/>
      <c r="B151" s="674"/>
      <c r="C151" s="674"/>
      <c r="D151" s="675"/>
      <c r="E151" s="676"/>
      <c r="F151" s="676"/>
      <c r="G151" s="670"/>
      <c r="H151" s="670"/>
      <c r="I151" s="671"/>
      <c r="J151" s="671"/>
    </row>
    <row r="152" spans="1:10" ht="12.75" customHeight="1">
      <c r="A152" s="688">
        <v>1999</v>
      </c>
      <c r="B152" s="681"/>
      <c r="C152" s="685"/>
      <c r="D152" s="685"/>
      <c r="E152" s="685"/>
      <c r="F152" s="685"/>
      <c r="G152" s="685"/>
      <c r="H152" s="685"/>
    </row>
    <row r="153" spans="1:10" ht="12.75" customHeight="1">
      <c r="A153" s="681" t="s">
        <v>59</v>
      </c>
      <c r="B153" s="685">
        <v>2043.9527797722133</v>
      </c>
      <c r="C153" s="685">
        <v>361.71355076247642</v>
      </c>
      <c r="D153" s="685">
        <v>5.9229782257845285</v>
      </c>
      <c r="E153" s="685">
        <v>0</v>
      </c>
      <c r="F153" s="685">
        <v>0</v>
      </c>
      <c r="G153" s="685">
        <v>2411.5893087604741</v>
      </c>
      <c r="H153" s="685"/>
    </row>
    <row r="154" spans="1:10" ht="12.75" customHeight="1">
      <c r="A154" s="681" t="s">
        <v>13</v>
      </c>
      <c r="B154" s="685">
        <v>23871.335044900712</v>
      </c>
      <c r="C154" s="685">
        <v>6215.3124253615679</v>
      </c>
      <c r="D154" s="685">
        <v>699.05115109718656</v>
      </c>
      <c r="E154" s="685">
        <v>2.4355144960759496</v>
      </c>
      <c r="F154" s="685">
        <v>0</v>
      </c>
      <c r="G154" s="685">
        <v>30788.134135855544</v>
      </c>
      <c r="H154" s="685"/>
    </row>
    <row r="155" spans="1:10" ht="12.75" customHeight="1">
      <c r="A155" s="681" t="s">
        <v>50</v>
      </c>
      <c r="B155" s="685">
        <v>1605.4900509849556</v>
      </c>
      <c r="C155" s="685">
        <v>1129.0842430953699</v>
      </c>
      <c r="D155" s="685">
        <v>618.76648094692848</v>
      </c>
      <c r="E155" s="685">
        <v>6131.4399644396408</v>
      </c>
      <c r="F155" s="685">
        <v>0</v>
      </c>
      <c r="G155" s="685">
        <v>9484.7807394668962</v>
      </c>
      <c r="H155" s="685"/>
    </row>
    <row r="156" spans="1:10" ht="12.75" customHeight="1">
      <c r="A156" s="681" t="s">
        <v>58</v>
      </c>
      <c r="B156" s="685">
        <v>2599.922808419738</v>
      </c>
      <c r="C156" s="685">
        <v>557.53216062793706</v>
      </c>
      <c r="D156" s="685">
        <v>4.8930696593709753</v>
      </c>
      <c r="E156" s="685">
        <v>0</v>
      </c>
      <c r="F156" s="685">
        <v>0</v>
      </c>
      <c r="G156" s="685">
        <v>3162.3480387070458</v>
      </c>
      <c r="H156" s="685"/>
    </row>
    <row r="157" spans="1:10" ht="12.75" customHeight="1">
      <c r="A157" s="681" t="s">
        <v>51</v>
      </c>
      <c r="B157" s="685">
        <v>43.615299999999998</v>
      </c>
      <c r="C157" s="685">
        <v>0</v>
      </c>
      <c r="D157" s="685">
        <v>0</v>
      </c>
      <c r="E157" s="685">
        <v>0</v>
      </c>
      <c r="F157" s="685">
        <v>0</v>
      </c>
      <c r="G157" s="685">
        <v>43.615299999999998</v>
      </c>
      <c r="H157" s="685"/>
    </row>
    <row r="158" spans="1:10" ht="12.75" customHeight="1">
      <c r="A158" s="681" t="s">
        <v>368</v>
      </c>
      <c r="B158" s="685">
        <v>230.36199999999999</v>
      </c>
      <c r="C158" s="685">
        <v>0</v>
      </c>
      <c r="D158" s="685">
        <v>0</v>
      </c>
      <c r="E158" s="685">
        <v>0</v>
      </c>
      <c r="F158" s="685">
        <v>0</v>
      </c>
      <c r="G158" s="685">
        <v>230.36199999999999</v>
      </c>
      <c r="H158" s="685"/>
    </row>
    <row r="159" spans="1:10" ht="12.75" customHeight="1">
      <c r="A159" s="681" t="s">
        <v>15</v>
      </c>
      <c r="B159" s="685">
        <v>30394.677984077622</v>
      </c>
      <c r="C159" s="685">
        <v>8263.6423798473515</v>
      </c>
      <c r="D159" s="685">
        <v>1328.6336799292706</v>
      </c>
      <c r="E159" s="685">
        <v>6133.8754789357172</v>
      </c>
      <c r="F159" s="685">
        <v>0</v>
      </c>
      <c r="G159" s="685">
        <v>46120.829522789951</v>
      </c>
      <c r="H159" s="685"/>
    </row>
    <row r="160" spans="1:10" s="672" customFormat="1">
      <c r="A160" s="677"/>
      <c r="B160" s="674"/>
      <c r="C160" s="674"/>
      <c r="D160" s="675"/>
      <c r="E160" s="676"/>
      <c r="F160" s="676"/>
      <c r="G160" s="670"/>
      <c r="H160" s="670"/>
      <c r="I160" s="671"/>
      <c r="J160" s="671"/>
    </row>
    <row r="161" spans="1:10" ht="12.75" customHeight="1">
      <c r="A161" s="688">
        <v>1998</v>
      </c>
      <c r="B161" s="681"/>
      <c r="C161" s="685"/>
      <c r="D161" s="685"/>
      <c r="E161" s="685"/>
      <c r="F161" s="685"/>
      <c r="G161" s="685"/>
      <c r="H161" s="685"/>
    </row>
    <row r="162" spans="1:10" ht="12.75" customHeight="1">
      <c r="A162" s="681" t="s">
        <v>59</v>
      </c>
      <c r="B162" s="685">
        <v>1978.7762729900178</v>
      </c>
      <c r="C162" s="685">
        <v>358.44572071304992</v>
      </c>
      <c r="D162" s="685">
        <v>6.5160485833203134</v>
      </c>
      <c r="E162" s="685">
        <v>0</v>
      </c>
      <c r="F162" s="685">
        <v>0</v>
      </c>
      <c r="G162" s="685">
        <v>2343.7380422863876</v>
      </c>
      <c r="H162" s="685"/>
    </row>
    <row r="163" spans="1:10" ht="12.75" customHeight="1">
      <c r="A163" s="681" t="s">
        <v>13</v>
      </c>
      <c r="B163" s="685">
        <v>23604.828052993307</v>
      </c>
      <c r="C163" s="685">
        <v>6291.0028546652065</v>
      </c>
      <c r="D163" s="685">
        <v>703.28874629957545</v>
      </c>
      <c r="E163" s="685">
        <v>2.3420829292721974</v>
      </c>
      <c r="F163" s="685">
        <v>0</v>
      </c>
      <c r="G163" s="685">
        <v>30601.461736887359</v>
      </c>
      <c r="H163" s="685"/>
    </row>
    <row r="164" spans="1:10" ht="12.75" customHeight="1">
      <c r="A164" s="681" t="s">
        <v>50</v>
      </c>
      <c r="B164" s="685">
        <v>1583.6860962907563</v>
      </c>
      <c r="C164" s="685">
        <v>1140.0413850582167</v>
      </c>
      <c r="D164" s="685">
        <v>622.2798820833126</v>
      </c>
      <c r="E164" s="685">
        <v>6061.5592745728736</v>
      </c>
      <c r="F164" s="685">
        <v>0</v>
      </c>
      <c r="G164" s="685">
        <v>9407.5666380051589</v>
      </c>
      <c r="H164" s="685"/>
    </row>
    <row r="165" spans="1:10" ht="12.75" customHeight="1">
      <c r="A165" s="681" t="s">
        <v>58</v>
      </c>
      <c r="B165" s="685">
        <v>2900.963597980292</v>
      </c>
      <c r="C165" s="685">
        <v>636.77284481073161</v>
      </c>
      <c r="D165" s="685">
        <v>5.3904291681791383</v>
      </c>
      <c r="E165" s="685">
        <v>0</v>
      </c>
      <c r="F165" s="685">
        <v>0</v>
      </c>
      <c r="G165" s="685">
        <v>3543.1268719592022</v>
      </c>
      <c r="H165" s="685"/>
    </row>
    <row r="166" spans="1:10" ht="12.75" customHeight="1">
      <c r="A166" s="681" t="s">
        <v>51</v>
      </c>
      <c r="B166" s="685">
        <v>0</v>
      </c>
      <c r="C166" s="685">
        <v>0</v>
      </c>
      <c r="D166" s="685">
        <v>0</v>
      </c>
      <c r="E166" s="685">
        <v>0</v>
      </c>
      <c r="F166" s="685">
        <v>0</v>
      </c>
      <c r="G166" s="685">
        <v>0</v>
      </c>
      <c r="H166" s="685"/>
    </row>
    <row r="167" spans="1:10" ht="12.75" customHeight="1">
      <c r="A167" s="681" t="s">
        <v>368</v>
      </c>
      <c r="B167" s="685">
        <v>230</v>
      </c>
      <c r="C167" s="685">
        <v>0</v>
      </c>
      <c r="D167" s="685">
        <v>0</v>
      </c>
      <c r="E167" s="685">
        <v>0</v>
      </c>
      <c r="F167" s="685">
        <v>0</v>
      </c>
      <c r="G167" s="685">
        <v>230</v>
      </c>
      <c r="H167" s="685"/>
    </row>
    <row r="168" spans="1:10" ht="12.75" customHeight="1">
      <c r="A168" s="681" t="s">
        <v>15</v>
      </c>
      <c r="B168" s="685">
        <v>30298.254020254371</v>
      </c>
      <c r="C168" s="685">
        <v>8426.2628052472046</v>
      </c>
      <c r="D168" s="685">
        <v>1337.4751061343875</v>
      </c>
      <c r="E168" s="685">
        <v>6063.9013575021454</v>
      </c>
      <c r="F168" s="685">
        <v>0</v>
      </c>
      <c r="G168" s="685">
        <v>46125.893289138112</v>
      </c>
      <c r="H168" s="685"/>
    </row>
    <row r="169" spans="1:10" s="672" customFormat="1">
      <c r="A169" s="677"/>
      <c r="B169" s="674"/>
      <c r="C169" s="674"/>
      <c r="D169" s="675"/>
      <c r="E169" s="676"/>
      <c r="F169" s="676"/>
      <c r="G169" s="670"/>
      <c r="H169" s="670"/>
      <c r="I169" s="671"/>
      <c r="J169" s="671"/>
    </row>
    <row r="170" spans="1:10" ht="12.75" customHeight="1">
      <c r="A170" s="688">
        <v>1997</v>
      </c>
      <c r="B170" s="681"/>
      <c r="C170" s="685"/>
      <c r="D170" s="685"/>
      <c r="E170" s="685"/>
      <c r="F170" s="685"/>
      <c r="G170" s="685"/>
      <c r="H170" s="685"/>
    </row>
    <row r="171" spans="1:10" ht="12.75" customHeight="1">
      <c r="A171" s="681" t="s">
        <v>59</v>
      </c>
      <c r="B171" s="685">
        <v>2065.3569531659805</v>
      </c>
      <c r="C171" s="685">
        <v>397.36949707530965</v>
      </c>
      <c r="D171" s="685">
        <v>7.1863988989337919</v>
      </c>
      <c r="E171" s="685">
        <v>0</v>
      </c>
      <c r="F171" s="685">
        <v>0</v>
      </c>
      <c r="G171" s="685">
        <v>2469.9128491402239</v>
      </c>
      <c r="H171" s="685"/>
    </row>
    <row r="172" spans="1:10" ht="12.75" customHeight="1">
      <c r="A172" s="681" t="s">
        <v>13</v>
      </c>
      <c r="B172" s="685">
        <v>22602.112625322079</v>
      </c>
      <c r="C172" s="685">
        <v>6397.9490252951364</v>
      </c>
      <c r="D172" s="685">
        <v>708.09304618142062</v>
      </c>
      <c r="E172" s="685">
        <v>2.2494304584587965</v>
      </c>
      <c r="F172" s="685">
        <v>0</v>
      </c>
      <c r="G172" s="685">
        <v>29710.404127257094</v>
      </c>
      <c r="H172" s="685"/>
    </row>
    <row r="173" spans="1:10" ht="12.75" customHeight="1">
      <c r="A173" s="681" t="s">
        <v>50</v>
      </c>
      <c r="B173" s="685">
        <v>1341.1291403416317</v>
      </c>
      <c r="C173" s="685">
        <v>1025.4035392742942</v>
      </c>
      <c r="D173" s="685">
        <v>626.2389999939976</v>
      </c>
      <c r="E173" s="685">
        <v>5988.7416479911071</v>
      </c>
      <c r="F173" s="685">
        <v>0</v>
      </c>
      <c r="G173" s="685">
        <v>8981.5133276010311</v>
      </c>
      <c r="H173" s="685"/>
    </row>
    <row r="174" spans="1:10" ht="12.75" customHeight="1">
      <c r="A174" s="681" t="s">
        <v>58</v>
      </c>
      <c r="B174" s="685">
        <v>2743.2655804452415</v>
      </c>
      <c r="C174" s="685">
        <v>639.56223241180555</v>
      </c>
      <c r="D174" s="685">
        <v>5.9110575520004724</v>
      </c>
      <c r="E174" s="685">
        <v>0</v>
      </c>
      <c r="F174" s="685">
        <v>0</v>
      </c>
      <c r="G174" s="685">
        <v>3388.7388704090476</v>
      </c>
      <c r="H174" s="685"/>
    </row>
    <row r="175" spans="1:10" ht="12.75" customHeight="1">
      <c r="A175" s="681" t="s">
        <v>51</v>
      </c>
      <c r="B175" s="685">
        <v>0</v>
      </c>
      <c r="C175" s="685">
        <v>0</v>
      </c>
      <c r="D175" s="685">
        <v>0</v>
      </c>
      <c r="E175" s="685">
        <v>0</v>
      </c>
      <c r="F175" s="685">
        <v>0</v>
      </c>
      <c r="G175" s="685">
        <v>0</v>
      </c>
      <c r="H175" s="685"/>
    </row>
    <row r="176" spans="1:10" ht="12.75" customHeight="1">
      <c r="A176" s="681" t="s">
        <v>368</v>
      </c>
      <c r="B176" s="685">
        <v>224.82</v>
      </c>
      <c r="C176" s="685">
        <v>0</v>
      </c>
      <c r="D176" s="685">
        <v>0</v>
      </c>
      <c r="E176" s="685">
        <v>0</v>
      </c>
      <c r="F176" s="685">
        <v>0</v>
      </c>
      <c r="G176" s="685">
        <v>224.82</v>
      </c>
      <c r="H176" s="685"/>
    </row>
    <row r="177" spans="1:10" ht="12.75" customHeight="1">
      <c r="A177" s="681" t="s">
        <v>15</v>
      </c>
      <c r="B177" s="685">
        <v>28976.684299274933</v>
      </c>
      <c r="C177" s="685">
        <v>8460.2842940565461</v>
      </c>
      <c r="D177" s="685">
        <v>1347.4295026263526</v>
      </c>
      <c r="E177" s="685">
        <v>5990.991078449566</v>
      </c>
      <c r="F177" s="685">
        <v>0</v>
      </c>
      <c r="G177" s="685">
        <v>44775.389174407392</v>
      </c>
      <c r="H177" s="685"/>
    </row>
    <row r="178" spans="1:10" s="672" customFormat="1">
      <c r="A178" s="677"/>
      <c r="B178" s="674"/>
      <c r="C178" s="674"/>
      <c r="D178" s="675"/>
      <c r="E178" s="676"/>
      <c r="F178" s="676"/>
      <c r="G178" s="670"/>
      <c r="H178" s="670"/>
      <c r="I178" s="671"/>
      <c r="J178" s="671"/>
    </row>
    <row r="179" spans="1:10" ht="12.75" customHeight="1">
      <c r="A179" s="688">
        <v>1996</v>
      </c>
      <c r="B179" s="681"/>
      <c r="C179" s="685"/>
      <c r="D179" s="685"/>
      <c r="E179" s="685"/>
      <c r="F179" s="685"/>
      <c r="G179" s="685"/>
      <c r="H179" s="685"/>
    </row>
    <row r="180" spans="1:10" ht="12.75" customHeight="1">
      <c r="A180" s="681" t="s">
        <v>59</v>
      </c>
      <c r="B180" s="685">
        <v>2380.5584360264925</v>
      </c>
      <c r="C180" s="685">
        <v>412.62907522060391</v>
      </c>
      <c r="D180" s="685">
        <v>7.9143256950814944</v>
      </c>
      <c r="E180" s="685">
        <v>0</v>
      </c>
      <c r="F180" s="685">
        <v>0</v>
      </c>
      <c r="G180" s="685">
        <v>2801.1018369421781</v>
      </c>
      <c r="H180" s="685"/>
    </row>
    <row r="181" spans="1:10" ht="12.75" customHeight="1">
      <c r="A181" s="681" t="s">
        <v>13</v>
      </c>
      <c r="B181" s="685">
        <v>25179.959271213243</v>
      </c>
      <c r="C181" s="685">
        <v>6421.379518731299</v>
      </c>
      <c r="D181" s="685">
        <v>713.04889917829803</v>
      </c>
      <c r="E181" s="685">
        <v>2.1557330611686916</v>
      </c>
      <c r="F181" s="685">
        <v>0</v>
      </c>
      <c r="G181" s="685">
        <v>32316.543422184008</v>
      </c>
      <c r="H181" s="685"/>
    </row>
    <row r="182" spans="1:10" ht="12.75" customHeight="1">
      <c r="A182" s="681" t="s">
        <v>50</v>
      </c>
      <c r="B182" s="685">
        <v>1593.0257241467036</v>
      </c>
      <c r="C182" s="685">
        <v>1097.3080776029442</v>
      </c>
      <c r="D182" s="685">
        <v>630.82055755058764</v>
      </c>
      <c r="E182" s="685">
        <v>5922.8133806997648</v>
      </c>
      <c r="F182" s="685">
        <v>0</v>
      </c>
      <c r="G182" s="685">
        <v>9243.96774</v>
      </c>
      <c r="H182" s="685"/>
    </row>
    <row r="183" spans="1:10" ht="12.75" customHeight="1">
      <c r="A183" s="681" t="s">
        <v>58</v>
      </c>
      <c r="B183" s="685">
        <v>2901.8098574639303</v>
      </c>
      <c r="C183" s="685">
        <v>609.48845174712267</v>
      </c>
      <c r="D183" s="685">
        <v>6.4735138727705497</v>
      </c>
      <c r="E183" s="685">
        <v>0</v>
      </c>
      <c r="F183" s="685">
        <v>0</v>
      </c>
      <c r="G183" s="685">
        <v>3517.7718230838232</v>
      </c>
      <c r="H183" s="685"/>
    </row>
    <row r="184" spans="1:10" ht="12.75" customHeight="1">
      <c r="A184" s="681" t="s">
        <v>51</v>
      </c>
      <c r="B184" s="685">
        <v>0</v>
      </c>
      <c r="C184" s="685">
        <v>0</v>
      </c>
      <c r="D184" s="685">
        <v>0</v>
      </c>
      <c r="E184" s="685">
        <v>0</v>
      </c>
      <c r="F184" s="685">
        <v>0</v>
      </c>
      <c r="G184" s="685">
        <v>0</v>
      </c>
      <c r="H184" s="685"/>
    </row>
    <row r="185" spans="1:10" ht="12.75" customHeight="1">
      <c r="A185" s="681" t="s">
        <v>368</v>
      </c>
      <c r="B185" s="685">
        <v>240.5</v>
      </c>
      <c r="C185" s="685">
        <v>0</v>
      </c>
      <c r="D185" s="685">
        <v>0</v>
      </c>
      <c r="E185" s="685">
        <v>0</v>
      </c>
      <c r="F185" s="685">
        <v>0</v>
      </c>
      <c r="G185" s="685">
        <v>240.5</v>
      </c>
      <c r="H185" s="685"/>
    </row>
    <row r="186" spans="1:10" ht="12.75" customHeight="1">
      <c r="A186" s="681" t="s">
        <v>15</v>
      </c>
      <c r="B186" s="685">
        <v>32295.853288850369</v>
      </c>
      <c r="C186" s="685">
        <v>8540.8051233019687</v>
      </c>
      <c r="D186" s="685">
        <v>1358.2572962967379</v>
      </c>
      <c r="E186" s="685">
        <v>5924.9691137609334</v>
      </c>
      <c r="F186" s="685">
        <v>0</v>
      </c>
      <c r="G186" s="685">
        <v>48119.884822210006</v>
      </c>
      <c r="H186" s="685"/>
    </row>
    <row r="187" spans="1:10" s="672" customFormat="1">
      <c r="A187" s="677"/>
      <c r="B187" s="674"/>
      <c r="C187" s="674"/>
      <c r="D187" s="675"/>
      <c r="E187" s="676"/>
      <c r="F187" s="676"/>
      <c r="G187" s="670"/>
      <c r="H187" s="670"/>
      <c r="I187" s="671"/>
      <c r="J187" s="671"/>
    </row>
    <row r="188" spans="1:10" ht="12.75" customHeight="1">
      <c r="A188" s="688">
        <v>1995</v>
      </c>
      <c r="B188" s="681"/>
      <c r="C188" s="685"/>
      <c r="D188" s="685"/>
      <c r="E188" s="685"/>
      <c r="F188" s="685"/>
      <c r="G188" s="685"/>
      <c r="H188" s="685"/>
    </row>
    <row r="189" spans="1:10" ht="12.75" customHeight="1">
      <c r="A189" s="681" t="s">
        <v>59</v>
      </c>
      <c r="B189" s="685">
        <v>2158.2820867960231</v>
      </c>
      <c r="C189" s="685">
        <v>458.13012933326684</v>
      </c>
      <c r="D189" s="685">
        <v>8.5877838707100551</v>
      </c>
      <c r="E189" s="685">
        <v>0</v>
      </c>
      <c r="F189" s="685">
        <v>0</v>
      </c>
      <c r="G189" s="685">
        <v>2625</v>
      </c>
      <c r="H189" s="685"/>
    </row>
    <row r="190" spans="1:10" ht="12.75" customHeight="1">
      <c r="A190" s="681" t="s">
        <v>13</v>
      </c>
      <c r="B190" s="685">
        <v>20814.375495661297</v>
      </c>
      <c r="C190" s="685">
        <v>6500.3444250599723</v>
      </c>
      <c r="D190" s="685">
        <v>720.2176071988539</v>
      </c>
      <c r="E190" s="685">
        <v>2.0624720798737313</v>
      </c>
      <c r="F190" s="685">
        <v>0</v>
      </c>
      <c r="G190" s="685">
        <v>28037</v>
      </c>
      <c r="H190" s="685"/>
    </row>
    <row r="191" spans="1:10" ht="12.75" customHeight="1">
      <c r="A191" s="681" t="s">
        <v>50</v>
      </c>
      <c r="B191" s="685">
        <v>1244.310978808081</v>
      </c>
      <c r="C191" s="685">
        <v>1049.6255378062178</v>
      </c>
      <c r="D191" s="685">
        <v>636.28556756430089</v>
      </c>
      <c r="E191" s="685">
        <v>5859.7779158214007</v>
      </c>
      <c r="F191" s="685">
        <v>0</v>
      </c>
      <c r="G191" s="685">
        <v>8790</v>
      </c>
      <c r="H191" s="685"/>
    </row>
    <row r="192" spans="1:10" ht="12.75" customHeight="1">
      <c r="A192" s="681" t="s">
        <v>58</v>
      </c>
      <c r="B192" s="685">
        <v>2378.2177076782345</v>
      </c>
      <c r="C192" s="685">
        <v>611.71313559218368</v>
      </c>
      <c r="D192" s="685">
        <v>7.0691567295815103</v>
      </c>
      <c r="E192" s="685">
        <v>0</v>
      </c>
      <c r="F192" s="685">
        <v>0</v>
      </c>
      <c r="G192" s="685">
        <v>2997</v>
      </c>
      <c r="H192" s="685"/>
    </row>
    <row r="193" spans="1:10" ht="12.75" customHeight="1">
      <c r="A193" s="681" t="s">
        <v>51</v>
      </c>
      <c r="B193" s="685">
        <v>0</v>
      </c>
      <c r="C193" s="685">
        <v>0</v>
      </c>
      <c r="D193" s="685">
        <v>0</v>
      </c>
      <c r="E193" s="685">
        <v>0</v>
      </c>
      <c r="F193" s="685">
        <v>0</v>
      </c>
      <c r="G193" s="685">
        <v>0</v>
      </c>
      <c r="H193" s="685"/>
    </row>
    <row r="194" spans="1:10" ht="12.75" customHeight="1">
      <c r="A194" s="681" t="s">
        <v>368</v>
      </c>
      <c r="B194" s="685">
        <v>241.7</v>
      </c>
      <c r="C194" s="685">
        <v>0</v>
      </c>
      <c r="D194" s="685">
        <v>0</v>
      </c>
      <c r="E194" s="685">
        <v>0</v>
      </c>
      <c r="F194" s="685">
        <v>0</v>
      </c>
      <c r="G194" s="685">
        <v>241.7</v>
      </c>
      <c r="H194" s="685"/>
    </row>
    <row r="195" spans="1:10" ht="12.75" customHeight="1">
      <c r="A195" s="681" t="s">
        <v>15</v>
      </c>
      <c r="B195" s="685">
        <v>26836.886268943636</v>
      </c>
      <c r="C195" s="685">
        <v>8619.8132277916411</v>
      </c>
      <c r="D195" s="685">
        <v>1372.1601153634463</v>
      </c>
      <c r="E195" s="685">
        <v>5861.8403879012749</v>
      </c>
      <c r="F195" s="685">
        <v>0</v>
      </c>
      <c r="G195" s="685">
        <v>42690.7</v>
      </c>
      <c r="H195" s="685"/>
    </row>
    <row r="196" spans="1:10" s="672" customFormat="1">
      <c r="A196" s="677"/>
      <c r="B196" s="674"/>
      <c r="C196" s="674"/>
      <c r="D196" s="675"/>
      <c r="E196" s="676"/>
      <c r="F196" s="676"/>
      <c r="G196" s="670"/>
      <c r="H196" s="670"/>
      <c r="I196" s="671"/>
      <c r="J196" s="671"/>
    </row>
    <row r="197" spans="1:10" ht="12.75" customHeight="1">
      <c r="A197" s="688">
        <v>1994</v>
      </c>
      <c r="B197" s="681"/>
      <c r="C197" s="685"/>
      <c r="D197" s="685"/>
      <c r="E197" s="685"/>
      <c r="F197" s="685"/>
      <c r="G197" s="685"/>
      <c r="H197" s="685"/>
    </row>
    <row r="198" spans="1:10" ht="12.75" customHeight="1">
      <c r="A198" s="681" t="s">
        <v>59</v>
      </c>
      <c r="B198" s="685">
        <v>2993.4771780459128</v>
      </c>
      <c r="C198" s="685">
        <v>621.90844130525159</v>
      </c>
      <c r="D198" s="685">
        <v>9.6143806488356294</v>
      </c>
      <c r="E198" s="685">
        <v>0</v>
      </c>
      <c r="F198" s="685">
        <v>0</v>
      </c>
      <c r="G198" s="685">
        <v>3625</v>
      </c>
      <c r="H198" s="685"/>
    </row>
    <row r="199" spans="1:10" ht="12.75" customHeight="1">
      <c r="A199" s="681" t="s">
        <v>13</v>
      </c>
      <c r="B199" s="685">
        <v>21155.894580206583</v>
      </c>
      <c r="C199" s="685">
        <v>6466.5736717351901</v>
      </c>
      <c r="D199" s="685">
        <v>730.5654437150157</v>
      </c>
      <c r="E199" s="685">
        <v>1.9663043432104603</v>
      </c>
      <c r="F199" s="685">
        <v>0</v>
      </c>
      <c r="G199" s="685">
        <v>28355</v>
      </c>
      <c r="H199" s="685"/>
    </row>
    <row r="200" spans="1:10" ht="12.75" customHeight="1">
      <c r="A200" s="681" t="s">
        <v>50</v>
      </c>
      <c r="B200" s="685">
        <v>1250.0243182646013</v>
      </c>
      <c r="C200" s="685">
        <v>1032.0334399996766</v>
      </c>
      <c r="D200" s="685">
        <v>643.14424394555556</v>
      </c>
      <c r="E200" s="685">
        <v>5795.7979977901659</v>
      </c>
      <c r="F200" s="685">
        <v>0</v>
      </c>
      <c r="G200" s="685">
        <v>8721</v>
      </c>
      <c r="H200" s="685"/>
    </row>
    <row r="201" spans="1:10" ht="12.75" customHeight="1">
      <c r="A201" s="681" t="s">
        <v>58</v>
      </c>
      <c r="B201" s="685">
        <v>2393.6675477604449</v>
      </c>
      <c r="C201" s="685">
        <v>602.60104671742499</v>
      </c>
      <c r="D201" s="685">
        <v>7.7314055221301059</v>
      </c>
      <c r="E201" s="685">
        <v>0</v>
      </c>
      <c r="F201" s="685">
        <v>0</v>
      </c>
      <c r="G201" s="685">
        <v>3004</v>
      </c>
      <c r="H201" s="685"/>
    </row>
    <row r="202" spans="1:10" ht="12.75" customHeight="1">
      <c r="A202" s="681" t="s">
        <v>51</v>
      </c>
      <c r="B202" s="685">
        <v>0</v>
      </c>
      <c r="C202" s="685">
        <v>0</v>
      </c>
      <c r="D202" s="685">
        <v>0</v>
      </c>
      <c r="E202" s="685">
        <v>0</v>
      </c>
      <c r="F202" s="685">
        <v>0</v>
      </c>
      <c r="G202" s="685">
        <v>0</v>
      </c>
      <c r="H202" s="685"/>
    </row>
    <row r="203" spans="1:10" ht="12.75" customHeight="1">
      <c r="A203" s="681" t="s">
        <v>368</v>
      </c>
      <c r="B203" s="685">
        <v>241.6</v>
      </c>
      <c r="C203" s="685">
        <v>0</v>
      </c>
      <c r="D203" s="685">
        <v>0</v>
      </c>
      <c r="E203" s="685">
        <v>0</v>
      </c>
      <c r="F203" s="685">
        <v>0</v>
      </c>
      <c r="G203" s="685">
        <v>241.6</v>
      </c>
      <c r="H203" s="685"/>
    </row>
    <row r="204" spans="1:10" ht="12.75" customHeight="1">
      <c r="A204" s="681" t="s">
        <v>15</v>
      </c>
      <c r="B204" s="685">
        <v>28034.663624277538</v>
      </c>
      <c r="C204" s="685">
        <v>8723.1165997575426</v>
      </c>
      <c r="D204" s="685">
        <v>1391.055473831537</v>
      </c>
      <c r="E204" s="685">
        <v>5797.7643021333761</v>
      </c>
      <c r="F204" s="685">
        <v>0</v>
      </c>
      <c r="G204" s="685">
        <v>43946.6</v>
      </c>
      <c r="H204" s="685"/>
    </row>
    <row r="205" spans="1:10" s="672" customFormat="1">
      <c r="A205" s="677"/>
      <c r="B205" s="674"/>
      <c r="C205" s="674"/>
      <c r="D205" s="675"/>
      <c r="E205" s="676"/>
      <c r="F205" s="676"/>
      <c r="G205" s="670"/>
      <c r="H205" s="670"/>
      <c r="I205" s="671"/>
      <c r="J205" s="671"/>
    </row>
    <row r="206" spans="1:10" ht="12.75" customHeight="1">
      <c r="A206" s="688">
        <v>1993</v>
      </c>
      <c r="B206" s="689"/>
      <c r="C206" s="685"/>
      <c r="D206" s="685"/>
      <c r="E206" s="685"/>
      <c r="F206" s="685"/>
      <c r="G206" s="685"/>
      <c r="H206" s="685"/>
    </row>
    <row r="207" spans="1:10" ht="12.75" customHeight="1">
      <c r="A207" s="681" t="s">
        <v>59</v>
      </c>
      <c r="B207" s="685">
        <v>3649.8661492744382</v>
      </c>
      <c r="C207" s="685">
        <v>735.50311474109515</v>
      </c>
      <c r="D207" s="685">
        <v>10.630735984466302</v>
      </c>
      <c r="E207" s="685">
        <v>0</v>
      </c>
      <c r="F207" s="685">
        <v>0</v>
      </c>
      <c r="G207" s="685">
        <v>4396</v>
      </c>
      <c r="H207" s="685"/>
    </row>
    <row r="208" spans="1:10" ht="12.75" customHeight="1">
      <c r="A208" s="681" t="s">
        <v>13</v>
      </c>
      <c r="B208" s="685">
        <v>21989.491261587285</v>
      </c>
      <c r="C208" s="685">
        <v>6519.5120959076758</v>
      </c>
      <c r="D208" s="685">
        <v>743.13078540953973</v>
      </c>
      <c r="E208" s="685">
        <v>1.8658570954970031</v>
      </c>
      <c r="F208" s="685">
        <v>0</v>
      </c>
      <c r="G208" s="685">
        <v>29254</v>
      </c>
      <c r="H208" s="685"/>
    </row>
    <row r="209" spans="1:10" ht="12.75" customHeight="1">
      <c r="A209" s="681" t="s">
        <v>50</v>
      </c>
      <c r="B209" s="685">
        <v>1255.897288921163</v>
      </c>
      <c r="C209" s="685">
        <v>1005.7418191701188</v>
      </c>
      <c r="D209" s="685">
        <v>652.12900217846538</v>
      </c>
      <c r="E209" s="685">
        <v>5725.2318897302539</v>
      </c>
      <c r="F209" s="685">
        <v>0</v>
      </c>
      <c r="G209" s="685">
        <v>8639</v>
      </c>
      <c r="H209" s="685"/>
    </row>
    <row r="210" spans="1:10" ht="12.75" customHeight="1">
      <c r="A210" s="681" t="s">
        <v>58</v>
      </c>
      <c r="B210" s="685">
        <v>2419.6898319942147</v>
      </c>
      <c r="C210" s="685">
        <v>590.85760186989796</v>
      </c>
      <c r="D210" s="685">
        <v>8.4525661358874196</v>
      </c>
      <c r="E210" s="685">
        <v>0</v>
      </c>
      <c r="F210" s="685">
        <v>0</v>
      </c>
      <c r="G210" s="685">
        <v>3019</v>
      </c>
      <c r="H210" s="685"/>
    </row>
    <row r="211" spans="1:10" ht="12.75" customHeight="1">
      <c r="A211" s="681" t="s">
        <v>51</v>
      </c>
      <c r="B211" s="685">
        <v>0</v>
      </c>
      <c r="C211" s="685">
        <v>0</v>
      </c>
      <c r="D211" s="685">
        <v>0</v>
      </c>
      <c r="E211" s="685">
        <v>0</v>
      </c>
      <c r="F211" s="685">
        <v>0</v>
      </c>
      <c r="G211" s="685">
        <v>0</v>
      </c>
      <c r="H211" s="685"/>
    </row>
    <row r="212" spans="1:10" ht="12.75" customHeight="1">
      <c r="A212" s="681" t="s">
        <v>368</v>
      </c>
      <c r="B212" s="685">
        <v>240.6</v>
      </c>
      <c r="C212" s="685">
        <v>0</v>
      </c>
      <c r="D212" s="685">
        <v>0</v>
      </c>
      <c r="E212" s="685">
        <v>0</v>
      </c>
      <c r="F212" s="685">
        <v>0</v>
      </c>
      <c r="G212" s="685">
        <v>240.6</v>
      </c>
      <c r="H212" s="685"/>
    </row>
    <row r="213" spans="1:10" ht="12.75" customHeight="1">
      <c r="A213" s="681" t="s">
        <v>15</v>
      </c>
      <c r="B213" s="685">
        <v>29555.544531777101</v>
      </c>
      <c r="C213" s="685">
        <v>8851.614631688788</v>
      </c>
      <c r="D213" s="685">
        <v>1414.3430897083588</v>
      </c>
      <c r="E213" s="685">
        <v>5727.0977468257506</v>
      </c>
      <c r="F213" s="685">
        <v>0</v>
      </c>
      <c r="G213" s="685">
        <v>45548.6</v>
      </c>
      <c r="H213" s="685"/>
    </row>
    <row r="214" spans="1:10" s="672" customFormat="1">
      <c r="A214" s="677"/>
      <c r="B214" s="674"/>
      <c r="C214" s="674"/>
      <c r="D214" s="675"/>
      <c r="E214" s="676"/>
      <c r="F214" s="676"/>
      <c r="G214" s="670"/>
      <c r="H214" s="670"/>
      <c r="I214" s="671"/>
      <c r="J214" s="671"/>
    </row>
    <row r="215" spans="1:10" ht="12.75" customHeight="1">
      <c r="A215" s="688">
        <v>1992</v>
      </c>
      <c r="B215" s="681"/>
      <c r="C215" s="685"/>
      <c r="D215" s="685"/>
      <c r="E215" s="685"/>
      <c r="F215" s="685"/>
      <c r="G215" s="685"/>
      <c r="H215" s="685"/>
    </row>
    <row r="216" spans="1:10" ht="12.75" customHeight="1">
      <c r="A216" s="681" t="s">
        <v>59</v>
      </c>
      <c r="B216" s="685">
        <v>2991.0647431057419</v>
      </c>
      <c r="C216" s="685">
        <v>987.19310016399299</v>
      </c>
      <c r="D216" s="685">
        <v>11.742156730264981</v>
      </c>
      <c r="E216" s="685">
        <v>0</v>
      </c>
      <c r="F216" s="685">
        <v>0</v>
      </c>
      <c r="G216" s="685">
        <v>3990</v>
      </c>
      <c r="H216" s="685"/>
    </row>
    <row r="217" spans="1:10" ht="12.75" customHeight="1">
      <c r="A217" s="681" t="s">
        <v>13</v>
      </c>
      <c r="B217" s="685">
        <v>20956.277530231215</v>
      </c>
      <c r="C217" s="685">
        <v>6672.869458584968</v>
      </c>
      <c r="D217" s="685">
        <v>758.08738150484169</v>
      </c>
      <c r="E217" s="685">
        <v>1.7656296789749208</v>
      </c>
      <c r="F217" s="685">
        <v>0</v>
      </c>
      <c r="G217" s="685">
        <v>28389</v>
      </c>
      <c r="H217" s="685"/>
    </row>
    <row r="218" spans="1:10" ht="12.75" customHeight="1">
      <c r="A218" s="681" t="s">
        <v>50</v>
      </c>
      <c r="B218" s="685">
        <v>1457.9442612525165</v>
      </c>
      <c r="C218" s="685">
        <v>818.11483430601186</v>
      </c>
      <c r="D218" s="685">
        <v>659.28781476162544</v>
      </c>
      <c r="E218" s="685">
        <v>5619.6530896798467</v>
      </c>
      <c r="F218" s="685">
        <v>0</v>
      </c>
      <c r="G218" s="685">
        <v>8555</v>
      </c>
      <c r="H218" s="685"/>
    </row>
    <row r="219" spans="1:10" ht="12.75" customHeight="1">
      <c r="A219" s="681" t="s">
        <v>58</v>
      </c>
      <c r="B219" s="685">
        <v>2425.5309585457439</v>
      </c>
      <c r="C219" s="685">
        <v>454.3154463188236</v>
      </c>
      <c r="D219" s="685">
        <v>9.153595135432429</v>
      </c>
      <c r="E219" s="685">
        <v>0</v>
      </c>
      <c r="F219" s="685">
        <v>0</v>
      </c>
      <c r="G219" s="685">
        <v>2889</v>
      </c>
      <c r="H219" s="685"/>
    </row>
    <row r="220" spans="1:10" ht="12.75" customHeight="1">
      <c r="A220" s="681" t="s">
        <v>51</v>
      </c>
      <c r="B220" s="685">
        <v>0</v>
      </c>
      <c r="C220" s="685">
        <v>0</v>
      </c>
      <c r="D220" s="685">
        <v>0</v>
      </c>
      <c r="E220" s="685">
        <v>0</v>
      </c>
      <c r="F220" s="685">
        <v>0</v>
      </c>
      <c r="G220" s="685">
        <v>0</v>
      </c>
      <c r="H220" s="685"/>
    </row>
    <row r="221" spans="1:10" ht="12.75" customHeight="1">
      <c r="A221" s="681" t="s">
        <v>368</v>
      </c>
      <c r="B221" s="685">
        <v>243.3</v>
      </c>
      <c r="C221" s="685">
        <v>0</v>
      </c>
      <c r="D221" s="685">
        <v>0</v>
      </c>
      <c r="E221" s="685">
        <v>0</v>
      </c>
      <c r="F221" s="685">
        <v>0</v>
      </c>
      <c r="G221" s="685">
        <v>243.3</v>
      </c>
      <c r="H221" s="685"/>
    </row>
    <row r="222" spans="1:10" ht="12.75" customHeight="1">
      <c r="A222" s="681" t="s">
        <v>15</v>
      </c>
      <c r="B222" s="685">
        <v>28074.117493135214</v>
      </c>
      <c r="C222" s="685">
        <v>8932.4928393737973</v>
      </c>
      <c r="D222" s="685">
        <v>1438.2709481321644</v>
      </c>
      <c r="E222" s="685">
        <v>5621.4187193588214</v>
      </c>
      <c r="F222" s="685">
        <v>0</v>
      </c>
      <c r="G222" s="685">
        <v>44066.3</v>
      </c>
      <c r="H222" s="685"/>
    </row>
    <row r="223" spans="1:10" s="672" customFormat="1">
      <c r="A223" s="677"/>
      <c r="B223" s="674"/>
      <c r="C223" s="674"/>
      <c r="D223" s="675"/>
      <c r="E223" s="676"/>
      <c r="F223" s="676"/>
      <c r="G223" s="670"/>
      <c r="H223" s="670"/>
      <c r="I223" s="671"/>
      <c r="J223" s="671"/>
    </row>
    <row r="224" spans="1:10" ht="12.75" customHeight="1">
      <c r="A224" s="688">
        <v>1991</v>
      </c>
      <c r="B224" s="681"/>
      <c r="C224" s="685"/>
      <c r="D224" s="685"/>
      <c r="E224" s="685"/>
      <c r="F224" s="685"/>
      <c r="G224" s="685"/>
      <c r="H224" s="685"/>
    </row>
    <row r="225" spans="1:10" ht="12.75" customHeight="1">
      <c r="A225" s="681" t="s">
        <v>59</v>
      </c>
      <c r="B225" s="685">
        <v>3438.9487241890834</v>
      </c>
      <c r="C225" s="685">
        <v>1125.0243034839261</v>
      </c>
      <c r="D225" s="685">
        <v>13.026972326990153</v>
      </c>
      <c r="E225" s="685">
        <v>0</v>
      </c>
      <c r="F225" s="685">
        <v>0</v>
      </c>
      <c r="G225" s="685">
        <v>4577</v>
      </c>
      <c r="H225" s="685"/>
    </row>
    <row r="226" spans="1:10" ht="12.75" customHeight="1">
      <c r="A226" s="681" t="s">
        <v>13</v>
      </c>
      <c r="B226" s="685">
        <v>21239.112245357996</v>
      </c>
      <c r="C226" s="685">
        <v>6703.3941195148882</v>
      </c>
      <c r="D226" s="685">
        <v>776.82600178067116</v>
      </c>
      <c r="E226" s="685">
        <v>1.6676333464443251</v>
      </c>
      <c r="F226" s="685">
        <v>0</v>
      </c>
      <c r="G226" s="685">
        <v>28721</v>
      </c>
      <c r="H226" s="685"/>
    </row>
    <row r="227" spans="1:10" ht="12.75" customHeight="1">
      <c r="A227" s="681" t="s">
        <v>50</v>
      </c>
      <c r="B227" s="685">
        <v>1429.5545942535557</v>
      </c>
      <c r="C227" s="685">
        <v>795.12241882609521</v>
      </c>
      <c r="D227" s="685">
        <v>670.99045725172812</v>
      </c>
      <c r="E227" s="685">
        <v>5540.3325296686216</v>
      </c>
      <c r="F227" s="685">
        <v>0</v>
      </c>
      <c r="G227" s="685">
        <v>8436</v>
      </c>
      <c r="H227" s="685"/>
    </row>
    <row r="228" spans="1:10" ht="12.75" customHeight="1">
      <c r="A228" s="681" t="s">
        <v>58</v>
      </c>
      <c r="B228" s="685">
        <v>2374.1745402664656</v>
      </c>
      <c r="C228" s="685">
        <v>440.78137002793096</v>
      </c>
      <c r="D228" s="685">
        <v>10.044089705603376</v>
      </c>
      <c r="E228" s="685">
        <v>0</v>
      </c>
      <c r="F228" s="685">
        <v>0</v>
      </c>
      <c r="G228" s="685">
        <v>2825</v>
      </c>
      <c r="H228" s="685"/>
    </row>
    <row r="229" spans="1:10" ht="12.75" customHeight="1">
      <c r="A229" s="681" t="s">
        <v>51</v>
      </c>
      <c r="B229" s="685">
        <v>0</v>
      </c>
      <c r="C229" s="685">
        <v>0</v>
      </c>
      <c r="D229" s="685">
        <v>0</v>
      </c>
      <c r="E229" s="685">
        <v>0</v>
      </c>
      <c r="F229" s="685">
        <v>0</v>
      </c>
      <c r="G229" s="685">
        <v>0</v>
      </c>
      <c r="H229" s="685"/>
    </row>
    <row r="230" spans="1:10" ht="12.75" customHeight="1">
      <c r="A230" s="681" t="s">
        <v>368</v>
      </c>
      <c r="B230" s="685">
        <v>208.7</v>
      </c>
      <c r="C230" s="685">
        <v>0</v>
      </c>
      <c r="D230" s="685">
        <v>0</v>
      </c>
      <c r="E230" s="685">
        <v>0</v>
      </c>
      <c r="F230" s="685">
        <v>0</v>
      </c>
      <c r="G230" s="685">
        <v>208.7</v>
      </c>
      <c r="H230" s="685"/>
    </row>
    <row r="231" spans="1:10" ht="12.75" customHeight="1">
      <c r="A231" s="681" t="s">
        <v>15</v>
      </c>
      <c r="B231" s="685">
        <v>28690.490104067099</v>
      </c>
      <c r="C231" s="685">
        <v>9064.3222118528411</v>
      </c>
      <c r="D231" s="685">
        <v>1470.8875210649928</v>
      </c>
      <c r="E231" s="685">
        <v>5542.0001630150664</v>
      </c>
      <c r="F231" s="685">
        <v>0</v>
      </c>
      <c r="G231" s="685">
        <v>44767.7</v>
      </c>
      <c r="H231" s="685"/>
    </row>
    <row r="232" spans="1:10" s="672" customFormat="1">
      <c r="A232" s="677"/>
      <c r="B232" s="674"/>
      <c r="C232" s="674"/>
      <c r="D232" s="675"/>
      <c r="E232" s="676"/>
      <c r="F232" s="676"/>
      <c r="G232" s="670"/>
      <c r="H232" s="670"/>
      <c r="I232" s="671"/>
      <c r="J232" s="671"/>
    </row>
    <row r="233" spans="1:10" ht="15" customHeight="1">
      <c r="A233" s="688">
        <v>1990</v>
      </c>
      <c r="B233" s="690"/>
      <c r="C233" s="691"/>
      <c r="D233" s="691"/>
      <c r="E233" s="692"/>
      <c r="F233" s="692"/>
      <c r="G233" s="693"/>
      <c r="H233" s="693"/>
    </row>
    <row r="234" spans="1:10" ht="12.75" customHeight="1">
      <c r="A234" s="681" t="s">
        <v>59</v>
      </c>
      <c r="B234" s="685">
        <v>2764.2495548563302</v>
      </c>
      <c r="C234" s="685">
        <v>1390.4173365262793</v>
      </c>
      <c r="D234" s="685">
        <v>14.333108617389966</v>
      </c>
      <c r="E234" s="685">
        <v>0</v>
      </c>
      <c r="F234" s="685">
        <v>0</v>
      </c>
      <c r="G234" s="685">
        <v>4169</v>
      </c>
      <c r="H234" s="685"/>
    </row>
    <row r="235" spans="1:10" ht="12.75" customHeight="1">
      <c r="A235" s="681" t="s">
        <v>13</v>
      </c>
      <c r="B235" s="685">
        <v>18484.063946263243</v>
      </c>
      <c r="C235" s="685">
        <v>6548.6738760517419</v>
      </c>
      <c r="D235" s="685">
        <v>800.7660531652532</v>
      </c>
      <c r="E235" s="685">
        <v>1.4961245197629081</v>
      </c>
      <c r="F235" s="685">
        <v>0</v>
      </c>
      <c r="G235" s="685">
        <v>25835</v>
      </c>
      <c r="H235" s="685"/>
    </row>
    <row r="236" spans="1:10" ht="12.75" customHeight="1">
      <c r="A236" s="681" t="s">
        <v>50</v>
      </c>
      <c r="B236" s="685">
        <v>1100.8426321685722</v>
      </c>
      <c r="C236" s="685">
        <v>818.91855082355164</v>
      </c>
      <c r="D236" s="685">
        <v>682.82122239724822</v>
      </c>
      <c r="E236" s="685">
        <v>5463.4175946106279</v>
      </c>
      <c r="F236" s="685">
        <v>0</v>
      </c>
      <c r="G236" s="685">
        <v>8066</v>
      </c>
      <c r="H236" s="685"/>
    </row>
    <row r="237" spans="1:10" ht="12.75" customHeight="1">
      <c r="A237" s="681" t="s">
        <v>58</v>
      </c>
      <c r="B237" s="685">
        <v>2063.0148680028738</v>
      </c>
      <c r="C237" s="685">
        <v>405.97905633305794</v>
      </c>
      <c r="D237" s="685">
        <v>11.006075664068126</v>
      </c>
      <c r="E237" s="685">
        <v>0</v>
      </c>
      <c r="F237" s="685">
        <v>0</v>
      </c>
      <c r="G237" s="685">
        <v>2480</v>
      </c>
      <c r="H237" s="685"/>
    </row>
    <row r="238" spans="1:10" ht="12.75" customHeight="1">
      <c r="A238" s="681" t="s">
        <v>51</v>
      </c>
      <c r="B238" s="685">
        <v>0</v>
      </c>
      <c r="C238" s="685">
        <v>0</v>
      </c>
      <c r="D238" s="685">
        <v>0</v>
      </c>
      <c r="E238" s="685">
        <v>0</v>
      </c>
      <c r="F238" s="685">
        <v>0</v>
      </c>
      <c r="G238" s="685">
        <v>0</v>
      </c>
      <c r="H238" s="685"/>
    </row>
    <row r="239" spans="1:10" ht="12.75" customHeight="1">
      <c r="A239" s="681" t="s">
        <v>368</v>
      </c>
      <c r="B239" s="685">
        <v>205.5</v>
      </c>
      <c r="C239" s="685">
        <v>0</v>
      </c>
      <c r="D239" s="685">
        <v>0</v>
      </c>
      <c r="E239" s="685">
        <v>0</v>
      </c>
      <c r="F239" s="685">
        <v>0</v>
      </c>
      <c r="G239" s="685">
        <v>205.5</v>
      </c>
      <c r="H239" s="685"/>
    </row>
    <row r="240" spans="1:10" ht="12.75" customHeight="1">
      <c r="A240" s="681" t="s">
        <v>15</v>
      </c>
      <c r="B240" s="685">
        <v>24617.671001291019</v>
      </c>
      <c r="C240" s="685">
        <v>9163.9888197346299</v>
      </c>
      <c r="D240" s="685">
        <v>1508.9264598439593</v>
      </c>
      <c r="E240" s="685">
        <v>5464.9137191303907</v>
      </c>
      <c r="F240" s="685">
        <v>0</v>
      </c>
      <c r="G240" s="685">
        <v>40755.5</v>
      </c>
      <c r="H240" s="685"/>
    </row>
    <row r="241" spans="1:10" ht="12.75" customHeight="1">
      <c r="A241" s="681"/>
      <c r="B241" s="685"/>
      <c r="C241" s="685"/>
      <c r="D241" s="685"/>
      <c r="E241" s="685"/>
      <c r="F241" s="685"/>
      <c r="G241" s="685"/>
      <c r="H241" s="685"/>
    </row>
    <row r="242" spans="1:10" ht="12.75" customHeight="1">
      <c r="A242" s="694" t="s">
        <v>371</v>
      </c>
      <c r="B242" s="695"/>
      <c r="C242" s="685"/>
      <c r="D242" s="685"/>
      <c r="E242" s="685"/>
      <c r="F242" s="685"/>
      <c r="G242" s="685"/>
      <c r="H242" s="685"/>
    </row>
    <row r="243" spans="1:10" s="672" customFormat="1">
      <c r="A243" s="677"/>
      <c r="B243" s="674"/>
      <c r="C243" s="674"/>
      <c r="D243" s="674"/>
      <c r="E243" s="674"/>
      <c r="F243" s="674"/>
      <c r="G243" s="674"/>
      <c r="H243" s="674"/>
      <c r="I243" s="671"/>
      <c r="J243" s="671"/>
    </row>
    <row r="244" spans="1:10" ht="15" customHeight="1">
      <c r="A244" s="686">
        <v>1970</v>
      </c>
      <c r="B244" s="696">
        <v>21302.106343146159</v>
      </c>
      <c r="C244" s="697">
        <v>10720.439955237733</v>
      </c>
      <c r="D244" s="697">
        <v>2198.6904087228399</v>
      </c>
      <c r="E244" s="698">
        <v>2662.7632928932703</v>
      </c>
      <c r="F244" s="685">
        <v>0</v>
      </c>
      <c r="G244" s="699">
        <v>36884</v>
      </c>
      <c r="H244" s="699"/>
    </row>
    <row r="245" spans="1:10" ht="15" customHeight="1">
      <c r="A245" s="686">
        <v>1971</v>
      </c>
      <c r="B245" s="696">
        <v>19781.876150727683</v>
      </c>
      <c r="C245" s="697">
        <v>10842.511659210824</v>
      </c>
      <c r="D245" s="697">
        <v>2183.41412970187</v>
      </c>
      <c r="E245" s="698">
        <v>2813.1980603596289</v>
      </c>
      <c r="F245" s="685">
        <v>0</v>
      </c>
      <c r="G245" s="699">
        <v>35621.000000000007</v>
      </c>
      <c r="H245" s="699"/>
    </row>
    <row r="246" spans="1:10" ht="15" customHeight="1">
      <c r="A246" s="686">
        <v>1972</v>
      </c>
      <c r="B246" s="696">
        <v>20411.033148615588</v>
      </c>
      <c r="C246" s="697">
        <v>10710.734207180272</v>
      </c>
      <c r="D246" s="697">
        <v>2162.9760706214515</v>
      </c>
      <c r="E246" s="698">
        <v>2976.2565735826925</v>
      </c>
      <c r="F246" s="685">
        <v>0</v>
      </c>
      <c r="G246" s="699">
        <v>36261.000000000007</v>
      </c>
      <c r="H246" s="699"/>
    </row>
    <row r="247" spans="1:10" ht="15" customHeight="1">
      <c r="A247" s="686">
        <v>1973</v>
      </c>
      <c r="B247" s="696">
        <v>21570.783311278141</v>
      </c>
      <c r="C247" s="697">
        <v>10677.111584564096</v>
      </c>
      <c r="D247" s="697">
        <v>2154.2591826215858</v>
      </c>
      <c r="E247" s="698">
        <v>3173.8459215361763</v>
      </c>
      <c r="F247" s="685">
        <v>0</v>
      </c>
      <c r="G247" s="699">
        <v>37576</v>
      </c>
      <c r="H247" s="699"/>
    </row>
    <row r="248" spans="1:10" ht="15" customHeight="1">
      <c r="A248" s="686">
        <v>1974</v>
      </c>
      <c r="B248" s="696">
        <v>21863.573829185047</v>
      </c>
      <c r="C248" s="697">
        <v>10628.429577917028</v>
      </c>
      <c r="D248" s="697">
        <v>2141.9312400646209</v>
      </c>
      <c r="E248" s="698">
        <v>3368.0653528333082</v>
      </c>
      <c r="F248" s="685">
        <v>0</v>
      </c>
      <c r="G248" s="699">
        <v>38002</v>
      </c>
      <c r="H248" s="699"/>
    </row>
    <row r="249" spans="1:10" ht="15" customHeight="1">
      <c r="A249" s="686">
        <v>1975</v>
      </c>
      <c r="B249" s="696">
        <v>20889.776973981225</v>
      </c>
      <c r="C249" s="697">
        <v>10514.21464360135</v>
      </c>
      <c r="D249" s="697">
        <v>2125.3679321000945</v>
      </c>
      <c r="E249" s="698">
        <v>3532.6404503173317</v>
      </c>
      <c r="F249" s="685">
        <v>0</v>
      </c>
      <c r="G249" s="699">
        <v>37062</v>
      </c>
      <c r="H249" s="699"/>
    </row>
    <row r="250" spans="1:10" ht="15" customHeight="1">
      <c r="A250" s="686">
        <v>1976</v>
      </c>
      <c r="B250" s="696">
        <v>20259.655630788926</v>
      </c>
      <c r="C250" s="697">
        <v>10606.647673382331</v>
      </c>
      <c r="D250" s="697">
        <v>2100.596149299382</v>
      </c>
      <c r="E250" s="698">
        <v>3667.1005465293565</v>
      </c>
      <c r="F250" s="685">
        <v>0</v>
      </c>
      <c r="G250" s="699">
        <v>36634</v>
      </c>
      <c r="H250" s="699"/>
    </row>
    <row r="251" spans="1:10" ht="15" customHeight="1">
      <c r="A251" s="686">
        <v>1977</v>
      </c>
      <c r="B251" s="696">
        <v>21442.911131060682</v>
      </c>
      <c r="C251" s="697">
        <v>10585.277268830863</v>
      </c>
      <c r="D251" s="697">
        <v>2078.450090767853</v>
      </c>
      <c r="E251" s="698">
        <v>3791.361509340612</v>
      </c>
      <c r="F251" s="685">
        <v>0</v>
      </c>
      <c r="G251" s="699">
        <v>37898.000000000007</v>
      </c>
      <c r="H251" s="699"/>
    </row>
    <row r="252" spans="1:10" ht="15" customHeight="1">
      <c r="A252" s="686">
        <v>1978</v>
      </c>
      <c r="B252" s="696">
        <v>22359.519850198594</v>
      </c>
      <c r="C252" s="697">
        <v>10373.824135417341</v>
      </c>
      <c r="D252" s="697">
        <v>2051.3753667819547</v>
      </c>
      <c r="E252" s="698">
        <v>3904.2806476021115</v>
      </c>
      <c r="F252" s="685">
        <v>0</v>
      </c>
      <c r="G252" s="699">
        <v>38689</v>
      </c>
      <c r="H252" s="699"/>
    </row>
    <row r="253" spans="1:10" ht="15" customHeight="1">
      <c r="A253" s="686">
        <v>1979</v>
      </c>
      <c r="B253" s="696">
        <v>25202.583014607466</v>
      </c>
      <c r="C253" s="697">
        <v>10313.47336779026</v>
      </c>
      <c r="D253" s="697">
        <v>2026.7526151380473</v>
      </c>
      <c r="E253" s="698">
        <v>4023.1910024642216</v>
      </c>
      <c r="F253" s="685">
        <v>0</v>
      </c>
      <c r="G253" s="699">
        <v>41565.999999999993</v>
      </c>
      <c r="H253" s="699"/>
    </row>
    <row r="254" spans="1:10" ht="15" customHeight="1">
      <c r="A254" s="686">
        <v>1980</v>
      </c>
      <c r="B254" s="696">
        <v>23606.586928396304</v>
      </c>
      <c r="C254" s="697">
        <v>10111.905634209317</v>
      </c>
      <c r="D254" s="697">
        <v>1991.7215422098955</v>
      </c>
      <c r="E254" s="698">
        <v>4130.7858951844801</v>
      </c>
      <c r="F254" s="685">
        <v>0</v>
      </c>
      <c r="G254" s="699">
        <v>39840.999999999993</v>
      </c>
      <c r="H254" s="699"/>
    </row>
    <row r="255" spans="1:10" ht="15" customHeight="1">
      <c r="A255" s="686">
        <v>1981</v>
      </c>
      <c r="B255" s="696">
        <v>23408.188846823294</v>
      </c>
      <c r="C255" s="697">
        <v>10062.174948091708</v>
      </c>
      <c r="D255" s="697">
        <v>1957.241381685734</v>
      </c>
      <c r="E255" s="698">
        <v>4246.3948233992642</v>
      </c>
      <c r="F255" s="685">
        <v>0</v>
      </c>
      <c r="G255" s="699">
        <v>39674</v>
      </c>
      <c r="H255" s="699"/>
    </row>
    <row r="256" spans="1:10" ht="15" customHeight="1">
      <c r="A256" s="686">
        <v>1982</v>
      </c>
      <c r="B256" s="696">
        <v>22967.486072823122</v>
      </c>
      <c r="C256" s="697">
        <v>9956.5753739804022</v>
      </c>
      <c r="D256" s="697">
        <v>1924.5661880571045</v>
      </c>
      <c r="E256" s="698">
        <v>4369.3723651393775</v>
      </c>
      <c r="F256" s="685">
        <v>0</v>
      </c>
      <c r="G256" s="699">
        <v>39218</v>
      </c>
      <c r="H256" s="699"/>
    </row>
    <row r="257" spans="1:10" ht="15" customHeight="1">
      <c r="A257" s="686">
        <v>1983</v>
      </c>
      <c r="B257" s="696">
        <v>22818.663701327867</v>
      </c>
      <c r="C257" s="697">
        <v>9811.1980743712029</v>
      </c>
      <c r="D257" s="697">
        <v>1882.1324720079579</v>
      </c>
      <c r="E257" s="698">
        <v>4502.0057522929728</v>
      </c>
      <c r="F257" s="685">
        <v>0</v>
      </c>
      <c r="G257" s="699">
        <v>39014</v>
      </c>
      <c r="H257" s="699"/>
    </row>
    <row r="258" spans="1:10" ht="15" customHeight="1">
      <c r="A258" s="686">
        <v>1984</v>
      </c>
      <c r="B258" s="696">
        <v>21777.914721422538</v>
      </c>
      <c r="C258" s="697">
        <v>9634.6328669831692</v>
      </c>
      <c r="D258" s="697">
        <v>1833.0715709647181</v>
      </c>
      <c r="E258" s="698">
        <v>4650.3808406295711</v>
      </c>
      <c r="F258" s="685">
        <v>0</v>
      </c>
      <c r="G258" s="699">
        <v>37896</v>
      </c>
      <c r="H258" s="699"/>
    </row>
    <row r="259" spans="1:10" ht="15" customHeight="1">
      <c r="A259" s="686">
        <v>1985</v>
      </c>
      <c r="B259" s="696">
        <v>25735.350297865887</v>
      </c>
      <c r="C259" s="697">
        <v>9670.2852467391986</v>
      </c>
      <c r="D259" s="697">
        <v>1799.2172768676992</v>
      </c>
      <c r="E259" s="698">
        <v>4857.1471785272106</v>
      </c>
      <c r="F259" s="685">
        <v>0</v>
      </c>
      <c r="G259" s="699">
        <v>42062</v>
      </c>
      <c r="H259" s="699"/>
    </row>
    <row r="260" spans="1:10" ht="15" customHeight="1">
      <c r="A260" s="686">
        <v>1986</v>
      </c>
      <c r="B260" s="696">
        <v>27226.057510423652</v>
      </c>
      <c r="C260" s="697">
        <v>9712.9052826904081</v>
      </c>
      <c r="D260" s="697">
        <v>1743.6669809853781</v>
      </c>
      <c r="E260" s="698">
        <v>5017.3702259005649</v>
      </c>
      <c r="F260" s="685">
        <v>0</v>
      </c>
      <c r="G260" s="699">
        <v>43700</v>
      </c>
      <c r="H260" s="699"/>
    </row>
    <row r="261" spans="1:10" ht="15" customHeight="1">
      <c r="A261" s="686">
        <v>1987</v>
      </c>
      <c r="B261" s="696">
        <v>27159.881164337334</v>
      </c>
      <c r="C261" s="697">
        <v>9435.7039746001683</v>
      </c>
      <c r="D261" s="697">
        <v>1689.8275421940223</v>
      </c>
      <c r="E261" s="698">
        <v>5174.5873188684782</v>
      </c>
      <c r="F261" s="685">
        <v>0</v>
      </c>
      <c r="G261" s="699">
        <v>43460</v>
      </c>
      <c r="H261" s="699"/>
    </row>
    <row r="262" spans="1:10" ht="15" customHeight="1">
      <c r="A262" s="686">
        <v>1988</v>
      </c>
      <c r="B262" s="696">
        <v>26072.825696768796</v>
      </c>
      <c r="C262" s="697">
        <v>9361.6097962207878</v>
      </c>
      <c r="D262" s="697">
        <v>1637.5556450939685</v>
      </c>
      <c r="E262" s="698">
        <v>5295.0088619164471</v>
      </c>
      <c r="F262" s="685">
        <v>0</v>
      </c>
      <c r="G262" s="699">
        <v>42367.000000000007</v>
      </c>
      <c r="H262" s="699"/>
    </row>
    <row r="263" spans="1:10" ht="15" customHeight="1">
      <c r="A263" s="686">
        <v>1989</v>
      </c>
      <c r="B263" s="696">
        <v>24006.413421884787</v>
      </c>
      <c r="C263" s="697">
        <v>9262.251290730248</v>
      </c>
      <c r="D263" s="697">
        <v>1585.3326274667522</v>
      </c>
      <c r="E263" s="698">
        <v>5404.0026599182202</v>
      </c>
      <c r="F263" s="685">
        <v>0</v>
      </c>
      <c r="G263" s="699">
        <v>40258.000000000007</v>
      </c>
      <c r="H263" s="699"/>
    </row>
    <row r="264" spans="1:10" ht="15" customHeight="1">
      <c r="A264" s="700"/>
      <c r="B264" s="701"/>
      <c r="C264" s="702"/>
      <c r="D264" s="702"/>
      <c r="E264" s="703"/>
      <c r="F264" s="704"/>
      <c r="G264" s="705"/>
      <c r="H264" s="705"/>
    </row>
    <row r="265" spans="1:10" ht="12.75" customHeight="1" thickBot="1">
      <c r="A265" s="706"/>
      <c r="B265" s="707"/>
      <c r="C265" s="707"/>
      <c r="D265" s="707"/>
      <c r="E265" s="707"/>
      <c r="F265" s="707"/>
      <c r="G265" s="708"/>
      <c r="H265" s="685"/>
    </row>
    <row r="266" spans="1:10" ht="12.75" customHeight="1" thickTop="1">
      <c r="A266" s="700"/>
      <c r="B266" s="679"/>
      <c r="C266" s="709"/>
      <c r="D266" s="709"/>
      <c r="E266" s="709"/>
      <c r="F266" s="709"/>
      <c r="G266" s="709"/>
      <c r="H266" s="709"/>
    </row>
    <row r="267" spans="1:10" ht="12.75" customHeight="1">
      <c r="A267" s="710" t="s">
        <v>372</v>
      </c>
      <c r="B267" s="679"/>
      <c r="C267" s="711"/>
      <c r="D267" s="711"/>
      <c r="E267" s="711"/>
      <c r="F267" s="711"/>
      <c r="G267" s="711"/>
      <c r="H267" s="711"/>
    </row>
    <row r="268" spans="1:10">
      <c r="A268" s="712" t="s">
        <v>373</v>
      </c>
      <c r="B268" s="700"/>
    </row>
    <row r="269" spans="1:10" s="712" customFormat="1">
      <c r="A269" s="713" t="s">
        <v>374</v>
      </c>
      <c r="B269" s="714"/>
      <c r="I269" s="715"/>
      <c r="J269" s="715"/>
    </row>
    <row r="270" spans="1:10" s="712" customFormat="1">
      <c r="A270" s="713" t="s">
        <v>375</v>
      </c>
      <c r="C270" s="714"/>
      <c r="D270" s="714"/>
      <c r="E270" s="714"/>
      <c r="F270" s="714"/>
      <c r="G270" s="714"/>
      <c r="H270" s="714"/>
      <c r="I270" s="715"/>
      <c r="J270" s="715"/>
    </row>
    <row r="271" spans="1:10" s="712" customFormat="1">
      <c r="A271" s="713" t="s">
        <v>1848</v>
      </c>
      <c r="C271" s="714"/>
      <c r="D271" s="714"/>
      <c r="E271" s="714"/>
      <c r="F271" s="714"/>
      <c r="G271" s="714"/>
      <c r="H271" s="714"/>
      <c r="I271" s="715"/>
      <c r="J271" s="715"/>
    </row>
    <row r="272" spans="1:10" s="712" customFormat="1">
      <c r="A272" s="712" t="s">
        <v>376</v>
      </c>
      <c r="C272" s="714"/>
      <c r="D272" s="714"/>
      <c r="E272" s="714"/>
      <c r="F272" s="714"/>
      <c r="G272" s="714"/>
      <c r="H272" s="714"/>
      <c r="I272" s="715"/>
      <c r="J272" s="715"/>
    </row>
    <row r="273" spans="1:10" s="712" customFormat="1">
      <c r="A273" s="713" t="s">
        <v>377</v>
      </c>
      <c r="C273" s="714"/>
      <c r="D273" s="714"/>
      <c r="E273" s="714"/>
      <c r="F273" s="714"/>
      <c r="G273" s="714"/>
      <c r="H273" s="714"/>
      <c r="I273" s="715"/>
      <c r="J273" s="715"/>
    </row>
    <row r="274" spans="1:10" s="712" customFormat="1">
      <c r="A274" s="712" t="s">
        <v>378</v>
      </c>
      <c r="I274" s="715"/>
      <c r="J274" s="715"/>
    </row>
    <row r="275" spans="1:10" s="712" customFormat="1">
      <c r="A275" s="712" t="s">
        <v>379</v>
      </c>
      <c r="B275" s="716"/>
      <c r="C275" s="716"/>
      <c r="I275" s="715"/>
      <c r="J275" s="715"/>
    </row>
    <row r="276" spans="1:10" s="712" customFormat="1">
      <c r="A276" s="712" t="s">
        <v>380</v>
      </c>
      <c r="C276" s="717"/>
      <c r="I276" s="715"/>
      <c r="J276" s="715"/>
    </row>
    <row r="277" spans="1:10" s="712" customFormat="1">
      <c r="A277" s="712" t="s">
        <v>381</v>
      </c>
      <c r="C277" s="717"/>
      <c r="I277" s="715"/>
      <c r="J277" s="715"/>
    </row>
    <row r="278" spans="1:10" s="712" customFormat="1">
      <c r="A278" s="712" t="s">
        <v>382</v>
      </c>
      <c r="C278" s="717"/>
      <c r="I278" s="715"/>
      <c r="J278" s="715"/>
    </row>
    <row r="279" spans="1:10" s="712" customFormat="1">
      <c r="A279" s="718" t="s">
        <v>383</v>
      </c>
      <c r="I279" s="715"/>
      <c r="J279" s="715"/>
    </row>
    <row r="280" spans="1:10" s="712" customFormat="1">
      <c r="A280" s="716" t="s">
        <v>1914</v>
      </c>
      <c r="I280" s="715"/>
      <c r="J280" s="715"/>
    </row>
    <row r="281" spans="1:10" s="712" customFormat="1">
      <c r="A281" s="716" t="s">
        <v>384</v>
      </c>
      <c r="I281" s="715"/>
      <c r="J281" s="715"/>
    </row>
    <row r="282" spans="1:10" s="712" customFormat="1">
      <c r="A282" s="712" t="s">
        <v>385</v>
      </c>
      <c r="I282" s="715"/>
      <c r="J282" s="715"/>
    </row>
    <row r="283" spans="1:10" s="712" customFormat="1">
      <c r="A283" s="716" t="s">
        <v>386</v>
      </c>
      <c r="I283" s="715"/>
      <c r="J283" s="715"/>
    </row>
    <row r="284" spans="1:10" s="712" customFormat="1">
      <c r="A284" s="716" t="s">
        <v>387</v>
      </c>
      <c r="I284" s="715"/>
      <c r="J284" s="715"/>
    </row>
    <row r="285" spans="1:10" s="712" customFormat="1">
      <c r="A285" s="716" t="s">
        <v>388</v>
      </c>
      <c r="I285" s="715"/>
      <c r="J285" s="715"/>
    </row>
    <row r="286" spans="1:10" s="712" customFormat="1">
      <c r="I286" s="715"/>
      <c r="J286" s="715"/>
    </row>
    <row r="287" spans="1:10" s="712" customFormat="1">
      <c r="B287" s="716"/>
      <c r="I287" s="715"/>
      <c r="J287" s="715"/>
    </row>
    <row r="288" spans="1:10" s="712" customFormat="1">
      <c r="B288" s="716"/>
      <c r="I288" s="715"/>
      <c r="J288" s="715"/>
    </row>
    <row r="289" spans="1:10" s="712" customFormat="1">
      <c r="I289" s="715"/>
      <c r="J289" s="715"/>
    </row>
    <row r="290" spans="1:10" s="712" customFormat="1">
      <c r="A290" s="716"/>
      <c r="I290" s="715"/>
      <c r="J290" s="715"/>
    </row>
    <row r="291" spans="1:10" s="712" customFormat="1">
      <c r="A291" s="719"/>
      <c r="I291" s="715"/>
      <c r="J291" s="715"/>
    </row>
    <row r="292" spans="1:10">
      <c r="A292" s="710"/>
    </row>
    <row r="293" spans="1:10">
      <c r="A293" s="710"/>
    </row>
    <row r="294" spans="1:10">
      <c r="A294" s="719"/>
    </row>
    <row r="295" spans="1:10">
      <c r="A295" s="719"/>
    </row>
    <row r="296" spans="1:10">
      <c r="A296" s="719"/>
    </row>
    <row r="297" spans="1:10">
      <c r="A297" s="719"/>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59"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0" t="s">
        <v>389</v>
      </c>
      <c r="B1" s="642"/>
      <c r="C1" s="642"/>
      <c r="Q1" s="721"/>
      <c r="R1" s="722"/>
    </row>
    <row r="2" spans="1:18" ht="13.5" thickBot="1">
      <c r="A2" s="723" t="s">
        <v>355</v>
      </c>
      <c r="B2" s="724"/>
      <c r="C2" s="725"/>
      <c r="D2" s="217"/>
      <c r="E2" s="217"/>
      <c r="F2" s="217"/>
      <c r="G2" s="217"/>
      <c r="H2" s="217"/>
      <c r="I2" s="217"/>
      <c r="J2" s="217"/>
      <c r="K2" s="217"/>
      <c r="L2" s="217"/>
      <c r="M2" s="217"/>
      <c r="N2" s="217"/>
      <c r="O2" s="217"/>
    </row>
    <row r="3" spans="1:18" ht="14.25" thickTop="1" thickBot="1">
      <c r="A3" s="726"/>
      <c r="B3" s="727"/>
      <c r="C3" s="728"/>
      <c r="D3" s="52"/>
      <c r="E3" s="52"/>
      <c r="F3" s="52"/>
      <c r="G3" s="52"/>
      <c r="H3" s="52"/>
      <c r="I3" s="52"/>
      <c r="J3" s="52"/>
      <c r="K3" s="52"/>
      <c r="L3" s="52"/>
      <c r="M3" s="52"/>
      <c r="N3" s="52"/>
      <c r="O3" s="52"/>
    </row>
    <row r="4" spans="1:18" ht="21.75" customHeight="1" thickTop="1">
      <c r="A4" s="729"/>
      <c r="B4" s="729"/>
      <c r="C4" s="729"/>
      <c r="D4" s="2433" t="s">
        <v>50</v>
      </c>
      <c r="E4" s="2433"/>
      <c r="F4" s="2433"/>
      <c r="G4" s="2433"/>
      <c r="H4" s="730"/>
      <c r="I4" s="731"/>
      <c r="J4" s="730"/>
      <c r="K4" s="2434" t="s">
        <v>13</v>
      </c>
      <c r="L4" s="2434"/>
      <c r="M4" s="2434"/>
      <c r="N4" s="2434"/>
      <c r="O4" s="732"/>
    </row>
    <row r="5" spans="1:18" ht="20.25" customHeight="1">
      <c r="A5" s="733"/>
      <c r="B5" s="25"/>
      <c r="C5" s="25"/>
      <c r="D5" s="2435" t="s">
        <v>2</v>
      </c>
      <c r="E5" s="2435"/>
      <c r="F5" s="298"/>
      <c r="G5" s="2435" t="s">
        <v>390</v>
      </c>
      <c r="H5" s="2435"/>
      <c r="I5" s="298"/>
      <c r="J5" s="734"/>
      <c r="K5" s="2435" t="s">
        <v>2</v>
      </c>
      <c r="L5" s="2435"/>
      <c r="M5" s="298"/>
      <c r="N5" s="2435" t="s">
        <v>390</v>
      </c>
      <c r="O5" s="2435"/>
    </row>
    <row r="6" spans="1:18" ht="56.25" customHeight="1">
      <c r="A6" s="735" t="s">
        <v>391</v>
      </c>
      <c r="B6" s="735"/>
      <c r="C6" s="736" t="s">
        <v>392</v>
      </c>
      <c r="D6" s="737" t="s">
        <v>393</v>
      </c>
      <c r="E6" s="736" t="s">
        <v>394</v>
      </c>
      <c r="F6" s="736"/>
      <c r="G6" s="737" t="s">
        <v>393</v>
      </c>
      <c r="H6" s="736" t="s">
        <v>394</v>
      </c>
      <c r="I6" s="736"/>
      <c r="J6" s="736" t="s">
        <v>395</v>
      </c>
      <c r="K6" s="737" t="s">
        <v>393</v>
      </c>
      <c r="L6" s="736" t="s">
        <v>394</v>
      </c>
      <c r="M6" s="736"/>
      <c r="N6" s="737" t="s">
        <v>393</v>
      </c>
      <c r="O6" s="736" t="s">
        <v>394</v>
      </c>
    </row>
    <row r="7" spans="1:18" ht="15">
      <c r="A7" s="298">
        <v>2008</v>
      </c>
      <c r="B7" s="738"/>
      <c r="C7" s="739">
        <v>25885.164819809124</v>
      </c>
      <c r="D7" s="740">
        <v>119799.99999999999</v>
      </c>
      <c r="E7" s="741">
        <v>4628.1335596642875</v>
      </c>
      <c r="F7" s="742"/>
      <c r="G7" s="743">
        <v>120440.28</v>
      </c>
      <c r="H7" s="741">
        <v>4652.8689633001968</v>
      </c>
      <c r="I7" s="742"/>
      <c r="J7" s="744">
        <v>21730</v>
      </c>
      <c r="K7" s="745">
        <v>359553.81775016722</v>
      </c>
      <c r="L7" s="741">
        <v>16546.425115056016</v>
      </c>
      <c r="M7" s="742"/>
      <c r="N7" s="743">
        <v>368682.63000000018</v>
      </c>
      <c r="O7" s="746">
        <v>16966.526921306959</v>
      </c>
    </row>
    <row r="8" spans="1:18" ht="15">
      <c r="A8" s="298">
        <v>2009</v>
      </c>
      <c r="B8" s="738"/>
      <c r="C8" s="747">
        <v>26086.034166980924</v>
      </c>
      <c r="D8" s="740">
        <v>118540.79334272313</v>
      </c>
      <c r="E8" s="742">
        <v>4544.2244146398161</v>
      </c>
      <c r="F8" s="742"/>
      <c r="G8" s="743">
        <v>119416.83999999991</v>
      </c>
      <c r="H8" s="741">
        <v>4577.8073905597685</v>
      </c>
      <c r="I8" s="742"/>
      <c r="J8" s="744">
        <v>21850</v>
      </c>
      <c r="K8" s="745">
        <v>344499.28797677602</v>
      </c>
      <c r="L8" s="741">
        <v>15766.55780214078</v>
      </c>
      <c r="M8" s="742"/>
      <c r="N8" s="743">
        <v>354273.06</v>
      </c>
      <c r="O8" s="746">
        <v>16213.870022883295</v>
      </c>
    </row>
    <row r="9" spans="1:18" ht="15">
      <c r="A9" s="298">
        <v>2010</v>
      </c>
      <c r="B9" s="738"/>
      <c r="C9" s="747">
        <v>26301.302044831293</v>
      </c>
      <c r="D9" s="740">
        <v>118833.22324168471</v>
      </c>
      <c r="E9" s="742">
        <v>4518.1498254014277</v>
      </c>
      <c r="F9" s="742"/>
      <c r="G9" s="743">
        <v>116137.18000000001</v>
      </c>
      <c r="H9" s="741">
        <v>4415.6437503375682</v>
      </c>
      <c r="I9" s="742"/>
      <c r="J9" s="744">
        <v>21920</v>
      </c>
      <c r="K9" s="745">
        <v>389595.49873115029</v>
      </c>
      <c r="L9" s="741">
        <v>17773.517277880946</v>
      </c>
      <c r="M9" s="742"/>
      <c r="N9" s="743">
        <v>341352.13</v>
      </c>
      <c r="O9" s="746">
        <v>15572.633667883212</v>
      </c>
    </row>
    <row r="10" spans="1:18" ht="15">
      <c r="A10" s="298">
        <v>2011</v>
      </c>
      <c r="B10" s="738"/>
      <c r="C10" s="747">
        <v>26490.938000000002</v>
      </c>
      <c r="D10" s="740">
        <v>111590.84272620206</v>
      </c>
      <c r="E10" s="742">
        <v>4212.4156844201607</v>
      </c>
      <c r="F10" s="742"/>
      <c r="G10" s="743">
        <v>114357.79000000001</v>
      </c>
      <c r="H10" s="741">
        <v>4316.8645066475183</v>
      </c>
      <c r="I10" s="742"/>
      <c r="J10" s="744">
        <v>22140</v>
      </c>
      <c r="K10" s="745">
        <v>293399.75123267877</v>
      </c>
      <c r="L10" s="741">
        <v>13252.021284222166</v>
      </c>
      <c r="M10" s="742"/>
      <c r="N10" s="743">
        <v>331396.85000000003</v>
      </c>
      <c r="O10" s="746">
        <v>14968.240740740743</v>
      </c>
    </row>
    <row r="11" spans="1:18" ht="15">
      <c r="A11" s="298">
        <v>2012</v>
      </c>
      <c r="B11" s="738"/>
      <c r="C11" s="747">
        <v>26728.610999999997</v>
      </c>
      <c r="D11" s="740">
        <v>114667.11095659628</v>
      </c>
      <c r="E11" s="742">
        <v>4290.0512472045893</v>
      </c>
      <c r="F11" s="742"/>
      <c r="G11" s="743">
        <v>114636.91</v>
      </c>
      <c r="H11" s="741">
        <v>4288.9213360170497</v>
      </c>
      <c r="I11" s="742"/>
      <c r="J11" s="744">
        <v>22190</v>
      </c>
      <c r="K11" s="745">
        <v>345080.11441366782</v>
      </c>
      <c r="L11" s="741">
        <v>15551.154322382507</v>
      </c>
      <c r="M11" s="742"/>
      <c r="N11" s="743">
        <v>343689.76</v>
      </c>
      <c r="O11" s="746">
        <v>15488.49752140604</v>
      </c>
    </row>
    <row r="12" spans="1:18" s="31" customFormat="1" ht="15">
      <c r="A12" s="748">
        <v>2013</v>
      </c>
      <c r="B12" s="749"/>
      <c r="C12" s="747">
        <v>26955.807999999997</v>
      </c>
      <c r="D12" s="740">
        <v>113450.33824402922</v>
      </c>
      <c r="E12" s="742">
        <v>4208.7530169390293</v>
      </c>
      <c r="F12" s="743"/>
      <c r="G12" s="743">
        <v>112799.36999999988</v>
      </c>
      <c r="H12" s="741">
        <v>4184.6035555676863</v>
      </c>
      <c r="I12" s="742"/>
      <c r="J12" s="744">
        <v>22280</v>
      </c>
      <c r="K12" s="745">
        <v>343500.96168994042</v>
      </c>
      <c r="L12" s="741">
        <v>15417.457885544902</v>
      </c>
      <c r="M12" s="742"/>
      <c r="N12" s="743">
        <v>328733.58</v>
      </c>
      <c r="O12" s="746">
        <v>14754.649012567326</v>
      </c>
    </row>
    <row r="13" spans="1:18" s="31" customFormat="1" ht="15">
      <c r="A13" s="748">
        <v>2014</v>
      </c>
      <c r="B13" s="749"/>
      <c r="C13" s="747">
        <v>27210.165000000001</v>
      </c>
      <c r="D13" s="740">
        <v>108324.4132371679</v>
      </c>
      <c r="E13" s="742">
        <v>3981.027429902314</v>
      </c>
      <c r="F13" s="743"/>
      <c r="G13" s="743">
        <v>111147.91</v>
      </c>
      <c r="H13" s="741">
        <v>4084.7936791268999</v>
      </c>
      <c r="I13" s="742"/>
      <c r="J13" s="750">
        <v>22420</v>
      </c>
      <c r="K13" s="745">
        <v>278100.9906583624</v>
      </c>
      <c r="L13" s="741">
        <v>12404.147665404211</v>
      </c>
      <c r="M13" s="742"/>
      <c r="N13" s="743">
        <v>318417.77000000014</v>
      </c>
      <c r="O13" s="746">
        <v>14202.398305084753</v>
      </c>
    </row>
    <row r="14" spans="1:18" s="31" customFormat="1" ht="15">
      <c r="A14" s="748">
        <v>2015</v>
      </c>
      <c r="B14" s="749"/>
      <c r="C14" s="747">
        <v>27467.632000000001</v>
      </c>
      <c r="D14" s="2247">
        <v>108157.34180734215</v>
      </c>
      <c r="E14" s="742">
        <v>3937.628908358105</v>
      </c>
      <c r="F14" s="743"/>
      <c r="G14" s="743">
        <v>109705.79000000001</v>
      </c>
      <c r="H14" s="741">
        <v>3994.0024680685983</v>
      </c>
      <c r="I14" s="742"/>
      <c r="J14" s="750">
        <v>22560</v>
      </c>
      <c r="K14" s="745">
        <v>292416.56426628761</v>
      </c>
      <c r="L14" s="741">
        <v>12961.727139463104</v>
      </c>
      <c r="M14" s="742"/>
      <c r="N14" s="743">
        <v>315463.75</v>
      </c>
      <c r="O14" s="746">
        <v>13983.32225177305</v>
      </c>
    </row>
    <row r="15" spans="1:18" ht="8.25" customHeight="1" thickBot="1">
      <c r="A15" s="751"/>
      <c r="B15" s="752"/>
      <c r="C15" s="753"/>
      <c r="D15" s="754"/>
      <c r="E15" s="755"/>
      <c r="F15" s="755"/>
      <c r="G15" s="755"/>
      <c r="H15" s="756"/>
      <c r="I15" s="756"/>
      <c r="J15" s="757"/>
      <c r="K15" s="758"/>
      <c r="L15" s="756"/>
      <c r="M15" s="756"/>
      <c r="N15" s="755"/>
      <c r="O15" s="755"/>
    </row>
    <row r="16" spans="1:18" ht="13.5" thickTop="1">
      <c r="I16" s="95"/>
      <c r="J16" s="95"/>
      <c r="K16" s="95"/>
      <c r="L16" s="95"/>
      <c r="M16" s="95"/>
      <c r="N16" s="760"/>
      <c r="O16" s="760"/>
    </row>
    <row r="17" spans="1:15">
      <c r="A17" s="761" t="s">
        <v>396</v>
      </c>
      <c r="B17" s="16"/>
      <c r="C17" s="10"/>
      <c r="D17" s="762"/>
      <c r="E17" s="762"/>
      <c r="F17" s="763"/>
      <c r="G17" s="763"/>
      <c r="H17" s="763"/>
      <c r="I17" s="764"/>
      <c r="J17" s="764"/>
      <c r="K17" s="764"/>
      <c r="L17" s="420"/>
      <c r="M17" s="420"/>
      <c r="N17" s="765"/>
      <c r="O17" s="760"/>
    </row>
    <row r="18" spans="1:15">
      <c r="A18" s="762" t="s">
        <v>397</v>
      </c>
      <c r="B18" s="16"/>
      <c r="C18" s="10"/>
      <c r="D18" s="16"/>
      <c r="E18" s="16"/>
      <c r="F18" s="16"/>
      <c r="G18" s="16"/>
      <c r="H18" s="16"/>
      <c r="I18" s="10"/>
      <c r="J18" s="10"/>
      <c r="K18" s="10"/>
      <c r="L18" s="10"/>
      <c r="M18" s="10"/>
      <c r="N18" s="10"/>
    </row>
    <row r="19" spans="1:15" s="153" customFormat="1">
      <c r="A19" s="766"/>
      <c r="B19" s="766"/>
      <c r="C19" s="766"/>
      <c r="D19" s="766"/>
      <c r="E19" s="766"/>
      <c r="F19" s="766"/>
      <c r="G19" s="766"/>
      <c r="H19" s="766"/>
    </row>
    <row r="20" spans="1:15" s="153" customFormat="1">
      <c r="A20" s="766"/>
      <c r="E20" s="386"/>
    </row>
    <row r="21" spans="1:15" s="153" customFormat="1">
      <c r="A21" s="767"/>
      <c r="H21" s="2179"/>
    </row>
    <row r="22" spans="1:15" s="153" customFormat="1">
      <c r="A22" s="767"/>
    </row>
    <row r="23" spans="1:15" s="153" customFormat="1">
      <c r="A23" s="767"/>
    </row>
    <row r="24" spans="1:15" s="153" customFormat="1">
      <c r="A24" s="767"/>
    </row>
    <row r="25" spans="1:15" s="153" customFormat="1">
      <c r="A25" s="767"/>
    </row>
    <row r="26" spans="1:15" s="153" customFormat="1">
      <c r="A26" s="767"/>
    </row>
    <row r="27" spans="1:15" s="153" customFormat="1">
      <c r="A27" s="767"/>
    </row>
    <row r="28" spans="1:15" s="153" customFormat="1">
      <c r="A28" s="767"/>
    </row>
    <row r="29" spans="1:15" s="153" customFormat="1">
      <c r="A29" s="767"/>
    </row>
    <row r="30" spans="1:15" s="153" customFormat="1">
      <c r="A30" s="767"/>
    </row>
    <row r="31" spans="1:15" s="153" customFormat="1">
      <c r="A31" s="767"/>
    </row>
    <row r="32" spans="1:15" s="153" customFormat="1">
      <c r="A32" s="767"/>
    </row>
    <row r="33" spans="1:1" s="153" customFormat="1">
      <c r="A33" s="767"/>
    </row>
    <row r="34" spans="1:1" s="153" customFormat="1">
      <c r="A34" s="767"/>
    </row>
    <row r="35" spans="1:1" s="153" customFormat="1">
      <c r="A35" s="767"/>
    </row>
    <row r="36" spans="1:1" s="153" customFormat="1">
      <c r="A36" s="767"/>
    </row>
    <row r="37" spans="1:1" s="153" customFormat="1">
      <c r="A37" s="767"/>
    </row>
    <row r="38" spans="1:1" s="153" customFormat="1">
      <c r="A38" s="767"/>
    </row>
    <row r="39" spans="1:1" s="153" customFormat="1">
      <c r="A39" s="767"/>
    </row>
    <row r="40" spans="1:1" s="153" customFormat="1">
      <c r="A40" s="767"/>
    </row>
    <row r="41" spans="1:1" s="153" customFormat="1">
      <c r="A41" s="767"/>
    </row>
    <row r="42" spans="1:1" s="153" customFormat="1">
      <c r="A42" s="767"/>
    </row>
    <row r="43" spans="1:1" s="153" customFormat="1">
      <c r="A43" s="767"/>
    </row>
    <row r="44" spans="1:1" s="153" customFormat="1">
      <c r="A44" s="767"/>
    </row>
    <row r="45" spans="1:1" s="153" customFormat="1">
      <c r="A45" s="767"/>
    </row>
    <row r="46" spans="1:1" s="153" customFormat="1">
      <c r="A46" s="767"/>
    </row>
    <row r="47" spans="1:1" s="153" customFormat="1">
      <c r="A47" s="767"/>
    </row>
    <row r="48" spans="1:1" s="153" customFormat="1">
      <c r="A48" s="767"/>
    </row>
    <row r="49" spans="1:1" s="153" customFormat="1">
      <c r="A49" s="767"/>
    </row>
    <row r="50" spans="1:1" s="153" customFormat="1">
      <c r="A50" s="767"/>
    </row>
    <row r="51" spans="1:1" s="153" customFormat="1">
      <c r="A51" s="767"/>
    </row>
    <row r="52" spans="1:1" s="153" customFormat="1">
      <c r="A52" s="767"/>
    </row>
    <row r="53" spans="1:1" s="153" customFormat="1">
      <c r="A53" s="767"/>
    </row>
    <row r="54" spans="1:1" s="153" customFormat="1">
      <c r="A54" s="767"/>
    </row>
    <row r="55" spans="1:1" s="153" customFormat="1">
      <c r="A55" s="767"/>
    </row>
    <row r="56" spans="1:1" s="153" customFormat="1">
      <c r="A56" s="767"/>
    </row>
    <row r="57" spans="1:1" s="153" customFormat="1">
      <c r="A57" s="767"/>
    </row>
    <row r="58" spans="1:1" s="153" customFormat="1">
      <c r="A58" s="767"/>
    </row>
    <row r="59" spans="1:1" s="153" customFormat="1">
      <c r="A59" s="767"/>
    </row>
    <row r="60" spans="1:1" s="153" customFormat="1">
      <c r="A60" s="767"/>
    </row>
    <row r="61" spans="1:1" s="153" customFormat="1">
      <c r="A61" s="767"/>
    </row>
    <row r="62" spans="1:1" s="153" customFormat="1">
      <c r="A62" s="767"/>
    </row>
    <row r="63" spans="1:1" s="153" customFormat="1">
      <c r="A63" s="767"/>
    </row>
    <row r="64" spans="1:1" s="153" customFormat="1">
      <c r="A64" s="767"/>
    </row>
    <row r="65" spans="1:1" s="153" customFormat="1">
      <c r="A65" s="767"/>
    </row>
    <row r="66" spans="1:1" s="153" customFormat="1">
      <c r="A66" s="767"/>
    </row>
    <row r="67" spans="1:1" s="153" customFormat="1">
      <c r="A67" s="767"/>
    </row>
    <row r="68" spans="1:1" s="153" customFormat="1">
      <c r="A68" s="767"/>
    </row>
    <row r="69" spans="1:1" s="153" customFormat="1">
      <c r="A69" s="767"/>
    </row>
    <row r="70" spans="1:1" s="153" customFormat="1">
      <c r="A70" s="767"/>
    </row>
    <row r="71" spans="1:1" s="153" customFormat="1">
      <c r="A71" s="767"/>
    </row>
    <row r="72" spans="1:1" s="153" customFormat="1">
      <c r="A72" s="767"/>
    </row>
    <row r="73" spans="1:1" s="153" customFormat="1">
      <c r="A73" s="767"/>
    </row>
    <row r="74" spans="1:1" s="153" customFormat="1">
      <c r="A74" s="767"/>
    </row>
    <row r="75" spans="1:1" s="153" customFormat="1">
      <c r="A75" s="767"/>
    </row>
    <row r="76" spans="1:1" s="153" customFormat="1">
      <c r="A76" s="767"/>
    </row>
    <row r="77" spans="1:1" s="153" customFormat="1">
      <c r="A77" s="767"/>
    </row>
    <row r="78" spans="1:1" s="153" customFormat="1">
      <c r="A78" s="767"/>
    </row>
    <row r="79" spans="1:1" s="153" customFormat="1">
      <c r="A79" s="767"/>
    </row>
    <row r="80" spans="1:1" s="153" customFormat="1">
      <c r="A80" s="767"/>
    </row>
    <row r="81" spans="1:1" s="153" customFormat="1">
      <c r="A81" s="767"/>
    </row>
    <row r="82" spans="1:1" s="153" customFormat="1">
      <c r="A82" s="767"/>
    </row>
    <row r="83" spans="1:1" s="153" customFormat="1">
      <c r="A83" s="767"/>
    </row>
    <row r="84" spans="1:1" s="153" customFormat="1">
      <c r="A84" s="767"/>
    </row>
    <row r="85" spans="1:1" s="153" customFormat="1">
      <c r="A85" s="767"/>
    </row>
    <row r="86" spans="1:1" s="153" customFormat="1">
      <c r="A86" s="767"/>
    </row>
    <row r="87" spans="1:1" s="153" customFormat="1">
      <c r="A87" s="767"/>
    </row>
    <row r="88" spans="1:1" s="153" customFormat="1">
      <c r="A88" s="767"/>
    </row>
    <row r="89" spans="1:1" s="153" customFormat="1">
      <c r="A89" s="767"/>
    </row>
    <row r="90" spans="1:1" s="153" customFormat="1">
      <c r="A90" s="767"/>
    </row>
    <row r="91" spans="1:1" s="153" customFormat="1">
      <c r="A91" s="767"/>
    </row>
    <row r="92" spans="1:1" s="153" customFormat="1">
      <c r="A92" s="767"/>
    </row>
    <row r="93" spans="1:1" s="153" customFormat="1">
      <c r="A93" s="767"/>
    </row>
    <row r="94" spans="1:1" s="153" customFormat="1">
      <c r="A94" s="767"/>
    </row>
    <row r="95" spans="1:1" s="153" customFormat="1">
      <c r="A95" s="767"/>
    </row>
    <row r="96" spans="1:1" s="153" customFormat="1">
      <c r="A96" s="767"/>
    </row>
    <row r="97" spans="1:1" s="153" customFormat="1">
      <c r="A97" s="767"/>
    </row>
    <row r="98" spans="1:1" s="153" customFormat="1">
      <c r="A98" s="767"/>
    </row>
    <row r="99" spans="1:1" s="153" customFormat="1">
      <c r="A99" s="767"/>
    </row>
    <row r="100" spans="1:1" s="153" customFormat="1">
      <c r="A100" s="767"/>
    </row>
    <row r="101" spans="1:1" s="153" customFormat="1">
      <c r="A101" s="767"/>
    </row>
    <row r="102" spans="1:1" s="153" customFormat="1">
      <c r="A102" s="767"/>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G82" sqref="G82"/>
    </sheetView>
  </sheetViews>
  <sheetFormatPr defaultColWidth="8.7109375"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8" t="s">
        <v>398</v>
      </c>
      <c r="B1" s="768"/>
      <c r="C1" s="768"/>
      <c r="D1" s="769"/>
      <c r="E1" s="768"/>
      <c r="F1" s="768"/>
      <c r="G1" s="768"/>
      <c r="H1" s="768"/>
      <c r="I1" s="768"/>
      <c r="J1" s="768"/>
      <c r="K1" s="770"/>
      <c r="L1" s="768"/>
      <c r="M1" s="771"/>
      <c r="N1" s="771"/>
      <c r="O1" s="771"/>
      <c r="P1" s="771"/>
    </row>
    <row r="2" spans="1:16" ht="13.5" thickBot="1">
      <c r="A2" s="103"/>
      <c r="B2" s="103"/>
      <c r="C2" s="102"/>
      <c r="D2" s="359"/>
      <c r="E2" s="103"/>
      <c r="G2" s="103"/>
      <c r="H2" s="103"/>
      <c r="J2" s="103"/>
      <c r="K2" s="772"/>
      <c r="M2" s="773"/>
      <c r="N2" s="103"/>
      <c r="O2" s="103"/>
      <c r="P2" s="774" t="s">
        <v>399</v>
      </c>
    </row>
    <row r="3" spans="1:16" ht="13.5" thickTop="1">
      <c r="A3" s="102"/>
      <c r="B3" s="102"/>
      <c r="C3" s="102"/>
      <c r="M3" s="775"/>
      <c r="N3" s="2387" t="s">
        <v>400</v>
      </c>
      <c r="O3" s="2387"/>
      <c r="P3" s="2387"/>
    </row>
    <row r="4" spans="1:16" s="345" customFormat="1" ht="51">
      <c r="A4" s="776"/>
      <c r="B4" s="776" t="s">
        <v>401</v>
      </c>
      <c r="C4" s="346"/>
      <c r="D4" s="777" t="s">
        <v>402</v>
      </c>
      <c r="E4" s="776" t="s">
        <v>403</v>
      </c>
      <c r="F4" s="776"/>
      <c r="G4" s="776" t="s">
        <v>404</v>
      </c>
      <c r="H4" s="776" t="s">
        <v>405</v>
      </c>
      <c r="I4" s="776"/>
      <c r="J4" s="776" t="s">
        <v>406</v>
      </c>
      <c r="K4" s="778" t="s">
        <v>407</v>
      </c>
      <c r="L4" s="776"/>
      <c r="M4" s="779"/>
      <c r="N4" s="780" t="s">
        <v>408</v>
      </c>
      <c r="O4" s="780" t="s">
        <v>409</v>
      </c>
      <c r="P4" s="781" t="s">
        <v>410</v>
      </c>
    </row>
    <row r="5" spans="1:16">
      <c r="A5" s="16">
        <v>1970</v>
      </c>
      <c r="B5" s="761">
        <v>36885</v>
      </c>
      <c r="C5" s="16"/>
      <c r="D5" s="313">
        <v>18775.836000000018</v>
      </c>
      <c r="E5" s="782">
        <v>1.9644930856873679</v>
      </c>
      <c r="F5" s="782"/>
      <c r="G5" s="313">
        <v>55633.708301702631</v>
      </c>
      <c r="H5" s="782">
        <v>0.66299732888507024</v>
      </c>
      <c r="I5" s="782"/>
      <c r="J5" s="313">
        <v>363946</v>
      </c>
      <c r="K5" s="401">
        <v>101.34745264407357</v>
      </c>
      <c r="L5" s="782"/>
      <c r="M5" s="206"/>
      <c r="N5" s="206">
        <v>100</v>
      </c>
      <c r="O5" s="206">
        <v>100</v>
      </c>
      <c r="P5" s="206">
        <v>100</v>
      </c>
    </row>
    <row r="6" spans="1:16">
      <c r="A6" s="16">
        <v>1971</v>
      </c>
      <c r="B6" s="761">
        <v>35621</v>
      </c>
      <c r="C6" s="16"/>
      <c r="D6" s="313">
        <v>19015.060000000001</v>
      </c>
      <c r="E6" s="782">
        <v>1.8733046332748884</v>
      </c>
      <c r="F6" s="782"/>
      <c r="G6" s="313">
        <v>55928</v>
      </c>
      <c r="H6" s="782">
        <v>0.63690816764411384</v>
      </c>
      <c r="I6" s="782"/>
      <c r="J6" s="313">
        <v>368996</v>
      </c>
      <c r="K6" s="401">
        <v>96.53492178777006</v>
      </c>
      <c r="L6" s="782"/>
      <c r="M6" s="206"/>
      <c r="N6" s="206">
        <v>95.358168828546781</v>
      </c>
      <c r="O6" s="206">
        <v>96.064967367993887</v>
      </c>
      <c r="P6" s="206">
        <v>95.251453558280502</v>
      </c>
    </row>
    <row r="7" spans="1:16">
      <c r="A7" s="16">
        <v>1972</v>
      </c>
      <c r="B7" s="761">
        <v>36261</v>
      </c>
      <c r="C7" s="16"/>
      <c r="D7" s="313">
        <v>19176.408000000003</v>
      </c>
      <c r="E7" s="782">
        <v>1.8909172145273503</v>
      </c>
      <c r="F7" s="782"/>
      <c r="G7" s="313">
        <v>56096.7</v>
      </c>
      <c r="H7" s="782">
        <v>0.64640165999069465</v>
      </c>
      <c r="I7" s="782"/>
      <c r="J7" s="313">
        <v>400477</v>
      </c>
      <c r="K7" s="401">
        <v>90.544525653158615</v>
      </c>
      <c r="L7" s="782"/>
      <c r="M7" s="206"/>
      <c r="N7" s="206">
        <v>96.254714679523872</v>
      </c>
      <c r="O7" s="206">
        <v>97.496872435024187</v>
      </c>
      <c r="P7" s="206">
        <v>89.340702001801446</v>
      </c>
    </row>
    <row r="8" spans="1:16">
      <c r="A8" s="16">
        <v>1973</v>
      </c>
      <c r="B8" s="761">
        <v>37576</v>
      </c>
      <c r="C8" s="16"/>
      <c r="D8" s="313">
        <v>19337.756000000001</v>
      </c>
      <c r="E8" s="782">
        <v>1.9431416964822599</v>
      </c>
      <c r="F8" s="782"/>
      <c r="G8" s="313">
        <v>56222.9</v>
      </c>
      <c r="H8" s="782">
        <v>0.66833976902649983</v>
      </c>
      <c r="I8" s="782"/>
      <c r="J8" s="313">
        <v>426283</v>
      </c>
      <c r="K8" s="401">
        <v>88.148014347276344</v>
      </c>
      <c r="L8" s="782"/>
      <c r="M8" s="206"/>
      <c r="N8" s="206">
        <v>98.913134927240662</v>
      </c>
      <c r="O8" s="206">
        <v>100.80580115615454</v>
      </c>
      <c r="P8" s="206">
        <v>86.976053218473197</v>
      </c>
    </row>
    <row r="9" spans="1:16">
      <c r="A9" s="16">
        <v>1974</v>
      </c>
      <c r="B9" s="761">
        <v>38002</v>
      </c>
      <c r="C9" s="16"/>
      <c r="D9" s="313">
        <v>19499.103999999999</v>
      </c>
      <c r="E9" s="782">
        <v>1.948910062739293</v>
      </c>
      <c r="F9" s="782"/>
      <c r="G9" s="313">
        <v>56235.6</v>
      </c>
      <c r="H9" s="782">
        <v>0.67576410672243203</v>
      </c>
      <c r="I9" s="782"/>
      <c r="J9" s="313">
        <v>423204</v>
      </c>
      <c r="K9" s="401">
        <v>89.795937656543899</v>
      </c>
      <c r="L9" s="782"/>
      <c r="M9" s="206"/>
      <c r="N9" s="206">
        <v>99.206766210499424</v>
      </c>
      <c r="O9" s="206">
        <v>101.92561527492592</v>
      </c>
      <c r="P9" s="206">
        <v>88.602066765212214</v>
      </c>
    </row>
    <row r="10" spans="1:16">
      <c r="A10" s="16">
        <v>1975</v>
      </c>
      <c r="B10" s="761">
        <v>37062</v>
      </c>
      <c r="C10" s="16"/>
      <c r="D10" s="313">
        <v>19660.451999999997</v>
      </c>
      <c r="E10" s="782">
        <v>1.8851041674931992</v>
      </c>
      <c r="F10" s="782"/>
      <c r="G10" s="313">
        <v>56225.7</v>
      </c>
      <c r="H10" s="782">
        <v>0.65916475917596407</v>
      </c>
      <c r="I10" s="782"/>
      <c r="J10" s="313">
        <v>427329</v>
      </c>
      <c r="K10" s="401">
        <v>86.729428613550681</v>
      </c>
      <c r="L10" s="782"/>
      <c r="M10" s="206"/>
      <c r="N10" s="206">
        <v>95.958808978633243</v>
      </c>
      <c r="O10" s="206">
        <v>99.421932858228672</v>
      </c>
      <c r="P10" s="206">
        <v>85.57632811762862</v>
      </c>
    </row>
    <row r="11" spans="1:16">
      <c r="A11" s="16">
        <v>1976</v>
      </c>
      <c r="B11" s="761">
        <v>36634</v>
      </c>
      <c r="C11" s="16"/>
      <c r="D11" s="313">
        <v>19821.799999999996</v>
      </c>
      <c r="E11" s="782">
        <v>1.8481671694800679</v>
      </c>
      <c r="F11" s="782"/>
      <c r="G11" s="313">
        <v>56216.1</v>
      </c>
      <c r="H11" s="782">
        <v>0.65166384718968406</v>
      </c>
      <c r="I11" s="782"/>
      <c r="J11" s="313">
        <v>425776</v>
      </c>
      <c r="K11" s="401">
        <v>86.040547142159255</v>
      </c>
      <c r="L11" s="782"/>
      <c r="M11" s="206"/>
      <c r="N11" s="206">
        <v>94.078578486490414</v>
      </c>
      <c r="O11" s="206">
        <v>98.290569026206327</v>
      </c>
      <c r="P11" s="206">
        <v>84.896605585469146</v>
      </c>
    </row>
    <row r="12" spans="1:16">
      <c r="A12" s="16">
        <v>1977</v>
      </c>
      <c r="B12" s="761">
        <v>37898</v>
      </c>
      <c r="C12" s="16"/>
      <c r="D12" s="313">
        <v>19983.147999999994</v>
      </c>
      <c r="E12" s="782">
        <v>1.8964979892057052</v>
      </c>
      <c r="F12" s="782"/>
      <c r="G12" s="313">
        <v>56189.9</v>
      </c>
      <c r="H12" s="782">
        <v>0.67446284830547842</v>
      </c>
      <c r="I12" s="782"/>
      <c r="J12" s="313">
        <v>417487</v>
      </c>
      <c r="K12" s="401">
        <v>90.776479267617901</v>
      </c>
      <c r="L12" s="782"/>
      <c r="M12" s="206"/>
      <c r="N12" s="206">
        <v>96.538796854157852</v>
      </c>
      <c r="O12" s="206">
        <v>101.72934624633996</v>
      </c>
      <c r="P12" s="206">
        <v>89.56957170538827</v>
      </c>
    </row>
    <row r="13" spans="1:16">
      <c r="A13" s="16">
        <v>1978</v>
      </c>
      <c r="B13" s="761">
        <v>38690</v>
      </c>
      <c r="C13" s="16"/>
      <c r="D13" s="313">
        <v>20144.495999999992</v>
      </c>
      <c r="E13" s="782">
        <v>1.9206238766162238</v>
      </c>
      <c r="F13" s="782"/>
      <c r="G13" s="313">
        <v>56178</v>
      </c>
      <c r="H13" s="782">
        <v>0.68870376303891201</v>
      </c>
      <c r="I13" s="782"/>
      <c r="J13" s="313">
        <v>448929</v>
      </c>
      <c r="K13" s="401">
        <v>86.182893063268352</v>
      </c>
      <c r="L13" s="782"/>
      <c r="M13" s="206"/>
      <c r="N13" s="206">
        <v>97.766894198266201</v>
      </c>
      <c r="O13" s="206">
        <v>103.87730584029215</v>
      </c>
      <c r="P13" s="206">
        <v>85.037058963817998</v>
      </c>
    </row>
    <row r="14" spans="1:16">
      <c r="A14" s="16">
        <v>1979</v>
      </c>
      <c r="B14" s="761">
        <v>41566</v>
      </c>
      <c r="C14" s="16"/>
      <c r="D14" s="313">
        <v>20305.84399999999</v>
      </c>
      <c r="E14" s="782">
        <v>2.0469969137948674</v>
      </c>
      <c r="F14" s="782"/>
      <c r="G14" s="313">
        <v>56240.1</v>
      </c>
      <c r="H14" s="782">
        <v>0.73908118940044565</v>
      </c>
      <c r="I14" s="782"/>
      <c r="J14" s="313">
        <v>476368</v>
      </c>
      <c r="K14" s="401">
        <v>87.256070936754782</v>
      </c>
      <c r="L14" s="782"/>
      <c r="M14" s="206"/>
      <c r="N14" s="206">
        <v>104.19975151394496</v>
      </c>
      <c r="O14" s="206">
        <v>111.47574163584066</v>
      </c>
      <c r="P14" s="206">
        <v>86.095968532325216</v>
      </c>
    </row>
    <row r="15" spans="1:16" ht="30" customHeight="1">
      <c r="A15" s="16">
        <v>1980</v>
      </c>
      <c r="B15" s="761">
        <v>39841</v>
      </c>
      <c r="C15" s="16"/>
      <c r="D15" s="313">
        <v>20467.191999999988</v>
      </c>
      <c r="E15" s="782">
        <v>1.9465787001949277</v>
      </c>
      <c r="F15" s="782"/>
      <c r="G15" s="313">
        <v>56329.7</v>
      </c>
      <c r="H15" s="782">
        <v>0.70728230400658976</v>
      </c>
      <c r="I15" s="782"/>
      <c r="J15" s="313">
        <v>485193</v>
      </c>
      <c r="K15" s="401">
        <v>82.11371557297818</v>
      </c>
      <c r="L15" s="782"/>
      <c r="M15" s="206"/>
      <c r="N15" s="206">
        <v>99.088091191414293</v>
      </c>
      <c r="O15" s="206">
        <v>106.67951033769494</v>
      </c>
      <c r="P15" s="206">
        <v>81.021982724476388</v>
      </c>
    </row>
    <row r="16" spans="1:16">
      <c r="A16" s="16">
        <v>1981</v>
      </c>
      <c r="B16" s="761">
        <v>39674</v>
      </c>
      <c r="C16" s="16"/>
      <c r="D16" s="313">
        <v>20628.54</v>
      </c>
      <c r="E16" s="782">
        <v>1.9232577778165589</v>
      </c>
      <c r="F16" s="782"/>
      <c r="G16" s="313">
        <v>56357.5</v>
      </c>
      <c r="H16" s="782">
        <v>0.70397019030297658</v>
      </c>
      <c r="I16" s="782"/>
      <c r="J16" s="313">
        <v>483502</v>
      </c>
      <c r="K16" s="401">
        <v>82.055503389851538</v>
      </c>
      <c r="L16" s="782"/>
      <c r="M16" s="206"/>
      <c r="N16" s="206">
        <v>97.90096955946369</v>
      </c>
      <c r="O16" s="206">
        <v>106.1799436638468</v>
      </c>
      <c r="P16" s="206">
        <v>80.964544494300966</v>
      </c>
    </row>
    <row r="17" spans="1:16">
      <c r="A17" s="16">
        <v>1982</v>
      </c>
      <c r="B17" s="761">
        <v>39217</v>
      </c>
      <c r="C17" s="16"/>
      <c r="D17" s="313">
        <v>20851.9594</v>
      </c>
      <c r="E17" s="782">
        <v>1.8807345270392193</v>
      </c>
      <c r="F17" s="782"/>
      <c r="G17" s="313">
        <v>56290.7</v>
      </c>
      <c r="H17" s="782">
        <v>0.69668701934777866</v>
      </c>
      <c r="I17" s="782"/>
      <c r="J17" s="313">
        <v>484140</v>
      </c>
      <c r="K17" s="401">
        <v>81.003428760275952</v>
      </c>
      <c r="L17" s="782"/>
      <c r="M17" s="206"/>
      <c r="N17" s="206">
        <v>95.736378037755117</v>
      </c>
      <c r="O17" s="206">
        <v>105.0814217486159</v>
      </c>
      <c r="P17" s="206">
        <v>79.926457594109777</v>
      </c>
    </row>
    <row r="18" spans="1:16">
      <c r="A18" s="16">
        <v>1983</v>
      </c>
      <c r="B18" s="761">
        <v>39014</v>
      </c>
      <c r="C18" s="16"/>
      <c r="D18" s="313">
        <v>21075.378799999999</v>
      </c>
      <c r="E18" s="782">
        <v>1.8511648293600305</v>
      </c>
      <c r="F18" s="782"/>
      <c r="G18" s="313">
        <v>56315.7</v>
      </c>
      <c r="H18" s="782">
        <v>0.69277306328430621</v>
      </c>
      <c r="I18" s="782"/>
      <c r="J18" s="313">
        <v>495526</v>
      </c>
      <c r="K18" s="401">
        <v>78.732498395644228</v>
      </c>
      <c r="L18" s="782"/>
      <c r="M18" s="206"/>
      <c r="N18" s="206">
        <v>94.23117051655673</v>
      </c>
      <c r="O18" s="206">
        <v>104.49107908915838</v>
      </c>
      <c r="P18" s="206">
        <v>77.685720106008233</v>
      </c>
    </row>
    <row r="19" spans="1:16">
      <c r="A19" s="16">
        <v>1984</v>
      </c>
      <c r="B19" s="761">
        <v>37895</v>
      </c>
      <c r="C19" s="16"/>
      <c r="D19" s="313">
        <v>21298.798199999997</v>
      </c>
      <c r="E19" s="782">
        <v>1.7792083686674869</v>
      </c>
      <c r="F19" s="782"/>
      <c r="G19" s="313">
        <v>56409.3</v>
      </c>
      <c r="H19" s="782">
        <v>0.67178638983288208</v>
      </c>
      <c r="I19" s="782"/>
      <c r="J19" s="313">
        <v>514588</v>
      </c>
      <c r="K19" s="401">
        <v>73.641437421782086</v>
      </c>
      <c r="L19" s="782"/>
      <c r="M19" s="206"/>
      <c r="N19" s="206">
        <v>90.568319208155899</v>
      </c>
      <c r="O19" s="206">
        <v>101.32565555921499</v>
      </c>
      <c r="P19" s="206">
        <v>72.662346709795045</v>
      </c>
    </row>
    <row r="20" spans="1:16">
      <c r="A20" s="16">
        <v>1985</v>
      </c>
      <c r="B20" s="761">
        <v>42062</v>
      </c>
      <c r="C20" s="16"/>
      <c r="D20" s="313">
        <v>21522.217599999996</v>
      </c>
      <c r="E20" s="782">
        <v>1.9543525105888719</v>
      </c>
      <c r="F20" s="782"/>
      <c r="G20" s="313">
        <v>56554</v>
      </c>
      <c r="H20" s="782">
        <v>0.7437493369169289</v>
      </c>
      <c r="I20" s="782"/>
      <c r="J20" s="313">
        <v>538908</v>
      </c>
      <c r="K20" s="401">
        <v>78.050427902350691</v>
      </c>
      <c r="L20" s="782"/>
      <c r="M20" s="206"/>
      <c r="N20" s="206">
        <v>99.483807035393667</v>
      </c>
      <c r="O20" s="206">
        <v>112.17983912056711</v>
      </c>
      <c r="P20" s="206">
        <v>77.012717997421504</v>
      </c>
    </row>
    <row r="21" spans="1:16">
      <c r="A21" s="16">
        <v>1986</v>
      </c>
      <c r="B21" s="761">
        <v>43700</v>
      </c>
      <c r="C21" s="16"/>
      <c r="D21" s="313">
        <v>21745.636999999995</v>
      </c>
      <c r="E21" s="782">
        <v>2.0095985231428268</v>
      </c>
      <c r="F21" s="782"/>
      <c r="G21" s="313">
        <v>56683.8</v>
      </c>
      <c r="H21" s="782">
        <v>0.77094337359174925</v>
      </c>
      <c r="I21" s="782"/>
      <c r="J21" s="313">
        <v>562697</v>
      </c>
      <c r="K21" s="401">
        <v>77.661690039221824</v>
      </c>
      <c r="L21" s="782"/>
      <c r="M21" s="206"/>
      <c r="N21" s="206">
        <v>102.29603442150454</v>
      </c>
      <c r="O21" s="206">
        <v>116.2815203023829</v>
      </c>
      <c r="P21" s="206">
        <v>76.62914855094111</v>
      </c>
    </row>
    <row r="22" spans="1:16">
      <c r="A22" s="16">
        <v>1987</v>
      </c>
      <c r="B22" s="761">
        <v>43461</v>
      </c>
      <c r="C22" s="16"/>
      <c r="D22" s="313">
        <v>21969.056399999994</v>
      </c>
      <c r="E22" s="782">
        <v>1.9782825083010853</v>
      </c>
      <c r="F22" s="782"/>
      <c r="G22" s="313">
        <v>56804</v>
      </c>
      <c r="H22" s="782">
        <v>0.7651045701006971</v>
      </c>
      <c r="I22" s="782"/>
      <c r="J22" s="313">
        <v>572042</v>
      </c>
      <c r="K22" s="401">
        <v>75.975190632855629</v>
      </c>
      <c r="L22" s="782"/>
      <c r="M22" s="206"/>
      <c r="N22" s="206">
        <v>100.70193286574447</v>
      </c>
      <c r="O22" s="206">
        <v>115.40085257769222</v>
      </c>
      <c r="P22" s="206">
        <v>74.965071790877786</v>
      </c>
    </row>
    <row r="23" spans="1:16">
      <c r="A23" s="16">
        <v>1988</v>
      </c>
      <c r="B23" s="761">
        <v>42367</v>
      </c>
      <c r="C23" s="16"/>
      <c r="D23" s="313">
        <v>22192.475799999993</v>
      </c>
      <c r="E23" s="782">
        <v>1.9090704607189439</v>
      </c>
      <c r="F23" s="782"/>
      <c r="G23" s="313">
        <v>56916.4</v>
      </c>
      <c r="H23" s="782">
        <v>0.7443724480114694</v>
      </c>
      <c r="I23" s="782"/>
      <c r="J23" s="313">
        <v>605160</v>
      </c>
      <c r="K23" s="401">
        <v>70.009584242183877</v>
      </c>
      <c r="L23" s="782"/>
      <c r="M23" s="206"/>
      <c r="N23" s="206">
        <v>97.17878238553169</v>
      </c>
      <c r="O23" s="206">
        <v>112.27382307304974</v>
      </c>
      <c r="P23" s="206">
        <v>69.078780389334014</v>
      </c>
    </row>
    <row r="24" spans="1:16">
      <c r="A24" s="16">
        <v>1989</v>
      </c>
      <c r="B24" s="761">
        <v>40258.1</v>
      </c>
      <c r="C24" s="16"/>
      <c r="D24" s="313">
        <v>22415.895199999992</v>
      </c>
      <c r="E24" s="782">
        <v>1.7959621795519465</v>
      </c>
      <c r="F24" s="782"/>
      <c r="G24" s="313">
        <v>57076.5</v>
      </c>
      <c r="H24" s="782">
        <v>0.70533582122239447</v>
      </c>
      <c r="I24" s="782"/>
      <c r="J24" s="313">
        <v>639202</v>
      </c>
      <c r="K24" s="401">
        <v>62.981811696459012</v>
      </c>
      <c r="L24" s="782"/>
      <c r="M24" s="206"/>
      <c r="N24" s="206">
        <v>91.421150455388172</v>
      </c>
      <c r="O24" s="206">
        <v>106.38592200793973</v>
      </c>
      <c r="P24" s="206">
        <v>62.144444732762558</v>
      </c>
    </row>
    <row r="25" spans="1:16" ht="30" customHeight="1">
      <c r="A25" s="16">
        <v>1990</v>
      </c>
      <c r="B25" s="761">
        <v>40755.5</v>
      </c>
      <c r="C25" s="16"/>
      <c r="D25" s="313">
        <v>22639.314599999991</v>
      </c>
      <c r="E25" s="782">
        <v>1.8002090929024863</v>
      </c>
      <c r="F25" s="782"/>
      <c r="G25" s="313">
        <v>57237.5</v>
      </c>
      <c r="H25" s="782">
        <v>0.71204193055252241</v>
      </c>
      <c r="I25" s="782"/>
      <c r="J25" s="313">
        <v>666589</v>
      </c>
      <c r="K25" s="401">
        <v>61.140372853437427</v>
      </c>
      <c r="L25" s="782"/>
      <c r="M25" s="206"/>
      <c r="N25" s="206">
        <v>91.637334130529695</v>
      </c>
      <c r="O25" s="206">
        <v>107.39740562000877</v>
      </c>
      <c r="P25" s="206">
        <v>60.327488514347671</v>
      </c>
    </row>
    <row r="26" spans="1:16">
      <c r="A26" s="16">
        <v>1991</v>
      </c>
      <c r="B26" s="761">
        <v>44767.7</v>
      </c>
      <c r="C26" s="16"/>
      <c r="D26" s="313">
        <v>22862.734</v>
      </c>
      <c r="E26" s="782">
        <v>1.9581078973319637</v>
      </c>
      <c r="F26" s="782"/>
      <c r="G26" s="313">
        <v>57438.7</v>
      </c>
      <c r="H26" s="782">
        <v>0.77939960340328041</v>
      </c>
      <c r="I26" s="782"/>
      <c r="J26" s="313">
        <v>681487</v>
      </c>
      <c r="K26" s="401">
        <v>65.691201739725031</v>
      </c>
      <c r="L26" s="782"/>
      <c r="M26" s="206"/>
      <c r="N26" s="206">
        <v>99.674970179232261</v>
      </c>
      <c r="O26" s="206">
        <v>117.55697488464367</v>
      </c>
      <c r="P26" s="206">
        <v>64.817812412541599</v>
      </c>
    </row>
    <row r="27" spans="1:16">
      <c r="A27" s="16">
        <v>1992</v>
      </c>
      <c r="B27" s="761">
        <v>44066.3</v>
      </c>
      <c r="C27" s="16"/>
      <c r="D27" s="313">
        <v>23016.502</v>
      </c>
      <c r="E27" s="782">
        <v>1.9145524372035334</v>
      </c>
      <c r="F27" s="782"/>
      <c r="G27" s="313">
        <v>57584.5</v>
      </c>
      <c r="H27" s="782">
        <v>0.76524585608974638</v>
      </c>
      <c r="I27" s="782"/>
      <c r="J27" s="313">
        <v>703311</v>
      </c>
      <c r="K27" s="401">
        <v>62.655496643732292</v>
      </c>
      <c r="L27" s="782"/>
      <c r="M27" s="206"/>
      <c r="N27" s="206">
        <v>97.457835364874271</v>
      </c>
      <c r="O27" s="206">
        <v>115.42216276747637</v>
      </c>
      <c r="P27" s="206">
        <v>61.822468161853848</v>
      </c>
    </row>
    <row r="28" spans="1:16">
      <c r="A28" s="16">
        <v>1993</v>
      </c>
      <c r="B28" s="761">
        <v>45548.6</v>
      </c>
      <c r="C28" s="16"/>
      <c r="D28" s="313">
        <v>23159.711000000003</v>
      </c>
      <c r="E28" s="782">
        <v>1.9667171149070035</v>
      </c>
      <c r="F28" s="782"/>
      <c r="G28" s="313">
        <v>57713.9</v>
      </c>
      <c r="H28" s="782">
        <v>0.78921369028951427</v>
      </c>
      <c r="I28" s="782"/>
      <c r="J28" s="313">
        <v>723323</v>
      </c>
      <c r="K28" s="401">
        <v>62.971314336748591</v>
      </c>
      <c r="L28" s="782"/>
      <c r="M28" s="206"/>
      <c r="N28" s="206">
        <v>100.1132113539029</v>
      </c>
      <c r="O28" s="206">
        <v>119.03723528067538</v>
      </c>
      <c r="P28" s="206">
        <v>62.134086939412505</v>
      </c>
    </row>
    <row r="29" spans="1:16">
      <c r="A29" s="16">
        <v>1994</v>
      </c>
      <c r="B29" s="761">
        <v>43946.6</v>
      </c>
      <c r="C29" s="16"/>
      <c r="D29" s="313">
        <v>23298.46</v>
      </c>
      <c r="E29" s="782">
        <v>1.8862448419337587</v>
      </c>
      <c r="F29" s="782"/>
      <c r="G29" s="313">
        <v>57862.1</v>
      </c>
      <c r="H29" s="782">
        <v>0.75950579049153077</v>
      </c>
      <c r="I29" s="782"/>
      <c r="J29" s="313">
        <v>737572</v>
      </c>
      <c r="K29" s="401">
        <v>59.582793273063508</v>
      </c>
      <c r="L29" s="782"/>
      <c r="M29" s="206"/>
      <c r="N29" s="206">
        <v>96.016873547496843</v>
      </c>
      <c r="O29" s="206">
        <v>114.5563876959737</v>
      </c>
      <c r="P29" s="206">
        <v>58.790617542519655</v>
      </c>
    </row>
    <row r="30" spans="1:16">
      <c r="A30" s="16">
        <v>1995</v>
      </c>
      <c r="B30" s="761">
        <v>42690.7</v>
      </c>
      <c r="C30" s="16"/>
      <c r="D30" s="313">
        <v>23470.105000000003</v>
      </c>
      <c r="E30" s="782">
        <v>1.8189394551068259</v>
      </c>
      <c r="F30" s="782"/>
      <c r="G30" s="313">
        <v>58024.800000000003</v>
      </c>
      <c r="H30" s="782">
        <v>0.73573196288483533</v>
      </c>
      <c r="I30" s="782"/>
      <c r="J30" s="313">
        <v>757598</v>
      </c>
      <c r="K30" s="401">
        <v>56.350069561957653</v>
      </c>
      <c r="L30" s="782"/>
      <c r="M30" s="206"/>
      <c r="N30" s="206">
        <v>92.590779186702335</v>
      </c>
      <c r="O30" s="206">
        <v>110.97057723024002</v>
      </c>
      <c r="P30" s="206">
        <v>55.600874113586116</v>
      </c>
    </row>
    <row r="31" spans="1:16">
      <c r="A31" s="16">
        <v>1996</v>
      </c>
      <c r="B31" s="761">
        <v>48119.884822210006</v>
      </c>
      <c r="C31" s="16"/>
      <c r="D31" s="313">
        <v>23627.609</v>
      </c>
      <c r="E31" s="782">
        <v>2.0365956124553275</v>
      </c>
      <c r="F31" s="782"/>
      <c r="G31" s="313">
        <v>58164.4</v>
      </c>
      <c r="H31" s="782">
        <v>0.82730819577284398</v>
      </c>
      <c r="I31" s="782"/>
      <c r="J31" s="313">
        <v>781082</v>
      </c>
      <c r="K31" s="401">
        <v>61.606700477299441</v>
      </c>
      <c r="L31" s="782"/>
      <c r="M31" s="206"/>
      <c r="N31" s="206">
        <v>103.67028661456099</v>
      </c>
      <c r="O31" s="206">
        <v>124.78303602883094</v>
      </c>
      <c r="P31" s="206">
        <v>60.787616136400224</v>
      </c>
    </row>
    <row r="32" spans="1:16">
      <c r="A32" s="16">
        <v>1997</v>
      </c>
      <c r="B32" s="761">
        <v>44775.389174407392</v>
      </c>
      <c r="C32" s="16"/>
      <c r="D32" s="313">
        <v>23777.986999999997</v>
      </c>
      <c r="E32" s="782">
        <v>1.883060545638594</v>
      </c>
      <c r="F32" s="782"/>
      <c r="G32" s="313">
        <v>58314.2</v>
      </c>
      <c r="H32" s="782">
        <v>0.76782994835575891</v>
      </c>
      <c r="I32" s="782"/>
      <c r="J32" s="313">
        <v>812621</v>
      </c>
      <c r="K32" s="401">
        <v>55.099965635157588</v>
      </c>
      <c r="L32" s="782"/>
      <c r="M32" s="206"/>
      <c r="N32" s="206">
        <v>95.854781030177008</v>
      </c>
      <c r="O32" s="206">
        <v>115.81192184393569</v>
      </c>
      <c r="P32" s="206">
        <v>54.367390790438023</v>
      </c>
    </row>
    <row r="33" spans="1:22">
      <c r="A33" s="16">
        <v>1998</v>
      </c>
      <c r="B33" s="761">
        <v>46125.893289138112</v>
      </c>
      <c r="C33" s="16"/>
      <c r="D33" s="313">
        <v>23937.522000000001</v>
      </c>
      <c r="E33" s="782">
        <v>1.9269284969905451</v>
      </c>
      <c r="F33" s="782"/>
      <c r="G33" s="313">
        <v>58474.9</v>
      </c>
      <c r="H33" s="782">
        <v>0.78881525730079249</v>
      </c>
      <c r="I33" s="782"/>
      <c r="J33" s="313">
        <v>832882</v>
      </c>
      <c r="K33" s="401">
        <v>55.381066332491407</v>
      </c>
      <c r="L33" s="782"/>
      <c r="M33" s="206"/>
      <c r="N33" s="206">
        <v>98.087822809328998</v>
      </c>
      <c r="O33" s="206">
        <v>118.97713956514788</v>
      </c>
      <c r="P33" s="206">
        <v>54.644754147878317</v>
      </c>
    </row>
    <row r="34" spans="1:22">
      <c r="A34" s="16">
        <v>1999</v>
      </c>
      <c r="B34" s="761">
        <v>46120.829479539738</v>
      </c>
      <c r="C34" s="16"/>
      <c r="D34" s="313">
        <v>24122.857</v>
      </c>
      <c r="E34" s="782">
        <v>1.9119140605749865</v>
      </c>
      <c r="F34" s="782"/>
      <c r="G34" s="313">
        <v>58684.4</v>
      </c>
      <c r="H34" s="782">
        <v>0.78591294244364318</v>
      </c>
      <c r="I34" s="782"/>
      <c r="J34" s="313">
        <v>862642</v>
      </c>
      <c r="K34" s="401">
        <v>53.464623191937946</v>
      </c>
      <c r="L34" s="782"/>
      <c r="M34" s="206"/>
      <c r="N34" s="206">
        <v>97.323532187745812</v>
      </c>
      <c r="O34" s="206">
        <v>118.53938292108568</v>
      </c>
      <c r="P34" s="206">
        <v>52.753790842383211</v>
      </c>
    </row>
    <row r="35" spans="1:22" ht="30" customHeight="1">
      <c r="A35" s="24">
        <v>2000</v>
      </c>
      <c r="B35" s="761">
        <v>46851.176314595155</v>
      </c>
      <c r="C35" s="16"/>
      <c r="D35" s="313">
        <v>24333.192000000003</v>
      </c>
      <c r="E35" s="782">
        <v>1.925401990605883</v>
      </c>
      <c r="F35" s="782"/>
      <c r="G35" s="313">
        <v>58886.1</v>
      </c>
      <c r="H35" s="782">
        <v>0.79562369242648356</v>
      </c>
      <c r="I35" s="782"/>
      <c r="J35" s="313">
        <v>918274</v>
      </c>
      <c r="K35" s="401">
        <v>51.020911312522358</v>
      </c>
      <c r="L35" s="782"/>
      <c r="M35" s="206"/>
      <c r="N35" s="206">
        <v>98.010117960389408</v>
      </c>
      <c r="O35" s="206">
        <v>120.00405699438406</v>
      </c>
      <c r="P35" s="206">
        <v>50.342569034966147</v>
      </c>
      <c r="Q35" s="783"/>
      <c r="R35" s="784"/>
      <c r="S35" s="192"/>
      <c r="T35" s="784"/>
      <c r="U35" s="785"/>
      <c r="V35" s="784"/>
    </row>
    <row r="36" spans="1:22">
      <c r="A36" s="24">
        <v>2001</v>
      </c>
      <c r="B36" s="761">
        <v>48178.328864982279</v>
      </c>
      <c r="C36" s="16"/>
      <c r="D36" s="313">
        <v>24557.507999999998</v>
      </c>
      <c r="E36" s="782">
        <v>1.9618574028351037</v>
      </c>
      <c r="F36" s="782"/>
      <c r="G36" s="313">
        <v>59113</v>
      </c>
      <c r="H36" s="782">
        <v>0.81502087298872128</v>
      </c>
      <c r="I36" s="782"/>
      <c r="J36" s="313">
        <v>963943</v>
      </c>
      <c r="K36" s="401">
        <v>49.980474846523371</v>
      </c>
      <c r="L36" s="782"/>
      <c r="M36" s="206"/>
      <c r="N36" s="206">
        <v>99.865833946096998</v>
      </c>
      <c r="O36" s="206">
        <v>122.92973704121879</v>
      </c>
      <c r="P36" s="206">
        <v>49.315965564573119</v>
      </c>
      <c r="Q36" s="783"/>
      <c r="R36" s="784"/>
    </row>
    <row r="37" spans="1:22">
      <c r="A37" s="24">
        <v>2002</v>
      </c>
      <c r="B37" s="761">
        <v>47470.611193426965</v>
      </c>
      <c r="C37" s="16"/>
      <c r="D37" s="313">
        <v>24716.354285714286</v>
      </c>
      <c r="E37" s="782">
        <v>1.9206154210560222</v>
      </c>
      <c r="F37" s="782"/>
      <c r="G37" s="313">
        <v>59365.7</v>
      </c>
      <c r="H37" s="782">
        <v>0.79963027797915243</v>
      </c>
      <c r="I37" s="782"/>
      <c r="J37" s="313">
        <v>989665</v>
      </c>
      <c r="K37" s="401">
        <v>47.96634335196957</v>
      </c>
      <c r="L37" s="782"/>
      <c r="M37" s="206"/>
      <c r="N37" s="206">
        <v>97.766463778822967</v>
      </c>
      <c r="O37" s="206">
        <v>120.60837097546849</v>
      </c>
      <c r="P37" s="206">
        <v>47.328612708623879</v>
      </c>
      <c r="Q37" s="783"/>
      <c r="R37" s="784"/>
    </row>
    <row r="38" spans="1:22">
      <c r="A38" s="24">
        <v>2003</v>
      </c>
      <c r="B38" s="761">
        <v>48293.026112000058</v>
      </c>
      <c r="C38" s="16"/>
      <c r="D38" s="313">
        <v>24871.12857142857</v>
      </c>
      <c r="E38" s="782">
        <v>1.9417303872361495</v>
      </c>
      <c r="F38" s="782"/>
      <c r="G38" s="313">
        <v>59636.7</v>
      </c>
      <c r="H38" s="782">
        <v>0.80978702899389232</v>
      </c>
      <c r="I38" s="782"/>
      <c r="J38" s="313">
        <v>1012398</v>
      </c>
      <c r="K38" s="401">
        <v>47.701621409761827</v>
      </c>
      <c r="L38" s="782"/>
      <c r="M38" s="206"/>
      <c r="N38" s="206">
        <v>98.841294040836303</v>
      </c>
      <c r="O38" s="206">
        <v>122.14031546034599</v>
      </c>
      <c r="P38" s="206">
        <v>47.067410344576871</v>
      </c>
      <c r="Q38" s="783"/>
      <c r="R38" s="784"/>
    </row>
    <row r="39" spans="1:22">
      <c r="A39" s="24">
        <v>2004</v>
      </c>
      <c r="B39" s="761">
        <v>49332.80872634858</v>
      </c>
      <c r="C39" s="16"/>
      <c r="D39" s="313">
        <v>25026.304857142855</v>
      </c>
      <c r="E39" s="782">
        <v>1.9712382234594377</v>
      </c>
      <c r="F39" s="782"/>
      <c r="G39" s="313">
        <v>59950.400000000001</v>
      </c>
      <c r="H39" s="782">
        <v>0.82289373759555529</v>
      </c>
      <c r="I39" s="782"/>
      <c r="J39" s="313">
        <v>1026637</v>
      </c>
      <c r="K39" s="401">
        <v>48.052825610560092</v>
      </c>
      <c r="L39" s="782"/>
      <c r="M39" s="206"/>
      <c r="N39" s="206">
        <v>100.34335258399292</v>
      </c>
      <c r="O39" s="206">
        <v>124.11720255032925</v>
      </c>
      <c r="P39" s="206">
        <v>47.413945152937245</v>
      </c>
      <c r="Q39" s="783"/>
      <c r="R39" s="784"/>
    </row>
    <row r="40" spans="1:22">
      <c r="A40" s="24">
        <v>2005</v>
      </c>
      <c r="B40" s="761">
        <v>47805.4219113215</v>
      </c>
      <c r="C40" s="16"/>
      <c r="D40" s="313">
        <v>25255.534142857141</v>
      </c>
      <c r="E40" s="782">
        <v>1.8928691684330106</v>
      </c>
      <c r="F40" s="782"/>
      <c r="G40" s="313">
        <v>60413.3</v>
      </c>
      <c r="H40" s="782">
        <v>0.79130625063225313</v>
      </c>
      <c r="I40" s="782"/>
      <c r="J40" s="313">
        <v>1047318</v>
      </c>
      <c r="K40" s="401">
        <v>45.645565063640177</v>
      </c>
      <c r="L40" s="782"/>
      <c r="M40" s="206"/>
      <c r="N40" s="206">
        <v>96.354076388652871</v>
      </c>
      <c r="O40" s="206">
        <v>119.3528565134574</v>
      </c>
      <c r="P40" s="206">
        <v>45.038690043789046</v>
      </c>
      <c r="Q40" s="783"/>
      <c r="R40" s="784"/>
    </row>
    <row r="41" spans="1:22">
      <c r="A41" s="24">
        <v>2006</v>
      </c>
      <c r="B41" s="761">
        <v>46575.146850785881</v>
      </c>
      <c r="C41" s="16"/>
      <c r="D41" s="313">
        <v>25453.426428571427</v>
      </c>
      <c r="E41" s="782">
        <v>1.8298183539841755</v>
      </c>
      <c r="F41" s="782"/>
      <c r="G41" s="313">
        <v>60827.1</v>
      </c>
      <c r="H41" s="782">
        <v>0.76569731009345965</v>
      </c>
      <c r="I41" s="782"/>
      <c r="J41" s="313">
        <v>1066764</v>
      </c>
      <c r="K41" s="401">
        <v>43.660216177885538</v>
      </c>
      <c r="L41" s="782"/>
      <c r="M41" s="206"/>
      <c r="N41" s="206">
        <v>93.14455557597087</v>
      </c>
      <c r="O41" s="206">
        <v>115.49025565172259</v>
      </c>
      <c r="P41" s="206">
        <v>43.079737120988831</v>
      </c>
      <c r="Q41" s="783"/>
      <c r="R41" s="784"/>
    </row>
    <row r="42" spans="1:22">
      <c r="A42" s="24">
        <v>2007</v>
      </c>
      <c r="B42" s="761">
        <v>44932.424115963644</v>
      </c>
      <c r="C42" s="16"/>
      <c r="D42" s="313">
        <v>25658.651714285719</v>
      </c>
      <c r="E42" s="782">
        <v>1.7511607630944634</v>
      </c>
      <c r="F42" s="782"/>
      <c r="G42" s="313">
        <v>61319.1</v>
      </c>
      <c r="H42" s="782">
        <v>0.7327639204744304</v>
      </c>
      <c r="I42" s="782"/>
      <c r="J42" s="313">
        <v>1096564</v>
      </c>
      <c r="K42" s="401">
        <v>40.975651321731924</v>
      </c>
      <c r="L42" s="782"/>
      <c r="M42" s="206"/>
      <c r="N42" s="206">
        <v>89.140591832713909</v>
      </c>
      <c r="O42" s="206">
        <v>110.52290688812927</v>
      </c>
      <c r="P42" s="206">
        <v>40.430864568087429</v>
      </c>
      <c r="Q42" s="783"/>
      <c r="R42" s="784"/>
    </row>
    <row r="43" spans="1:22">
      <c r="A43" s="24">
        <v>2008</v>
      </c>
      <c r="B43" s="761">
        <v>45997.925730078983</v>
      </c>
      <c r="C43" s="16"/>
      <c r="D43" s="313">
        <v>25885.164819809124</v>
      </c>
      <c r="E43" s="782">
        <v>1.7769995304367612</v>
      </c>
      <c r="F43" s="782"/>
      <c r="G43" s="313">
        <v>61823.8</v>
      </c>
      <c r="H43" s="782">
        <v>0.74401647472460408</v>
      </c>
      <c r="I43" s="782"/>
      <c r="J43" s="313">
        <v>1087900</v>
      </c>
      <c r="K43" s="401">
        <v>42.281391423916702</v>
      </c>
      <c r="L43" s="782"/>
      <c r="M43" s="206"/>
      <c r="N43" s="206">
        <v>90.455881132052767</v>
      </c>
      <c r="O43" s="206">
        <v>112.22013156158258</v>
      </c>
      <c r="P43" s="206">
        <v>41.719244362664462</v>
      </c>
      <c r="Q43" s="783"/>
      <c r="R43" s="784"/>
    </row>
    <row r="44" spans="1:22">
      <c r="A44" s="24">
        <v>2009</v>
      </c>
      <c r="B44" s="761">
        <v>44624.565920483554</v>
      </c>
      <c r="C44" s="16"/>
      <c r="D44" s="313">
        <v>26086.034166980924</v>
      </c>
      <c r="E44" s="782">
        <v>1.7106688442878857</v>
      </c>
      <c r="F44" s="782"/>
      <c r="G44" s="313">
        <v>62260.5</v>
      </c>
      <c r="H44" s="782">
        <v>0.71673960087830246</v>
      </c>
      <c r="I44" s="782"/>
      <c r="J44" s="313">
        <v>1115482</v>
      </c>
      <c r="K44" s="401">
        <v>40.004738687386755</v>
      </c>
      <c r="L44" s="782"/>
      <c r="M44" s="206"/>
      <c r="N44" s="206">
        <v>87.079402658692985</v>
      </c>
      <c r="O44" s="206">
        <v>108.1059560350881</v>
      </c>
      <c r="P44" s="206">
        <v>39.47286058375942</v>
      </c>
      <c r="Q44" s="783"/>
      <c r="R44" s="784"/>
    </row>
    <row r="45" spans="1:22" ht="30" customHeight="1">
      <c r="A45" s="24">
        <v>2010</v>
      </c>
      <c r="B45" s="761">
        <v>49294.117124532917</v>
      </c>
      <c r="C45" s="761"/>
      <c r="D45" s="313">
        <v>26301.302044831293</v>
      </c>
      <c r="E45" s="782">
        <v>1.8742082441587773</v>
      </c>
      <c r="F45" s="782"/>
      <c r="G45" s="313">
        <v>62759.5</v>
      </c>
      <c r="H45" s="782">
        <v>0.7854447075667097</v>
      </c>
      <c r="I45" s="782"/>
      <c r="J45" s="313">
        <v>1122027</v>
      </c>
      <c r="K45" s="401">
        <v>43.93309352139736</v>
      </c>
      <c r="L45" s="782"/>
      <c r="M45" s="206"/>
      <c r="N45" s="206">
        <v>95.40416598122053</v>
      </c>
      <c r="O45" s="206">
        <v>118.46875897487448</v>
      </c>
      <c r="P45" s="206">
        <v>43.348986457200716</v>
      </c>
      <c r="Q45" s="783"/>
      <c r="R45" s="784"/>
    </row>
    <row r="46" spans="1:22">
      <c r="A46" s="24">
        <v>2011</v>
      </c>
      <c r="B46" s="761">
        <v>39457.037437895466</v>
      </c>
      <c r="C46" s="16"/>
      <c r="D46" s="313">
        <v>26490.938000000002</v>
      </c>
      <c r="E46" s="782">
        <v>1.4894541460893329</v>
      </c>
      <c r="F46" s="782"/>
      <c r="G46" s="313">
        <v>63285.1</v>
      </c>
      <c r="H46" s="782">
        <v>0.62348068404561996</v>
      </c>
      <c r="I46" s="782"/>
      <c r="J46" s="313">
        <v>1099262</v>
      </c>
      <c r="K46" s="401">
        <v>35.894115722999125</v>
      </c>
      <c r="L46" s="782"/>
      <c r="M46" s="206"/>
      <c r="N46" s="206">
        <v>75.818752274619442</v>
      </c>
      <c r="O46" s="206">
        <v>94.039697730622322</v>
      </c>
      <c r="P46" s="206">
        <v>35.416889903545176</v>
      </c>
      <c r="Q46" s="783"/>
      <c r="R46" s="784"/>
    </row>
    <row r="47" spans="1:22">
      <c r="A47" s="24">
        <v>2012</v>
      </c>
      <c r="B47" s="761">
        <v>44476.215021035066</v>
      </c>
      <c r="C47" s="16"/>
      <c r="D47" s="313">
        <v>26728.610999999997</v>
      </c>
      <c r="E47" s="782">
        <v>1.6639927537212866</v>
      </c>
      <c r="F47" s="782"/>
      <c r="G47" s="313">
        <v>63705</v>
      </c>
      <c r="H47" s="782">
        <v>0.69815893604952617</v>
      </c>
      <c r="I47" s="782"/>
      <c r="J47" s="313">
        <v>1127909</v>
      </c>
      <c r="K47" s="401">
        <v>39.432449799615988</v>
      </c>
      <c r="L47" s="782"/>
      <c r="M47" s="206"/>
      <c r="N47" s="206">
        <v>84.703416155779578</v>
      </c>
      <c r="O47" s="206">
        <v>105.30343119535421</v>
      </c>
      <c r="P47" s="206">
        <v>38.908180492804775</v>
      </c>
      <c r="Q47" s="783"/>
      <c r="R47" s="784"/>
    </row>
    <row r="48" spans="1:22">
      <c r="A48" s="24">
        <v>2013</v>
      </c>
      <c r="B48" s="761">
        <v>44801.123330047376</v>
      </c>
      <c r="C48" s="16"/>
      <c r="D48" s="313">
        <v>26955.807999999997</v>
      </c>
      <c r="E48" s="782">
        <v>1.6620211618233585</v>
      </c>
      <c r="F48" s="782"/>
      <c r="G48" s="313">
        <v>64105.7</v>
      </c>
      <c r="H48" s="782">
        <v>0.69886333555436375</v>
      </c>
      <c r="I48" s="782"/>
      <c r="J48" s="313">
        <v>1120166</v>
      </c>
      <c r="K48" s="401">
        <v>39.995075131763841</v>
      </c>
      <c r="L48" s="782"/>
      <c r="M48" s="206"/>
      <c r="N48" s="206">
        <v>84.603054799850526</v>
      </c>
      <c r="O48" s="206">
        <v>105.40967589260239</v>
      </c>
      <c r="P48" s="206">
        <v>39.463325508756739</v>
      </c>
      <c r="Q48" s="783"/>
      <c r="R48" s="784"/>
    </row>
    <row r="49" spans="1:18">
      <c r="A49" s="24">
        <v>2014</v>
      </c>
      <c r="B49" s="761">
        <v>38232.025668457034</v>
      </c>
      <c r="C49" s="16"/>
      <c r="D49" s="313">
        <v>27210.165000000001</v>
      </c>
      <c r="E49" s="782">
        <v>1.4050640879412908</v>
      </c>
      <c r="F49" s="782"/>
      <c r="G49" s="313">
        <v>64596.800000000003</v>
      </c>
      <c r="H49" s="782">
        <v>0.59185634069268189</v>
      </c>
      <c r="I49" s="782"/>
      <c r="J49" s="313">
        <v>1127434</v>
      </c>
      <c r="K49" s="401">
        <v>33.910655229891091</v>
      </c>
      <c r="L49" s="782"/>
      <c r="M49" s="206"/>
      <c r="N49" s="206">
        <v>71.522984640572801</v>
      </c>
      <c r="O49" s="206">
        <v>89.269792638226363</v>
      </c>
      <c r="P49" s="206">
        <v>33.459800266498426</v>
      </c>
      <c r="Q49" s="783"/>
      <c r="R49" s="784"/>
    </row>
    <row r="50" spans="1:18">
      <c r="A50" s="24">
        <v>2015</v>
      </c>
      <c r="B50" s="761">
        <v>39622.531533401794</v>
      </c>
      <c r="C50" s="16"/>
      <c r="D50" s="313">
        <v>27467.632000000001</v>
      </c>
      <c r="E50" s="782">
        <v>1.4425171974563293</v>
      </c>
      <c r="F50" s="782"/>
      <c r="G50" s="313">
        <v>65110</v>
      </c>
      <c r="H50" s="782">
        <v>0.60854755849181075</v>
      </c>
      <c r="I50" s="782"/>
      <c r="J50" s="313">
        <v>1164939</v>
      </c>
      <c r="K50" s="401">
        <v>34.01253759501725</v>
      </c>
      <c r="L50" s="782"/>
      <c r="M50" s="206"/>
      <c r="N50" s="206">
        <v>73.429487126527533</v>
      </c>
      <c r="O50" s="206">
        <v>91.787331860774614</v>
      </c>
      <c r="P50" s="206">
        <v>33.560328067117119</v>
      </c>
    </row>
    <row r="51" spans="1:18" ht="7.5" customHeight="1">
      <c r="M51" s="206"/>
      <c r="N51" s="206"/>
      <c r="O51" s="206"/>
      <c r="P51" s="786"/>
    </row>
    <row r="52" spans="1:18" ht="13.5" thickBot="1">
      <c r="A52" s="29"/>
      <c r="B52" s="29"/>
      <c r="C52" s="29"/>
      <c r="D52" s="787"/>
      <c r="E52" s="29"/>
      <c r="F52" s="29"/>
      <c r="G52" s="29"/>
      <c r="H52" s="29"/>
      <c r="I52" s="29"/>
      <c r="J52" s="29"/>
      <c r="K52" s="788"/>
      <c r="L52" s="29"/>
      <c r="M52" s="216"/>
      <c r="N52" s="216"/>
      <c r="O52" s="216"/>
      <c r="P52" s="789"/>
    </row>
    <row r="53" spans="1:18" ht="13.5" thickTop="1">
      <c r="N53" s="102"/>
      <c r="O53" s="102"/>
    </row>
    <row r="54" spans="1:18">
      <c r="A54" s="264"/>
      <c r="B54" s="264"/>
      <c r="C54" s="264"/>
      <c r="D54" s="790"/>
      <c r="E54" s="264"/>
      <c r="F54" s="264"/>
      <c r="G54" s="264"/>
      <c r="H54" s="264"/>
      <c r="I54" s="264"/>
      <c r="J54" s="264"/>
      <c r="K54" s="791"/>
      <c r="L54" s="264"/>
    </row>
    <row r="55" spans="1:18">
      <c r="A55" s="10"/>
      <c r="B55" s="10"/>
      <c r="C55" s="10"/>
      <c r="D55" s="420"/>
      <c r="E55" s="25"/>
      <c r="F55" s="25"/>
      <c r="G55" s="25"/>
      <c r="H55" s="25"/>
      <c r="I55" s="25"/>
      <c r="J55" s="25"/>
      <c r="K55" s="792"/>
      <c r="L55" s="25"/>
    </row>
    <row r="56" spans="1:18">
      <c r="A56" s="60" t="s">
        <v>8</v>
      </c>
      <c r="B56" s="60"/>
      <c r="C56" s="60"/>
      <c r="D56" s="793"/>
      <c r="E56" s="794"/>
      <c r="F56" s="794"/>
      <c r="G56" s="794"/>
      <c r="H56" s="794"/>
      <c r="I56" s="794"/>
      <c r="J56" s="794"/>
      <c r="K56" s="795"/>
      <c r="L56" s="794"/>
    </row>
    <row r="57" spans="1:18">
      <c r="A57" s="796" t="s">
        <v>411</v>
      </c>
      <c r="B57" s="796"/>
      <c r="C57" s="796"/>
      <c r="D57" s="797"/>
      <c r="E57" s="796"/>
      <c r="F57" s="796"/>
      <c r="G57" s="796"/>
      <c r="H57" s="796"/>
      <c r="I57" s="796"/>
      <c r="J57" s="796"/>
      <c r="K57" s="798"/>
      <c r="L57" s="796"/>
    </row>
    <row r="58" spans="1:18">
      <c r="A58" s="116" t="s">
        <v>412</v>
      </c>
      <c r="B58" s="116"/>
      <c r="C58" s="116"/>
      <c r="D58" s="797"/>
      <c r="E58" s="796"/>
      <c r="F58" s="796"/>
      <c r="G58" s="796"/>
      <c r="H58" s="796"/>
      <c r="I58" s="796"/>
      <c r="J58" s="796"/>
      <c r="K58" s="798"/>
      <c r="L58" s="796"/>
    </row>
    <row r="59" spans="1:18">
      <c r="A59" s="116" t="s">
        <v>149</v>
      </c>
      <c r="B59" s="116"/>
      <c r="C59" s="116"/>
      <c r="D59" s="797"/>
      <c r="E59" s="796"/>
      <c r="F59" s="796"/>
      <c r="G59" s="796"/>
      <c r="H59" s="796"/>
      <c r="I59" s="796"/>
      <c r="J59" s="796"/>
      <c r="K59" s="798"/>
      <c r="L59" s="796"/>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6" activePane="bottomRight" state="frozen"/>
      <selection activeCell="A52" sqref="A52:E52"/>
      <selection pane="topRight" activeCell="A52" sqref="A52:E52"/>
      <selection pane="bottomLeft" activeCell="A52" sqref="A52:E52"/>
      <selection pane="bottomRight" activeCell="H46" sqref="H46"/>
    </sheetView>
  </sheetViews>
  <sheetFormatPr defaultColWidth="8.7109375"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799" t="s">
        <v>1916</v>
      </c>
    </row>
    <row r="2" spans="1:16" s="800" customFormat="1" ht="15" customHeight="1" thickTop="1">
      <c r="A2" s="2438"/>
      <c r="B2" s="2436" t="s">
        <v>413</v>
      </c>
      <c r="C2" s="2440" t="s">
        <v>414</v>
      </c>
      <c r="D2" s="2436" t="s">
        <v>415</v>
      </c>
      <c r="E2" s="2441" t="s">
        <v>416</v>
      </c>
      <c r="F2" s="2436" t="s">
        <v>417</v>
      </c>
    </row>
    <row r="3" spans="1:16" s="800" customFormat="1" ht="15" customHeight="1">
      <c r="A3" s="2439"/>
      <c r="B3" s="2437"/>
      <c r="C3" s="2437"/>
      <c r="D3" s="2437"/>
      <c r="E3" s="2437"/>
      <c r="F3" s="2437"/>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1"/>
      <c r="I5" s="801"/>
    </row>
    <row r="6" spans="1:16" ht="15" customHeight="1">
      <c r="A6" s="344">
        <v>1992</v>
      </c>
      <c r="B6" s="206">
        <v>108.31957381150525</v>
      </c>
      <c r="C6" s="206">
        <v>106.54446574273484</v>
      </c>
      <c r="D6" s="206">
        <v>108.12356614444676</v>
      </c>
      <c r="E6" s="206">
        <v>106.3516701894162</v>
      </c>
      <c r="F6" s="206">
        <v>98.284238710962725</v>
      </c>
      <c r="H6" s="801"/>
      <c r="I6" s="802"/>
    </row>
    <row r="7" spans="1:16" ht="15" customHeight="1">
      <c r="A7" s="344">
        <v>1993</v>
      </c>
      <c r="B7" s="206">
        <v>111.48391806477787</v>
      </c>
      <c r="C7" s="206">
        <v>108.97888552707451</v>
      </c>
      <c r="D7" s="206">
        <v>111.76062126584141</v>
      </c>
      <c r="E7" s="206">
        <v>109.24937123476337</v>
      </c>
      <c r="F7" s="206">
        <v>98.099992641714238</v>
      </c>
      <c r="H7" s="801"/>
      <c r="I7" s="801"/>
    </row>
    <row r="8" spans="1:16" ht="15" customHeight="1">
      <c r="A8" s="344">
        <v>1994</v>
      </c>
      <c r="B8" s="206">
        <v>111.02015374896619</v>
      </c>
      <c r="C8" s="206">
        <v>107.87924127445395</v>
      </c>
      <c r="D8" s="206">
        <v>107.82986345401233</v>
      </c>
      <c r="E8" s="206">
        <v>104.77920866917501</v>
      </c>
      <c r="F8" s="206">
        <v>95.748270345456348</v>
      </c>
      <c r="H8" s="801"/>
      <c r="I8" s="801"/>
    </row>
    <row r="9" spans="1:16" ht="15" customHeight="1">
      <c r="A9" s="344">
        <v>1995</v>
      </c>
      <c r="B9" s="206">
        <v>110.83226469447132</v>
      </c>
      <c r="C9" s="206">
        <v>106.90904485721762</v>
      </c>
      <c r="D9" s="206">
        <v>104.74831617818454</v>
      </c>
      <c r="E9" s="206">
        <v>101.04045481595365</v>
      </c>
      <c r="F9" s="206">
        <v>93.744377552502328</v>
      </c>
      <c r="H9" s="801"/>
      <c r="I9" s="801"/>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1"/>
      <c r="L13" s="801"/>
      <c r="M13" s="801"/>
      <c r="N13" s="801"/>
      <c r="O13" s="801"/>
      <c r="P13" s="801"/>
    </row>
    <row r="14" spans="1:16" ht="30" customHeight="1">
      <c r="A14" s="344">
        <v>2000</v>
      </c>
      <c r="B14" s="206">
        <v>126.69356745077224</v>
      </c>
      <c r="C14" s="206">
        <v>117.8741996247081</v>
      </c>
      <c r="D14" s="206">
        <v>114.95669618725117</v>
      </c>
      <c r="E14" s="206">
        <v>106.95435314691959</v>
      </c>
      <c r="F14" s="206">
        <v>88.542666593001883</v>
      </c>
      <c r="K14" s="801"/>
      <c r="L14" s="801"/>
      <c r="M14" s="801"/>
      <c r="N14" s="801"/>
      <c r="O14" s="801"/>
      <c r="P14" s="801"/>
    </row>
    <row r="15" spans="1:16" ht="15" customHeight="1">
      <c r="A15" s="344">
        <v>2001</v>
      </c>
      <c r="B15" s="206">
        <v>132.8946059869904</v>
      </c>
      <c r="C15" s="206">
        <v>122.51417340808834</v>
      </c>
      <c r="D15" s="206">
        <v>118.21307275087358</v>
      </c>
      <c r="E15" s="206">
        <v>108.97941858920348</v>
      </c>
      <c r="F15" s="206">
        <v>86.35917879483182</v>
      </c>
      <c r="K15" s="801"/>
      <c r="L15" s="801"/>
      <c r="M15" s="801"/>
      <c r="N15" s="801"/>
      <c r="O15" s="801"/>
      <c r="P15" s="801"/>
    </row>
    <row r="16" spans="1:16" ht="15" customHeight="1">
      <c r="A16" s="343">
        <v>2002</v>
      </c>
      <c r="B16" s="206">
        <v>133.93655917390734</v>
      </c>
      <c r="C16" s="206">
        <v>122.68119579966495</v>
      </c>
      <c r="D16" s="206">
        <v>116.47657664223716</v>
      </c>
      <c r="E16" s="206">
        <v>106.68846350283701</v>
      </c>
      <c r="F16" s="206">
        <v>84.805592380932552</v>
      </c>
      <c r="K16" s="801"/>
      <c r="L16" s="801"/>
      <c r="M16" s="801"/>
      <c r="N16" s="801"/>
      <c r="O16" s="801"/>
      <c r="P16" s="801"/>
    </row>
    <row r="17" spans="1:16" ht="15" customHeight="1">
      <c r="A17" s="343">
        <v>2003</v>
      </c>
      <c r="B17" s="206">
        <v>136.97412971698117</v>
      </c>
      <c r="C17" s="206">
        <v>124.68273829303861</v>
      </c>
      <c r="D17" s="206">
        <v>118.49450040362666</v>
      </c>
      <c r="E17" s="206">
        <v>107.86138093022781</v>
      </c>
      <c r="F17" s="206">
        <v>84.190171072458341</v>
      </c>
      <c r="K17" s="801"/>
      <c r="L17" s="801"/>
      <c r="M17" s="801"/>
      <c r="N17" s="801"/>
      <c r="O17" s="801"/>
      <c r="P17" s="801"/>
    </row>
    <row r="18" spans="1:16" ht="15" customHeight="1">
      <c r="A18" s="343">
        <v>2004</v>
      </c>
      <c r="B18" s="206">
        <v>142.24403532166551</v>
      </c>
      <c r="C18" s="206">
        <v>128.67690552013616</v>
      </c>
      <c r="D18" s="206">
        <v>121.04576983805518</v>
      </c>
      <c r="E18" s="206">
        <v>109.50051475860508</v>
      </c>
      <c r="F18" s="206">
        <v>82.612133270591215</v>
      </c>
      <c r="G18" s="206"/>
      <c r="K18" s="801"/>
      <c r="L18" s="801"/>
      <c r="M18" s="801"/>
      <c r="N18" s="801"/>
      <c r="O18" s="801"/>
      <c r="P18" s="801"/>
    </row>
    <row r="19" spans="1:16" ht="15" customHeight="1">
      <c r="A19" s="344">
        <v>2005</v>
      </c>
      <c r="B19" s="206">
        <v>142.73370757005233</v>
      </c>
      <c r="C19" s="206">
        <v>127.947929805188</v>
      </c>
      <c r="D19" s="206">
        <v>117.29808715712358</v>
      </c>
      <c r="E19" s="206">
        <v>105.14718406299836</v>
      </c>
      <c r="F19" s="206">
        <v>80.343310393919566</v>
      </c>
      <c r="K19" s="801"/>
      <c r="L19" s="801"/>
      <c r="M19" s="801"/>
      <c r="N19" s="801"/>
      <c r="O19" s="801"/>
      <c r="P19" s="801"/>
    </row>
    <row r="20" spans="1:16" s="330" customFormat="1" ht="15" customHeight="1">
      <c r="A20" s="344">
        <v>2006</v>
      </c>
      <c r="B20" s="206">
        <v>143.60028039457285</v>
      </c>
      <c r="C20" s="206">
        <v>127.72394057138374</v>
      </c>
      <c r="D20" s="206">
        <v>114.2794146821555</v>
      </c>
      <c r="E20" s="206">
        <v>101.64476788826514</v>
      </c>
      <c r="F20" s="206">
        <v>78.368926800241837</v>
      </c>
      <c r="J20"/>
      <c r="K20" s="803"/>
      <c r="L20" s="803"/>
      <c r="M20" s="803"/>
      <c r="N20" s="803"/>
      <c r="O20" s="803"/>
      <c r="P20" s="803"/>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4"/>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5" t="s">
        <v>418</v>
      </c>
      <c r="B32" s="206"/>
      <c r="C32" s="206"/>
      <c r="D32" s="206"/>
      <c r="E32" s="206"/>
      <c r="F32" s="206"/>
      <c r="H32" s="112"/>
      <c r="I32" s="189"/>
    </row>
    <row r="33" spans="1:6" ht="15" customHeight="1">
      <c r="A33" s="344" t="s">
        <v>419</v>
      </c>
      <c r="B33" s="192"/>
      <c r="C33" s="192"/>
      <c r="D33" s="312"/>
      <c r="E33" s="192"/>
      <c r="F33" s="192"/>
    </row>
    <row r="34" spans="1:6" ht="15" customHeight="1">
      <c r="A34" s="344" t="s">
        <v>420</v>
      </c>
      <c r="B34" s="192"/>
      <c r="C34" s="192"/>
      <c r="D34" s="312"/>
      <c r="E34" s="192"/>
      <c r="F34" s="192"/>
    </row>
    <row r="35" spans="1:6" ht="15" customHeight="1">
      <c r="A35" s="344" t="s">
        <v>421</v>
      </c>
      <c r="B35" s="192"/>
      <c r="C35" s="192"/>
      <c r="D35" s="312"/>
      <c r="E35" s="192"/>
      <c r="F35" s="192"/>
    </row>
    <row r="36" spans="1:6" ht="15" customHeight="1">
      <c r="A36" s="344" t="s">
        <v>422</v>
      </c>
      <c r="B36" s="192"/>
      <c r="C36" s="192"/>
      <c r="D36" s="312"/>
      <c r="E36" s="192"/>
      <c r="F36" s="192"/>
    </row>
    <row r="37" spans="1:6" ht="15" customHeight="1">
      <c r="A37" s="806" t="s">
        <v>423</v>
      </c>
      <c r="B37" s="192"/>
      <c r="C37" s="192"/>
      <c r="D37" s="312"/>
      <c r="E37" s="192"/>
      <c r="F37" s="192"/>
    </row>
    <row r="38" spans="1:6" ht="15" customHeight="1">
      <c r="A38" s="112" t="s">
        <v>424</v>
      </c>
      <c r="B38" s="192"/>
      <c r="C38" s="192"/>
      <c r="D38" s="312"/>
      <c r="E38" s="192"/>
      <c r="F38" s="192"/>
    </row>
    <row r="39" spans="1:6" ht="15" customHeight="1">
      <c r="A39" s="807" t="s">
        <v>425</v>
      </c>
      <c r="B39" s="192"/>
      <c r="C39" s="192"/>
      <c r="D39" s="312"/>
      <c r="E39" s="192"/>
      <c r="F39" s="192"/>
    </row>
    <row r="40" spans="1:6" ht="15" customHeight="1">
      <c r="A40" s="357" t="s">
        <v>103</v>
      </c>
      <c r="B40" s="192"/>
      <c r="C40" s="192"/>
      <c r="D40" s="312"/>
      <c r="E40" s="192"/>
      <c r="F40" s="192"/>
    </row>
    <row r="41" spans="1:6" ht="15" customHeight="1">
      <c r="A41" s="808" t="s">
        <v>8</v>
      </c>
      <c r="B41" s="192"/>
      <c r="C41" s="192"/>
      <c r="D41" s="312"/>
      <c r="E41" s="192"/>
      <c r="F41" s="192"/>
    </row>
    <row r="42" spans="1:6">
      <c r="A42" s="809" t="s">
        <v>1915</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J63" sqref="J63"/>
    </sheetView>
  </sheetViews>
  <sheetFormatPr defaultColWidth="11.42578125" defaultRowHeight="15"/>
  <cols>
    <col min="1" max="1" width="6.85546875" style="813" customWidth="1"/>
    <col min="2" max="3" width="12" style="813" customWidth="1"/>
    <col min="4" max="4" width="10" style="813" customWidth="1"/>
    <col min="5" max="5" width="22.5703125" style="813" customWidth="1"/>
    <col min="6" max="6" width="13.42578125" style="813" customWidth="1"/>
    <col min="7" max="7" width="10.140625" style="813" customWidth="1"/>
    <col min="8" max="16384" width="11.42578125" style="813"/>
  </cols>
  <sheetData>
    <row r="1" spans="1:9" ht="21" customHeight="1">
      <c r="A1" s="47" t="s">
        <v>426</v>
      </c>
      <c r="B1" s="810"/>
      <c r="C1" s="810"/>
      <c r="D1" s="810"/>
      <c r="E1" s="810"/>
      <c r="F1" s="810"/>
      <c r="G1" s="811"/>
      <c r="H1" s="812"/>
    </row>
    <row r="2" spans="1:9" ht="21" customHeight="1">
      <c r="A2" s="47" t="s">
        <v>427</v>
      </c>
      <c r="B2" s="810"/>
      <c r="C2" s="810"/>
      <c r="D2" s="810"/>
      <c r="E2" s="810"/>
      <c r="F2" s="810"/>
      <c r="G2" s="811"/>
    </row>
    <row r="3" spans="1:9" ht="15" customHeight="1" thickBot="1">
      <c r="A3" s="49" t="s">
        <v>355</v>
      </c>
      <c r="B3" s="814"/>
      <c r="C3" s="814"/>
      <c r="D3" s="644"/>
      <c r="E3" s="644"/>
      <c r="F3" s="644"/>
      <c r="G3" s="815" t="s">
        <v>113</v>
      </c>
    </row>
    <row r="4" spans="1:9" ht="31.5" customHeight="1" thickTop="1">
      <c r="A4" s="816"/>
      <c r="B4" s="817" t="s">
        <v>428</v>
      </c>
      <c r="C4" s="817" t="s">
        <v>12</v>
      </c>
      <c r="D4" s="817" t="s">
        <v>13</v>
      </c>
      <c r="E4" s="818" t="s">
        <v>14</v>
      </c>
      <c r="F4" s="2175" t="s">
        <v>50</v>
      </c>
      <c r="G4" s="817" t="s">
        <v>15</v>
      </c>
      <c r="H4" s="819"/>
    </row>
    <row r="5" spans="1:9">
      <c r="A5" s="820">
        <v>1970</v>
      </c>
      <c r="B5" s="206">
        <v>38.261973108516116</v>
      </c>
      <c r="C5" s="206">
        <v>9.7979758427199979</v>
      </c>
      <c r="D5" s="206">
        <v>6.9791410579820674</v>
      </c>
      <c r="E5" s="821" t="s">
        <v>293</v>
      </c>
      <c r="F5" s="206">
        <v>2.9763372022730024</v>
      </c>
      <c r="G5" s="206">
        <v>58.015427211491186</v>
      </c>
      <c r="H5" s="822"/>
      <c r="I5" s="822"/>
    </row>
    <row r="6" spans="1:9" ht="15" customHeight="1">
      <c r="A6" s="820">
        <v>1971</v>
      </c>
      <c r="B6" s="206">
        <v>34.48610919945321</v>
      </c>
      <c r="C6" s="206">
        <v>10.647946763438959</v>
      </c>
      <c r="D6" s="206">
        <v>9.7678690281671781</v>
      </c>
      <c r="E6" s="821" t="s">
        <v>293</v>
      </c>
      <c r="F6" s="206">
        <v>3.126764819928324</v>
      </c>
      <c r="G6" s="206">
        <v>58.028689810987672</v>
      </c>
      <c r="H6" s="822"/>
      <c r="I6" s="822"/>
    </row>
    <row r="7" spans="1:9" ht="15" customHeight="1">
      <c r="A7" s="820">
        <v>1972</v>
      </c>
      <c r="B7" s="206">
        <v>31.164663919650632</v>
      </c>
      <c r="C7" s="206">
        <v>13.425719996004984</v>
      </c>
      <c r="D7" s="206">
        <v>12.569243525714871</v>
      </c>
      <c r="E7" s="821" t="s">
        <v>293</v>
      </c>
      <c r="F7" s="206">
        <v>3.4735936632092046</v>
      </c>
      <c r="G7" s="206">
        <v>60.633221104579697</v>
      </c>
      <c r="H7" s="822"/>
      <c r="I7" s="822"/>
    </row>
    <row r="8" spans="1:9" ht="15" customHeight="1">
      <c r="A8" s="820">
        <v>1973</v>
      </c>
      <c r="B8" s="206">
        <v>33.028197969239287</v>
      </c>
      <c r="C8" s="206">
        <v>12.826377420466331</v>
      </c>
      <c r="D8" s="206">
        <v>12.805915605135448</v>
      </c>
      <c r="E8" s="821" t="s">
        <v>293</v>
      </c>
      <c r="F8" s="206">
        <v>3.2383666525558259</v>
      </c>
      <c r="G8" s="206">
        <v>61.898857647396888</v>
      </c>
      <c r="H8" s="822"/>
      <c r="I8" s="822"/>
    </row>
    <row r="9" spans="1:9" ht="15" customHeight="1">
      <c r="A9" s="820">
        <v>1974</v>
      </c>
      <c r="B9" s="206">
        <v>30.419354064332552</v>
      </c>
      <c r="C9" s="206">
        <v>12.782441195315986</v>
      </c>
      <c r="D9" s="206">
        <v>15.280867912303638</v>
      </c>
      <c r="E9" s="821" t="s">
        <v>293</v>
      </c>
      <c r="F9" s="206">
        <v>4.0457037480932661</v>
      </c>
      <c r="G9" s="206">
        <v>62.528366920045436</v>
      </c>
      <c r="H9" s="822"/>
      <c r="I9" s="822"/>
    </row>
    <row r="10" spans="1:9" ht="15" customHeight="1">
      <c r="A10" s="820">
        <v>1975</v>
      </c>
      <c r="B10" s="206">
        <v>29.599503072257313</v>
      </c>
      <c r="C10" s="206">
        <v>10.129673794499261</v>
      </c>
      <c r="D10" s="206">
        <v>16.644153445511503</v>
      </c>
      <c r="E10" s="821" t="s">
        <v>293</v>
      </c>
      <c r="F10" s="206">
        <v>3.5442251134313674</v>
      </c>
      <c r="G10" s="206">
        <v>59.917555425699447</v>
      </c>
      <c r="H10" s="822"/>
      <c r="I10" s="822"/>
    </row>
    <row r="11" spans="1:9" ht="15" customHeight="1">
      <c r="A11" s="820">
        <v>1976</v>
      </c>
      <c r="B11" s="206">
        <v>28.408578129458462</v>
      </c>
      <c r="C11" s="206">
        <v>8.6040072803801824</v>
      </c>
      <c r="D11" s="206">
        <v>17.082780068464086</v>
      </c>
      <c r="E11" s="821" t="s">
        <v>293</v>
      </c>
      <c r="F11" s="206">
        <v>3.9284359928791068</v>
      </c>
      <c r="G11" s="206">
        <v>58.023801471181834</v>
      </c>
      <c r="H11" s="822"/>
      <c r="I11" s="822"/>
    </row>
    <row r="12" spans="1:9" ht="15" customHeight="1">
      <c r="A12" s="820">
        <v>1977</v>
      </c>
      <c r="B12" s="206">
        <v>28.828989171243805</v>
      </c>
      <c r="C12" s="206">
        <v>8.7339434220039713</v>
      </c>
      <c r="D12" s="206">
        <v>18.341648023876118</v>
      </c>
      <c r="E12" s="821" t="s">
        <v>293</v>
      </c>
      <c r="F12" s="206">
        <v>4.2773157061431286</v>
      </c>
      <c r="G12" s="206">
        <v>60.181896323267026</v>
      </c>
      <c r="H12" s="822"/>
      <c r="I12" s="822"/>
    </row>
    <row r="13" spans="1:9" ht="15" customHeight="1">
      <c r="A13" s="820">
        <v>1978</v>
      </c>
      <c r="B13" s="206">
        <v>27.713339905859307</v>
      </c>
      <c r="C13" s="206">
        <v>8.9941915566301081</v>
      </c>
      <c r="D13" s="206">
        <v>19.721177734928023</v>
      </c>
      <c r="E13" s="821" t="s">
        <v>293</v>
      </c>
      <c r="F13" s="206">
        <v>3.9305325817128671</v>
      </c>
      <c r="G13" s="206">
        <v>60.359241779130301</v>
      </c>
      <c r="H13" s="822"/>
      <c r="I13" s="822"/>
    </row>
    <row r="14" spans="1:9" ht="15" customHeight="1">
      <c r="A14" s="820">
        <v>1979</v>
      </c>
      <c r="B14" s="206">
        <v>29.539122665082594</v>
      </c>
      <c r="C14" s="206">
        <v>8.6220848082736854</v>
      </c>
      <c r="D14" s="206">
        <v>22.434733328752721</v>
      </c>
      <c r="E14" s="821" t="s">
        <v>293</v>
      </c>
      <c r="F14" s="206">
        <v>4.0406204321811794</v>
      </c>
      <c r="G14" s="206">
        <v>64.636561234290184</v>
      </c>
      <c r="H14" s="822"/>
      <c r="I14" s="822"/>
    </row>
    <row r="15" spans="1:9" ht="30" customHeight="1">
      <c r="A15" s="820">
        <v>1980</v>
      </c>
      <c r="B15" s="206">
        <v>28.782244623751147</v>
      </c>
      <c r="C15" s="206">
        <v>6.2883105668653636</v>
      </c>
      <c r="D15" s="206">
        <v>22.76231999923149</v>
      </c>
      <c r="E15" s="821" t="s">
        <v>293</v>
      </c>
      <c r="F15" s="206">
        <v>3.9402940473717019</v>
      </c>
      <c r="G15" s="206">
        <v>61.773169237219697</v>
      </c>
      <c r="H15" s="822"/>
      <c r="I15" s="822"/>
    </row>
    <row r="16" spans="1:9" ht="15" customHeight="1">
      <c r="A16" s="820">
        <v>1981</v>
      </c>
      <c r="B16" s="206">
        <v>27.987898810059065</v>
      </c>
      <c r="C16" s="206">
        <v>5.0581011560165585</v>
      </c>
      <c r="D16" s="206">
        <v>23.887293444540457</v>
      </c>
      <c r="E16" s="821" t="s">
        <v>293</v>
      </c>
      <c r="F16" s="206">
        <v>4.0482787015043549</v>
      </c>
      <c r="G16" s="206">
        <v>60.981572112120446</v>
      </c>
      <c r="H16" s="822"/>
      <c r="I16" s="822"/>
    </row>
    <row r="17" spans="1:9" ht="15" customHeight="1">
      <c r="A17" s="820">
        <v>1982</v>
      </c>
      <c r="B17" s="206">
        <v>26.212238174413507</v>
      </c>
      <c r="C17" s="206">
        <v>5.4436246423065136</v>
      </c>
      <c r="D17" s="206">
        <v>23.562100682812762</v>
      </c>
      <c r="E17" s="821" t="s">
        <v>293</v>
      </c>
      <c r="F17" s="206">
        <v>4.7041408951365327</v>
      </c>
      <c r="G17" s="206">
        <v>59.922104394669319</v>
      </c>
      <c r="H17" s="822"/>
      <c r="I17" s="822"/>
    </row>
    <row r="18" spans="1:9" ht="15" customHeight="1">
      <c r="A18" s="820">
        <v>1983</v>
      </c>
      <c r="B18" s="206">
        <v>25.836790325890181</v>
      </c>
      <c r="C18" s="206">
        <v>4.5954658657170997</v>
      </c>
      <c r="D18" s="206">
        <v>24.84380280655866</v>
      </c>
      <c r="E18" s="821" t="s">
        <v>293</v>
      </c>
      <c r="F18" s="206">
        <v>5.2424010394569365</v>
      </c>
      <c r="G18" s="206">
        <v>60.518460037622873</v>
      </c>
      <c r="H18" s="822"/>
      <c r="I18" s="822"/>
    </row>
    <row r="19" spans="1:9" ht="15" customHeight="1">
      <c r="A19" s="820">
        <v>1984</v>
      </c>
      <c r="B19" s="206">
        <v>17.90897924627124</v>
      </c>
      <c r="C19" s="206">
        <v>11.554338553134063</v>
      </c>
      <c r="D19" s="206">
        <v>24.967834299028176</v>
      </c>
      <c r="E19" s="821" t="s">
        <v>293</v>
      </c>
      <c r="F19" s="206">
        <v>5.5530155601659752</v>
      </c>
      <c r="G19" s="206">
        <v>59.984167658599453</v>
      </c>
      <c r="H19" s="822"/>
      <c r="I19" s="822"/>
    </row>
    <row r="20" spans="1:9" ht="15" customHeight="1">
      <c r="A20" s="820">
        <v>1985</v>
      </c>
      <c r="B20" s="206">
        <v>24.306764112481652</v>
      </c>
      <c r="C20" s="206">
        <v>7.1698311674079811</v>
      </c>
      <c r="D20" s="206">
        <v>27.390890902782477</v>
      </c>
      <c r="E20" s="821" t="s">
        <v>293</v>
      </c>
      <c r="F20" s="206">
        <v>6.3507447062332236</v>
      </c>
      <c r="G20" s="206">
        <v>65.218230888905339</v>
      </c>
      <c r="H20" s="822"/>
      <c r="I20" s="822"/>
    </row>
    <row r="21" spans="1:9" ht="15" customHeight="1">
      <c r="A21" s="820">
        <v>1986</v>
      </c>
      <c r="B21" s="206">
        <v>26.265086476270405</v>
      </c>
      <c r="C21" s="206">
        <v>5.4797562428398887</v>
      </c>
      <c r="D21" s="206">
        <v>29.08822282740142</v>
      </c>
      <c r="E21" s="821" t="s">
        <v>293</v>
      </c>
      <c r="F21" s="206">
        <v>6.153426190820209</v>
      </c>
      <c r="G21" s="206">
        <v>66.986491737331932</v>
      </c>
      <c r="H21" s="822"/>
      <c r="I21" s="822"/>
    </row>
    <row r="22" spans="1:9" ht="15" customHeight="1">
      <c r="A22" s="820">
        <v>1987</v>
      </c>
      <c r="B22" s="206">
        <v>25.707290004257654</v>
      </c>
      <c r="C22" s="206">
        <v>5.0962066563444512</v>
      </c>
      <c r="D22" s="206">
        <v>29.538962260001252</v>
      </c>
      <c r="E22" s="821" t="s">
        <v>293</v>
      </c>
      <c r="F22" s="206">
        <v>5.6895982383605972</v>
      </c>
      <c r="G22" s="206">
        <v>66.032057158963966</v>
      </c>
      <c r="H22" s="822"/>
      <c r="I22" s="822"/>
    </row>
    <row r="23" spans="1:9" ht="15" customHeight="1">
      <c r="A23" s="820">
        <v>1988</v>
      </c>
      <c r="B23" s="206">
        <v>23.867017377157239</v>
      </c>
      <c r="C23" s="206">
        <v>5.2404675039766486</v>
      </c>
      <c r="D23" s="206">
        <v>28.439420086983741</v>
      </c>
      <c r="E23" s="206">
        <v>0.27600784709131559</v>
      </c>
      <c r="F23" s="206">
        <v>6.2942887203542153</v>
      </c>
      <c r="G23" s="206">
        <v>64.117201535563154</v>
      </c>
      <c r="H23" s="822"/>
      <c r="I23" s="822"/>
    </row>
    <row r="24" spans="1:9" ht="15" customHeight="1">
      <c r="A24" s="820">
        <v>1989</v>
      </c>
      <c r="B24" s="206">
        <v>22.153453888187418</v>
      </c>
      <c r="C24" s="206">
        <v>5.1649904414506356</v>
      </c>
      <c r="D24" s="206">
        <v>27.278558208096278</v>
      </c>
      <c r="E24" s="206">
        <v>0.2789156268147519</v>
      </c>
      <c r="F24" s="206">
        <v>6.5639313666465986</v>
      </c>
      <c r="G24" s="206">
        <v>61.439849531195684</v>
      </c>
      <c r="H24" s="822"/>
      <c r="I24" s="822"/>
    </row>
    <row r="25" spans="1:9" ht="30" customHeight="1">
      <c r="A25" s="820">
        <v>1990</v>
      </c>
      <c r="B25" s="206">
        <v>21.878638154095395</v>
      </c>
      <c r="C25" s="206">
        <v>5.8205633850178176</v>
      </c>
      <c r="D25" s="206">
        <v>28.580268809716319</v>
      </c>
      <c r="E25" s="206">
        <v>0.27384833537076575</v>
      </c>
      <c r="F25" s="206">
        <v>6.0605219270369899</v>
      </c>
      <c r="G25" s="206">
        <v>62.613840611237286</v>
      </c>
      <c r="H25" s="822"/>
      <c r="I25" s="822"/>
    </row>
    <row r="26" spans="1:9" ht="15" customHeight="1">
      <c r="A26" s="820">
        <v>1991</v>
      </c>
      <c r="B26" s="206">
        <v>22.708737108626934</v>
      </c>
      <c r="C26" s="206">
        <v>5.9964409070588536</v>
      </c>
      <c r="D26" s="206">
        <v>31.867229612969602</v>
      </c>
      <c r="E26" s="206">
        <v>0.28855234379165878</v>
      </c>
      <c r="F26" s="206">
        <v>6.7152933388498139</v>
      </c>
      <c r="G26" s="206">
        <v>67.576253311296867</v>
      </c>
      <c r="H26" s="822"/>
      <c r="I26" s="822"/>
    </row>
    <row r="27" spans="1:9" ht="15" customHeight="1">
      <c r="A27" s="820">
        <v>1992</v>
      </c>
      <c r="B27" s="206">
        <v>21.243666375312479</v>
      </c>
      <c r="C27" s="206">
        <v>6.1797384503352948</v>
      </c>
      <c r="D27" s="206">
        <v>31.940608891080437</v>
      </c>
      <c r="E27" s="206">
        <v>0.2959391641267563</v>
      </c>
      <c r="F27" s="206">
        <v>7.1953749070478397</v>
      </c>
      <c r="G27" s="206">
        <v>66.855327787902809</v>
      </c>
      <c r="H27" s="822"/>
      <c r="I27" s="822"/>
    </row>
    <row r="28" spans="1:9" ht="15" customHeight="1">
      <c r="A28" s="820">
        <v>1993</v>
      </c>
      <c r="B28" s="206">
        <v>18.853014854536099</v>
      </c>
      <c r="C28" s="206">
        <v>5.6021923488668346</v>
      </c>
      <c r="D28" s="206">
        <v>35.460071996475648</v>
      </c>
      <c r="E28" s="206">
        <v>0.42341911729092668</v>
      </c>
      <c r="F28" s="206">
        <v>8.2173541675133084</v>
      </c>
      <c r="G28" s="206">
        <v>68.556052484682823</v>
      </c>
      <c r="H28" s="822"/>
      <c r="I28" s="822"/>
    </row>
    <row r="29" spans="1:9" ht="15" customHeight="1">
      <c r="A29" s="820">
        <v>1994</v>
      </c>
      <c r="B29" s="206">
        <v>17.236570322004031</v>
      </c>
      <c r="C29" s="206">
        <v>4.9919244369619635</v>
      </c>
      <c r="D29" s="206">
        <v>34.539732003694212</v>
      </c>
      <c r="E29" s="206">
        <v>0.48609542071255823</v>
      </c>
      <c r="F29" s="206">
        <v>8.2676354863877126</v>
      </c>
      <c r="G29" s="206">
        <v>65.521957669760482</v>
      </c>
      <c r="H29" s="822"/>
      <c r="I29" s="822"/>
    </row>
    <row r="30" spans="1:9" ht="15" customHeight="1">
      <c r="A30" s="820">
        <v>1995</v>
      </c>
      <c r="B30" s="206">
        <v>15.596920009851951</v>
      </c>
      <c r="C30" s="206">
        <v>4.968481652472196</v>
      </c>
      <c r="D30" s="206">
        <v>35.678870637857635</v>
      </c>
      <c r="E30" s="206">
        <v>0.49800142797775881</v>
      </c>
      <c r="F30" s="206">
        <v>8.0377412077791153</v>
      </c>
      <c r="G30" s="206">
        <v>64.780014935938667</v>
      </c>
      <c r="H30" s="822"/>
      <c r="I30" s="822"/>
    </row>
    <row r="31" spans="1:9" ht="15" customHeight="1">
      <c r="A31" s="820">
        <v>1996</v>
      </c>
      <c r="B31" s="206">
        <v>16.381931388530372</v>
      </c>
      <c r="C31" s="206">
        <v>5.5653443497970487</v>
      </c>
      <c r="D31" s="206">
        <v>42.063722687759523</v>
      </c>
      <c r="E31" s="206">
        <v>0.46988497526075484</v>
      </c>
      <c r="F31" s="206">
        <v>8.3291220600758695</v>
      </c>
      <c r="G31" s="206">
        <v>72.810005461423572</v>
      </c>
      <c r="H31" s="822"/>
      <c r="I31" s="822"/>
    </row>
    <row r="32" spans="1:9" ht="15" customHeight="1">
      <c r="A32" s="820">
        <v>1997</v>
      </c>
      <c r="B32" s="206">
        <v>13.675502452110157</v>
      </c>
      <c r="C32" s="206">
        <v>4.6524835179671715</v>
      </c>
      <c r="D32" s="206">
        <v>40.729696905653007</v>
      </c>
      <c r="E32" s="206">
        <v>0.58049023733661576</v>
      </c>
      <c r="F32" s="206">
        <v>8.3783736678163319</v>
      </c>
      <c r="G32" s="206">
        <v>68.016546780883289</v>
      </c>
      <c r="H32" s="822"/>
      <c r="I32" s="822"/>
    </row>
    <row r="33" spans="1:10" ht="15" customHeight="1">
      <c r="A33" s="820">
        <v>1998</v>
      </c>
      <c r="B33" s="206">
        <v>14.357924636872617</v>
      </c>
      <c r="C33" s="206">
        <v>4.6616806581515648</v>
      </c>
      <c r="D33" s="206">
        <v>42.708070128172764</v>
      </c>
      <c r="E33" s="206">
        <v>0.63941585209376073</v>
      </c>
      <c r="F33" s="206">
        <v>8.672965261766743</v>
      </c>
      <c r="G33" s="206">
        <v>71.040056537057453</v>
      </c>
      <c r="H33" s="822"/>
      <c r="I33" s="822"/>
    </row>
    <row r="34" spans="1:10" ht="15" customHeight="1">
      <c r="A34" s="820">
        <v>1999</v>
      </c>
      <c r="B34" s="206">
        <v>12.502210425488174</v>
      </c>
      <c r="C34" s="206">
        <v>4.278224264059082</v>
      </c>
      <c r="D34" s="206">
        <v>43.886919464506562</v>
      </c>
      <c r="E34" s="206">
        <v>0.71746297171969831</v>
      </c>
      <c r="F34" s="206">
        <v>8.2600937585299636</v>
      </c>
      <c r="G34" s="206">
        <v>69.644910884303485</v>
      </c>
      <c r="H34" s="822"/>
      <c r="I34" s="822"/>
    </row>
    <row r="35" spans="1:10" ht="30" customHeight="1">
      <c r="A35" s="823">
        <v>2000</v>
      </c>
      <c r="B35" s="206">
        <v>13.022806346913169</v>
      </c>
      <c r="C35" s="206">
        <v>4.2826387250848352</v>
      </c>
      <c r="D35" s="206">
        <v>45.465637291867665</v>
      </c>
      <c r="E35" s="206">
        <v>0.79184918621315425</v>
      </c>
      <c r="F35" s="206">
        <v>7.2562798814791378</v>
      </c>
      <c r="G35" s="206">
        <v>70.81921143155796</v>
      </c>
      <c r="H35" s="822"/>
      <c r="I35" s="822"/>
    </row>
    <row r="36" spans="1:10" ht="15" customHeight="1">
      <c r="A36" s="823">
        <v>2001</v>
      </c>
      <c r="B36" s="206">
        <v>13.921178243774632</v>
      </c>
      <c r="C36" s="206">
        <v>4.4570866844893908</v>
      </c>
      <c r="D36" s="206">
        <v>46.248765951523389</v>
      </c>
      <c r="E36" s="206">
        <v>0.89255577203159331</v>
      </c>
      <c r="F36" s="206">
        <v>7.6685755916751512</v>
      </c>
      <c r="G36" s="206">
        <v>73.188162243494162</v>
      </c>
      <c r="H36" s="822"/>
      <c r="I36" s="822"/>
    </row>
    <row r="37" spans="1:10" ht="15" customHeight="1">
      <c r="A37" s="823">
        <v>2002</v>
      </c>
      <c r="B37" s="206">
        <v>13.360044214842169</v>
      </c>
      <c r="C37" s="206">
        <v>3.9216673966072308</v>
      </c>
      <c r="D37" s="206">
        <v>47.012016021125547</v>
      </c>
      <c r="E37" s="206">
        <v>0.98944633173499186</v>
      </c>
      <c r="F37" s="206">
        <v>7.6830178847502255</v>
      </c>
      <c r="G37" s="206">
        <v>72.966191849060166</v>
      </c>
      <c r="H37" s="822"/>
      <c r="I37" s="822"/>
    </row>
    <row r="38" spans="1:10" ht="15" customHeight="1">
      <c r="A38" s="823">
        <v>2003</v>
      </c>
      <c r="B38" s="206">
        <v>14.406263956436357</v>
      </c>
      <c r="C38" s="206">
        <v>3.8283778867714688</v>
      </c>
      <c r="D38" s="206">
        <v>47.649401311239316</v>
      </c>
      <c r="E38" s="206">
        <v>1.1272068900186656</v>
      </c>
      <c r="F38" s="206">
        <v>7.5418107500976541</v>
      </c>
      <c r="G38" s="206">
        <v>74.553060794563464</v>
      </c>
      <c r="H38" s="822"/>
      <c r="I38" s="822"/>
    </row>
    <row r="39" spans="1:10" ht="15" customHeight="1">
      <c r="A39" s="823">
        <v>2004</v>
      </c>
      <c r="B39" s="206">
        <v>13.822122381712326</v>
      </c>
      <c r="C39" s="206">
        <v>4.0300761659655926</v>
      </c>
      <c r="D39" s="206">
        <v>49.170361760477682</v>
      </c>
      <c r="E39" s="206">
        <v>1.2648453594163307</v>
      </c>
      <c r="F39" s="206">
        <v>7.1055416847304969</v>
      </c>
      <c r="G39" s="206">
        <v>75.392947352302428</v>
      </c>
      <c r="H39" s="822"/>
      <c r="I39" s="822"/>
    </row>
    <row r="40" spans="1:10" ht="15" customHeight="1">
      <c r="A40" s="823">
        <v>2005</v>
      </c>
      <c r="B40" s="206">
        <v>13.706060040230446</v>
      </c>
      <c r="C40" s="206">
        <v>4.010433296790386</v>
      </c>
      <c r="D40" s="206">
        <v>47.44969369843357</v>
      </c>
      <c r="E40" s="206">
        <v>1.5350348158896034</v>
      </c>
      <c r="F40" s="206">
        <v>7.1244802131081792</v>
      </c>
      <c r="G40" s="206">
        <v>73.825702064452187</v>
      </c>
      <c r="H40" s="822"/>
      <c r="I40" s="822"/>
    </row>
    <row r="41" spans="1:10" ht="15" customHeight="1">
      <c r="A41" s="823">
        <v>2006</v>
      </c>
      <c r="B41" s="206">
        <v>14.928315676234268</v>
      </c>
      <c r="C41" s="206">
        <v>4.1513326186285635</v>
      </c>
      <c r="D41" s="206">
        <v>45.410483513507906</v>
      </c>
      <c r="E41" s="206">
        <v>1.612729536495487</v>
      </c>
      <c r="F41" s="206">
        <v>6.6958033453101207</v>
      </c>
      <c r="G41" s="206">
        <v>72.798664690176352</v>
      </c>
      <c r="H41" s="822"/>
      <c r="I41" s="822"/>
    </row>
    <row r="42" spans="1:10" ht="15" customHeight="1">
      <c r="A42" s="823">
        <v>2007</v>
      </c>
      <c r="B42" s="206">
        <v>13.945239101580706</v>
      </c>
      <c r="C42" s="206">
        <v>3.6086626420078414</v>
      </c>
      <c r="D42" s="206">
        <v>45.255758606370208</v>
      </c>
      <c r="E42" s="206">
        <v>1.6281587757444602</v>
      </c>
      <c r="F42" s="206">
        <v>5.5390625039589167</v>
      </c>
      <c r="G42" s="206">
        <v>69.976881629662131</v>
      </c>
      <c r="H42" s="822"/>
      <c r="I42" s="822"/>
    </row>
    <row r="43" spans="1:10" ht="15" customHeight="1">
      <c r="A43" s="823">
        <v>2008</v>
      </c>
      <c r="B43" s="206">
        <v>12.780965194935588</v>
      </c>
      <c r="C43" s="206">
        <v>3.9743652083182415</v>
      </c>
      <c r="D43" s="206">
        <v>45.678445396073251</v>
      </c>
      <c r="E43" s="206">
        <v>2.1876969375277877</v>
      </c>
      <c r="F43" s="206">
        <v>4.8762180318671327</v>
      </c>
      <c r="G43" s="206">
        <v>69.497690768722009</v>
      </c>
      <c r="H43" s="822"/>
      <c r="I43" s="822"/>
    </row>
    <row r="44" spans="1:10" ht="15" customHeight="1">
      <c r="A44" s="823">
        <v>2009</v>
      </c>
      <c r="B44" s="206">
        <v>11.089640414447738</v>
      </c>
      <c r="C44" s="206">
        <v>3.9166112491694625</v>
      </c>
      <c r="D44" s="206">
        <v>44.598006540263043</v>
      </c>
      <c r="E44" s="206">
        <v>2.4631806286055662</v>
      </c>
      <c r="F44" s="206">
        <v>6.162034740687238</v>
      </c>
      <c r="G44" s="206">
        <v>68.229473573173038</v>
      </c>
      <c r="H44" s="822"/>
      <c r="I44" s="822"/>
    </row>
    <row r="45" spans="1:10" ht="15" customHeight="1">
      <c r="A45" s="823">
        <v>2010</v>
      </c>
      <c r="B45" s="206">
        <v>11.429374737978602</v>
      </c>
      <c r="C45" s="206">
        <v>4.2025414147496685</v>
      </c>
      <c r="D45" s="206">
        <v>49.101689040604938</v>
      </c>
      <c r="E45" s="206">
        <v>2.8740338318582155</v>
      </c>
      <c r="F45" s="206">
        <v>5.5461853021566156</v>
      </c>
      <c r="G45" s="206">
        <v>73.153824327348033</v>
      </c>
      <c r="H45" s="822"/>
      <c r="I45" s="822"/>
    </row>
    <row r="46" spans="1:10" ht="15" customHeight="1">
      <c r="A46" s="823">
        <v>2011</v>
      </c>
      <c r="B46" s="206">
        <v>11.049890235519442</v>
      </c>
      <c r="C46" s="206">
        <v>3.2041480095142747</v>
      </c>
      <c r="D46" s="206">
        <v>37.695259825135409</v>
      </c>
      <c r="E46" s="206">
        <v>2.783951561077219</v>
      </c>
      <c r="F46" s="206">
        <v>6.3256317004059985</v>
      </c>
      <c r="G46" s="206">
        <v>61.058881331652337</v>
      </c>
      <c r="H46" s="822"/>
      <c r="I46" s="822"/>
    </row>
    <row r="47" spans="1:10" ht="15" customHeight="1">
      <c r="A47" s="823">
        <v>2012</v>
      </c>
      <c r="B47" s="206">
        <v>14.363314196856951</v>
      </c>
      <c r="C47" s="206">
        <v>3.2150385156305976</v>
      </c>
      <c r="D47" s="206">
        <v>39.360848781987322</v>
      </c>
      <c r="E47" s="206">
        <v>3.2953068250190931</v>
      </c>
      <c r="F47" s="206">
        <v>6.6729135350749704</v>
      </c>
      <c r="G47" s="206">
        <v>66.907421854568938</v>
      </c>
      <c r="H47" s="822"/>
      <c r="I47" s="822"/>
    </row>
    <row r="48" spans="1:10" ht="15" customHeight="1">
      <c r="A48" s="24">
        <v>2013</v>
      </c>
      <c r="B48" s="206">
        <v>13.489494861671393</v>
      </c>
      <c r="C48" s="206">
        <v>3.3054852210255401</v>
      </c>
      <c r="D48" s="206">
        <v>38.837694815042951</v>
      </c>
      <c r="E48" s="206">
        <v>3.9173294919579535</v>
      </c>
      <c r="F48" s="206">
        <v>7.0683873537116249</v>
      </c>
      <c r="G48" s="206">
        <v>66.618391743409461</v>
      </c>
      <c r="H48" s="822"/>
      <c r="I48" s="822"/>
      <c r="J48" s="824"/>
    </row>
    <row r="49" spans="1:10" ht="15" customHeight="1">
      <c r="A49" s="823">
        <v>2014</v>
      </c>
      <c r="B49" s="206">
        <v>10.615162653333464</v>
      </c>
      <c r="C49" s="206">
        <v>2.9315068591380244</v>
      </c>
      <c r="D49" s="206">
        <v>33.214328721839031</v>
      </c>
      <c r="E49" s="206">
        <v>4.2780496919797786</v>
      </c>
      <c r="F49" s="206">
        <v>6.87339294074736</v>
      </c>
      <c r="G49" s="206">
        <v>57.91244086703766</v>
      </c>
      <c r="H49" s="822"/>
      <c r="I49" s="822"/>
      <c r="J49" s="825"/>
    </row>
    <row r="50" spans="1:10" ht="15" customHeight="1">
      <c r="A50" s="823">
        <v>2015</v>
      </c>
      <c r="B50" s="206">
        <v>8.4651894345959828</v>
      </c>
      <c r="C50" s="206">
        <v>2.8740219965657423</v>
      </c>
      <c r="D50" s="206">
        <v>34.700608577593883</v>
      </c>
      <c r="E50" s="206">
        <v>5.1202345283159101</v>
      </c>
      <c r="F50" s="206">
        <v>7.8370087199526131</v>
      </c>
      <c r="G50" s="206">
        <v>58.997063257024138</v>
      </c>
      <c r="H50" s="822"/>
      <c r="I50" s="822"/>
      <c r="J50" s="825"/>
    </row>
    <row r="51" spans="1:10" ht="15" customHeight="1" thickBot="1">
      <c r="A51" s="826"/>
      <c r="B51" s="789"/>
      <c r="C51" s="789"/>
      <c r="D51" s="789"/>
      <c r="E51" s="789"/>
      <c r="F51" s="789"/>
      <c r="G51" s="789"/>
      <c r="H51" s="822"/>
      <c r="I51" s="822"/>
      <c r="J51" s="825"/>
    </row>
    <row r="52" spans="1:10" ht="15" customHeight="1" thickTop="1">
      <c r="A52" s="823"/>
      <c r="B52" s="786"/>
      <c r="C52" s="786"/>
      <c r="D52" s="786"/>
      <c r="E52" s="786"/>
      <c r="F52" s="786"/>
      <c r="G52" s="786"/>
      <c r="H52" s="822"/>
      <c r="I52" s="822"/>
      <c r="J52" s="825"/>
    </row>
    <row r="53" spans="1:10" ht="15" customHeight="1">
      <c r="A53" s="823" t="s">
        <v>429</v>
      </c>
      <c r="B53" s="10"/>
    </row>
    <row r="54" spans="1:10" ht="15" customHeight="1">
      <c r="A54" s="811" t="s">
        <v>430</v>
      </c>
      <c r="B54" s="10"/>
    </row>
    <row r="55" spans="1:10">
      <c r="A55" s="10"/>
    </row>
    <row r="56" spans="1:10">
      <c r="A56" s="10"/>
    </row>
    <row r="57" spans="1:10">
      <c r="A57" s="60" t="s">
        <v>431</v>
      </c>
    </row>
    <row r="58" spans="1:10">
      <c r="A58" s="827" t="s">
        <v>7</v>
      </c>
    </row>
    <row r="59" spans="1:10" ht="15" customHeight="1">
      <c r="B59" s="10"/>
    </row>
    <row r="60" spans="1:10" ht="15" customHeight="1">
      <c r="A60" s="811" t="s">
        <v>361</v>
      </c>
    </row>
    <row r="61" spans="1:10">
      <c r="A61" s="116" t="s">
        <v>1915</v>
      </c>
    </row>
    <row r="62" spans="1:10">
      <c r="A62" s="828"/>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1" customWidth="1"/>
    <col min="2" max="2" width="10" style="811" customWidth="1"/>
    <col min="3" max="3" width="9.28515625" style="811" customWidth="1"/>
    <col min="4" max="4" width="8.42578125" style="811" customWidth="1"/>
    <col min="5" max="5" width="11.42578125" style="811" bestFit="1" customWidth="1"/>
    <col min="6" max="6" width="9.140625" style="811" bestFit="1" customWidth="1"/>
    <col min="7" max="7" width="3" style="811" customWidth="1"/>
    <col min="8" max="8" width="7.28515625" style="811" bestFit="1" customWidth="1"/>
    <col min="9" max="9" width="6.140625" style="811" bestFit="1" customWidth="1"/>
    <col min="10" max="10" width="8.42578125" style="811" bestFit="1" customWidth="1"/>
    <col min="11" max="11" width="11.42578125" style="811" bestFit="1" customWidth="1"/>
    <col min="12" max="12" width="9.140625" style="811" bestFit="1" customWidth="1"/>
    <col min="13" max="13" width="2.7109375" style="811" customWidth="1"/>
    <col min="14" max="14" width="6.7109375" style="811" bestFit="1" customWidth="1"/>
    <col min="15" max="15" width="6.140625" style="811" bestFit="1" customWidth="1"/>
    <col min="16" max="16" width="8.42578125" style="811" bestFit="1" customWidth="1"/>
    <col min="17" max="17" width="11.42578125" style="811" bestFit="1" customWidth="1"/>
    <col min="18" max="18" width="9.140625" style="811" bestFit="1" customWidth="1"/>
    <col min="19" max="19" width="3" style="811" customWidth="1"/>
    <col min="20" max="20" width="6.7109375" style="811" bestFit="1" customWidth="1"/>
    <col min="21" max="21" width="6.140625" style="811" bestFit="1" customWidth="1"/>
    <col min="22" max="22" width="8.42578125" style="811" bestFit="1" customWidth="1"/>
    <col min="23" max="23" width="11.42578125" style="811" bestFit="1" customWidth="1"/>
    <col min="24" max="24" width="9.140625" style="811" bestFit="1" customWidth="1"/>
    <col min="25" max="25" width="3" style="811" customWidth="1"/>
    <col min="26" max="26" width="6.7109375" style="811" bestFit="1" customWidth="1"/>
    <col min="27" max="27" width="6.140625" style="811" bestFit="1" customWidth="1"/>
    <col min="28" max="28" width="8.42578125" style="811" bestFit="1" customWidth="1"/>
    <col min="29" max="29" width="11.42578125" style="811" bestFit="1" customWidth="1"/>
    <col min="30" max="30" width="10.5703125" style="811" customWidth="1"/>
    <col min="31" max="32" width="11.42578125" style="819"/>
    <col min="33" max="16384" width="11.42578125" style="811"/>
  </cols>
  <sheetData>
    <row r="1" spans="1:32" ht="21" customHeight="1">
      <c r="A1" s="829" t="s">
        <v>432</v>
      </c>
      <c r="B1" s="810"/>
      <c r="C1" s="810"/>
      <c r="D1" s="810"/>
      <c r="E1" s="810"/>
      <c r="F1" s="810"/>
      <c r="G1" s="810"/>
      <c r="H1" s="810"/>
      <c r="I1" s="810"/>
      <c r="J1" s="810"/>
      <c r="L1" s="830"/>
    </row>
    <row r="2" spans="1:32" ht="21" customHeight="1">
      <c r="A2" s="829" t="s">
        <v>2009</v>
      </c>
      <c r="B2" s="810"/>
      <c r="C2" s="810"/>
      <c r="D2" s="810"/>
      <c r="E2" s="810"/>
      <c r="F2" s="810"/>
      <c r="G2" s="810"/>
      <c r="I2" s="810"/>
      <c r="J2" s="810"/>
    </row>
    <row r="3" spans="1:32" s="832" customFormat="1" ht="15" customHeight="1" thickBot="1">
      <c r="A3" s="643" t="s">
        <v>355</v>
      </c>
      <c r="B3" s="644"/>
      <c r="C3" s="644"/>
      <c r="D3" s="644"/>
      <c r="E3" s="644"/>
      <c r="F3" s="644"/>
      <c r="G3" s="644"/>
      <c r="H3" s="644"/>
      <c r="I3" s="644"/>
      <c r="J3" s="644"/>
      <c r="K3" s="644"/>
      <c r="L3" s="644"/>
      <c r="M3" s="644"/>
      <c r="N3" s="644"/>
      <c r="O3" s="644"/>
      <c r="P3" s="644"/>
      <c r="Q3" s="644"/>
      <c r="R3" s="644"/>
      <c r="S3" s="644"/>
      <c r="T3" s="644"/>
      <c r="U3" s="644"/>
      <c r="V3" s="644"/>
      <c r="W3" s="644"/>
      <c r="X3" s="644"/>
      <c r="Y3" s="644"/>
      <c r="Z3" s="644"/>
      <c r="AA3" s="644"/>
      <c r="AB3" s="644"/>
      <c r="AC3" s="644"/>
      <c r="AD3" s="815" t="s">
        <v>113</v>
      </c>
      <c r="AE3" s="831"/>
      <c r="AF3" s="831"/>
    </row>
    <row r="4" spans="1:32" s="835" customFormat="1" ht="15" customHeight="1" thickTop="1">
      <c r="A4" s="817"/>
      <c r="B4" s="2442" t="s">
        <v>433</v>
      </c>
      <c r="C4" s="2442"/>
      <c r="D4" s="2442"/>
      <c r="E4" s="2442"/>
      <c r="F4" s="2442"/>
      <c r="G4" s="833"/>
      <c r="H4" s="2442" t="s">
        <v>12</v>
      </c>
      <c r="I4" s="2442"/>
      <c r="J4" s="2442"/>
      <c r="K4" s="2442"/>
      <c r="L4" s="2442"/>
      <c r="M4" s="833"/>
      <c r="N4" s="2442" t="s">
        <v>13</v>
      </c>
      <c r="O4" s="2442"/>
      <c r="P4" s="2442"/>
      <c r="Q4" s="2442"/>
      <c r="R4" s="2442"/>
      <c r="S4" s="833"/>
      <c r="T4" s="2443" t="s">
        <v>50</v>
      </c>
      <c r="U4" s="2442"/>
      <c r="V4" s="2442"/>
      <c r="W4" s="2442"/>
      <c r="X4" s="2442"/>
      <c r="Y4" s="833"/>
      <c r="Z4" s="2442" t="s">
        <v>15</v>
      </c>
      <c r="AA4" s="2442"/>
      <c r="AB4" s="2442"/>
      <c r="AC4" s="2442"/>
      <c r="AD4" s="2442"/>
      <c r="AE4" s="834"/>
      <c r="AF4" s="834"/>
    </row>
    <row r="5" spans="1:32" s="835" customFormat="1" ht="30" customHeight="1">
      <c r="A5" s="836"/>
      <c r="B5" s="836" t="s">
        <v>29</v>
      </c>
      <c r="C5" s="836" t="s">
        <v>30</v>
      </c>
      <c r="D5" s="836" t="s">
        <v>31</v>
      </c>
      <c r="E5" s="837" t="s">
        <v>434</v>
      </c>
      <c r="F5" s="838" t="s">
        <v>435</v>
      </c>
      <c r="G5" s="837"/>
      <c r="H5" s="836" t="s">
        <v>29</v>
      </c>
      <c r="I5" s="836" t="s">
        <v>30</v>
      </c>
      <c r="J5" s="836" t="s">
        <v>31</v>
      </c>
      <c r="K5" s="837" t="s">
        <v>434</v>
      </c>
      <c r="L5" s="837" t="s">
        <v>436</v>
      </c>
      <c r="M5" s="837"/>
      <c r="N5" s="836" t="s">
        <v>29</v>
      </c>
      <c r="O5" s="836" t="s">
        <v>30</v>
      </c>
      <c r="P5" s="836" t="s">
        <v>31</v>
      </c>
      <c r="Q5" s="837" t="s">
        <v>434</v>
      </c>
      <c r="R5" s="837" t="s">
        <v>436</v>
      </c>
      <c r="S5" s="837"/>
      <c r="T5" s="836" t="s">
        <v>29</v>
      </c>
      <c r="U5" s="836" t="s">
        <v>30</v>
      </c>
      <c r="V5" s="836" t="s">
        <v>31</v>
      </c>
      <c r="W5" s="837" t="s">
        <v>434</v>
      </c>
      <c r="X5" s="837" t="s">
        <v>436</v>
      </c>
      <c r="Y5" s="837"/>
      <c r="Z5" s="836" t="s">
        <v>29</v>
      </c>
      <c r="AA5" s="836" t="s">
        <v>30</v>
      </c>
      <c r="AB5" s="836" t="s">
        <v>31</v>
      </c>
      <c r="AC5" s="838" t="s">
        <v>2041</v>
      </c>
      <c r="AD5" s="837" t="s">
        <v>436</v>
      </c>
      <c r="AE5" s="834"/>
      <c r="AF5" s="834"/>
    </row>
    <row r="6" spans="1:32" s="832" customFormat="1" ht="15" customHeight="1">
      <c r="A6" s="823">
        <v>1990</v>
      </c>
      <c r="B6" s="839">
        <v>5.6403529610739422</v>
      </c>
      <c r="C6" s="839">
        <v>3.2927884050991754</v>
      </c>
      <c r="D6" s="839">
        <v>1.4826659555478456</v>
      </c>
      <c r="E6" s="839">
        <v>11.736679167745201</v>
      </c>
      <c r="F6" s="839">
        <v>22.152486489466163</v>
      </c>
      <c r="G6" s="839"/>
      <c r="H6" s="839">
        <v>2.6839887342205331</v>
      </c>
      <c r="I6" s="839">
        <v>0.77434340457369921</v>
      </c>
      <c r="J6" s="839">
        <v>0.27313947797082228</v>
      </c>
      <c r="K6" s="839">
        <v>2.0890917682527634</v>
      </c>
      <c r="L6" s="839">
        <v>5.8205633850178167</v>
      </c>
      <c r="M6" s="839"/>
      <c r="N6" s="839">
        <v>20.326525501123218</v>
      </c>
      <c r="O6" s="839">
        <v>7.2126106543849202</v>
      </c>
      <c r="P6" s="839">
        <v>0.89713416475036967</v>
      </c>
      <c r="Q6" s="839">
        <v>0.14399848945781021</v>
      </c>
      <c r="R6" s="839">
        <v>28.580268809716319</v>
      </c>
      <c r="S6" s="839"/>
      <c r="T6" s="839">
        <v>0.82713623983073992</v>
      </c>
      <c r="U6" s="839">
        <v>0.6153079387209881</v>
      </c>
      <c r="V6" s="839">
        <v>0.5130489698220585</v>
      </c>
      <c r="W6" s="839">
        <v>4.1050287786632031</v>
      </c>
      <c r="X6" s="839">
        <v>6.0605219270369899</v>
      </c>
      <c r="Y6" s="839"/>
      <c r="Z6" s="839">
        <v>29.478003436248432</v>
      </c>
      <c r="AA6" s="839">
        <v>11.895050402778782</v>
      </c>
      <c r="AB6" s="839">
        <v>3.1659885680910964</v>
      </c>
      <c r="AC6" s="839">
        <v>18.074798204118981</v>
      </c>
      <c r="AD6" s="839">
        <v>62.613840611237286</v>
      </c>
      <c r="AE6" s="840"/>
      <c r="AF6" s="840"/>
    </row>
    <row r="7" spans="1:32" s="832" customFormat="1" ht="15" customHeight="1">
      <c r="A7" s="823">
        <v>1991</v>
      </c>
      <c r="B7" s="839">
        <v>6.9873103488651083</v>
      </c>
      <c r="C7" s="839">
        <v>2.90176959511775</v>
      </c>
      <c r="D7" s="839">
        <v>1.4286985725104389</v>
      </c>
      <c r="E7" s="839">
        <v>11.6795109359253</v>
      </c>
      <c r="F7" s="839">
        <v>22.997289452418599</v>
      </c>
      <c r="G7" s="839"/>
      <c r="H7" s="839">
        <v>3.1114456736132778</v>
      </c>
      <c r="I7" s="839">
        <v>0.76579130483852853</v>
      </c>
      <c r="J7" s="839">
        <v>0.23880151535438407</v>
      </c>
      <c r="K7" s="839">
        <v>1.8804024132526631</v>
      </c>
      <c r="L7" s="839">
        <v>5.9964409070588527</v>
      </c>
      <c r="M7" s="839"/>
      <c r="N7" s="839">
        <v>23.440777348616788</v>
      </c>
      <c r="O7" s="839">
        <v>7.4072114167671783</v>
      </c>
      <c r="P7" s="839">
        <v>0.87343032315545643</v>
      </c>
      <c r="Q7" s="839">
        <v>0.14581052443018</v>
      </c>
      <c r="R7" s="839">
        <v>31.867229612969602</v>
      </c>
      <c r="S7" s="839"/>
      <c r="T7" s="839">
        <v>1.137965676186943</v>
      </c>
      <c r="U7" s="839">
        <v>0.63293981539983746</v>
      </c>
      <c r="V7" s="839">
        <v>0.53412728165176859</v>
      </c>
      <c r="W7" s="839">
        <v>4.4102605656112654</v>
      </c>
      <c r="X7" s="839">
        <v>6.7152933388498139</v>
      </c>
      <c r="Y7" s="839"/>
      <c r="Z7" s="839">
        <v>34.677499047282119</v>
      </c>
      <c r="AA7" s="839">
        <v>11.707712132123294</v>
      </c>
      <c r="AB7" s="839">
        <v>3.0750576926720479</v>
      </c>
      <c r="AC7" s="839">
        <v>18.11598443921941</v>
      </c>
      <c r="AD7" s="839">
        <v>67.576253311296867</v>
      </c>
      <c r="AE7" s="840"/>
      <c r="AF7" s="840"/>
    </row>
    <row r="8" spans="1:32" s="832" customFormat="1" ht="15" customHeight="1">
      <c r="A8" s="823">
        <v>1992</v>
      </c>
      <c r="B8" s="839">
        <v>6.3623897321009357</v>
      </c>
      <c r="C8" s="839">
        <v>2.6836044764002582</v>
      </c>
      <c r="D8" s="839">
        <v>1.3230837325386329</v>
      </c>
      <c r="E8" s="839">
        <v>11.170527598399403</v>
      </c>
      <c r="F8" s="839">
        <v>21.539605539439229</v>
      </c>
      <c r="G8" s="839"/>
      <c r="H8" s="839">
        <v>3.147949085750315</v>
      </c>
      <c r="I8" s="839">
        <v>0.79063411375310155</v>
      </c>
      <c r="J8" s="839">
        <v>0.24419560177145627</v>
      </c>
      <c r="K8" s="839">
        <v>1.9969596490604231</v>
      </c>
      <c r="L8" s="839">
        <v>6.1797384503352966</v>
      </c>
      <c r="M8" s="839"/>
      <c r="N8" s="839">
        <v>23.236876715773306</v>
      </c>
      <c r="O8" s="839">
        <v>7.4239088037923482</v>
      </c>
      <c r="P8" s="839">
        <v>0.883187234935639</v>
      </c>
      <c r="Q8" s="839">
        <v>0.39663613657914371</v>
      </c>
      <c r="R8" s="839">
        <v>31.940608891080437</v>
      </c>
      <c r="S8" s="839"/>
      <c r="T8" s="839">
        <v>1.2262367683566053</v>
      </c>
      <c r="U8" s="839">
        <v>0.68809385737569595</v>
      </c>
      <c r="V8" s="839">
        <v>0.55450882511492738</v>
      </c>
      <c r="W8" s="839">
        <v>4.7265354562006117</v>
      </c>
      <c r="X8" s="839">
        <v>7.1953749070478397</v>
      </c>
      <c r="Y8" s="839"/>
      <c r="Z8" s="839">
        <v>33.973452301981162</v>
      </c>
      <c r="AA8" s="839">
        <v>11.586241251321404</v>
      </c>
      <c r="AB8" s="839">
        <v>3.0049753943606552</v>
      </c>
      <c r="AC8" s="839">
        <v>18.29065884023958</v>
      </c>
      <c r="AD8" s="839">
        <v>66.855327787902795</v>
      </c>
      <c r="AE8" s="840"/>
      <c r="AF8" s="840"/>
    </row>
    <row r="9" spans="1:32" s="832" customFormat="1" ht="15" customHeight="1">
      <c r="A9" s="823">
        <v>1993</v>
      </c>
      <c r="B9" s="839">
        <v>6.2619232927751263</v>
      </c>
      <c r="C9" s="839">
        <v>2.4546523554409556</v>
      </c>
      <c r="D9" s="839">
        <v>1.0900833708110935</v>
      </c>
      <c r="E9" s="839">
        <v>9.4697749527998472</v>
      </c>
      <c r="F9" s="839">
        <v>19.276433971827025</v>
      </c>
      <c r="G9" s="839"/>
      <c r="H9" s="839">
        <v>3.0328164879061306</v>
      </c>
      <c r="I9" s="839">
        <v>0.91667083527462034</v>
      </c>
      <c r="J9" s="839">
        <v>0.1774465867438316</v>
      </c>
      <c r="K9" s="839">
        <v>1.4752584389422532</v>
      </c>
      <c r="L9" s="839">
        <v>5.6021923488668337</v>
      </c>
      <c r="M9" s="839"/>
      <c r="N9" s="839">
        <v>24.979517158023487</v>
      </c>
      <c r="O9" s="839">
        <v>7.6085459944531584</v>
      </c>
      <c r="P9" s="839">
        <v>1.0391402460435903</v>
      </c>
      <c r="Q9" s="839">
        <v>1.8328685979554116</v>
      </c>
      <c r="R9" s="839">
        <v>35.460071996475648</v>
      </c>
      <c r="S9" s="839"/>
      <c r="T9" s="839">
        <v>1.1946003960047442</v>
      </c>
      <c r="U9" s="839">
        <v>0.95665432679708218</v>
      </c>
      <c r="V9" s="839">
        <v>0.62030037895676682</v>
      </c>
      <c r="W9" s="839">
        <v>5.4457990657547173</v>
      </c>
      <c r="X9" s="839">
        <v>8.2173541675133084</v>
      </c>
      <c r="Y9" s="839"/>
      <c r="Z9" s="839">
        <v>35.46885733470949</v>
      </c>
      <c r="AA9" s="839">
        <v>11.936523511965817</v>
      </c>
      <c r="AB9" s="839">
        <v>2.9269705825552821</v>
      </c>
      <c r="AC9" s="839">
        <v>18.223701055452228</v>
      </c>
      <c r="AD9" s="839">
        <v>68.556052484682809</v>
      </c>
      <c r="AE9" s="840"/>
      <c r="AF9" s="840"/>
    </row>
    <row r="10" spans="1:32" s="832" customFormat="1" ht="15" customHeight="1">
      <c r="A10" s="823">
        <v>1994</v>
      </c>
      <c r="B10" s="839">
        <v>5.3831598800396732</v>
      </c>
      <c r="C10" s="839">
        <v>2.2715520753210958</v>
      </c>
      <c r="D10" s="839">
        <v>1.0147997975932992</v>
      </c>
      <c r="E10" s="839">
        <v>9.0531539897625191</v>
      </c>
      <c r="F10" s="839">
        <v>17.72266574271659</v>
      </c>
      <c r="G10" s="839"/>
      <c r="H10" s="839">
        <v>2.9168897917214176</v>
      </c>
      <c r="I10" s="839">
        <v>0.86491776418342725</v>
      </c>
      <c r="J10" s="839">
        <v>0.12866025660523722</v>
      </c>
      <c r="K10" s="839">
        <v>1.081456624451882</v>
      </c>
      <c r="L10" s="839">
        <v>4.9919244369619635</v>
      </c>
      <c r="M10" s="839"/>
      <c r="N10" s="839">
        <v>23.415108395689739</v>
      </c>
      <c r="O10" s="839">
        <v>7.4483359358753916</v>
      </c>
      <c r="P10" s="839">
        <v>1.0773974720820994</v>
      </c>
      <c r="Q10" s="839">
        <v>2.5988902000469851</v>
      </c>
      <c r="R10" s="839">
        <v>34.539732003694212</v>
      </c>
      <c r="S10" s="839"/>
      <c r="T10" s="839">
        <v>1.1850413269730566</v>
      </c>
      <c r="U10" s="839">
        <v>0.9783827877170177</v>
      </c>
      <c r="V10" s="839">
        <v>0.60971014495015152</v>
      </c>
      <c r="W10" s="839">
        <v>5.4945012267474871</v>
      </c>
      <c r="X10" s="839">
        <v>8.2676354863877126</v>
      </c>
      <c r="Y10" s="839"/>
      <c r="Z10" s="839">
        <v>32.900199394423886</v>
      </c>
      <c r="AA10" s="839">
        <v>11.563188563096933</v>
      </c>
      <c r="AB10" s="839">
        <v>2.8305676712307872</v>
      </c>
      <c r="AC10" s="839">
        <v>18.228002041008875</v>
      </c>
      <c r="AD10" s="839">
        <v>65.521957669760482</v>
      </c>
      <c r="AE10" s="840"/>
      <c r="AF10" s="840"/>
    </row>
    <row r="11" spans="1:32" s="832" customFormat="1" ht="15" customHeight="1">
      <c r="A11" s="823">
        <v>1995</v>
      </c>
      <c r="B11" s="839">
        <v>4.4264167708329758</v>
      </c>
      <c r="C11" s="839">
        <v>2.0466645555480998</v>
      </c>
      <c r="D11" s="839">
        <v>0.95079779997612446</v>
      </c>
      <c r="E11" s="839">
        <v>8.6710423114725117</v>
      </c>
      <c r="F11" s="839">
        <v>16.094921437829711</v>
      </c>
      <c r="G11" s="839"/>
      <c r="H11" s="839">
        <v>2.8988129702261585</v>
      </c>
      <c r="I11" s="839">
        <v>0.87572540183216008</v>
      </c>
      <c r="J11" s="839">
        <v>0.1241349829695505</v>
      </c>
      <c r="K11" s="839">
        <v>1.0698082974443259</v>
      </c>
      <c r="L11" s="839">
        <v>4.968481652472196</v>
      </c>
      <c r="M11" s="839"/>
      <c r="N11" s="839">
        <v>23.45822333175807</v>
      </c>
      <c r="O11" s="839">
        <v>7.7051906217577955</v>
      </c>
      <c r="P11" s="839">
        <v>1.1519818911601869</v>
      </c>
      <c r="Q11" s="839">
        <v>3.3634747931815712</v>
      </c>
      <c r="R11" s="839">
        <v>35.678870637857635</v>
      </c>
      <c r="S11" s="839"/>
      <c r="T11" s="839">
        <v>1.1378213458086097</v>
      </c>
      <c r="U11" s="839">
        <v>0.95979731944964208</v>
      </c>
      <c r="V11" s="839">
        <v>0.58183148194843048</v>
      </c>
      <c r="W11" s="839">
        <v>5.3582910605724337</v>
      </c>
      <c r="X11" s="839">
        <v>8.0377412077791153</v>
      </c>
      <c r="Y11" s="839"/>
      <c r="Z11" s="839">
        <v>31.921274418625813</v>
      </c>
      <c r="AA11" s="839">
        <v>11.587377898587697</v>
      </c>
      <c r="AB11" s="839">
        <v>2.8087461560542923</v>
      </c>
      <c r="AC11" s="839">
        <v>18.462616462670841</v>
      </c>
      <c r="AD11" s="839">
        <v>64.780014935938667</v>
      </c>
      <c r="AE11" s="840"/>
      <c r="AF11" s="840"/>
    </row>
    <row r="12" spans="1:32" s="832" customFormat="1" ht="15" customHeight="1">
      <c r="A12" s="823">
        <v>1996</v>
      </c>
      <c r="B12" s="839">
        <v>5.7352019589022225</v>
      </c>
      <c r="C12" s="839">
        <v>2.0700333799163046</v>
      </c>
      <c r="D12" s="839">
        <v>0.88043630883911617</v>
      </c>
      <c r="E12" s="839">
        <v>8.1661447161334824</v>
      </c>
      <c r="F12" s="839">
        <v>16.851816363791126</v>
      </c>
      <c r="G12" s="839"/>
      <c r="H12" s="839">
        <v>3.6045931350731224</v>
      </c>
      <c r="I12" s="839">
        <v>0.87522184236649903</v>
      </c>
      <c r="J12" s="839">
        <v>0.11132606127427015</v>
      </c>
      <c r="K12" s="839">
        <v>0.97420331108315672</v>
      </c>
      <c r="L12" s="839">
        <v>5.5653443497970496</v>
      </c>
      <c r="M12" s="839"/>
      <c r="N12" s="839">
        <v>28.739053806649029</v>
      </c>
      <c r="O12" s="839">
        <v>7.8261705631841938</v>
      </c>
      <c r="P12" s="839">
        <v>1.2352010736184613</v>
      </c>
      <c r="Q12" s="839">
        <v>4.2632972443078367</v>
      </c>
      <c r="R12" s="839">
        <v>42.063722687759523</v>
      </c>
      <c r="S12" s="839"/>
      <c r="T12" s="839">
        <v>1.435291851788604</v>
      </c>
      <c r="U12" s="839">
        <v>0.98865782191241192</v>
      </c>
      <c r="V12" s="839">
        <v>0.56835968965791916</v>
      </c>
      <c r="W12" s="839">
        <v>5.3363644140375612</v>
      </c>
      <c r="X12" s="839">
        <v>8.3286737773964958</v>
      </c>
      <c r="Y12" s="839"/>
      <c r="Z12" s="839">
        <v>39.514140752412978</v>
      </c>
      <c r="AA12" s="839">
        <v>11.760083607379409</v>
      </c>
      <c r="AB12" s="839">
        <v>2.795323133389767</v>
      </c>
      <c r="AC12" s="839">
        <v>18.740009685562036</v>
      </c>
      <c r="AD12" s="839">
        <v>72.8095571787442</v>
      </c>
      <c r="AE12" s="840"/>
      <c r="AF12" s="840"/>
    </row>
    <row r="13" spans="1:32" s="832" customFormat="1" ht="15" customHeight="1">
      <c r="A13" s="823">
        <v>1997</v>
      </c>
      <c r="B13" s="839">
        <v>4.7931747503586513</v>
      </c>
      <c r="C13" s="839">
        <v>1.7542084420260644</v>
      </c>
      <c r="D13" s="839">
        <v>0.73895536454897126</v>
      </c>
      <c r="E13" s="839">
        <v>6.9696541325130861</v>
      </c>
      <c r="F13" s="839">
        <v>14.255992689446773</v>
      </c>
      <c r="G13" s="839"/>
      <c r="H13" s="839">
        <v>3.2567601169221683</v>
      </c>
      <c r="I13" s="839">
        <v>0.81561841890093423</v>
      </c>
      <c r="J13" s="839">
        <v>6.112584733100189E-2</v>
      </c>
      <c r="K13" s="839">
        <v>0.5189791348130679</v>
      </c>
      <c r="L13" s="839">
        <v>4.6524835179671715</v>
      </c>
      <c r="M13" s="839"/>
      <c r="N13" s="839">
        <v>26.075577635535023</v>
      </c>
      <c r="O13" s="839">
        <v>7.9584983776240144</v>
      </c>
      <c r="P13" s="839">
        <v>1.3392077498758945</v>
      </c>
      <c r="Q13" s="839">
        <v>5.3564131426180754</v>
      </c>
      <c r="R13" s="839">
        <v>40.729696905653007</v>
      </c>
      <c r="S13" s="839"/>
      <c r="T13" s="839">
        <v>1.2510002997445537</v>
      </c>
      <c r="U13" s="839">
        <v>0.95649262729799467</v>
      </c>
      <c r="V13" s="839">
        <v>0.58415342202217402</v>
      </c>
      <c r="W13" s="839">
        <v>5.5862760500611595</v>
      </c>
      <c r="X13" s="839">
        <v>8.3779223991258824</v>
      </c>
      <c r="Y13" s="839"/>
      <c r="Z13" s="839">
        <v>35.376512802560399</v>
      </c>
      <c r="AA13" s="839">
        <v>11.484817865849006</v>
      </c>
      <c r="AB13" s="839">
        <v>2.7234423837780417</v>
      </c>
      <c r="AC13" s="839">
        <v>18.43132246000539</v>
      </c>
      <c r="AD13" s="839">
        <v>68.016095512192834</v>
      </c>
      <c r="AE13" s="840"/>
      <c r="AF13" s="840"/>
    </row>
    <row r="14" spans="1:32" s="832" customFormat="1" ht="15" customHeight="1">
      <c r="A14" s="823">
        <v>1998</v>
      </c>
      <c r="B14" s="839">
        <v>4.8647056078366022</v>
      </c>
      <c r="C14" s="839">
        <v>1.8787815889057045</v>
      </c>
      <c r="D14" s="839">
        <v>0.77623986007524326</v>
      </c>
      <c r="E14" s="839">
        <v>7.4776134321488277</v>
      </c>
      <c r="F14" s="839">
        <v>14.997340488966378</v>
      </c>
      <c r="G14" s="839"/>
      <c r="H14" s="839">
        <v>3.3745233712476392</v>
      </c>
      <c r="I14" s="839">
        <v>0.7955192057718119</v>
      </c>
      <c r="J14" s="839">
        <v>5.1313139251709286E-2</v>
      </c>
      <c r="K14" s="839">
        <v>0.44032494188040538</v>
      </c>
      <c r="L14" s="839">
        <v>4.6616806581515648</v>
      </c>
      <c r="M14" s="839"/>
      <c r="N14" s="839">
        <v>27.617254278040846</v>
      </c>
      <c r="O14" s="839">
        <v>8.0344451555782701</v>
      </c>
      <c r="P14" s="839">
        <v>1.3627744255510044</v>
      </c>
      <c r="Q14" s="839">
        <v>5.693596269002648</v>
      </c>
      <c r="R14" s="839">
        <v>42.708070128172764</v>
      </c>
      <c r="S14" s="839"/>
      <c r="T14" s="839">
        <v>1.4599425115859277</v>
      </c>
      <c r="U14" s="839">
        <v>1.0509626162104153</v>
      </c>
      <c r="V14" s="839">
        <v>0.57365715092526259</v>
      </c>
      <c r="W14" s="839">
        <v>5.5879306462144811</v>
      </c>
      <c r="X14" s="839">
        <v>8.6724929249360869</v>
      </c>
      <c r="Y14" s="839"/>
      <c r="Z14" s="839">
        <v>37.316425768711021</v>
      </c>
      <c r="AA14" s="839">
        <v>11.759708566466202</v>
      </c>
      <c r="AB14" s="839">
        <v>2.7639845758032191</v>
      </c>
      <c r="AC14" s="839">
        <v>19.199465289246362</v>
      </c>
      <c r="AD14" s="839">
        <v>71.039584200226784</v>
      </c>
      <c r="AE14" s="840"/>
      <c r="AF14" s="840"/>
    </row>
    <row r="15" spans="1:32" s="832" customFormat="1" ht="15" customHeight="1">
      <c r="A15" s="823">
        <v>1999</v>
      </c>
      <c r="B15" s="839">
        <v>4.5381446786782602</v>
      </c>
      <c r="C15" s="839">
        <v>1.6331340660570652</v>
      </c>
      <c r="D15" s="839">
        <v>0.65287410389145639</v>
      </c>
      <c r="E15" s="839">
        <v>6.3955205485810902</v>
      </c>
      <c r="F15" s="839">
        <v>13.219673397207872</v>
      </c>
      <c r="G15" s="839"/>
      <c r="H15" s="839">
        <v>3.1090811314536837</v>
      </c>
      <c r="I15" s="839">
        <v>0.71613961846459639</v>
      </c>
      <c r="J15" s="839">
        <v>4.6688825709276342E-2</v>
      </c>
      <c r="K15" s="839">
        <v>0.40631468843152607</v>
      </c>
      <c r="L15" s="839">
        <v>4.278224264059082</v>
      </c>
      <c r="M15" s="839"/>
      <c r="N15" s="839">
        <v>27.887897634921814</v>
      </c>
      <c r="O15" s="839">
        <v>8.0094279621282656</v>
      </c>
      <c r="P15" s="839">
        <v>1.4269837859061083</v>
      </c>
      <c r="Q15" s="839">
        <v>6.5626100815503694</v>
      </c>
      <c r="R15" s="839">
        <v>43.886919464506562</v>
      </c>
      <c r="S15" s="839"/>
      <c r="T15" s="839">
        <v>1.3981117346679284</v>
      </c>
      <c r="U15" s="839">
        <v>0.98324242416316576</v>
      </c>
      <c r="V15" s="839">
        <v>0.53884150667912567</v>
      </c>
      <c r="W15" s="839">
        <v>5.3394526857614864</v>
      </c>
      <c r="X15" s="839">
        <v>8.2596483512717072</v>
      </c>
      <c r="Y15" s="839"/>
      <c r="Z15" s="839">
        <v>36.933235179721684</v>
      </c>
      <c r="AA15" s="839">
        <v>11.341944070813092</v>
      </c>
      <c r="AB15" s="839">
        <v>2.6653882221859666</v>
      </c>
      <c r="AC15" s="839">
        <v>18.703898004324472</v>
      </c>
      <c r="AD15" s="839">
        <v>69.64446547704523</v>
      </c>
      <c r="AE15" s="840"/>
      <c r="AF15" s="840"/>
    </row>
    <row r="16" spans="1:32" s="832" customFormat="1" ht="30" customHeight="1">
      <c r="A16" s="823">
        <v>2000</v>
      </c>
      <c r="B16" s="839">
        <v>4.4018506313970418</v>
      </c>
      <c r="C16" s="839">
        <v>1.6622092704243256</v>
      </c>
      <c r="D16" s="839">
        <v>0.70645677714836652</v>
      </c>
      <c r="E16" s="839">
        <v>7.0441388541565919</v>
      </c>
      <c r="F16" s="839">
        <v>13.814655533126325</v>
      </c>
      <c r="G16" s="839"/>
      <c r="H16" s="839">
        <v>3.1428468511315053</v>
      </c>
      <c r="I16" s="839">
        <v>0.70065474835294406</v>
      </c>
      <c r="J16" s="839">
        <v>4.4506964036972942E-2</v>
      </c>
      <c r="K16" s="839">
        <v>0.39463016156341313</v>
      </c>
      <c r="L16" s="839">
        <v>4.2826387250848343</v>
      </c>
      <c r="M16" s="839"/>
      <c r="N16" s="839">
        <v>29.187729908530667</v>
      </c>
      <c r="O16" s="839">
        <v>8.11804751172129</v>
      </c>
      <c r="P16" s="839">
        <v>1.4312930015700713</v>
      </c>
      <c r="Q16" s="839">
        <v>6.7285668700456363</v>
      </c>
      <c r="R16" s="839">
        <v>45.465637291867665</v>
      </c>
      <c r="S16" s="839"/>
      <c r="T16" s="839">
        <v>1.2556326736340311</v>
      </c>
      <c r="U16" s="839">
        <v>0.85484098266849506</v>
      </c>
      <c r="V16" s="839">
        <v>0.46448789972532412</v>
      </c>
      <c r="W16" s="839">
        <v>4.6809306758117932</v>
      </c>
      <c r="X16" s="839">
        <v>7.2558922318396446</v>
      </c>
      <c r="Y16" s="839"/>
      <c r="Z16" s="839">
        <v>37.988060064693244</v>
      </c>
      <c r="AA16" s="839">
        <v>11.335752513167055</v>
      </c>
      <c r="AB16" s="839">
        <v>2.6467446424807348</v>
      </c>
      <c r="AC16" s="839">
        <v>18.848266561577436</v>
      </c>
      <c r="AD16" s="839">
        <v>70.818823781918468</v>
      </c>
      <c r="AE16" s="840"/>
      <c r="AF16" s="840"/>
    </row>
    <row r="17" spans="1:32" s="832" customFormat="1" ht="15" customHeight="1">
      <c r="A17" s="823">
        <v>2001</v>
      </c>
      <c r="B17" s="839">
        <v>4.6992236582944544</v>
      </c>
      <c r="C17" s="839">
        <v>1.7614858901815849</v>
      </c>
      <c r="D17" s="839">
        <v>0.75032592703569168</v>
      </c>
      <c r="E17" s="839">
        <v>7.6026985402944947</v>
      </c>
      <c r="F17" s="839">
        <v>14.813734015806226</v>
      </c>
      <c r="G17" s="839"/>
      <c r="H17" s="839">
        <v>3.3695025683137971</v>
      </c>
      <c r="I17" s="839">
        <v>0.6965080622813431</v>
      </c>
      <c r="J17" s="839">
        <v>3.9369556642817147E-2</v>
      </c>
      <c r="K17" s="839">
        <v>0.35170649725143283</v>
      </c>
      <c r="L17" s="839">
        <v>4.4570866844893908</v>
      </c>
      <c r="M17" s="839"/>
      <c r="N17" s="839">
        <v>30.438036731506877</v>
      </c>
      <c r="O17" s="839">
        <v>7.9101195744607287</v>
      </c>
      <c r="P17" s="839">
        <v>1.3958088111207341</v>
      </c>
      <c r="Q17" s="839">
        <v>6.5048008344350468</v>
      </c>
      <c r="R17" s="839">
        <v>46.248765951523389</v>
      </c>
      <c r="S17" s="839"/>
      <c r="T17" s="839">
        <v>1.429207562536434</v>
      </c>
      <c r="U17" s="839">
        <v>0.90725458723002894</v>
      </c>
      <c r="V17" s="839">
        <v>0.47479390757301299</v>
      </c>
      <c r="W17" s="839">
        <v>4.8569003337227858</v>
      </c>
      <c r="X17" s="839">
        <v>7.6681563910622614</v>
      </c>
      <c r="Y17" s="839"/>
      <c r="Z17" s="839">
        <v>39.935970520651566</v>
      </c>
      <c r="AA17" s="839">
        <v>11.275368114153686</v>
      </c>
      <c r="AB17" s="839">
        <v>2.6602982023722559</v>
      </c>
      <c r="AC17" s="839">
        <v>19.316106205703761</v>
      </c>
      <c r="AD17" s="839">
        <v>73.187743042881266</v>
      </c>
      <c r="AE17" s="840"/>
      <c r="AF17" s="840"/>
    </row>
    <row r="18" spans="1:32" s="832" customFormat="1" ht="15" customHeight="1">
      <c r="A18" s="823">
        <v>2002</v>
      </c>
      <c r="B18" s="839">
        <v>4.2374051994236313</v>
      </c>
      <c r="C18" s="839">
        <v>1.6652026944622089</v>
      </c>
      <c r="D18" s="839">
        <v>0.74726135363558643</v>
      </c>
      <c r="E18" s="839">
        <v>7.6996212990557336</v>
      </c>
      <c r="F18" s="839">
        <v>14.34949054657716</v>
      </c>
      <c r="G18" s="839"/>
      <c r="H18" s="839">
        <v>2.9252378332099482</v>
      </c>
      <c r="I18" s="839">
        <v>0.62066023274561288</v>
      </c>
      <c r="J18" s="839">
        <v>3.731350985376139E-2</v>
      </c>
      <c r="K18" s="839">
        <v>0.33845582079790765</v>
      </c>
      <c r="L18" s="839">
        <v>3.9216673966072313</v>
      </c>
      <c r="M18" s="839"/>
      <c r="N18" s="839">
        <v>30.195510576749225</v>
      </c>
      <c r="O18" s="839">
        <v>8.0898267946350675</v>
      </c>
      <c r="P18" s="839">
        <v>1.4558969972975806</v>
      </c>
      <c r="Q18" s="839">
        <v>7.2707816524436879</v>
      </c>
      <c r="R18" s="839">
        <v>47.012016021125547</v>
      </c>
      <c r="S18" s="839"/>
      <c r="T18" s="839">
        <v>1.3595715807488302</v>
      </c>
      <c r="U18" s="839">
        <v>0.88555846830917562</v>
      </c>
      <c r="V18" s="839">
        <v>0.4768746133944412</v>
      </c>
      <c r="W18" s="839">
        <v>4.9605924847642271</v>
      </c>
      <c r="X18" s="839">
        <v>7.6825971472166739</v>
      </c>
      <c r="Y18" s="839"/>
      <c r="Z18" s="839">
        <v>38.717725190131631</v>
      </c>
      <c r="AA18" s="839">
        <v>11.261248190152065</v>
      </c>
      <c r="AB18" s="839">
        <v>2.7173464741813693</v>
      </c>
      <c r="AC18" s="839">
        <v>20.269451257061554</v>
      </c>
      <c r="AD18" s="839">
        <v>72.965771111526607</v>
      </c>
      <c r="AE18" s="840"/>
      <c r="AF18" s="840"/>
    </row>
    <row r="19" spans="1:32" s="832" customFormat="1" ht="15" customHeight="1">
      <c r="A19" s="823">
        <v>2003</v>
      </c>
      <c r="B19" s="839">
        <v>4.1752526014895706</v>
      </c>
      <c r="C19" s="839">
        <v>1.7546672183706058</v>
      </c>
      <c r="D19" s="839">
        <v>0.83387119900934759</v>
      </c>
      <c r="E19" s="839">
        <v>8.7696798275855006</v>
      </c>
      <c r="F19" s="839">
        <v>15.533470846455025</v>
      </c>
      <c r="G19" s="839"/>
      <c r="H19" s="839">
        <v>2.8708316091500192</v>
      </c>
      <c r="I19" s="839">
        <v>0.59447068191358388</v>
      </c>
      <c r="J19" s="839">
        <v>3.5424761345438982E-2</v>
      </c>
      <c r="K19" s="839">
        <v>0.32765083436242631</v>
      </c>
      <c r="L19" s="839">
        <v>3.8283778867714684</v>
      </c>
      <c r="M19" s="839"/>
      <c r="N19" s="839">
        <v>30.892187663069482</v>
      </c>
      <c r="O19" s="839">
        <v>8.0713200523401287</v>
      </c>
      <c r="P19" s="839">
        <v>1.4329542096984049</v>
      </c>
      <c r="Q19" s="839">
        <v>7.2529393861313007</v>
      </c>
      <c r="R19" s="839">
        <v>47.649401311239316</v>
      </c>
      <c r="S19" s="839"/>
      <c r="T19" s="839">
        <v>1.3377827609058774</v>
      </c>
      <c r="U19" s="839">
        <v>0.85144378228143525</v>
      </c>
      <c r="V19" s="839">
        <v>0.46144072950876941</v>
      </c>
      <c r="W19" s="839">
        <v>4.8907171355758372</v>
      </c>
      <c r="X19" s="839">
        <v>7.5413844082719201</v>
      </c>
      <c r="Y19" s="839"/>
      <c r="Z19" s="839">
        <v>39.276054634614944</v>
      </c>
      <c r="AA19" s="839">
        <v>11.271901734905754</v>
      </c>
      <c r="AB19" s="839">
        <v>2.7636908995619609</v>
      </c>
      <c r="AC19" s="839">
        <v>21.240987183655065</v>
      </c>
      <c r="AD19" s="839">
        <v>74.552634452737735</v>
      </c>
      <c r="AE19" s="840"/>
      <c r="AF19" s="840"/>
    </row>
    <row r="20" spans="1:32" s="832" customFormat="1" ht="15" customHeight="1">
      <c r="A20" s="823">
        <v>2004</v>
      </c>
      <c r="B20" s="839">
        <v>3.8506617802669005</v>
      </c>
      <c r="C20" s="839">
        <v>1.6093261962048098</v>
      </c>
      <c r="D20" s="839">
        <v>0.81979488431785852</v>
      </c>
      <c r="E20" s="839">
        <v>8.80718488033909</v>
      </c>
      <c r="F20" s="839">
        <v>15.086967741128658</v>
      </c>
      <c r="G20" s="839"/>
      <c r="H20" s="839">
        <v>3.061427577920881</v>
      </c>
      <c r="I20" s="839">
        <v>0.61344369909748708</v>
      </c>
      <c r="J20" s="839">
        <v>3.4026574718428765E-2</v>
      </c>
      <c r="K20" s="839">
        <v>0.32117831422879478</v>
      </c>
      <c r="L20" s="839">
        <v>4.0300761659655917</v>
      </c>
      <c r="M20" s="839"/>
      <c r="N20" s="839">
        <v>31.8422946961376</v>
      </c>
      <c r="O20" s="839">
        <v>8.1007292929041927</v>
      </c>
      <c r="P20" s="839">
        <v>1.4627028647322806</v>
      </c>
      <c r="Q20" s="839">
        <v>7.76463490670361</v>
      </c>
      <c r="R20" s="839">
        <v>49.170361760477682</v>
      </c>
      <c r="S20" s="839"/>
      <c r="T20" s="839">
        <v>1.2183258741249328</v>
      </c>
      <c r="U20" s="839">
        <v>0.75706397179966245</v>
      </c>
      <c r="V20" s="839">
        <v>0.43394094930492594</v>
      </c>
      <c r="W20" s="839">
        <v>4.6958238542711994</v>
      </c>
      <c r="X20" s="839">
        <v>7.1051546495007214</v>
      </c>
      <c r="Y20" s="839"/>
      <c r="Z20" s="839">
        <v>39.972709928450321</v>
      </c>
      <c r="AA20" s="839">
        <v>11.080563160006152</v>
      </c>
      <c r="AB20" s="839">
        <v>2.7504652730734938</v>
      </c>
      <c r="AC20" s="839">
        <v>21.588821955542695</v>
      </c>
      <c r="AD20" s="839">
        <v>75.39256031707265</v>
      </c>
      <c r="AE20" s="840"/>
      <c r="AF20" s="840"/>
    </row>
    <row r="21" spans="1:32" s="832" customFormat="1" ht="15" customHeight="1">
      <c r="A21" s="823">
        <v>2005</v>
      </c>
      <c r="B21" s="839">
        <v>3.6112467196149813</v>
      </c>
      <c r="C21" s="839">
        <v>1.6048029976513287</v>
      </c>
      <c r="D21" s="839">
        <v>0.83644759643729638</v>
      </c>
      <c r="E21" s="839">
        <v>9.1885975424164439</v>
      </c>
      <c r="F21" s="839">
        <v>15.24109485612005</v>
      </c>
      <c r="G21" s="839"/>
      <c r="H21" s="839">
        <v>2.9735512276237999</v>
      </c>
      <c r="I21" s="839">
        <v>0.61771139905937489</v>
      </c>
      <c r="J21" s="839">
        <v>3.8660629485730971E-2</v>
      </c>
      <c r="K21" s="839">
        <v>0.38051004062147986</v>
      </c>
      <c r="L21" s="839">
        <v>4.0104332967903868</v>
      </c>
      <c r="M21" s="839"/>
      <c r="N21" s="839">
        <v>30.544648469127939</v>
      </c>
      <c r="O21" s="839">
        <v>7.95482140927919</v>
      </c>
      <c r="P21" s="839">
        <v>1.4208700956014035</v>
      </c>
      <c r="Q21" s="839">
        <v>7.5293537244250404</v>
      </c>
      <c r="R21" s="839">
        <v>47.44969369843357</v>
      </c>
      <c r="S21" s="839"/>
      <c r="T21" s="839">
        <v>1.1890474984051218</v>
      </c>
      <c r="U21" s="839">
        <v>0.75824408557672252</v>
      </c>
      <c r="V21" s="839">
        <v>0.42941328600783374</v>
      </c>
      <c r="W21" s="839">
        <v>4.7473901783954551</v>
      </c>
      <c r="X21" s="839">
        <v>7.1240950483851329</v>
      </c>
      <c r="Y21" s="839"/>
      <c r="Z21" s="839">
        <v>38.318493914771842</v>
      </c>
      <c r="AA21" s="839">
        <v>10.935579891566617</v>
      </c>
      <c r="AB21" s="839">
        <v>2.7253916075322646</v>
      </c>
      <c r="AC21" s="839">
        <v>21.845851485858422</v>
      </c>
      <c r="AD21" s="839">
        <v>73.825316899729131</v>
      </c>
      <c r="AE21" s="840"/>
      <c r="AF21" s="840"/>
    </row>
    <row r="22" spans="1:32" s="832" customFormat="1" ht="15" customHeight="1">
      <c r="A22" s="823">
        <v>2006</v>
      </c>
      <c r="B22" s="839">
        <v>3.6939423116766483</v>
      </c>
      <c r="C22" s="839">
        <v>1.683643825036544</v>
      </c>
      <c r="D22" s="839">
        <v>0.91423788514171467</v>
      </c>
      <c r="E22" s="839">
        <v>10.249221190874843</v>
      </c>
      <c r="F22" s="839">
        <v>16.541045212729749</v>
      </c>
      <c r="G22" s="839"/>
      <c r="H22" s="839">
        <v>3.0463481598853317</v>
      </c>
      <c r="I22" s="839">
        <v>0.65309989542765534</v>
      </c>
      <c r="J22" s="839">
        <v>4.0450543989493937E-2</v>
      </c>
      <c r="K22" s="839">
        <v>0.41143401932608303</v>
      </c>
      <c r="L22" s="839">
        <v>4.1513326186285635</v>
      </c>
      <c r="M22" s="839"/>
      <c r="N22" s="839">
        <v>29.02025178093573</v>
      </c>
      <c r="O22" s="839">
        <v>7.7583933112164774</v>
      </c>
      <c r="P22" s="839">
        <v>1.3892219307840672</v>
      </c>
      <c r="Q22" s="839">
        <v>7.2426164905716321</v>
      </c>
      <c r="R22" s="839">
        <v>45.410483513507906</v>
      </c>
      <c r="S22" s="839"/>
      <c r="T22" s="839">
        <v>1.044638897643331</v>
      </c>
      <c r="U22" s="839">
        <v>0.68871836526236641</v>
      </c>
      <c r="V22" s="839">
        <v>0.40426636029545737</v>
      </c>
      <c r="W22" s="839">
        <v>4.5578198854918304</v>
      </c>
      <c r="X22" s="839">
        <v>6.6954435086929855</v>
      </c>
      <c r="Y22" s="839"/>
      <c r="Z22" s="839">
        <v>36.805181150141046</v>
      </c>
      <c r="AA22" s="839">
        <v>10.783855396943043</v>
      </c>
      <c r="AB22" s="839">
        <v>2.7481767202107328</v>
      </c>
      <c r="AC22" s="839">
        <v>22.461091586264391</v>
      </c>
      <c r="AD22" s="839">
        <v>72.798304853559216</v>
      </c>
      <c r="AE22" s="840"/>
      <c r="AF22" s="840"/>
    </row>
    <row r="23" spans="1:32" s="832" customFormat="1" ht="15" customHeight="1">
      <c r="A23" s="823">
        <v>2007</v>
      </c>
      <c r="B23" s="839">
        <v>3.4070413761588512</v>
      </c>
      <c r="C23" s="839">
        <v>1.5269941827290023</v>
      </c>
      <c r="D23" s="839">
        <v>0.85908041930315493</v>
      </c>
      <c r="E23" s="839">
        <v>9.7802818991341578</v>
      </c>
      <c r="F23" s="839">
        <v>15.573397877325165</v>
      </c>
      <c r="G23" s="839"/>
      <c r="H23" s="839">
        <v>2.6494719240237865</v>
      </c>
      <c r="I23" s="839">
        <v>0.58548583950017541</v>
      </c>
      <c r="J23" s="839">
        <v>3.3476338010440178E-2</v>
      </c>
      <c r="K23" s="839">
        <v>0.3402285404734392</v>
      </c>
      <c r="L23" s="839">
        <v>3.6086626420078409</v>
      </c>
      <c r="M23" s="839"/>
      <c r="N23" s="839">
        <v>27.645022168608246</v>
      </c>
      <c r="O23" s="839">
        <v>7.7533652765002588</v>
      </c>
      <c r="P23" s="839">
        <v>1.4693344829448873</v>
      </c>
      <c r="Q23" s="839">
        <v>8.3880366783168157</v>
      </c>
      <c r="R23" s="839">
        <v>45.255758606370208</v>
      </c>
      <c r="S23" s="839"/>
      <c r="T23" s="839">
        <v>0.79688482937126026</v>
      </c>
      <c r="U23" s="839">
        <v>0.54655218858877141</v>
      </c>
      <c r="V23" s="839">
        <v>0.33729128596718772</v>
      </c>
      <c r="W23" s="839">
        <v>3.8580401668169153</v>
      </c>
      <c r="X23" s="839">
        <v>5.5387684707441345</v>
      </c>
      <c r="Y23" s="839"/>
      <c r="Z23" s="839">
        <v>34.498420298162145</v>
      </c>
      <c r="AA23" s="839">
        <v>10.412397487318207</v>
      </c>
      <c r="AB23" s="839">
        <v>2.6991825262256701</v>
      </c>
      <c r="AC23" s="839">
        <v>22.366587284741332</v>
      </c>
      <c r="AD23" s="839">
        <v>69.976587596447345</v>
      </c>
      <c r="AE23" s="840"/>
      <c r="AF23" s="840"/>
    </row>
    <row r="24" spans="1:32" s="832" customFormat="1" ht="15" customHeight="1">
      <c r="A24" s="823">
        <v>2008</v>
      </c>
      <c r="B24" s="839">
        <v>3.0781111538224653</v>
      </c>
      <c r="C24" s="839">
        <v>2.3068296120571161</v>
      </c>
      <c r="D24" s="839">
        <v>0.65427219280811122</v>
      </c>
      <c r="E24" s="839">
        <v>8.9294491737756836</v>
      </c>
      <c r="F24" s="839">
        <v>14.968662132463377</v>
      </c>
      <c r="G24" s="839"/>
      <c r="H24" s="839">
        <v>2.8350704026713021</v>
      </c>
      <c r="I24" s="839">
        <v>0.65066543781232689</v>
      </c>
      <c r="J24" s="839">
        <v>3.6520818030747165E-2</v>
      </c>
      <c r="K24" s="839">
        <v>0.45210854980386472</v>
      </c>
      <c r="L24" s="839">
        <v>3.9743652083182415</v>
      </c>
      <c r="M24" s="839"/>
      <c r="N24" s="839">
        <v>27.333002681753662</v>
      </c>
      <c r="O24" s="839">
        <v>8.3542821109201437</v>
      </c>
      <c r="P24" s="839">
        <v>1.3467765279747508</v>
      </c>
      <c r="Q24" s="839">
        <v>8.6443840754246946</v>
      </c>
      <c r="R24" s="839">
        <v>45.678445396073251</v>
      </c>
      <c r="S24" s="839"/>
      <c r="T24" s="839">
        <v>0.35149204829966446</v>
      </c>
      <c r="U24" s="839">
        <v>0.83400502007002253</v>
      </c>
      <c r="V24" s="839">
        <v>0.25055094040309733</v>
      </c>
      <c r="W24" s="839">
        <v>3.4399273058537219</v>
      </c>
      <c r="X24" s="839">
        <v>4.8759753146265066</v>
      </c>
      <c r="Y24" s="839"/>
      <c r="Z24" s="839">
        <v>33.597676286547092</v>
      </c>
      <c r="AA24" s="839">
        <v>12.14578218085961</v>
      </c>
      <c r="AB24" s="839">
        <v>2.2881204792167065</v>
      </c>
      <c r="AC24" s="839">
        <v>21.465869104857966</v>
      </c>
      <c r="AD24" s="839">
        <v>69.497448051481371</v>
      </c>
      <c r="AE24" s="840"/>
      <c r="AF24" s="840"/>
    </row>
    <row r="25" spans="1:32" s="832" customFormat="1" ht="15" customHeight="1">
      <c r="A25" s="841" t="s">
        <v>369</v>
      </c>
      <c r="B25" s="842">
        <v>4.7657696385103421</v>
      </c>
      <c r="C25" s="842">
        <v>0.84375109517772129</v>
      </c>
      <c r="D25" s="842">
        <v>0.55728747510655363</v>
      </c>
      <c r="E25" s="842">
        <v>7.3860128342586897</v>
      </c>
      <c r="F25" s="842">
        <v>13.552821043053305</v>
      </c>
      <c r="G25" s="842"/>
      <c r="H25" s="842">
        <v>2.8696589776648853</v>
      </c>
      <c r="I25" s="842">
        <v>0.61045453173751896</v>
      </c>
      <c r="J25" s="842">
        <v>3.062388601847281E-2</v>
      </c>
      <c r="K25" s="842">
        <v>0.40587385374858476</v>
      </c>
      <c r="L25" s="842">
        <v>3.916611249169462</v>
      </c>
      <c r="M25" s="842"/>
      <c r="N25" s="842">
        <v>27.644438680193282</v>
      </c>
      <c r="O25" s="842">
        <v>7.6008624064239809</v>
      </c>
      <c r="P25" s="842">
        <v>1.2785517571076932</v>
      </c>
      <c r="Q25" s="842">
        <v>8.0741536965380885</v>
      </c>
      <c r="R25" s="842">
        <v>44.598006540263043</v>
      </c>
      <c r="S25" s="842"/>
      <c r="T25" s="842">
        <v>1.4063143235575393</v>
      </c>
      <c r="U25" s="842">
        <v>0.42469563129239268</v>
      </c>
      <c r="V25" s="842">
        <v>0.30383391523626097</v>
      </c>
      <c r="W25" s="842">
        <v>4.0268645854440086</v>
      </c>
      <c r="X25" s="842">
        <v>6.1617084555302011</v>
      </c>
      <c r="Y25" s="842"/>
      <c r="Z25" s="842">
        <v>36.686181619926046</v>
      </c>
      <c r="AA25" s="842">
        <v>9.4797636646316139</v>
      </c>
      <c r="AB25" s="842">
        <v>2.1702970334689806</v>
      </c>
      <c r="AC25" s="842">
        <v>19.89290496998937</v>
      </c>
      <c r="AD25" s="842">
        <v>68.229147288016009</v>
      </c>
      <c r="AE25" s="840"/>
      <c r="AF25" s="840"/>
    </row>
    <row r="26" spans="1:32" s="832" customFormat="1" ht="30" customHeight="1">
      <c r="A26" s="841">
        <v>2010</v>
      </c>
      <c r="B26" s="842">
        <v>5.5669931962343737</v>
      </c>
      <c r="C26" s="842">
        <v>0.72481300778720381</v>
      </c>
      <c r="D26" s="842">
        <v>0.55133473675999478</v>
      </c>
      <c r="E26" s="842">
        <v>7.460267629055247</v>
      </c>
      <c r="F26" s="842">
        <v>14.303408569836817</v>
      </c>
      <c r="G26" s="842"/>
      <c r="H26" s="842">
        <v>3.3332750216789773</v>
      </c>
      <c r="I26" s="842">
        <v>0.54661512502363774</v>
      </c>
      <c r="J26" s="842">
        <v>2.2203904264275039E-2</v>
      </c>
      <c r="K26" s="842">
        <v>0.30044736378277898</v>
      </c>
      <c r="L26" s="842">
        <v>4.2025414147496685</v>
      </c>
      <c r="M26" s="842"/>
      <c r="N26" s="842">
        <v>32.406080002749043</v>
      </c>
      <c r="O26" s="842">
        <v>7.2195200632939756</v>
      </c>
      <c r="P26" s="842">
        <v>1.2617273406565663</v>
      </c>
      <c r="Q26" s="842">
        <v>8.2143616339053604</v>
      </c>
      <c r="R26" s="842">
        <v>49.101689040604938</v>
      </c>
      <c r="S26" s="842"/>
      <c r="T26" s="842">
        <v>1.3708682142877722</v>
      </c>
      <c r="U26" s="842">
        <v>0.32346230955093352</v>
      </c>
      <c r="V26" s="842">
        <v>0.26505309375904146</v>
      </c>
      <c r="W26" s="842">
        <v>3.5865090361834091</v>
      </c>
      <c r="X26" s="842">
        <v>5.5458926537811557</v>
      </c>
      <c r="Y26" s="842"/>
      <c r="Z26" s="842">
        <v>42.677216434950168</v>
      </c>
      <c r="AA26" s="842">
        <v>8.8144105056557507</v>
      </c>
      <c r="AB26" s="842">
        <v>2.1003190754398777</v>
      </c>
      <c r="AC26" s="842">
        <v>19.561585662926795</v>
      </c>
      <c r="AD26" s="842">
        <v>73.15353167897257</v>
      </c>
      <c r="AE26" s="840"/>
      <c r="AF26" s="840"/>
    </row>
    <row r="27" spans="1:32" s="832" customFormat="1" ht="15" customHeight="1">
      <c r="A27" s="841">
        <v>2011</v>
      </c>
      <c r="B27" s="842">
        <v>4.5615709199430627</v>
      </c>
      <c r="C27" s="842">
        <v>0.89754188008535174</v>
      </c>
      <c r="D27" s="842">
        <v>0.60620511549979839</v>
      </c>
      <c r="E27" s="842">
        <v>7.7685238810684476</v>
      </c>
      <c r="F27" s="842">
        <v>13.83384179659666</v>
      </c>
      <c r="G27" s="842"/>
      <c r="H27" s="842">
        <v>2.4359737384264766</v>
      </c>
      <c r="I27" s="842">
        <v>0.54663419335086494</v>
      </c>
      <c r="J27" s="842">
        <v>1.6036187973053676E-2</v>
      </c>
      <c r="K27" s="842">
        <v>0.20550388976387898</v>
      </c>
      <c r="L27" s="842">
        <v>3.2041480095142747</v>
      </c>
      <c r="M27" s="842"/>
      <c r="N27" s="842">
        <v>22.344858979005448</v>
      </c>
      <c r="O27" s="842">
        <v>7.1726080056158086</v>
      </c>
      <c r="P27" s="842">
        <v>1.1968265459110075</v>
      </c>
      <c r="Q27" s="842">
        <v>6.9809662946031397</v>
      </c>
      <c r="R27" s="842">
        <v>37.695259825135409</v>
      </c>
      <c r="S27" s="842"/>
      <c r="T27" s="842">
        <v>1.1716553796050886</v>
      </c>
      <c r="U27" s="842">
        <v>0.465215834019645</v>
      </c>
      <c r="V27" s="842">
        <v>0.33937303450714063</v>
      </c>
      <c r="W27" s="842">
        <v>4.3490684188399351</v>
      </c>
      <c r="X27" s="842">
        <v>6.3253126669718096</v>
      </c>
      <c r="Y27" s="842"/>
      <c r="Z27" s="842">
        <v>30.514059016980074</v>
      </c>
      <c r="AA27" s="842">
        <v>9.0819999130716695</v>
      </c>
      <c r="AB27" s="842">
        <v>2.1584408838910001</v>
      </c>
      <c r="AC27" s="842">
        <v>19.304062484275402</v>
      </c>
      <c r="AD27" s="842">
        <v>61.058562298218156</v>
      </c>
      <c r="AE27" s="840"/>
      <c r="AF27" s="840"/>
    </row>
    <row r="28" spans="1:32" s="832" customFormat="1" ht="15" customHeight="1">
      <c r="A28" s="841">
        <v>2012</v>
      </c>
      <c r="B28" s="842">
        <v>5.0633826735316543</v>
      </c>
      <c r="C28" s="842">
        <v>1.8737138946882315</v>
      </c>
      <c r="D28" s="842">
        <v>0.71677359028290888</v>
      </c>
      <c r="E28" s="842">
        <v>10.004750863373246</v>
      </c>
      <c r="F28" s="842">
        <v>17.658621021876037</v>
      </c>
      <c r="G28" s="842"/>
      <c r="H28" s="842">
        <v>2.7322929963376343</v>
      </c>
      <c r="I28" s="842">
        <v>0.27946512474954799</v>
      </c>
      <c r="J28" s="842">
        <v>1.3590046719645621E-2</v>
      </c>
      <c r="K28" s="842">
        <v>0.18969034782376984</v>
      </c>
      <c r="L28" s="842">
        <v>3.2150385156305976</v>
      </c>
      <c r="M28" s="842"/>
      <c r="N28" s="842">
        <v>28.572380703589928</v>
      </c>
      <c r="O28" s="842">
        <v>5.0265405914825676</v>
      </c>
      <c r="P28" s="842">
        <v>0.91504165966421425</v>
      </c>
      <c r="Q28" s="842">
        <v>4.8468858272506106</v>
      </c>
      <c r="R28" s="842">
        <v>39.360848781987322</v>
      </c>
      <c r="S28" s="842"/>
      <c r="T28" s="842">
        <v>1.2874688361357189</v>
      </c>
      <c r="U28" s="842">
        <v>0.6018304811948193</v>
      </c>
      <c r="V28" s="842">
        <v>0.31978099619819689</v>
      </c>
      <c r="W28" s="842">
        <v>4.4635143386651555</v>
      </c>
      <c r="X28" s="842">
        <v>6.6725946521938901</v>
      </c>
      <c r="Y28" s="842"/>
      <c r="Z28" s="842">
        <v>37.655525209594934</v>
      </c>
      <c r="AA28" s="842">
        <v>7.7815500921151672</v>
      </c>
      <c r="AB28" s="842">
        <v>1.9651862928649657</v>
      </c>
      <c r="AC28" s="842">
        <v>19.504841377112783</v>
      </c>
      <c r="AD28" s="842">
        <v>66.907102971687848</v>
      </c>
      <c r="AE28" s="840"/>
      <c r="AF28" s="840"/>
    </row>
    <row r="29" spans="1:32" s="832" customFormat="1" ht="15" customHeight="1">
      <c r="A29" s="841">
        <v>2013</v>
      </c>
      <c r="B29" s="842">
        <v>5.9757344295424115</v>
      </c>
      <c r="C29" s="842">
        <v>1.392583842685194</v>
      </c>
      <c r="D29" s="842">
        <v>0.63622453977587923</v>
      </c>
      <c r="E29" s="842">
        <v>9.4022815416258609</v>
      </c>
      <c r="F29" s="842">
        <v>17.406824353629347</v>
      </c>
      <c r="G29" s="842"/>
      <c r="H29" s="842">
        <v>2.8609563212766012</v>
      </c>
      <c r="I29" s="842">
        <v>0.28358524610495556</v>
      </c>
      <c r="J29" s="842">
        <v>1.0200352636056119E-2</v>
      </c>
      <c r="K29" s="842">
        <v>0.15074330100792693</v>
      </c>
      <c r="L29" s="842">
        <v>3.3054852210255397</v>
      </c>
      <c r="M29" s="842"/>
      <c r="N29" s="842">
        <v>28.52901370067659</v>
      </c>
      <c r="O29" s="842">
        <v>4.9726241455644447</v>
      </c>
      <c r="P29" s="842">
        <v>0.80368042989806487</v>
      </c>
      <c r="Q29" s="842">
        <v>4.5323765389038471</v>
      </c>
      <c r="R29" s="842">
        <v>38.837694815042944</v>
      </c>
      <c r="S29" s="842"/>
      <c r="T29" s="842">
        <v>1.7415207204085947</v>
      </c>
      <c r="U29" s="842">
        <v>0.33749327510574945</v>
      </c>
      <c r="V29" s="842">
        <v>0.31621854316253417</v>
      </c>
      <c r="W29" s="842">
        <v>4.6731548150347475</v>
      </c>
      <c r="X29" s="842">
        <v>7.0683873537116257</v>
      </c>
      <c r="Y29" s="842"/>
      <c r="Z29" s="842">
        <v>39.107225171904197</v>
      </c>
      <c r="AA29" s="842">
        <v>6.986286509460343</v>
      </c>
      <c r="AB29" s="842">
        <v>1.7663238654725344</v>
      </c>
      <c r="AC29" s="842">
        <v>18.758556196572382</v>
      </c>
      <c r="AD29" s="842">
        <v>66.618391743409461</v>
      </c>
      <c r="AE29" s="840"/>
      <c r="AF29" s="840"/>
    </row>
    <row r="30" spans="1:32" s="832" customFormat="1" ht="15" customHeight="1">
      <c r="A30" s="841">
        <v>2014</v>
      </c>
      <c r="B30" s="842">
        <v>4.9836480057606476</v>
      </c>
      <c r="C30" s="842">
        <v>1.1905699986307037</v>
      </c>
      <c r="D30" s="842">
        <v>0.55259598558582845</v>
      </c>
      <c r="E30" s="842">
        <v>8.1663983553360655</v>
      </c>
      <c r="F30" s="842">
        <v>14.893212345313245</v>
      </c>
      <c r="G30" s="842"/>
      <c r="H30" s="842">
        <v>2.5267204379442458</v>
      </c>
      <c r="I30" s="842">
        <v>0.25032301372829635</v>
      </c>
      <c r="J30" s="842">
        <v>9.7896449461749493E-3</v>
      </c>
      <c r="K30" s="842">
        <v>0.14467376251930805</v>
      </c>
      <c r="L30" s="842">
        <v>2.9315068591380249</v>
      </c>
      <c r="M30" s="842"/>
      <c r="N30" s="842">
        <v>23.376754007476499</v>
      </c>
      <c r="O30" s="842">
        <v>4.0781846713398382</v>
      </c>
      <c r="P30" s="842">
        <v>0.81603706957973243</v>
      </c>
      <c r="Q30" s="842">
        <v>4.9433529734429706</v>
      </c>
      <c r="R30" s="842">
        <v>33.214328721839031</v>
      </c>
      <c r="S30" s="842"/>
      <c r="T30" s="842">
        <v>1.563818385363231</v>
      </c>
      <c r="U30" s="842">
        <v>0.30305593402471526</v>
      </c>
      <c r="V30" s="842">
        <v>0.31730518265612112</v>
      </c>
      <c r="W30" s="842">
        <v>4.689213438703292</v>
      </c>
      <c r="X30" s="842">
        <v>6.87339294074736</v>
      </c>
      <c r="Y30" s="842"/>
      <c r="Z30" s="842">
        <v>32.450940836544618</v>
      </c>
      <c r="AA30" s="842">
        <v>5.8221336177235532</v>
      </c>
      <c r="AB30" s="842">
        <v>1.6957278827678568</v>
      </c>
      <c r="AC30" s="842">
        <v>17.943638530001635</v>
      </c>
      <c r="AD30" s="842">
        <v>57.91244086703766</v>
      </c>
      <c r="AE30" s="840"/>
      <c r="AF30" s="840"/>
    </row>
    <row r="31" spans="1:32" s="832" customFormat="1" ht="15" customHeight="1">
      <c r="A31" s="841">
        <v>2015</v>
      </c>
      <c r="B31" s="842">
        <v>4.8642964917025857</v>
      </c>
      <c r="C31" s="842">
        <v>1.1952824651378593</v>
      </c>
      <c r="D31" s="842">
        <v>0.47697607956659305</v>
      </c>
      <c r="E31" s="842">
        <v>7.0488689265048512</v>
      </c>
      <c r="F31" s="842">
        <v>13.585423962911889</v>
      </c>
      <c r="G31" s="842"/>
      <c r="H31" s="842">
        <v>2.4590052809680252</v>
      </c>
      <c r="I31" s="842">
        <v>0.24444268454103243</v>
      </c>
      <c r="J31" s="842">
        <v>1.0810710630321423E-2</v>
      </c>
      <c r="K31" s="842">
        <v>0.15976332042636371</v>
      </c>
      <c r="L31" s="842">
        <v>2.8740219965657428</v>
      </c>
      <c r="M31" s="842"/>
      <c r="N31" s="842">
        <v>24.756553409087843</v>
      </c>
      <c r="O31" s="842">
        <v>4.3179300574102957</v>
      </c>
      <c r="P31" s="842">
        <v>0.80845834517197668</v>
      </c>
      <c r="Q31" s="842">
        <v>4.8176667659237769</v>
      </c>
      <c r="R31" s="842">
        <v>34.70060857759389</v>
      </c>
      <c r="S31" s="842"/>
      <c r="T31" s="842">
        <v>1.8373206744481467</v>
      </c>
      <c r="U31" s="842">
        <v>0.35605856684468595</v>
      </c>
      <c r="V31" s="842">
        <v>0.3576842548691791</v>
      </c>
      <c r="W31" s="842">
        <v>5.2859452237906011</v>
      </c>
      <c r="X31" s="842">
        <v>7.8370087199526122</v>
      </c>
      <c r="Y31" s="842"/>
      <c r="Z31" s="842">
        <v>33.917175856206597</v>
      </c>
      <c r="AA31" s="842">
        <v>6.1137137739338732</v>
      </c>
      <c r="AB31" s="842">
        <v>1.6539293902380701</v>
      </c>
      <c r="AC31" s="842">
        <v>17.312244236645594</v>
      </c>
      <c r="AD31" s="842">
        <v>58.997063257024138</v>
      </c>
      <c r="AE31" s="840"/>
      <c r="AF31" s="840"/>
    </row>
    <row r="32" spans="1:32" s="832" customFormat="1" ht="6.75" customHeight="1" thickBot="1">
      <c r="A32" s="843"/>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B32" s="844"/>
      <c r="AC32" s="844"/>
      <c r="AD32" s="844"/>
      <c r="AE32" s="840"/>
      <c r="AF32" s="840"/>
    </row>
    <row r="33" spans="1:40" s="700" customFormat="1" ht="15" customHeight="1" thickTop="1">
      <c r="A33" s="823" t="s">
        <v>437</v>
      </c>
      <c r="B33" s="842"/>
      <c r="C33" s="842"/>
      <c r="D33" s="842"/>
      <c r="E33" s="842"/>
      <c r="F33" s="842"/>
      <c r="G33" s="842"/>
      <c r="H33" s="842"/>
      <c r="I33" s="842"/>
      <c r="J33" s="842"/>
      <c r="K33" s="842"/>
      <c r="L33" s="842"/>
      <c r="M33" s="842"/>
      <c r="N33" s="842"/>
      <c r="O33" s="842"/>
      <c r="P33" s="842"/>
      <c r="Q33" s="842"/>
      <c r="R33" s="842"/>
      <c r="S33" s="842"/>
      <c r="T33" s="842"/>
      <c r="U33" s="842"/>
      <c r="V33" s="842"/>
      <c r="W33" s="842"/>
      <c r="X33" s="842"/>
      <c r="Y33" s="842"/>
      <c r="Z33" s="842"/>
      <c r="AA33" s="842"/>
      <c r="AB33" s="842"/>
      <c r="AC33" s="842"/>
      <c r="AD33" s="842"/>
      <c r="AE33" s="845"/>
      <c r="AF33" s="845"/>
    </row>
    <row r="34" spans="1:40" s="662" customFormat="1" ht="15" customHeight="1">
      <c r="A34" s="805" t="s">
        <v>2040</v>
      </c>
      <c r="C34" s="847"/>
      <c r="D34" s="847"/>
      <c r="E34" s="700"/>
      <c r="F34" s="700"/>
      <c r="G34" s="700"/>
      <c r="H34" s="842"/>
      <c r="I34" s="842"/>
      <c r="J34" s="842"/>
      <c r="K34" s="842"/>
      <c r="L34" s="842"/>
      <c r="M34" s="842"/>
      <c r="N34" s="842"/>
      <c r="O34" s="842"/>
      <c r="P34" s="842"/>
      <c r="Q34" s="842"/>
      <c r="R34" s="842"/>
      <c r="S34" s="842"/>
      <c r="T34" s="683"/>
      <c r="U34" s="842"/>
      <c r="V34" s="842"/>
      <c r="W34" s="842"/>
      <c r="X34" s="842"/>
      <c r="Y34" s="842"/>
      <c r="Z34" s="842"/>
      <c r="AA34" s="842"/>
      <c r="AB34" s="691"/>
      <c r="AC34" s="691"/>
      <c r="AD34" s="848"/>
      <c r="AE34" s="846"/>
      <c r="AF34" s="846"/>
    </row>
    <row r="35" spans="1:40" s="662" customFormat="1" ht="15" customHeight="1">
      <c r="A35" s="683" t="s">
        <v>438</v>
      </c>
      <c r="C35" s="847"/>
      <c r="D35" s="847"/>
      <c r="E35" s="700"/>
      <c r="F35" s="700"/>
      <c r="G35" s="700"/>
      <c r="H35" s="842"/>
      <c r="I35" s="842"/>
      <c r="J35" s="842"/>
      <c r="K35" s="719"/>
      <c r="L35" s="842"/>
      <c r="M35" s="842"/>
      <c r="N35" s="842"/>
      <c r="O35" s="842"/>
      <c r="P35" s="842"/>
      <c r="Q35" s="842"/>
      <c r="R35" s="842"/>
      <c r="S35" s="842"/>
      <c r="T35" s="710"/>
      <c r="U35" s="842"/>
      <c r="V35" s="842"/>
      <c r="W35" s="842"/>
      <c r="X35" s="842"/>
      <c r="Y35" s="842"/>
      <c r="Z35" s="842"/>
      <c r="AA35" s="842"/>
      <c r="AB35" s="849"/>
      <c r="AC35" s="849"/>
      <c r="AD35" s="849"/>
      <c r="AE35" s="846"/>
      <c r="AF35" s="846"/>
    </row>
    <row r="36" spans="1:40" s="662" customFormat="1" ht="15" customHeight="1">
      <c r="A36" s="710" t="s">
        <v>378</v>
      </c>
      <c r="B36" s="710"/>
      <c r="H36" s="842"/>
      <c r="I36" s="842"/>
      <c r="J36" s="842"/>
      <c r="K36" s="719"/>
      <c r="L36" s="842"/>
      <c r="M36" s="842"/>
      <c r="N36" s="842"/>
      <c r="O36" s="842"/>
      <c r="P36" s="842"/>
      <c r="Q36" s="842"/>
      <c r="R36" s="842"/>
      <c r="S36" s="842"/>
      <c r="T36" s="710"/>
      <c r="U36" s="842"/>
      <c r="V36" s="842"/>
      <c r="W36" s="842"/>
      <c r="X36" s="842"/>
      <c r="Y36" s="842"/>
      <c r="Z36" s="842"/>
      <c r="AA36" s="842"/>
      <c r="AB36" s="849"/>
      <c r="AC36" s="849"/>
      <c r="AD36" s="849"/>
      <c r="AE36" s="846"/>
      <c r="AF36" s="846"/>
    </row>
    <row r="37" spans="1:40" s="662" customFormat="1" ht="15" customHeight="1">
      <c r="A37" s="710" t="s">
        <v>439</v>
      </c>
      <c r="B37" s="719"/>
      <c r="C37" s="719"/>
      <c r="H37" s="842"/>
      <c r="I37" s="842"/>
      <c r="J37" s="842"/>
      <c r="K37" s="719"/>
      <c r="L37" s="842"/>
      <c r="M37" s="842"/>
      <c r="N37" s="842"/>
      <c r="O37" s="842"/>
      <c r="P37" s="842"/>
      <c r="Q37" s="842"/>
      <c r="R37" s="842"/>
      <c r="S37" s="842"/>
      <c r="T37" s="710"/>
      <c r="U37" s="842"/>
      <c r="V37" s="842"/>
      <c r="W37" s="842"/>
      <c r="X37" s="842"/>
      <c r="Y37" s="842"/>
      <c r="Z37" s="842"/>
      <c r="AA37" s="842"/>
      <c r="AB37" s="849"/>
      <c r="AC37" s="849"/>
      <c r="AD37" s="849"/>
      <c r="AE37" s="846"/>
      <c r="AF37" s="846"/>
    </row>
    <row r="38" spans="1:40" s="662" customFormat="1" ht="15" customHeight="1">
      <c r="A38" s="683"/>
      <c r="B38" s="710"/>
      <c r="C38" s="710"/>
      <c r="D38" s="710"/>
      <c r="E38" s="710"/>
      <c r="F38" s="710"/>
      <c r="G38" s="710"/>
      <c r="H38" s="710"/>
      <c r="I38" s="850"/>
      <c r="J38" s="851"/>
      <c r="K38" s="719"/>
      <c r="L38" s="851"/>
      <c r="M38" s="851"/>
      <c r="N38" s="811"/>
      <c r="O38" s="851"/>
      <c r="P38" s="851"/>
      <c r="Q38" s="851"/>
      <c r="R38" s="851"/>
      <c r="S38" s="851"/>
      <c r="T38" s="823"/>
      <c r="U38" s="710"/>
      <c r="V38" s="710"/>
      <c r="W38" s="710"/>
      <c r="X38" s="710"/>
      <c r="Y38" s="710"/>
      <c r="Z38" s="710"/>
      <c r="AA38" s="850"/>
      <c r="AB38" s="839"/>
      <c r="AC38" s="839"/>
      <c r="AD38" s="839"/>
      <c r="AE38" s="846"/>
      <c r="AF38" s="846"/>
    </row>
    <row r="39" spans="1:40" s="662" customFormat="1" ht="15" customHeight="1">
      <c r="A39" s="85" t="s">
        <v>6</v>
      </c>
      <c r="B39" s="813"/>
      <c r="C39" s="813"/>
      <c r="D39" s="813"/>
      <c r="E39" s="813"/>
      <c r="F39" s="813"/>
      <c r="G39" s="813"/>
      <c r="H39" s="813"/>
      <c r="I39" s="813"/>
      <c r="J39" s="813"/>
      <c r="AE39" s="846"/>
      <c r="AF39" s="846"/>
    </row>
    <row r="40" spans="1:40" s="662" customFormat="1" ht="15" customHeight="1">
      <c r="A40" s="827" t="s">
        <v>7</v>
      </c>
      <c r="B40" s="813"/>
      <c r="C40" s="813"/>
      <c r="D40" s="813"/>
      <c r="E40" s="813"/>
      <c r="F40" s="813"/>
      <c r="G40" s="813"/>
      <c r="H40" s="813"/>
      <c r="I40" s="813"/>
      <c r="J40" s="813"/>
      <c r="AE40" s="846"/>
      <c r="AF40" s="846"/>
    </row>
    <row r="41" spans="1:40" s="662" customFormat="1" ht="15" customHeight="1">
      <c r="K41" s="719"/>
      <c r="L41" s="851"/>
      <c r="M41" s="851"/>
      <c r="N41" s="811"/>
      <c r="O41" s="851"/>
      <c r="P41" s="851"/>
      <c r="Q41" s="851"/>
      <c r="R41" s="851"/>
      <c r="S41" s="851"/>
      <c r="T41" s="823"/>
      <c r="U41" s="710"/>
      <c r="V41" s="710"/>
      <c r="W41" s="710"/>
      <c r="X41" s="710"/>
      <c r="Y41" s="710"/>
      <c r="Z41" s="710"/>
      <c r="AA41" s="850"/>
      <c r="AB41" s="839"/>
      <c r="AC41" s="839"/>
      <c r="AD41" s="839"/>
      <c r="AE41" s="846"/>
      <c r="AF41" s="846"/>
    </row>
    <row r="42" spans="1:40" s="662" customFormat="1" ht="15" customHeight="1">
      <c r="A42" s="85" t="s">
        <v>440</v>
      </c>
      <c r="K42" s="851"/>
      <c r="L42" s="851"/>
      <c r="M42" s="851"/>
      <c r="N42" s="811"/>
      <c r="O42" s="851"/>
      <c r="P42" s="851"/>
      <c r="Q42" s="851"/>
      <c r="R42" s="851"/>
      <c r="S42" s="851"/>
      <c r="T42" s="852"/>
      <c r="U42" s="811"/>
      <c r="V42" s="811"/>
      <c r="W42" s="811"/>
      <c r="X42" s="811"/>
      <c r="Y42" s="811"/>
      <c r="Z42" s="851"/>
      <c r="AA42" s="851"/>
      <c r="AB42" s="811"/>
      <c r="AC42" s="811"/>
      <c r="AD42" s="811"/>
      <c r="AE42" s="846"/>
      <c r="AF42" s="846"/>
    </row>
    <row r="43" spans="1:40" s="662" customFormat="1" ht="15" customHeight="1">
      <c r="A43" s="852" t="s">
        <v>1914</v>
      </c>
      <c r="B43" s="710"/>
      <c r="C43" s="710"/>
      <c r="D43" s="710"/>
      <c r="E43" s="710"/>
      <c r="F43" s="710"/>
      <c r="G43" s="710"/>
      <c r="H43" s="710"/>
      <c r="I43" s="850"/>
      <c r="J43" s="851"/>
      <c r="K43" s="839"/>
      <c r="L43" s="839"/>
      <c r="M43" s="839"/>
      <c r="N43" s="853" t="s">
        <v>25</v>
      </c>
      <c r="O43" s="839"/>
      <c r="P43" s="839"/>
      <c r="Q43" s="839"/>
      <c r="R43" s="839"/>
      <c r="S43" s="839"/>
      <c r="T43" s="852"/>
      <c r="U43" s="839"/>
      <c r="V43" s="839"/>
      <c r="W43" s="839"/>
      <c r="X43" s="839"/>
      <c r="Y43" s="839"/>
      <c r="Z43" s="853"/>
      <c r="AA43" s="839"/>
      <c r="AB43" s="811"/>
      <c r="AC43" s="811"/>
      <c r="AD43" s="811"/>
      <c r="AE43" s="846"/>
      <c r="AF43" s="846"/>
    </row>
    <row r="44" spans="1:40">
      <c r="A44" s="852" t="s">
        <v>441</v>
      </c>
      <c r="H44" s="851"/>
      <c r="I44" s="851"/>
      <c r="J44" s="851"/>
      <c r="K44" s="839"/>
      <c r="L44" s="839"/>
      <c r="M44" s="839"/>
      <c r="N44" s="853"/>
      <c r="O44" s="839"/>
      <c r="P44" s="839"/>
      <c r="Q44" s="839"/>
      <c r="R44" s="839"/>
      <c r="S44" s="839"/>
      <c r="T44" s="854"/>
      <c r="U44" s="839"/>
      <c r="V44" s="839"/>
      <c r="W44" s="839"/>
      <c r="X44" s="839"/>
      <c r="Y44" s="839"/>
      <c r="Z44" s="851"/>
      <c r="AA44" s="851"/>
      <c r="AB44" s="851"/>
      <c r="AC44" s="851"/>
      <c r="AD44" s="851"/>
      <c r="AE44" s="855"/>
      <c r="AF44" s="831"/>
      <c r="AG44" s="832"/>
      <c r="AH44" s="832"/>
      <c r="AI44" s="832"/>
      <c r="AJ44" s="832"/>
      <c r="AK44" s="832"/>
      <c r="AL44" s="832"/>
      <c r="AM44" s="832"/>
      <c r="AN44" s="832"/>
    </row>
    <row r="45" spans="1:40">
      <c r="A45" s="856" t="s">
        <v>442</v>
      </c>
      <c r="B45" s="839"/>
      <c r="C45" s="839"/>
      <c r="D45" s="839"/>
      <c r="E45" s="839"/>
      <c r="F45" s="839"/>
      <c r="G45" s="839"/>
      <c r="H45" s="853"/>
      <c r="I45" s="839"/>
      <c r="J45" s="839"/>
      <c r="K45" s="839"/>
      <c r="L45" s="839"/>
      <c r="M45" s="839"/>
      <c r="N45" s="853"/>
      <c r="O45" s="839"/>
      <c r="P45" s="839"/>
      <c r="Q45" s="839"/>
      <c r="R45" s="839"/>
      <c r="S45" s="839"/>
      <c r="T45" s="854"/>
      <c r="U45" s="839"/>
      <c r="V45" s="839"/>
      <c r="W45" s="839"/>
      <c r="X45" s="839"/>
      <c r="Y45" s="839"/>
      <c r="Z45" s="853"/>
      <c r="AA45" s="853"/>
      <c r="AB45" s="853"/>
      <c r="AC45" s="853"/>
      <c r="AD45" s="853"/>
      <c r="AE45" s="855"/>
      <c r="AF45" s="831"/>
      <c r="AG45" s="832"/>
      <c r="AH45" s="832"/>
      <c r="AI45" s="832"/>
      <c r="AJ45" s="832"/>
      <c r="AK45" s="832"/>
      <c r="AL45" s="832"/>
      <c r="AM45" s="832"/>
      <c r="AN45" s="832"/>
    </row>
    <row r="46" spans="1:40">
      <c r="A46" s="719" t="s">
        <v>443</v>
      </c>
      <c r="B46" s="839"/>
      <c r="C46" s="839"/>
      <c r="D46" s="839"/>
      <c r="E46" s="839"/>
      <c r="F46" s="839"/>
      <c r="G46" s="839"/>
      <c r="H46" s="853"/>
      <c r="I46" s="839"/>
      <c r="J46" s="839"/>
    </row>
    <row r="47" spans="1:40">
      <c r="A47" s="719" t="s">
        <v>444</v>
      </c>
      <c r="B47" s="839"/>
      <c r="C47" s="839"/>
      <c r="D47" s="839"/>
      <c r="E47" s="839"/>
      <c r="F47" s="839"/>
      <c r="G47" s="839"/>
      <c r="H47" s="853"/>
      <c r="I47" s="839"/>
      <c r="J47" s="839"/>
    </row>
    <row r="48" spans="1:40" s="710" customFormat="1">
      <c r="A48" s="719" t="s">
        <v>445</v>
      </c>
      <c r="B48" s="811"/>
      <c r="C48" s="811"/>
      <c r="D48" s="811"/>
      <c r="E48" s="811"/>
      <c r="F48" s="811"/>
      <c r="G48" s="811"/>
      <c r="H48" s="811"/>
      <c r="I48" s="811"/>
      <c r="J48" s="811"/>
      <c r="AE48" s="846"/>
      <c r="AF48" s="846"/>
    </row>
    <row r="49" spans="1:32" s="710" customFormat="1">
      <c r="A49" s="811"/>
      <c r="B49" s="811"/>
      <c r="C49" s="811"/>
      <c r="D49" s="811"/>
      <c r="E49" s="811"/>
      <c r="F49" s="811"/>
      <c r="G49" s="811"/>
      <c r="H49" s="811"/>
      <c r="I49" s="811"/>
      <c r="J49" s="811"/>
      <c r="AE49" s="846"/>
      <c r="AF49" s="846"/>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40" sqref="B40"/>
    </sheetView>
  </sheetViews>
  <sheetFormatPr defaultColWidth="9.140625" defaultRowHeight="12.75"/>
  <cols>
    <col min="1" max="1" width="81.28515625" style="662" customWidth="1"/>
    <col min="2" max="2" width="11" style="2257" customWidth="1"/>
    <col min="3" max="3" width="9.140625" style="2257"/>
    <col min="4" max="4" width="11.42578125" style="2257" customWidth="1"/>
    <col min="5" max="5" width="14.140625" style="2257" customWidth="1"/>
    <col min="6" max="6" width="10.140625" style="2257" customWidth="1"/>
    <col min="7" max="7" width="9.28515625" style="2257" customWidth="1"/>
    <col min="8" max="8" width="6.28515625" style="662" bestFit="1" customWidth="1"/>
    <col min="9" max="10" width="9.140625" style="662"/>
    <col min="11" max="11" width="12.140625" style="662" customWidth="1"/>
    <col min="12" max="12" width="9.85546875" style="662" bestFit="1" customWidth="1"/>
    <col min="13" max="13" width="9.140625" style="662"/>
    <col min="14" max="14" width="6.28515625" style="662" customWidth="1"/>
    <col min="15" max="15" width="10" style="662" customWidth="1"/>
    <col min="16" max="16" width="9.140625" style="662"/>
    <col min="17" max="17" width="11.7109375" style="662" bestFit="1" customWidth="1"/>
    <col min="18" max="19" width="9.140625" style="662"/>
    <col min="20" max="20" width="6.28515625" style="662" bestFit="1" customWidth="1"/>
    <col min="21" max="21" width="8.5703125" style="662" customWidth="1"/>
    <col min="22" max="23" width="9.140625" style="662"/>
    <col min="24" max="24" width="10.85546875" style="662" customWidth="1"/>
    <col min="25" max="25" width="13.5703125" style="662" customWidth="1"/>
    <col min="26" max="26" width="9.140625" style="662"/>
    <col min="27" max="27" width="6.28515625" style="662" bestFit="1" customWidth="1"/>
    <col min="28" max="28" width="9.140625" style="662"/>
    <col min="29" max="29" width="11.5703125" style="662" bestFit="1" customWidth="1"/>
    <col min="30" max="31" width="9.140625" style="662"/>
    <col min="32" max="32" width="13" style="662" customWidth="1"/>
    <col min="33" max="33" width="9.140625" style="662"/>
    <col min="34" max="34" width="6" style="662" customWidth="1"/>
    <col min="35" max="36" width="9.140625" style="2257"/>
    <col min="37" max="37" width="10.140625" style="2358" bestFit="1" customWidth="1"/>
    <col min="38" max="38" width="9.140625" style="2358"/>
    <col min="39" max="39" width="9.140625" style="2257"/>
    <col min="40" max="40" width="9.140625" style="662"/>
    <col min="41" max="41" width="11.140625" style="662" customWidth="1"/>
    <col min="42" max="16384" width="9.140625" style="662"/>
  </cols>
  <sheetData>
    <row r="1" spans="1:43" ht="18.75">
      <c r="A1" s="857" t="s">
        <v>446</v>
      </c>
      <c r="B1" s="2259"/>
      <c r="C1" s="2259"/>
      <c r="L1" s="845"/>
      <c r="R1" s="700"/>
      <c r="S1" s="847"/>
      <c r="T1" s="692"/>
    </row>
    <row r="2" spans="1:43" ht="15.75">
      <c r="A2" s="857" t="s">
        <v>447</v>
      </c>
      <c r="L2" s="845"/>
      <c r="R2" s="700"/>
      <c r="S2" s="847"/>
      <c r="T2" s="692"/>
    </row>
    <row r="3" spans="1:43" ht="13.5" thickBot="1">
      <c r="A3" s="643" t="s">
        <v>355</v>
      </c>
      <c r="B3" s="2265"/>
      <c r="C3" s="2266"/>
      <c r="D3" s="2266"/>
      <c r="E3" s="2266"/>
      <c r="F3" s="2266"/>
      <c r="G3" s="2266"/>
      <c r="H3" s="859"/>
      <c r="J3" s="859"/>
      <c r="K3" s="860"/>
      <c r="L3" s="860"/>
      <c r="M3" s="859"/>
      <c r="N3" s="859"/>
      <c r="O3" s="858"/>
      <c r="P3" s="859"/>
      <c r="Q3" s="859"/>
      <c r="R3" s="859"/>
      <c r="S3" s="859"/>
      <c r="T3" s="845"/>
      <c r="U3" s="859"/>
      <c r="V3" s="859"/>
      <c r="W3" s="859"/>
      <c r="X3" s="859"/>
      <c r="Y3" s="859"/>
      <c r="Z3" s="859"/>
      <c r="AA3" s="859"/>
      <c r="AB3" s="859"/>
      <c r="AC3" s="859"/>
      <c r="AD3" s="859"/>
      <c r="AE3" s="859"/>
      <c r="AF3" s="859"/>
      <c r="AG3" s="859"/>
      <c r="AH3" s="859"/>
      <c r="AI3" s="2258"/>
      <c r="AJ3" s="2258"/>
      <c r="AK3" s="2359"/>
      <c r="AL3" s="2359"/>
      <c r="AM3" s="2259"/>
      <c r="AN3" s="861"/>
      <c r="AO3" s="862" t="s">
        <v>448</v>
      </c>
    </row>
    <row r="4" spans="1:43" ht="15" customHeight="1" thickTop="1">
      <c r="A4" s="700"/>
      <c r="B4" s="2444" t="s">
        <v>449</v>
      </c>
      <c r="C4" s="2445"/>
      <c r="D4" s="2445"/>
      <c r="E4" s="2445"/>
      <c r="F4" s="2445"/>
      <c r="G4" s="2267"/>
      <c r="H4" s="847"/>
      <c r="I4" s="2446" t="s">
        <v>450</v>
      </c>
      <c r="J4" s="2447"/>
      <c r="K4" s="2447"/>
      <c r="L4" s="2447"/>
      <c r="M4" s="2447"/>
      <c r="N4" s="847"/>
      <c r="O4" s="2446" t="s">
        <v>451</v>
      </c>
      <c r="P4" s="2446"/>
      <c r="Q4" s="2446"/>
      <c r="R4" s="2446"/>
      <c r="S4" s="2446"/>
      <c r="T4" s="847"/>
      <c r="U4" s="2446" t="s">
        <v>452</v>
      </c>
      <c r="V4" s="2446"/>
      <c r="W4" s="2446"/>
      <c r="X4" s="2446"/>
      <c r="Y4" s="2446"/>
      <c r="Z4" s="2446"/>
      <c r="AA4" s="692"/>
      <c r="AB4" s="2446" t="s">
        <v>453</v>
      </c>
      <c r="AC4" s="2447"/>
      <c r="AD4" s="2447"/>
      <c r="AE4" s="2447"/>
      <c r="AF4" s="2447"/>
      <c r="AG4" s="2448"/>
      <c r="AH4" s="692"/>
      <c r="AI4" s="2444" t="s">
        <v>454</v>
      </c>
      <c r="AJ4" s="2444"/>
      <c r="AK4" s="2444"/>
      <c r="AL4" s="2444"/>
      <c r="AM4" s="2444"/>
      <c r="AN4" s="692"/>
      <c r="AO4" s="864" t="s">
        <v>455</v>
      </c>
    </row>
    <row r="5" spans="1:43" s="2309" customFormat="1" ht="43.5" customHeight="1">
      <c r="A5" s="2305"/>
      <c r="B5" s="2306" t="s">
        <v>456</v>
      </c>
      <c r="C5" s="2306" t="s">
        <v>457</v>
      </c>
      <c r="D5" s="2306" t="s">
        <v>458</v>
      </c>
      <c r="E5" s="2306" t="s">
        <v>459</v>
      </c>
      <c r="F5" s="2306" t="s">
        <v>460</v>
      </c>
      <c r="G5" s="2306" t="s">
        <v>259</v>
      </c>
      <c r="H5" s="2306"/>
      <c r="I5" s="2306" t="s">
        <v>461</v>
      </c>
      <c r="J5" s="2306" t="s">
        <v>462</v>
      </c>
      <c r="K5" s="2306" t="s">
        <v>463</v>
      </c>
      <c r="L5" s="2306" t="s">
        <v>464</v>
      </c>
      <c r="M5" s="2306" t="s">
        <v>259</v>
      </c>
      <c r="N5" s="2306"/>
      <c r="O5" s="2306" t="s">
        <v>465</v>
      </c>
      <c r="P5" s="2306" t="s">
        <v>466</v>
      </c>
      <c r="Q5" s="2306" t="s">
        <v>467</v>
      </c>
      <c r="R5" s="2306" t="s">
        <v>468</v>
      </c>
      <c r="S5" s="2306" t="s">
        <v>15</v>
      </c>
      <c r="T5" s="2307"/>
      <c r="U5" s="2306" t="s">
        <v>469</v>
      </c>
      <c r="V5" s="2306" t="s">
        <v>470</v>
      </c>
      <c r="W5" s="2306" t="s">
        <v>471</v>
      </c>
      <c r="X5" s="2306" t="s">
        <v>472</v>
      </c>
      <c r="Y5" s="2306" t="s">
        <v>473</v>
      </c>
      <c r="Z5" s="2306" t="s">
        <v>15</v>
      </c>
      <c r="AA5" s="2306"/>
      <c r="AB5" s="2306" t="s">
        <v>474</v>
      </c>
      <c r="AC5" s="2306" t="s">
        <v>475</v>
      </c>
      <c r="AD5" s="2306" t="s">
        <v>476</v>
      </c>
      <c r="AE5" s="2306" t="s">
        <v>477</v>
      </c>
      <c r="AF5" s="2308" t="s">
        <v>478</v>
      </c>
      <c r="AG5" s="2306" t="s">
        <v>15</v>
      </c>
      <c r="AH5" s="2305"/>
      <c r="AI5" s="2306" t="s">
        <v>479</v>
      </c>
      <c r="AJ5" s="2306" t="s">
        <v>480</v>
      </c>
      <c r="AK5" s="2306" t="s">
        <v>481</v>
      </c>
      <c r="AL5" s="2306" t="s">
        <v>482</v>
      </c>
      <c r="AM5" s="2306" t="s">
        <v>15</v>
      </c>
      <c r="AN5" s="2306"/>
      <c r="AO5" s="2306"/>
    </row>
    <row r="6" spans="1:43" ht="15" customHeight="1">
      <c r="A6" s="688">
        <v>1970</v>
      </c>
      <c r="B6" s="2255">
        <v>870.95867936592265</v>
      </c>
      <c r="C6" s="2260">
        <v>0</v>
      </c>
      <c r="D6" s="2255">
        <v>100.45097570886459</v>
      </c>
      <c r="E6" s="2260">
        <v>0</v>
      </c>
      <c r="F6" s="2260">
        <v>0</v>
      </c>
      <c r="G6" s="2255">
        <v>971.40965507478722</v>
      </c>
      <c r="H6" s="696"/>
      <c r="I6" s="696">
        <v>15.416670658605156</v>
      </c>
      <c r="J6" s="709">
        <v>0</v>
      </c>
      <c r="K6" s="696">
        <v>392.91549862518445</v>
      </c>
      <c r="L6" s="696">
        <v>2.8403752134953946</v>
      </c>
      <c r="M6" s="696">
        <v>411.172544497285</v>
      </c>
      <c r="N6" s="696"/>
      <c r="O6" s="696">
        <v>339.82238823179659</v>
      </c>
      <c r="P6" s="709">
        <v>0</v>
      </c>
      <c r="Q6" s="696">
        <v>14.040444446017505</v>
      </c>
      <c r="R6" s="696">
        <v>3.1197655652410594</v>
      </c>
      <c r="S6" s="696">
        <v>356.98259824305512</v>
      </c>
      <c r="T6" s="865"/>
      <c r="U6" s="696">
        <v>203.62289183662247</v>
      </c>
      <c r="V6" s="709">
        <v>0</v>
      </c>
      <c r="W6" s="709">
        <v>0</v>
      </c>
      <c r="X6" s="709">
        <v>0</v>
      </c>
      <c r="Y6" s="696">
        <v>67.562538114810337</v>
      </c>
      <c r="Z6" s="696">
        <v>271.18542995143281</v>
      </c>
      <c r="AA6" s="865"/>
      <c r="AB6" s="709">
        <v>0</v>
      </c>
      <c r="AC6" s="709">
        <v>0</v>
      </c>
      <c r="AD6" s="709">
        <v>0</v>
      </c>
      <c r="AE6" s="709">
        <v>0</v>
      </c>
      <c r="AF6" s="709">
        <v>0</v>
      </c>
      <c r="AG6" s="709">
        <v>0</v>
      </c>
      <c r="AH6" s="696"/>
      <c r="AI6" s="2255">
        <v>531.77464716687257</v>
      </c>
      <c r="AJ6" s="2255">
        <v>259.48399171180387</v>
      </c>
      <c r="AK6" s="2360">
        <v>0</v>
      </c>
      <c r="AL6" s="2361">
        <v>152.75178653528511</v>
      </c>
      <c r="AM6" s="2255">
        <v>944.01042541396157</v>
      </c>
      <c r="AN6" s="696"/>
      <c r="AO6" s="696">
        <v>2954.7606531805218</v>
      </c>
      <c r="AP6" s="696"/>
      <c r="AQ6" s="865"/>
    </row>
    <row r="7" spans="1:43" ht="15" customHeight="1">
      <c r="A7" s="688">
        <v>1971</v>
      </c>
      <c r="B7" s="2255">
        <v>892.61887030643913</v>
      </c>
      <c r="C7" s="2260">
        <v>0</v>
      </c>
      <c r="D7" s="2255">
        <v>106.38422661661663</v>
      </c>
      <c r="E7" s="2260">
        <v>0</v>
      </c>
      <c r="F7" s="2260">
        <v>0</v>
      </c>
      <c r="G7" s="2255">
        <v>999.00309692305575</v>
      </c>
      <c r="H7" s="696"/>
      <c r="I7" s="696">
        <v>29.980815208352848</v>
      </c>
      <c r="J7" s="709">
        <v>0</v>
      </c>
      <c r="K7" s="696">
        <v>426.12196725768553</v>
      </c>
      <c r="L7" s="696">
        <v>8.7201555802221016</v>
      </c>
      <c r="M7" s="696">
        <v>464.8229380462605</v>
      </c>
      <c r="N7" s="696"/>
      <c r="O7" s="696">
        <v>346.00417288904339</v>
      </c>
      <c r="P7" s="709">
        <v>0</v>
      </c>
      <c r="Q7" s="696">
        <v>20.293227953169147</v>
      </c>
      <c r="R7" s="696">
        <v>5.7752687103477172</v>
      </c>
      <c r="S7" s="696">
        <v>372.07266955256023</v>
      </c>
      <c r="T7" s="696"/>
      <c r="U7" s="696">
        <v>212.94717919248953</v>
      </c>
      <c r="V7" s="709">
        <v>0</v>
      </c>
      <c r="W7" s="709">
        <v>0</v>
      </c>
      <c r="X7" s="709">
        <v>0</v>
      </c>
      <c r="Y7" s="696">
        <v>71.225477082790988</v>
      </c>
      <c r="Z7" s="696">
        <v>284.17265627528053</v>
      </c>
      <c r="AA7" s="696"/>
      <c r="AB7" s="709">
        <v>0</v>
      </c>
      <c r="AC7" s="709">
        <v>0</v>
      </c>
      <c r="AD7" s="709">
        <v>0</v>
      </c>
      <c r="AE7" s="709">
        <v>0</v>
      </c>
      <c r="AF7" s="709">
        <v>0</v>
      </c>
      <c r="AG7" s="709">
        <v>0</v>
      </c>
      <c r="AH7" s="696"/>
      <c r="AI7" s="2255">
        <v>527.92420440745923</v>
      </c>
      <c r="AJ7" s="2255">
        <v>266.44305862712758</v>
      </c>
      <c r="AK7" s="2360">
        <v>0</v>
      </c>
      <c r="AL7" s="2361">
        <v>165.0581016307429</v>
      </c>
      <c r="AM7" s="2255">
        <v>959.42536466532965</v>
      </c>
      <c r="AN7" s="696"/>
      <c r="AO7" s="696">
        <v>3079.4967254624867</v>
      </c>
    </row>
    <row r="8" spans="1:43" ht="15" customHeight="1">
      <c r="A8" s="688">
        <v>1972</v>
      </c>
      <c r="B8" s="2255">
        <v>913.80684759277005</v>
      </c>
      <c r="C8" s="2260">
        <v>0</v>
      </c>
      <c r="D8" s="2255">
        <v>112.35651028967862</v>
      </c>
      <c r="E8" s="2260">
        <v>0</v>
      </c>
      <c r="F8" s="2260">
        <v>0</v>
      </c>
      <c r="G8" s="2255">
        <v>1026.1633578824487</v>
      </c>
      <c r="H8" s="696"/>
      <c r="I8" s="696">
        <v>47.800733601792857</v>
      </c>
      <c r="J8" s="696">
        <v>11.752968027537413</v>
      </c>
      <c r="K8" s="696">
        <v>458.10635215969995</v>
      </c>
      <c r="L8" s="696">
        <v>17.230992369402923</v>
      </c>
      <c r="M8" s="696">
        <v>534.89104615843314</v>
      </c>
      <c r="N8" s="696"/>
      <c r="O8" s="696">
        <v>352.72541960350821</v>
      </c>
      <c r="P8" s="709">
        <v>0</v>
      </c>
      <c r="Q8" s="696">
        <v>27.21613237664619</v>
      </c>
      <c r="R8" s="696">
        <v>9.3579872626377458</v>
      </c>
      <c r="S8" s="696">
        <v>389.29953924279215</v>
      </c>
      <c r="T8" s="696"/>
      <c r="U8" s="696">
        <v>220.35989231388879</v>
      </c>
      <c r="V8" s="709">
        <v>0</v>
      </c>
      <c r="W8" s="709">
        <v>0</v>
      </c>
      <c r="X8" s="709">
        <v>0</v>
      </c>
      <c r="Y8" s="696">
        <v>74.974512912036957</v>
      </c>
      <c r="Z8" s="696">
        <v>295.33440522592576</v>
      </c>
      <c r="AA8" s="696"/>
      <c r="AB8" s="709">
        <v>0</v>
      </c>
      <c r="AC8" s="709">
        <v>0</v>
      </c>
      <c r="AD8" s="709">
        <v>0</v>
      </c>
      <c r="AE8" s="709">
        <v>0</v>
      </c>
      <c r="AF8" s="709">
        <v>0</v>
      </c>
      <c r="AG8" s="709">
        <v>0</v>
      </c>
      <c r="AH8" s="696"/>
      <c r="AI8" s="2255">
        <v>518.537791913359</v>
      </c>
      <c r="AJ8" s="2255">
        <v>270.52771613493763</v>
      </c>
      <c r="AK8" s="2360">
        <v>0</v>
      </c>
      <c r="AL8" s="2361">
        <v>175.82354518102881</v>
      </c>
      <c r="AM8" s="2255">
        <v>964.88905322932533</v>
      </c>
      <c r="AN8" s="696"/>
      <c r="AO8" s="696">
        <v>3210.5774017389249</v>
      </c>
    </row>
    <row r="9" spans="1:43" ht="15" customHeight="1">
      <c r="A9" s="688">
        <v>1973</v>
      </c>
      <c r="B9" s="2255">
        <v>934.68271230234939</v>
      </c>
      <c r="C9" s="2260">
        <v>0</v>
      </c>
      <c r="D9" s="2255">
        <v>118.3384871198172</v>
      </c>
      <c r="E9" s="2260">
        <v>0</v>
      </c>
      <c r="F9" s="2260">
        <v>0</v>
      </c>
      <c r="G9" s="2255">
        <v>1053.0211994221665</v>
      </c>
      <c r="H9" s="696"/>
      <c r="I9" s="696">
        <v>67.948673278512942</v>
      </c>
      <c r="J9" s="696">
        <v>24.745558709266298</v>
      </c>
      <c r="K9" s="696">
        <v>490.52771218333589</v>
      </c>
      <c r="L9" s="696">
        <v>27.996647939148815</v>
      </c>
      <c r="M9" s="696">
        <v>611.21859211026401</v>
      </c>
      <c r="N9" s="696"/>
      <c r="O9" s="696">
        <v>360.90813825658819</v>
      </c>
      <c r="P9" s="709">
        <v>0</v>
      </c>
      <c r="Q9" s="696">
        <v>34.363039764740236</v>
      </c>
      <c r="R9" s="696">
        <v>14.158846098346599</v>
      </c>
      <c r="S9" s="696">
        <v>409.43002411967501</v>
      </c>
      <c r="T9" s="696"/>
      <c r="U9" s="696">
        <v>226.95330215164859</v>
      </c>
      <c r="V9" s="709">
        <v>0</v>
      </c>
      <c r="W9" s="709">
        <v>0</v>
      </c>
      <c r="X9" s="709">
        <v>0</v>
      </c>
      <c r="Y9" s="696">
        <v>78.809645602548926</v>
      </c>
      <c r="Z9" s="696">
        <v>305.76294775419751</v>
      </c>
      <c r="AA9" s="696"/>
      <c r="AB9" s="709">
        <v>0</v>
      </c>
      <c r="AC9" s="709">
        <v>0</v>
      </c>
      <c r="AD9" s="709">
        <v>0</v>
      </c>
      <c r="AE9" s="709">
        <v>0</v>
      </c>
      <c r="AF9" s="709">
        <v>0</v>
      </c>
      <c r="AG9" s="709">
        <v>0</v>
      </c>
      <c r="AH9" s="696"/>
      <c r="AI9" s="2255">
        <v>509.20032830148318</v>
      </c>
      <c r="AJ9" s="2255">
        <v>274.35195047344757</v>
      </c>
      <c r="AK9" s="2360">
        <v>0</v>
      </c>
      <c r="AL9" s="2361">
        <v>185.96493459206476</v>
      </c>
      <c r="AM9" s="2255">
        <v>969.51721336699552</v>
      </c>
      <c r="AN9" s="696"/>
      <c r="AO9" s="696">
        <v>3348.9499767732987</v>
      </c>
    </row>
    <row r="10" spans="1:43" ht="15" customHeight="1">
      <c r="A10" s="688">
        <v>1974</v>
      </c>
      <c r="B10" s="2255">
        <v>955.27037106476166</v>
      </c>
      <c r="C10" s="2260">
        <v>0</v>
      </c>
      <c r="D10" s="2255">
        <v>124.29884236811033</v>
      </c>
      <c r="E10" s="2260">
        <v>0</v>
      </c>
      <c r="F10" s="2260">
        <v>0</v>
      </c>
      <c r="G10" s="2255">
        <v>1079.5692134328719</v>
      </c>
      <c r="H10" s="696"/>
      <c r="I10" s="696">
        <v>89.466940242773333</v>
      </c>
      <c r="J10" s="696">
        <v>42.47571937357138</v>
      </c>
      <c r="K10" s="696">
        <v>519.3252227309772</v>
      </c>
      <c r="L10" s="696">
        <v>40.645489026773966</v>
      </c>
      <c r="M10" s="696">
        <v>691.91337137409585</v>
      </c>
      <c r="N10" s="696"/>
      <c r="O10" s="696">
        <v>370.36537638791663</v>
      </c>
      <c r="P10" s="709">
        <v>0</v>
      </c>
      <c r="Q10" s="696">
        <v>41.251052479680681</v>
      </c>
      <c r="R10" s="696">
        <v>20.098134994530476</v>
      </c>
      <c r="S10" s="696">
        <v>431.71456386212776</v>
      </c>
      <c r="T10" s="696"/>
      <c r="U10" s="696">
        <v>233.90428277222753</v>
      </c>
      <c r="V10" s="709">
        <v>0</v>
      </c>
      <c r="W10" s="709">
        <v>0</v>
      </c>
      <c r="X10" s="709">
        <v>0</v>
      </c>
      <c r="Y10" s="696">
        <v>82.730875154326114</v>
      </c>
      <c r="Z10" s="696">
        <v>316.63515792655363</v>
      </c>
      <c r="AA10" s="696"/>
      <c r="AB10" s="709">
        <v>0</v>
      </c>
      <c r="AC10" s="709">
        <v>0</v>
      </c>
      <c r="AD10" s="709">
        <v>0</v>
      </c>
      <c r="AE10" s="709">
        <v>0</v>
      </c>
      <c r="AF10" s="709">
        <v>0</v>
      </c>
      <c r="AG10" s="709">
        <v>0</v>
      </c>
      <c r="AH10" s="696"/>
      <c r="AI10" s="2255">
        <v>499.22930634632542</v>
      </c>
      <c r="AJ10" s="2255">
        <v>277.42170917924972</v>
      </c>
      <c r="AK10" s="2360">
        <v>0</v>
      </c>
      <c r="AL10" s="2361">
        <v>194.50886003315395</v>
      </c>
      <c r="AM10" s="2255">
        <v>971.15987555872903</v>
      </c>
      <c r="AN10" s="696"/>
      <c r="AO10" s="696">
        <v>3490.9921821543785</v>
      </c>
    </row>
    <row r="11" spans="1:43" ht="15" customHeight="1">
      <c r="A11" s="688">
        <v>1975</v>
      </c>
      <c r="B11" s="2255">
        <v>975.5793948405942</v>
      </c>
      <c r="C11" s="2260">
        <v>0</v>
      </c>
      <c r="D11" s="2255">
        <v>130.20433797490011</v>
      </c>
      <c r="E11" s="2260">
        <v>0</v>
      </c>
      <c r="F11" s="2260">
        <v>0</v>
      </c>
      <c r="G11" s="2255">
        <v>1105.7837328154942</v>
      </c>
      <c r="H11" s="696"/>
      <c r="I11" s="696">
        <v>111.39609458990743</v>
      </c>
      <c r="J11" s="696">
        <v>65.018011564439362</v>
      </c>
      <c r="K11" s="696">
        <v>537.98843684199517</v>
      </c>
      <c r="L11" s="696">
        <v>54.803047083639989</v>
      </c>
      <c r="M11" s="696">
        <v>769.2055900799819</v>
      </c>
      <c r="N11" s="696"/>
      <c r="O11" s="696">
        <v>379.77803984751398</v>
      </c>
      <c r="P11" s="709">
        <v>0.2694449293434496</v>
      </c>
      <c r="Q11" s="696">
        <v>47.619539320803412</v>
      </c>
      <c r="R11" s="696">
        <v>27.088821525683901</v>
      </c>
      <c r="S11" s="696">
        <v>454.75584562334473</v>
      </c>
      <c r="T11" s="696"/>
      <c r="U11" s="696">
        <v>250.1914663175846</v>
      </c>
      <c r="V11" s="709">
        <v>0</v>
      </c>
      <c r="W11" s="709">
        <v>0</v>
      </c>
      <c r="X11" s="709">
        <v>0</v>
      </c>
      <c r="Y11" s="696">
        <v>86.73820156736933</v>
      </c>
      <c r="Z11" s="696">
        <v>336.92971870231349</v>
      </c>
      <c r="AA11" s="696"/>
      <c r="AB11" s="709">
        <v>0</v>
      </c>
      <c r="AC11" s="709">
        <v>0</v>
      </c>
      <c r="AD11" s="709">
        <v>0</v>
      </c>
      <c r="AE11" s="709">
        <v>0</v>
      </c>
      <c r="AF11" s="709">
        <v>0</v>
      </c>
      <c r="AG11" s="709">
        <v>0</v>
      </c>
      <c r="AH11" s="696"/>
      <c r="AI11" s="2255">
        <v>492.18221011713098</v>
      </c>
      <c r="AJ11" s="2255">
        <v>281.64158020702627</v>
      </c>
      <c r="AK11" s="2360">
        <v>0</v>
      </c>
      <c r="AL11" s="2361">
        <v>202.34679822833681</v>
      </c>
      <c r="AM11" s="2255">
        <v>976.17058855249411</v>
      </c>
      <c r="AN11" s="696"/>
      <c r="AO11" s="696">
        <v>3642.8454757736281</v>
      </c>
    </row>
    <row r="12" spans="1:43" ht="15" customHeight="1">
      <c r="A12" s="688">
        <v>1976</v>
      </c>
      <c r="B12" s="2255">
        <v>995.62853551692729</v>
      </c>
      <c r="C12" s="2260">
        <v>0</v>
      </c>
      <c r="D12" s="2255">
        <v>136.01987346319825</v>
      </c>
      <c r="E12" s="2260">
        <v>0</v>
      </c>
      <c r="F12" s="2260">
        <v>0</v>
      </c>
      <c r="G12" s="2255">
        <v>1131.6484089801256</v>
      </c>
      <c r="H12" s="696"/>
      <c r="I12" s="696">
        <v>132.81808707628335</v>
      </c>
      <c r="J12" s="696">
        <v>92.444157002347339</v>
      </c>
      <c r="K12" s="696">
        <v>541.59385454443202</v>
      </c>
      <c r="L12" s="696">
        <v>70.102831318297433</v>
      </c>
      <c r="M12" s="696">
        <v>836.95892994136011</v>
      </c>
      <c r="N12" s="696"/>
      <c r="O12" s="696">
        <v>387.31157789057937</v>
      </c>
      <c r="P12" s="696">
        <v>0.95159568678520279</v>
      </c>
      <c r="Q12" s="696">
        <v>53.211893801608895</v>
      </c>
      <c r="R12" s="696">
        <v>35.042197052680997</v>
      </c>
      <c r="S12" s="696">
        <v>476.51726443165444</v>
      </c>
      <c r="T12" s="696"/>
      <c r="U12" s="696">
        <v>269.16917220551818</v>
      </c>
      <c r="V12" s="709">
        <v>0</v>
      </c>
      <c r="W12" s="709">
        <v>0.23862802248791515</v>
      </c>
      <c r="X12" s="709">
        <v>0</v>
      </c>
      <c r="Y12" s="696">
        <v>90.831624841678135</v>
      </c>
      <c r="Z12" s="696">
        <v>360.23953668061671</v>
      </c>
      <c r="AA12" s="696"/>
      <c r="AB12" s="709">
        <v>0</v>
      </c>
      <c r="AC12" s="709">
        <v>0</v>
      </c>
      <c r="AD12" s="709">
        <v>0</v>
      </c>
      <c r="AE12" s="709">
        <v>0</v>
      </c>
      <c r="AF12" s="709">
        <v>0</v>
      </c>
      <c r="AG12" s="709">
        <v>0</v>
      </c>
      <c r="AH12" s="696"/>
      <c r="AI12" s="2255">
        <v>483.04480453324646</v>
      </c>
      <c r="AJ12" s="2255">
        <v>284.08337284419673</v>
      </c>
      <c r="AK12" s="2360">
        <v>0</v>
      </c>
      <c r="AL12" s="2361">
        <v>207.67432093039295</v>
      </c>
      <c r="AM12" s="2255">
        <v>974.86776313177745</v>
      </c>
      <c r="AN12" s="696"/>
      <c r="AO12" s="696">
        <v>3780.2319031655343</v>
      </c>
    </row>
    <row r="13" spans="1:43" ht="15" customHeight="1">
      <c r="A13" s="688">
        <v>1977</v>
      </c>
      <c r="B13" s="2255">
        <v>1015.4453805202855</v>
      </c>
      <c r="C13" s="2260">
        <v>0</v>
      </c>
      <c r="D13" s="2255">
        <v>141.70855645021697</v>
      </c>
      <c r="E13" s="2260">
        <v>0</v>
      </c>
      <c r="F13" s="2260">
        <v>0</v>
      </c>
      <c r="G13" s="2255">
        <v>1157.1539369705024</v>
      </c>
      <c r="H13" s="696"/>
      <c r="I13" s="696">
        <v>152.87939953530162</v>
      </c>
      <c r="J13" s="696">
        <v>122.49950146218565</v>
      </c>
      <c r="K13" s="696">
        <v>535.3333884178644</v>
      </c>
      <c r="L13" s="696">
        <v>86.194769593416709</v>
      </c>
      <c r="M13" s="696">
        <v>896.90705900876844</v>
      </c>
      <c r="N13" s="696"/>
      <c r="O13" s="696">
        <v>393.481488960467</v>
      </c>
      <c r="P13" s="696">
        <v>1.990346703548056</v>
      </c>
      <c r="Q13" s="696">
        <v>56.089372125997869</v>
      </c>
      <c r="R13" s="696">
        <v>43.872215515703878</v>
      </c>
      <c r="S13" s="696">
        <v>495.43342330571687</v>
      </c>
      <c r="T13" s="696"/>
      <c r="U13" s="696">
        <v>289.97489136096306</v>
      </c>
      <c r="V13" s="709">
        <v>0</v>
      </c>
      <c r="W13" s="696">
        <v>0.5500559149178027</v>
      </c>
      <c r="X13" s="709">
        <v>0</v>
      </c>
      <c r="Y13" s="696">
        <v>102.57234192485272</v>
      </c>
      <c r="Z13" s="696">
        <v>393.09772055555584</v>
      </c>
      <c r="AA13" s="696"/>
      <c r="AB13" s="709">
        <v>0</v>
      </c>
      <c r="AC13" s="709">
        <v>0</v>
      </c>
      <c r="AD13" s="709">
        <v>0</v>
      </c>
      <c r="AE13" s="709">
        <v>0</v>
      </c>
      <c r="AF13" s="709">
        <v>0</v>
      </c>
      <c r="AG13" s="709">
        <v>0</v>
      </c>
      <c r="AH13" s="696"/>
      <c r="AI13" s="2255">
        <v>474.4410592340148</v>
      </c>
      <c r="AJ13" s="2255">
        <v>286.30972177171975</v>
      </c>
      <c r="AK13" s="2360">
        <v>0</v>
      </c>
      <c r="AL13" s="2361">
        <v>212.57786034426545</v>
      </c>
      <c r="AM13" s="2255">
        <v>973.73932098033924</v>
      </c>
      <c r="AN13" s="696"/>
      <c r="AO13" s="696">
        <v>3916.331460820883</v>
      </c>
    </row>
    <row r="14" spans="1:43" ht="15" customHeight="1">
      <c r="A14" s="688">
        <v>1978</v>
      </c>
      <c r="B14" s="2255">
        <v>1035.0536177931606</v>
      </c>
      <c r="C14" s="2260">
        <v>0</v>
      </c>
      <c r="D14" s="2255">
        <v>147.23178343692214</v>
      </c>
      <c r="E14" s="2260">
        <v>0</v>
      </c>
      <c r="F14" s="2260">
        <v>0</v>
      </c>
      <c r="G14" s="2255">
        <v>1182.2854012300827</v>
      </c>
      <c r="H14" s="696"/>
      <c r="I14" s="696">
        <v>170.76206351474409</v>
      </c>
      <c r="J14" s="696">
        <v>155.07638611441061</v>
      </c>
      <c r="K14" s="696">
        <v>526.89717626645256</v>
      </c>
      <c r="L14" s="696">
        <v>102.72653409655582</v>
      </c>
      <c r="M14" s="696">
        <v>955.46215999216304</v>
      </c>
      <c r="N14" s="696"/>
      <c r="O14" s="696">
        <v>399.23684005865783</v>
      </c>
      <c r="P14" s="696">
        <v>3.4584499014458925</v>
      </c>
      <c r="Q14" s="696">
        <v>56.571662364206475</v>
      </c>
      <c r="R14" s="696">
        <v>53.514055993827007</v>
      </c>
      <c r="S14" s="696">
        <v>512.7810083181372</v>
      </c>
      <c r="T14" s="696"/>
      <c r="U14" s="696">
        <v>312.71111399446517</v>
      </c>
      <c r="V14" s="709">
        <v>0</v>
      </c>
      <c r="W14" s="696">
        <v>4.1576320263207771</v>
      </c>
      <c r="X14" s="709">
        <v>0</v>
      </c>
      <c r="Y14" s="696">
        <v>114.65114737688289</v>
      </c>
      <c r="Z14" s="696">
        <v>431.521043641782</v>
      </c>
      <c r="AA14" s="696"/>
      <c r="AB14" s="709">
        <v>0</v>
      </c>
      <c r="AC14" s="709">
        <v>0</v>
      </c>
      <c r="AD14" s="709">
        <v>0</v>
      </c>
      <c r="AE14" s="709">
        <v>0</v>
      </c>
      <c r="AF14" s="709">
        <v>0</v>
      </c>
      <c r="AG14" s="709">
        <v>0</v>
      </c>
      <c r="AH14" s="696"/>
      <c r="AI14" s="2255">
        <v>465.34210793539569</v>
      </c>
      <c r="AJ14" s="2255">
        <v>287.52345322238511</v>
      </c>
      <c r="AK14" s="2360">
        <v>1.0516611232174238</v>
      </c>
      <c r="AL14" s="2361">
        <v>218.06967378279285</v>
      </c>
      <c r="AM14" s="2255">
        <v>971.98689606379105</v>
      </c>
      <c r="AN14" s="696"/>
      <c r="AO14" s="696">
        <v>4054.0365092459556</v>
      </c>
    </row>
    <row r="15" spans="1:43" ht="15" customHeight="1">
      <c r="A15" s="688">
        <v>1979</v>
      </c>
      <c r="B15" s="2255">
        <v>1054.4844348305485</v>
      </c>
      <c r="C15" s="2260">
        <v>0</v>
      </c>
      <c r="D15" s="2255">
        <v>152.54933171584491</v>
      </c>
      <c r="E15" s="2260">
        <v>0</v>
      </c>
      <c r="F15" s="2260">
        <v>0</v>
      </c>
      <c r="G15" s="2255">
        <v>1207.0337665463935</v>
      </c>
      <c r="H15" s="696"/>
      <c r="I15" s="696">
        <v>185.71863239731886</v>
      </c>
      <c r="J15" s="696">
        <v>189.60294631435232</v>
      </c>
      <c r="K15" s="696">
        <v>520.61601490479848</v>
      </c>
      <c r="L15" s="696">
        <v>119.36130980157091</v>
      </c>
      <c r="M15" s="696">
        <v>1015.2989034180406</v>
      </c>
      <c r="N15" s="696"/>
      <c r="O15" s="696">
        <v>405.02677174747748</v>
      </c>
      <c r="P15" s="696">
        <v>5.4577808260925211</v>
      </c>
      <c r="Q15" s="696">
        <v>56.435776049977143</v>
      </c>
      <c r="R15" s="696">
        <v>64.472049149944681</v>
      </c>
      <c r="S15" s="696">
        <v>531.39237777349183</v>
      </c>
      <c r="T15" s="696"/>
      <c r="U15" s="696">
        <v>336.0556617358618</v>
      </c>
      <c r="V15" s="709">
        <v>0</v>
      </c>
      <c r="W15" s="696">
        <v>12.939790623311394</v>
      </c>
      <c r="X15" s="709">
        <v>0</v>
      </c>
      <c r="Y15" s="696">
        <v>127.06893193451982</v>
      </c>
      <c r="Z15" s="696">
        <v>476.06879388390286</v>
      </c>
      <c r="AA15" s="696"/>
      <c r="AB15" s="696">
        <v>2.4440237714009525</v>
      </c>
      <c r="AC15" s="709">
        <v>0</v>
      </c>
      <c r="AD15" s="696">
        <v>1.8786311147449675</v>
      </c>
      <c r="AE15" s="709">
        <v>0</v>
      </c>
      <c r="AF15" s="709">
        <v>0</v>
      </c>
      <c r="AG15" s="696">
        <v>4.3226548861459202</v>
      </c>
      <c r="AH15" s="696"/>
      <c r="AI15" s="2255">
        <v>453.04538675905019</v>
      </c>
      <c r="AJ15" s="2255">
        <v>285.57080890465932</v>
      </c>
      <c r="AK15" s="2361">
        <v>2.0691841706027949</v>
      </c>
      <c r="AL15" s="2361">
        <v>223.73883210825889</v>
      </c>
      <c r="AM15" s="2255">
        <v>964.42421194257111</v>
      </c>
      <c r="AN15" s="696"/>
      <c r="AO15" s="696">
        <v>4198.540708450545</v>
      </c>
    </row>
    <row r="16" spans="1:43" ht="30" customHeight="1">
      <c r="A16" s="688">
        <v>1980</v>
      </c>
      <c r="B16" s="2255">
        <v>1073.7651872935953</v>
      </c>
      <c r="C16" s="2260">
        <v>0</v>
      </c>
      <c r="D16" s="2255">
        <v>157.61946342274163</v>
      </c>
      <c r="E16" s="2260">
        <v>0</v>
      </c>
      <c r="F16" s="2260">
        <v>0</v>
      </c>
      <c r="G16" s="2255">
        <v>1231.3846507163369</v>
      </c>
      <c r="H16" s="696"/>
      <c r="I16" s="696">
        <v>197.03121929195066</v>
      </c>
      <c r="J16" s="696">
        <v>227.21501061833101</v>
      </c>
      <c r="K16" s="696">
        <v>512.2405590916045</v>
      </c>
      <c r="L16" s="696">
        <v>135.75299059085955</v>
      </c>
      <c r="M16" s="696">
        <v>1072.2397795927457</v>
      </c>
      <c r="N16" s="696"/>
      <c r="O16" s="696">
        <v>413.15711643050764</v>
      </c>
      <c r="P16" s="696">
        <v>8.1058554879900839</v>
      </c>
      <c r="Q16" s="696">
        <v>58.182300442425721</v>
      </c>
      <c r="R16" s="696">
        <v>76.899597217877641</v>
      </c>
      <c r="S16" s="696">
        <v>556.34486957880108</v>
      </c>
      <c r="T16" s="696"/>
      <c r="U16" s="696">
        <v>359.18207174031807</v>
      </c>
      <c r="V16" s="709">
        <v>0</v>
      </c>
      <c r="W16" s="696">
        <v>28.274473290808821</v>
      </c>
      <c r="X16" s="709">
        <v>0</v>
      </c>
      <c r="Y16" s="696">
        <v>139.84489107718346</v>
      </c>
      <c r="Z16" s="696">
        <v>527.3173089246701</v>
      </c>
      <c r="AA16" s="696"/>
      <c r="AB16" s="696">
        <v>7.2683819554972011</v>
      </c>
      <c r="AC16" s="709">
        <v>0</v>
      </c>
      <c r="AD16" s="696">
        <v>5.5810482306825433</v>
      </c>
      <c r="AE16" s="709">
        <v>0</v>
      </c>
      <c r="AF16" s="709">
        <v>0</v>
      </c>
      <c r="AG16" s="696">
        <v>12.849430186179745</v>
      </c>
      <c r="AH16" s="696"/>
      <c r="AI16" s="2255">
        <v>441.06208148809719</v>
      </c>
      <c r="AJ16" s="2255">
        <v>282.32555976678299</v>
      </c>
      <c r="AK16" s="2361">
        <v>3.5487765324825475</v>
      </c>
      <c r="AL16" s="2361">
        <v>229.78020398774888</v>
      </c>
      <c r="AM16" s="2255">
        <v>956.71662177511166</v>
      </c>
      <c r="AN16" s="696"/>
      <c r="AO16" s="696">
        <v>4356.8526607738449</v>
      </c>
    </row>
    <row r="17" spans="1:41" ht="15" customHeight="1">
      <c r="A17" s="688">
        <v>1981</v>
      </c>
      <c r="B17" s="2255">
        <v>1091.222970031213</v>
      </c>
      <c r="C17" s="2260">
        <v>0</v>
      </c>
      <c r="D17" s="2255">
        <v>162.39904295808435</v>
      </c>
      <c r="E17" s="2255">
        <v>0.82729912345868928</v>
      </c>
      <c r="F17" s="2260">
        <v>0</v>
      </c>
      <c r="G17" s="2255">
        <v>1254.4493121127559</v>
      </c>
      <c r="H17" s="696"/>
      <c r="I17" s="696">
        <v>203.57928633334956</v>
      </c>
      <c r="J17" s="696">
        <v>264.35458800908259</v>
      </c>
      <c r="K17" s="696">
        <v>502.20544564504087</v>
      </c>
      <c r="L17" s="696">
        <v>152.46814603627004</v>
      </c>
      <c r="M17" s="696">
        <v>1122.6074660237432</v>
      </c>
      <c r="N17" s="696"/>
      <c r="O17" s="696">
        <v>423.53478557955265</v>
      </c>
      <c r="P17" s="696">
        <v>11.564267425675837</v>
      </c>
      <c r="Q17" s="696">
        <v>59.751737687056348</v>
      </c>
      <c r="R17" s="696">
        <v>89.560878242734219</v>
      </c>
      <c r="S17" s="696">
        <v>584.41166893501907</v>
      </c>
      <c r="T17" s="696"/>
      <c r="U17" s="696">
        <v>381.6482736018429</v>
      </c>
      <c r="V17" s="709">
        <v>0</v>
      </c>
      <c r="W17" s="696">
        <v>50.516026716617091</v>
      </c>
      <c r="X17" s="709">
        <v>0</v>
      </c>
      <c r="Y17" s="696">
        <v>152.98078311559033</v>
      </c>
      <c r="Z17" s="696">
        <v>585.18643613760537</v>
      </c>
      <c r="AA17" s="696"/>
      <c r="AB17" s="696">
        <v>12.181491709721771</v>
      </c>
      <c r="AC17" s="709">
        <v>0</v>
      </c>
      <c r="AD17" s="696">
        <v>9.3453747067102881</v>
      </c>
      <c r="AE17" s="709">
        <v>0</v>
      </c>
      <c r="AF17" s="709">
        <v>0</v>
      </c>
      <c r="AG17" s="696">
        <v>21.526866416432057</v>
      </c>
      <c r="AH17" s="696"/>
      <c r="AI17" s="2255">
        <v>431.13201235206373</v>
      </c>
      <c r="AJ17" s="2255">
        <v>279.81121162015427</v>
      </c>
      <c r="AK17" s="2361">
        <v>5.6412349694116077</v>
      </c>
      <c r="AL17" s="2361">
        <v>238.2259393712169</v>
      </c>
      <c r="AM17" s="2255">
        <v>954.81039831284647</v>
      </c>
      <c r="AN17" s="696"/>
      <c r="AO17" s="696">
        <v>4522.9921479384011</v>
      </c>
    </row>
    <row r="18" spans="1:41" ht="15" customHeight="1">
      <c r="A18" s="688">
        <v>1982</v>
      </c>
      <c r="B18" s="2255">
        <v>1108.1523234995632</v>
      </c>
      <c r="C18" s="2260">
        <v>0</v>
      </c>
      <c r="D18" s="2255">
        <v>166.84366921986032</v>
      </c>
      <c r="E18" s="2255">
        <v>1.8056092125896959</v>
      </c>
      <c r="F18" s="2260">
        <v>0</v>
      </c>
      <c r="G18" s="2255">
        <v>1276.8016019320132</v>
      </c>
      <c r="H18" s="696"/>
      <c r="I18" s="696">
        <v>208.52604243914035</v>
      </c>
      <c r="J18" s="696">
        <v>300.43930319394303</v>
      </c>
      <c r="K18" s="696">
        <v>488.29915247553117</v>
      </c>
      <c r="L18" s="696">
        <v>168.22176836908693</v>
      </c>
      <c r="M18" s="696">
        <v>1165.4862664777015</v>
      </c>
      <c r="N18" s="696"/>
      <c r="O18" s="696">
        <v>432.11412068897334</v>
      </c>
      <c r="P18" s="696">
        <v>16.732752307851371</v>
      </c>
      <c r="Q18" s="696">
        <v>59.025597324886391</v>
      </c>
      <c r="R18" s="696">
        <v>103.74546500299813</v>
      </c>
      <c r="S18" s="696">
        <v>611.61793532470926</v>
      </c>
      <c r="T18" s="696"/>
      <c r="U18" s="696">
        <v>401.76590170083915</v>
      </c>
      <c r="V18" s="709">
        <v>0</v>
      </c>
      <c r="W18" s="696">
        <v>77.911682139202583</v>
      </c>
      <c r="X18" s="709">
        <v>0</v>
      </c>
      <c r="Y18" s="696">
        <v>166.46803129303115</v>
      </c>
      <c r="Z18" s="696">
        <v>646.23545305954519</v>
      </c>
      <c r="AA18" s="696"/>
      <c r="AB18" s="696">
        <v>17.133436575279738</v>
      </c>
      <c r="AC18" s="709">
        <v>0</v>
      </c>
      <c r="AD18" s="696">
        <v>13.132274067012503</v>
      </c>
      <c r="AE18" s="709">
        <v>0</v>
      </c>
      <c r="AF18" s="709">
        <v>0</v>
      </c>
      <c r="AG18" s="696">
        <v>30.26711036780527</v>
      </c>
      <c r="AH18" s="696"/>
      <c r="AI18" s="2255">
        <v>419.11828904716691</v>
      </c>
      <c r="AJ18" s="2255">
        <v>276.19168786470146</v>
      </c>
      <c r="AK18" s="2361">
        <v>8.3386185736683895</v>
      </c>
      <c r="AL18" s="2361">
        <v>245.28640739897881</v>
      </c>
      <c r="AM18" s="2255">
        <v>948.9350028845156</v>
      </c>
      <c r="AN18" s="696"/>
      <c r="AO18" s="696">
        <v>4679.3433700462901</v>
      </c>
    </row>
    <row r="19" spans="1:41" ht="15" customHeight="1">
      <c r="A19" s="688">
        <v>1983</v>
      </c>
      <c r="B19" s="2255">
        <v>1124.7134786335087</v>
      </c>
      <c r="C19" s="2260">
        <v>0</v>
      </c>
      <c r="D19" s="2255">
        <v>170.89629995117386</v>
      </c>
      <c r="E19" s="2255">
        <v>2.9511080467883386</v>
      </c>
      <c r="F19" s="2260">
        <v>0</v>
      </c>
      <c r="G19" s="2255">
        <v>1298.5608866314708</v>
      </c>
      <c r="H19" s="696"/>
      <c r="I19" s="696">
        <v>213.32609038704879</v>
      </c>
      <c r="J19" s="696">
        <v>340.51685496150282</v>
      </c>
      <c r="K19" s="696">
        <v>472.25473031141911</v>
      </c>
      <c r="L19" s="696">
        <v>184.48644369602894</v>
      </c>
      <c r="M19" s="696">
        <v>1210.5841193559997</v>
      </c>
      <c r="N19" s="696"/>
      <c r="O19" s="696">
        <v>441.87536333853018</v>
      </c>
      <c r="P19" s="696">
        <v>23.858368027079436</v>
      </c>
      <c r="Q19" s="696">
        <v>58.822730574455782</v>
      </c>
      <c r="R19" s="696">
        <v>121.58378723472096</v>
      </c>
      <c r="S19" s="696">
        <v>646.14024917478639</v>
      </c>
      <c r="T19" s="696"/>
      <c r="U19" s="696">
        <v>421.39617626349684</v>
      </c>
      <c r="V19" s="709">
        <v>0</v>
      </c>
      <c r="W19" s="696">
        <v>106.86726846819737</v>
      </c>
      <c r="X19" s="709">
        <v>0</v>
      </c>
      <c r="Y19" s="696">
        <v>180.29746990281478</v>
      </c>
      <c r="Z19" s="696">
        <v>708.73408948439669</v>
      </c>
      <c r="AA19" s="696"/>
      <c r="AB19" s="696">
        <v>22.199523366162556</v>
      </c>
      <c r="AC19" s="709">
        <v>0</v>
      </c>
      <c r="AD19" s="696">
        <v>16.996924055558786</v>
      </c>
      <c r="AE19" s="709">
        <v>0</v>
      </c>
      <c r="AF19" s="709">
        <v>0</v>
      </c>
      <c r="AG19" s="696">
        <v>39.347413304463224</v>
      </c>
      <c r="AH19" s="696"/>
      <c r="AI19" s="2255">
        <v>410.52830048808806</v>
      </c>
      <c r="AJ19" s="2255">
        <v>276.58205846965922</v>
      </c>
      <c r="AK19" s="2361">
        <v>13.151188622516335</v>
      </c>
      <c r="AL19" s="2361">
        <v>253.03068689504229</v>
      </c>
      <c r="AM19" s="2255">
        <v>953.29223447530592</v>
      </c>
      <c r="AN19" s="696"/>
      <c r="AO19" s="696">
        <v>4856.6589924264226</v>
      </c>
    </row>
    <row r="20" spans="1:41" ht="15" customHeight="1">
      <c r="A20" s="688">
        <v>1984</v>
      </c>
      <c r="B20" s="2255">
        <v>1140.8541587410409</v>
      </c>
      <c r="C20" s="2260">
        <v>0</v>
      </c>
      <c r="D20" s="2255">
        <v>174.49849076584371</v>
      </c>
      <c r="E20" s="2255">
        <v>4.2722573160245894</v>
      </c>
      <c r="F20" s="2260">
        <v>0</v>
      </c>
      <c r="G20" s="2255">
        <v>1319.624906822909</v>
      </c>
      <c r="H20" s="696"/>
      <c r="I20" s="696">
        <v>218.32252477817735</v>
      </c>
      <c r="J20" s="696">
        <v>388.72629520041642</v>
      </c>
      <c r="K20" s="696">
        <v>452.60562016878748</v>
      </c>
      <c r="L20" s="696">
        <v>201.31134982574019</v>
      </c>
      <c r="M20" s="696">
        <v>1260.9657899731214</v>
      </c>
      <c r="N20" s="696"/>
      <c r="O20" s="696">
        <v>452.87446310760066</v>
      </c>
      <c r="P20" s="696">
        <v>34.97948232333529</v>
      </c>
      <c r="Q20" s="696">
        <v>61.038297435397894</v>
      </c>
      <c r="R20" s="696">
        <v>144.13644258979465</v>
      </c>
      <c r="S20" s="696">
        <v>693.02868545612853</v>
      </c>
      <c r="T20" s="696"/>
      <c r="U20" s="696">
        <v>440.15129012472363</v>
      </c>
      <c r="V20" s="709">
        <v>0</v>
      </c>
      <c r="W20" s="696">
        <v>133.75586001434078</v>
      </c>
      <c r="X20" s="709">
        <v>0</v>
      </c>
      <c r="Y20" s="696">
        <v>192.30794862775321</v>
      </c>
      <c r="Z20" s="696">
        <v>766.52093454220517</v>
      </c>
      <c r="AA20" s="696"/>
      <c r="AB20" s="696">
        <v>27.420726138298775</v>
      </c>
      <c r="AC20" s="709">
        <v>0</v>
      </c>
      <c r="AD20" s="696">
        <v>20.967384131925819</v>
      </c>
      <c r="AE20" s="696">
        <v>0</v>
      </c>
      <c r="AF20" s="709">
        <v>0</v>
      </c>
      <c r="AG20" s="696">
        <v>48.849928847270611</v>
      </c>
      <c r="AH20" s="696"/>
      <c r="AI20" s="2255">
        <v>402.44515243064018</v>
      </c>
      <c r="AJ20" s="2255">
        <v>277.87756051795708</v>
      </c>
      <c r="AK20" s="2361">
        <v>21.658200198382445</v>
      </c>
      <c r="AL20" s="2361">
        <v>261.23600838838973</v>
      </c>
      <c r="AM20" s="2255">
        <v>963.21692153536947</v>
      </c>
      <c r="AN20" s="696"/>
      <c r="AO20" s="696">
        <v>5052.2071671770045</v>
      </c>
    </row>
    <row r="21" spans="1:41" ht="15" customHeight="1">
      <c r="A21" s="688">
        <v>1985</v>
      </c>
      <c r="B21" s="2255">
        <v>1156.4340354967153</v>
      </c>
      <c r="C21" s="2260">
        <v>0</v>
      </c>
      <c r="D21" s="2255">
        <v>177.59094329306737</v>
      </c>
      <c r="E21" s="2255">
        <v>5.7767005148967536</v>
      </c>
      <c r="F21" s="2260">
        <v>0</v>
      </c>
      <c r="G21" s="2255">
        <v>1339.8016793046793</v>
      </c>
      <c r="H21" s="696"/>
      <c r="I21" s="696">
        <v>221.20142275745496</v>
      </c>
      <c r="J21" s="696">
        <v>442.66534402965664</v>
      </c>
      <c r="K21" s="696">
        <v>429.87618159056689</v>
      </c>
      <c r="L21" s="696">
        <v>215.16317282937155</v>
      </c>
      <c r="M21" s="696">
        <v>1308.9061212070501</v>
      </c>
      <c r="N21" s="696"/>
      <c r="O21" s="696">
        <v>462.47246169382538</v>
      </c>
      <c r="P21" s="696">
        <v>50.763960666668702</v>
      </c>
      <c r="Q21" s="696">
        <v>66.74910706697149</v>
      </c>
      <c r="R21" s="696">
        <v>170.21836558534739</v>
      </c>
      <c r="S21" s="696">
        <v>750.20389501281306</v>
      </c>
      <c r="T21" s="696"/>
      <c r="U21" s="696">
        <v>456.79372244497466</v>
      </c>
      <c r="V21" s="709">
        <v>0</v>
      </c>
      <c r="W21" s="696">
        <v>157.89753754105143</v>
      </c>
      <c r="X21" s="709">
        <v>0.50465797489582953</v>
      </c>
      <c r="Y21" s="696">
        <v>203.47428222108906</v>
      </c>
      <c r="Z21" s="696">
        <v>818.67020018201106</v>
      </c>
      <c r="AA21" s="696"/>
      <c r="AB21" s="696">
        <v>32.775407188579564</v>
      </c>
      <c r="AC21" s="709">
        <v>0</v>
      </c>
      <c r="AD21" s="696">
        <v>25.025301799019644</v>
      </c>
      <c r="AE21" s="696">
        <v>0.94279072956153209</v>
      </c>
      <c r="AF21" s="709">
        <v>0</v>
      </c>
      <c r="AG21" s="696">
        <v>58.743499717160738</v>
      </c>
      <c r="AH21" s="696"/>
      <c r="AI21" s="2255">
        <v>391.55530740071248</v>
      </c>
      <c r="AJ21" s="2255">
        <v>276.51177105247348</v>
      </c>
      <c r="AK21" s="2361">
        <v>34.004000775971598</v>
      </c>
      <c r="AL21" s="2361">
        <v>269.1167507985063</v>
      </c>
      <c r="AM21" s="2255">
        <v>971.18783002766395</v>
      </c>
      <c r="AN21" s="696"/>
      <c r="AO21" s="696">
        <v>5247.5132254513774</v>
      </c>
    </row>
    <row r="22" spans="1:41" ht="15" customHeight="1">
      <c r="A22" s="688">
        <v>1986</v>
      </c>
      <c r="B22" s="2255">
        <v>1171.3395352048283</v>
      </c>
      <c r="C22" s="2260">
        <v>0</v>
      </c>
      <c r="D22" s="2255">
        <v>180.16310152078296</v>
      </c>
      <c r="E22" s="2255">
        <v>7.4710732537725333</v>
      </c>
      <c r="F22" s="2260">
        <v>0</v>
      </c>
      <c r="G22" s="2255">
        <v>1358.9737099793838</v>
      </c>
      <c r="H22" s="696"/>
      <c r="I22" s="696">
        <v>220.11842630913458</v>
      </c>
      <c r="J22" s="696">
        <v>497.53476565507447</v>
      </c>
      <c r="K22" s="696">
        <v>410.48192189774329</v>
      </c>
      <c r="L22" s="696">
        <v>226.90222432353869</v>
      </c>
      <c r="M22" s="696">
        <v>1355.0373381854911</v>
      </c>
      <c r="N22" s="696"/>
      <c r="O22" s="696">
        <v>468.76999880476279</v>
      </c>
      <c r="P22" s="696">
        <v>71.746890401845931</v>
      </c>
      <c r="Q22" s="696">
        <v>75.268015092711522</v>
      </c>
      <c r="R22" s="696">
        <v>195.4074958005229</v>
      </c>
      <c r="S22" s="696">
        <v>811.1924000998431</v>
      </c>
      <c r="T22" s="696"/>
      <c r="U22" s="696">
        <v>471.51983801738066</v>
      </c>
      <c r="V22" s="709">
        <v>0</v>
      </c>
      <c r="W22" s="696">
        <v>179.6447426659133</v>
      </c>
      <c r="X22" s="709">
        <v>0.78858128627672974</v>
      </c>
      <c r="Y22" s="696">
        <v>213.86570612384816</v>
      </c>
      <c r="Z22" s="696">
        <v>865.81886809341881</v>
      </c>
      <c r="AA22" s="696"/>
      <c r="AB22" s="696">
        <v>38.263654979726077</v>
      </c>
      <c r="AC22" s="709">
        <v>0</v>
      </c>
      <c r="AD22" s="696">
        <v>29.171276479809944</v>
      </c>
      <c r="AE22" s="696">
        <v>1.5840511465980027</v>
      </c>
      <c r="AF22" s="709">
        <v>0</v>
      </c>
      <c r="AG22" s="696">
        <v>69.018982606134017</v>
      </c>
      <c r="AH22" s="696"/>
      <c r="AI22" s="2255">
        <v>379.9089274786466</v>
      </c>
      <c r="AJ22" s="2255">
        <v>273.37370153385797</v>
      </c>
      <c r="AK22" s="2361">
        <v>49.027576012705119</v>
      </c>
      <c r="AL22" s="2361">
        <v>276.24065886787076</v>
      </c>
      <c r="AM22" s="2255">
        <v>978.55086389308053</v>
      </c>
      <c r="AN22" s="696"/>
      <c r="AO22" s="696">
        <v>5438.5921628573515</v>
      </c>
    </row>
    <row r="23" spans="1:41" ht="15" customHeight="1">
      <c r="A23" s="688">
        <v>1987</v>
      </c>
      <c r="B23" s="2255">
        <v>1185.4197341463564</v>
      </c>
      <c r="C23" s="2260">
        <v>8.4118620159478727E-2</v>
      </c>
      <c r="D23" s="2255">
        <v>182.20838549967004</v>
      </c>
      <c r="E23" s="2255">
        <v>9.360804941726542</v>
      </c>
      <c r="F23" s="2260">
        <v>0</v>
      </c>
      <c r="G23" s="2255">
        <v>1377.0730432079126</v>
      </c>
      <c r="H23" s="696"/>
      <c r="I23" s="696">
        <v>216.53798286050122</v>
      </c>
      <c r="J23" s="696">
        <v>548.64788985616951</v>
      </c>
      <c r="K23" s="696">
        <v>394.26526186568776</v>
      </c>
      <c r="L23" s="696">
        <v>235.10628422301065</v>
      </c>
      <c r="M23" s="696">
        <v>1394.557418805369</v>
      </c>
      <c r="N23" s="696"/>
      <c r="O23" s="696">
        <v>471.76164709593974</v>
      </c>
      <c r="P23" s="696">
        <v>95.313442174736082</v>
      </c>
      <c r="Q23" s="696">
        <v>85.942272380750822</v>
      </c>
      <c r="R23" s="696">
        <v>217.69435313175882</v>
      </c>
      <c r="S23" s="696">
        <v>870.71171478318547</v>
      </c>
      <c r="T23" s="696"/>
      <c r="U23" s="696">
        <v>485.20774297464175</v>
      </c>
      <c r="V23" s="709">
        <v>0</v>
      </c>
      <c r="W23" s="696">
        <v>199.23325298248102</v>
      </c>
      <c r="X23" s="709">
        <v>1.1784104271791165</v>
      </c>
      <c r="Y23" s="696">
        <v>223.52414966919227</v>
      </c>
      <c r="Z23" s="696">
        <v>909.14355605349419</v>
      </c>
      <c r="AA23" s="696"/>
      <c r="AB23" s="696">
        <v>43.901271584925503</v>
      </c>
      <c r="AC23" s="709">
        <v>0</v>
      </c>
      <c r="AD23" s="696">
        <v>33.418531229679147</v>
      </c>
      <c r="AE23" s="696">
        <v>2.3425154805200603</v>
      </c>
      <c r="AF23" s="709">
        <v>0</v>
      </c>
      <c r="AG23" s="696">
        <v>79.66231829512472</v>
      </c>
      <c r="AH23" s="696"/>
      <c r="AI23" s="2255">
        <v>368.98025407096452</v>
      </c>
      <c r="AJ23" s="2255">
        <v>269.57948112379472</v>
      </c>
      <c r="AK23" s="2361">
        <v>64.406083992494473</v>
      </c>
      <c r="AL23" s="2361">
        <v>282.88228671690899</v>
      </c>
      <c r="AM23" s="2255">
        <v>985.84810590416271</v>
      </c>
      <c r="AN23" s="696"/>
      <c r="AO23" s="696">
        <v>5616.9961570492478</v>
      </c>
    </row>
    <row r="24" spans="1:41" ht="15" customHeight="1">
      <c r="A24" s="688">
        <v>1988</v>
      </c>
      <c r="B24" s="2255">
        <v>1197.6189376083626</v>
      </c>
      <c r="C24" s="2255">
        <v>2.009517998312516</v>
      </c>
      <c r="D24" s="2255">
        <v>183.75666046660808</v>
      </c>
      <c r="E24" s="2255">
        <v>11.45192199734767</v>
      </c>
      <c r="F24" s="2260">
        <v>0</v>
      </c>
      <c r="G24" s="2255">
        <v>1394.8370380706308</v>
      </c>
      <c r="H24" s="696"/>
      <c r="I24" s="696">
        <v>211.89543297438649</v>
      </c>
      <c r="J24" s="696">
        <v>591.18567368403842</v>
      </c>
      <c r="K24" s="696">
        <v>381.01914612802307</v>
      </c>
      <c r="L24" s="696">
        <v>238.41101078762395</v>
      </c>
      <c r="M24" s="696">
        <v>1422.511263574072</v>
      </c>
      <c r="N24" s="696"/>
      <c r="O24" s="696">
        <v>471.9608450900102</v>
      </c>
      <c r="P24" s="696">
        <v>118.62087178909795</v>
      </c>
      <c r="Q24" s="696">
        <v>98.781735746452398</v>
      </c>
      <c r="R24" s="696">
        <v>236.32541671751338</v>
      </c>
      <c r="S24" s="696">
        <v>925.68886934307386</v>
      </c>
      <c r="T24" s="696"/>
      <c r="U24" s="696">
        <v>497.78277774008387</v>
      </c>
      <c r="V24" s="709">
        <v>0</v>
      </c>
      <c r="W24" s="696">
        <v>216.53969522845239</v>
      </c>
      <c r="X24" s="696">
        <v>1.6722084450649457</v>
      </c>
      <c r="Y24" s="696">
        <v>232.70294163860572</v>
      </c>
      <c r="Z24" s="696">
        <v>948.923860567867</v>
      </c>
      <c r="AA24" s="696"/>
      <c r="AB24" s="696">
        <v>49.70584760820531</v>
      </c>
      <c r="AC24" s="709">
        <v>0</v>
      </c>
      <c r="AD24" s="696">
        <v>37.780399605912088</v>
      </c>
      <c r="AE24" s="696">
        <v>3.1696296613504837</v>
      </c>
      <c r="AF24" s="709">
        <v>0</v>
      </c>
      <c r="AG24" s="696">
        <v>90.655876875467882</v>
      </c>
      <c r="AH24" s="696"/>
      <c r="AI24" s="2255">
        <v>359.93688838874453</v>
      </c>
      <c r="AJ24" s="2255">
        <v>266.10206708032672</v>
      </c>
      <c r="AK24" s="2361">
        <v>78.388885676496997</v>
      </c>
      <c r="AL24" s="2361">
        <v>289.21786243017317</v>
      </c>
      <c r="AM24" s="2255">
        <v>993.64570357574144</v>
      </c>
      <c r="AN24" s="696"/>
      <c r="AO24" s="696">
        <v>5776.2626120068526</v>
      </c>
    </row>
    <row r="25" spans="1:41" ht="15" customHeight="1">
      <c r="A25" s="688">
        <v>1989</v>
      </c>
      <c r="B25" s="2255">
        <v>1209.0733789057056</v>
      </c>
      <c r="C25" s="2255">
        <v>4.1653142319946008</v>
      </c>
      <c r="D25" s="2255">
        <v>184.84219891022173</v>
      </c>
      <c r="E25" s="2255">
        <v>13.750385523727759</v>
      </c>
      <c r="F25" s="2260">
        <v>0</v>
      </c>
      <c r="G25" s="2255">
        <v>1411.8312775716497</v>
      </c>
      <c r="H25" s="696"/>
      <c r="I25" s="696">
        <v>207.43419684129364</v>
      </c>
      <c r="J25" s="696">
        <v>625.11625303596486</v>
      </c>
      <c r="K25" s="696">
        <v>369.25491673687372</v>
      </c>
      <c r="L25" s="696">
        <v>238.15771158170045</v>
      </c>
      <c r="M25" s="696">
        <v>1439.9630781958326</v>
      </c>
      <c r="N25" s="696"/>
      <c r="O25" s="696">
        <v>469.72244087688637</v>
      </c>
      <c r="P25" s="696">
        <v>140.10868897449353</v>
      </c>
      <c r="Q25" s="696">
        <v>113.62758096839282</v>
      </c>
      <c r="R25" s="696">
        <v>251.05753149359481</v>
      </c>
      <c r="S25" s="696">
        <v>974.51624231336768</v>
      </c>
      <c r="T25" s="696"/>
      <c r="U25" s="696">
        <v>509.58064942105625</v>
      </c>
      <c r="V25" s="696">
        <v>10.89770308263361</v>
      </c>
      <c r="W25" s="696">
        <v>231.10666414914508</v>
      </c>
      <c r="X25" s="696">
        <v>2.2463044235399745</v>
      </c>
      <c r="Y25" s="696">
        <v>241.37541986402582</v>
      </c>
      <c r="Z25" s="696">
        <v>995.20674094040078</v>
      </c>
      <c r="AA25" s="696"/>
      <c r="AB25" s="696">
        <v>55.535397671126333</v>
      </c>
      <c r="AC25" s="709">
        <v>0</v>
      </c>
      <c r="AD25" s="696">
        <v>42.255859977341579</v>
      </c>
      <c r="AE25" s="696">
        <v>4.0414881986726456</v>
      </c>
      <c r="AF25" s="709">
        <v>0</v>
      </c>
      <c r="AG25" s="696">
        <v>101.83274584714056</v>
      </c>
      <c r="AH25" s="696"/>
      <c r="AI25" s="2255">
        <v>352.00621400671906</v>
      </c>
      <c r="AJ25" s="2255">
        <v>262.76463693457094</v>
      </c>
      <c r="AK25" s="2361">
        <v>89.918743175048135</v>
      </c>
      <c r="AL25" s="2361">
        <v>295.3897574684176</v>
      </c>
      <c r="AM25" s="2255">
        <v>1000.0793515847558</v>
      </c>
      <c r="AN25" s="696"/>
      <c r="AO25" s="696">
        <v>5923.429436453147</v>
      </c>
    </row>
    <row r="26" spans="1:41" ht="30" customHeight="1">
      <c r="A26" s="688">
        <v>1990</v>
      </c>
      <c r="B26" s="2255">
        <v>1240.4137889195256</v>
      </c>
      <c r="C26" s="2255">
        <v>6.6290412078939047</v>
      </c>
      <c r="D26" s="2255">
        <v>188.64093054251774</v>
      </c>
      <c r="E26" s="2255">
        <v>16.537286009291364</v>
      </c>
      <c r="F26" s="2260">
        <v>0</v>
      </c>
      <c r="G26" s="2255">
        <v>1452.2210466792285</v>
      </c>
      <c r="H26" s="865"/>
      <c r="I26" s="696">
        <v>207.57508231166796</v>
      </c>
      <c r="J26" s="696">
        <v>663.617040402067</v>
      </c>
      <c r="K26" s="696">
        <v>361.96391256316889</v>
      </c>
      <c r="L26" s="696">
        <v>239.33564781036753</v>
      </c>
      <c r="M26" s="696">
        <v>1472.4916830872714</v>
      </c>
      <c r="N26" s="696"/>
      <c r="O26" s="696">
        <v>473.10938691266466</v>
      </c>
      <c r="P26" s="696">
        <v>160.52695703304357</v>
      </c>
      <c r="Q26" s="696">
        <v>130.44759521186199</v>
      </c>
      <c r="R26" s="696">
        <v>265.77787670100992</v>
      </c>
      <c r="S26" s="696">
        <v>1029.86181585858</v>
      </c>
      <c r="T26" s="865"/>
      <c r="U26" s="696">
        <v>528.48487039350016</v>
      </c>
      <c r="V26" s="696">
        <v>22.192311415669437</v>
      </c>
      <c r="W26" s="696">
        <v>246.84417865692367</v>
      </c>
      <c r="X26" s="696">
        <v>2.9040853303694636</v>
      </c>
      <c r="Y26" s="696">
        <v>253.95799270348198</v>
      </c>
      <c r="Z26" s="696">
        <v>1054.3834384999448</v>
      </c>
      <c r="AA26" s="865"/>
      <c r="AB26" s="696">
        <v>62.561651389987446</v>
      </c>
      <c r="AC26" s="709">
        <v>0</v>
      </c>
      <c r="AD26" s="696">
        <v>47.530555758424342</v>
      </c>
      <c r="AE26" s="696">
        <v>5.0297373504205671</v>
      </c>
      <c r="AF26" s="709">
        <v>0</v>
      </c>
      <c r="AG26" s="696">
        <v>115.12194449883235</v>
      </c>
      <c r="AH26" s="696"/>
      <c r="AI26" s="2255">
        <v>350.44492278759213</v>
      </c>
      <c r="AJ26" s="2255">
        <v>263.79418569586335</v>
      </c>
      <c r="AK26" s="2361">
        <v>101.311589829269</v>
      </c>
      <c r="AL26" s="2361">
        <v>306.60819007129317</v>
      </c>
      <c r="AM26" s="2255">
        <v>1022.1588883840176</v>
      </c>
      <c r="AN26" s="696"/>
      <c r="AO26" s="696">
        <v>6146.2388170078748</v>
      </c>
    </row>
    <row r="27" spans="1:41" ht="15" customHeight="1">
      <c r="A27" s="688">
        <v>1991</v>
      </c>
      <c r="B27" s="2255">
        <v>1240.3678669536869</v>
      </c>
      <c r="C27" s="2255">
        <v>9.111559619076127</v>
      </c>
      <c r="D27" s="2255">
        <v>187.35412844469195</v>
      </c>
      <c r="E27" s="2255">
        <v>19.154427268099987</v>
      </c>
      <c r="F27" s="2260">
        <v>0</v>
      </c>
      <c r="G27" s="2255">
        <v>1455.9879822855551</v>
      </c>
      <c r="H27" s="696"/>
      <c r="I27" s="696">
        <v>202.8524342203917</v>
      </c>
      <c r="J27" s="696">
        <v>684.02542250091733</v>
      </c>
      <c r="K27" s="696">
        <v>345.43366111537443</v>
      </c>
      <c r="L27" s="696">
        <v>234.62494835016014</v>
      </c>
      <c r="M27" s="696">
        <v>1466.9364661868435</v>
      </c>
      <c r="N27" s="696"/>
      <c r="O27" s="696">
        <v>464.51065608434425</v>
      </c>
      <c r="P27" s="696">
        <v>173.3493651319888</v>
      </c>
      <c r="Q27" s="696">
        <v>142.53733458610355</v>
      </c>
      <c r="R27" s="696">
        <v>269.74156802562538</v>
      </c>
      <c r="S27" s="696">
        <v>1050.1389238280619</v>
      </c>
      <c r="T27" s="696"/>
      <c r="U27" s="696">
        <v>535.39588303608195</v>
      </c>
      <c r="V27" s="696">
        <v>34.617951380792299</v>
      </c>
      <c r="W27" s="696">
        <v>253.79073581565387</v>
      </c>
      <c r="X27" s="696">
        <v>3.4886008743900985</v>
      </c>
      <c r="Y27" s="696">
        <v>263.63879935826259</v>
      </c>
      <c r="Z27" s="696">
        <v>1090.9319704651809</v>
      </c>
      <c r="AA27" s="865"/>
      <c r="AB27" s="696">
        <v>68.213237990140939</v>
      </c>
      <c r="AC27" s="696">
        <v>0.93411190741989558</v>
      </c>
      <c r="AD27" s="696">
        <v>51.745728169922849</v>
      </c>
      <c r="AE27" s="696">
        <v>5.9103698981666462</v>
      </c>
      <c r="AF27" s="709">
        <v>0</v>
      </c>
      <c r="AG27" s="696">
        <v>126.80344796565034</v>
      </c>
      <c r="AH27" s="696"/>
      <c r="AI27" s="2255">
        <v>341.58565360327526</v>
      </c>
      <c r="AJ27" s="2255">
        <v>258.58373266787254</v>
      </c>
      <c r="AK27" s="2361">
        <v>109.61380782245834</v>
      </c>
      <c r="AL27" s="2361">
        <v>310.7410020954523</v>
      </c>
      <c r="AM27" s="2255">
        <v>1020.5241961890584</v>
      </c>
      <c r="AN27" s="696"/>
      <c r="AO27" s="696">
        <v>6211.3229869203496</v>
      </c>
    </row>
    <row r="28" spans="1:41" ht="15" customHeight="1">
      <c r="A28" s="688">
        <v>1992</v>
      </c>
      <c r="B28" s="2255">
        <v>1244.3616472227041</v>
      </c>
      <c r="C28" s="2255">
        <v>11.72298732437565</v>
      </c>
      <c r="D28" s="2255">
        <v>186.44301117949857</v>
      </c>
      <c r="E28" s="2255">
        <v>22.03650118623499</v>
      </c>
      <c r="F28" s="2260">
        <v>0</v>
      </c>
      <c r="G28" s="2255">
        <v>1464.5641469128134</v>
      </c>
      <c r="H28" s="696"/>
      <c r="I28" s="696">
        <v>197.86062587624917</v>
      </c>
      <c r="J28" s="696">
        <v>702.86683425978754</v>
      </c>
      <c r="K28" s="696">
        <v>330.4525177206566</v>
      </c>
      <c r="L28" s="696">
        <v>232.55568533347608</v>
      </c>
      <c r="M28" s="696">
        <v>1463.7356631901696</v>
      </c>
      <c r="N28" s="696"/>
      <c r="O28" s="696">
        <v>457.26573394822384</v>
      </c>
      <c r="P28" s="696">
        <v>182.6376074940701</v>
      </c>
      <c r="Q28" s="696">
        <v>153.6479944971247</v>
      </c>
      <c r="R28" s="696">
        <v>270.49885319196062</v>
      </c>
      <c r="S28" s="696">
        <v>1064.0501891313791</v>
      </c>
      <c r="T28" s="696"/>
      <c r="U28" s="696">
        <v>543.14518543999407</v>
      </c>
      <c r="V28" s="696">
        <v>45.912622389661671</v>
      </c>
      <c r="W28" s="696">
        <v>259.36939751947716</v>
      </c>
      <c r="X28" s="696">
        <v>4.0357683682914338</v>
      </c>
      <c r="Y28" s="696">
        <v>276.35084645184747</v>
      </c>
      <c r="Z28" s="696">
        <v>1128.8138201692718</v>
      </c>
      <c r="AA28" s="865"/>
      <c r="AB28" s="696">
        <v>73.928713675477738</v>
      </c>
      <c r="AC28" s="696">
        <v>1.8521943371183267</v>
      </c>
      <c r="AD28" s="696">
        <v>55.996701638255182</v>
      </c>
      <c r="AE28" s="696">
        <v>6.8165143829581378</v>
      </c>
      <c r="AF28" s="709">
        <v>0</v>
      </c>
      <c r="AG28" s="696">
        <v>138.59412403380938</v>
      </c>
      <c r="AH28" s="696"/>
      <c r="AI28" s="2255">
        <v>333.42781528139233</v>
      </c>
      <c r="AJ28" s="2255">
        <v>253.14474427245489</v>
      </c>
      <c r="AK28" s="2361">
        <v>117.84384871252324</v>
      </c>
      <c r="AL28" s="2361">
        <v>314.76655273765954</v>
      </c>
      <c r="AM28" s="2255">
        <v>1019.1829610040299</v>
      </c>
      <c r="AN28" s="696"/>
      <c r="AO28" s="696">
        <v>6278.9409044414724</v>
      </c>
    </row>
    <row r="29" spans="1:41" ht="15" customHeight="1">
      <c r="A29" s="688">
        <v>1993</v>
      </c>
      <c r="B29" s="2255">
        <v>1256.2524302723214</v>
      </c>
      <c r="C29" s="2255">
        <v>14.494133846416156</v>
      </c>
      <c r="D29" s="2255">
        <v>186.4735944358863</v>
      </c>
      <c r="E29" s="2255">
        <v>25.29163436765397</v>
      </c>
      <c r="F29" s="2260">
        <v>0</v>
      </c>
      <c r="G29" s="2255">
        <v>1482.5117929222779</v>
      </c>
      <c r="H29" s="696"/>
      <c r="I29" s="696">
        <v>192.83800275435712</v>
      </c>
      <c r="J29" s="696">
        <v>724.42638337922779</v>
      </c>
      <c r="K29" s="696">
        <v>318.17505025426317</v>
      </c>
      <c r="L29" s="696">
        <v>234.02068741121124</v>
      </c>
      <c r="M29" s="696">
        <v>1469.4601237990591</v>
      </c>
      <c r="N29" s="696"/>
      <c r="O29" s="696">
        <v>453.55034768709913</v>
      </c>
      <c r="P29" s="696">
        <v>190.34871537968036</v>
      </c>
      <c r="Q29" s="696">
        <v>166.04004357238125</v>
      </c>
      <c r="R29" s="696">
        <v>272.00952583945889</v>
      </c>
      <c r="S29" s="696">
        <v>1081.9486324786194</v>
      </c>
      <c r="T29" s="696"/>
      <c r="U29" s="696">
        <v>554.16959756769529</v>
      </c>
      <c r="V29" s="696">
        <v>50.198308570863105</v>
      </c>
      <c r="W29" s="696">
        <v>264.63263754398861</v>
      </c>
      <c r="X29" s="696">
        <v>4.5329769814585283</v>
      </c>
      <c r="Y29" s="696">
        <v>293.13610095094316</v>
      </c>
      <c r="Z29" s="696">
        <v>1166.6696216149485</v>
      </c>
      <c r="AA29" s="865"/>
      <c r="AB29" s="696">
        <v>80.188573475843555</v>
      </c>
      <c r="AC29" s="696">
        <v>2.7704435527089921</v>
      </c>
      <c r="AD29" s="696">
        <v>60.646206055996352</v>
      </c>
      <c r="AE29" s="696">
        <v>7.7705217265252333</v>
      </c>
      <c r="AF29" s="709">
        <v>0</v>
      </c>
      <c r="AG29" s="696">
        <v>151.37574481107413</v>
      </c>
      <c r="AH29" s="696"/>
      <c r="AI29" s="2255">
        <v>327.92094833290736</v>
      </c>
      <c r="AJ29" s="2255">
        <v>250.21971615285761</v>
      </c>
      <c r="AK29" s="2361">
        <v>126.68042124486692</v>
      </c>
      <c r="AL29" s="2361">
        <v>320.57389055210911</v>
      </c>
      <c r="AM29" s="2255">
        <v>1025.3949762827408</v>
      </c>
      <c r="AN29" s="696"/>
      <c r="AO29" s="696">
        <v>6377.3608919087201</v>
      </c>
    </row>
    <row r="30" spans="1:41" ht="15" customHeight="1">
      <c r="A30" s="688">
        <v>1994</v>
      </c>
      <c r="B30" s="2255">
        <v>1259.8385216082547</v>
      </c>
      <c r="C30" s="2255">
        <v>17.214776524575807</v>
      </c>
      <c r="D30" s="2255">
        <v>185.06350170770182</v>
      </c>
      <c r="E30" s="2255">
        <v>28.617956974970689</v>
      </c>
      <c r="F30" s="2260">
        <v>0</v>
      </c>
      <c r="G30" s="2255">
        <v>1490.734756815503</v>
      </c>
      <c r="H30" s="696"/>
      <c r="I30" s="696">
        <v>187.0813571735178</v>
      </c>
      <c r="J30" s="696">
        <v>740.09598667276839</v>
      </c>
      <c r="K30" s="696">
        <v>304.3592477064492</v>
      </c>
      <c r="L30" s="696">
        <v>235.63914691332306</v>
      </c>
      <c r="M30" s="696">
        <v>1467.1757384660584</v>
      </c>
      <c r="N30" s="696"/>
      <c r="O30" s="696">
        <v>447.19856892946245</v>
      </c>
      <c r="P30" s="696">
        <v>194.20128539640297</v>
      </c>
      <c r="Q30" s="696">
        <v>177.53212368367048</v>
      </c>
      <c r="R30" s="696">
        <v>271.35876436095697</v>
      </c>
      <c r="S30" s="696">
        <v>1090.2907423704928</v>
      </c>
      <c r="T30" s="696"/>
      <c r="U30" s="696">
        <v>561.66933416903646</v>
      </c>
      <c r="V30" s="696">
        <v>57.125926246257315</v>
      </c>
      <c r="W30" s="696">
        <v>266.36018604456882</v>
      </c>
      <c r="X30" s="696">
        <v>4.8999315655850859</v>
      </c>
      <c r="Y30" s="696">
        <v>310.15777204635714</v>
      </c>
      <c r="Z30" s="696">
        <v>1200.2131500718049</v>
      </c>
      <c r="AA30" s="865"/>
      <c r="AB30" s="696">
        <v>86.599941960390908</v>
      </c>
      <c r="AC30" s="696">
        <v>3.6539051013011186</v>
      </c>
      <c r="AD30" s="696">
        <v>65.251920023087479</v>
      </c>
      <c r="AE30" s="696">
        <v>8.7153372711071455</v>
      </c>
      <c r="AF30" s="709">
        <v>0</v>
      </c>
      <c r="AG30" s="696">
        <v>164.22110435588667</v>
      </c>
      <c r="AH30" s="696"/>
      <c r="AI30" s="2255">
        <v>320.51367241407235</v>
      </c>
      <c r="AJ30" s="2255">
        <v>247.44050688899165</v>
      </c>
      <c r="AK30" s="2361">
        <v>134.59601068041766</v>
      </c>
      <c r="AL30" s="2361">
        <v>323.75655967249475</v>
      </c>
      <c r="AM30" s="2255">
        <v>1026.3067496559763</v>
      </c>
      <c r="AN30" s="696"/>
      <c r="AO30" s="696">
        <v>6438.9422417357218</v>
      </c>
    </row>
    <row r="31" spans="1:41" ht="15" customHeight="1">
      <c r="A31" s="688">
        <v>1995</v>
      </c>
      <c r="B31" s="2255">
        <v>1264.7520465130494</v>
      </c>
      <c r="C31" s="2255">
        <v>19.943025464759987</v>
      </c>
      <c r="D31" s="2255">
        <v>183.68281164158748</v>
      </c>
      <c r="E31" s="2255">
        <v>32.200434142786065</v>
      </c>
      <c r="F31" s="2260">
        <v>0</v>
      </c>
      <c r="G31" s="2255">
        <v>1500.5783177621829</v>
      </c>
      <c r="H31" s="696"/>
      <c r="I31" s="696">
        <v>181.82105469814951</v>
      </c>
      <c r="J31" s="696">
        <v>756.33434896219035</v>
      </c>
      <c r="K31" s="696">
        <v>290.14077880984621</v>
      </c>
      <c r="L31" s="696">
        <v>237.214114550072</v>
      </c>
      <c r="M31" s="696">
        <v>1465.5102970202581</v>
      </c>
      <c r="N31" s="696"/>
      <c r="O31" s="696">
        <v>443.054419719029</v>
      </c>
      <c r="P31" s="696">
        <v>194.82688635237602</v>
      </c>
      <c r="Q31" s="696">
        <v>186.58021777240435</v>
      </c>
      <c r="R31" s="696">
        <v>269.12685192683028</v>
      </c>
      <c r="S31" s="696">
        <v>1093.5883757706397</v>
      </c>
      <c r="T31" s="696"/>
      <c r="U31" s="696">
        <v>570.51624967792839</v>
      </c>
      <c r="V31" s="696">
        <v>65.171481397021722</v>
      </c>
      <c r="W31" s="696">
        <v>266.71704814866661</v>
      </c>
      <c r="X31" s="696">
        <v>5.1524781025455129</v>
      </c>
      <c r="Y31" s="696">
        <v>320.93816375807211</v>
      </c>
      <c r="Z31" s="696">
        <v>1228.4954210842343</v>
      </c>
      <c r="AA31" s="865"/>
      <c r="AB31" s="696">
        <v>93.826330654989874</v>
      </c>
      <c r="AC31" s="696">
        <v>4.5176078960892143</v>
      </c>
      <c r="AD31" s="696">
        <v>70.300279592315846</v>
      </c>
      <c r="AE31" s="696">
        <v>9.6971283863297231</v>
      </c>
      <c r="AF31" s="709">
        <v>0</v>
      </c>
      <c r="AG31" s="696">
        <v>178.37142858591758</v>
      </c>
      <c r="AH31" s="696"/>
      <c r="AI31" s="2255">
        <v>313.31083740213472</v>
      </c>
      <c r="AJ31" s="2255">
        <v>246.9235870063647</v>
      </c>
      <c r="AK31" s="2361">
        <v>142.52853086401745</v>
      </c>
      <c r="AL31" s="2361">
        <v>326.75668788995364</v>
      </c>
      <c r="AM31" s="2255">
        <v>1029.5196431624704</v>
      </c>
      <c r="AN31" s="696"/>
      <c r="AO31" s="696">
        <v>6496.0634833857021</v>
      </c>
    </row>
    <row r="32" spans="1:41" ht="15" customHeight="1">
      <c r="A32" s="688">
        <v>1996</v>
      </c>
      <c r="B32" s="2255">
        <v>1272.651814957366</v>
      </c>
      <c r="C32" s="2255">
        <v>22.674407877433534</v>
      </c>
      <c r="D32" s="2255">
        <v>182.59845254612452</v>
      </c>
      <c r="E32" s="2255">
        <v>36.101665823886947</v>
      </c>
      <c r="F32" s="2260">
        <v>0</v>
      </c>
      <c r="G32" s="2255">
        <v>1514.0263412048112</v>
      </c>
      <c r="H32" s="696"/>
      <c r="I32" s="696">
        <v>177.27919649915526</v>
      </c>
      <c r="J32" s="696">
        <v>771.69817418092725</v>
      </c>
      <c r="K32" s="696">
        <v>277.87307481861149</v>
      </c>
      <c r="L32" s="696">
        <v>239.13593809915199</v>
      </c>
      <c r="M32" s="696">
        <v>1465.9863835978458</v>
      </c>
      <c r="N32" s="696"/>
      <c r="O32" s="696">
        <v>437.71040135753367</v>
      </c>
      <c r="P32" s="696">
        <v>195.33829725172527</v>
      </c>
      <c r="Q32" s="696">
        <v>194.85063722269356</v>
      </c>
      <c r="R32" s="696">
        <v>266.8311685885717</v>
      </c>
      <c r="S32" s="696">
        <v>1094.7305044205241</v>
      </c>
      <c r="T32" s="696"/>
      <c r="U32" s="696">
        <v>582.27984289642495</v>
      </c>
      <c r="V32" s="696">
        <v>78.364036278454435</v>
      </c>
      <c r="W32" s="696">
        <v>256.43585507045765</v>
      </c>
      <c r="X32" s="696">
        <v>5.2900282553380418</v>
      </c>
      <c r="Y32" s="696">
        <v>326.1745314959233</v>
      </c>
      <c r="Z32" s="696">
        <v>1248.5442939965983</v>
      </c>
      <c r="AA32" s="865"/>
      <c r="AB32" s="696">
        <v>102.05554603424044</v>
      </c>
      <c r="AC32" s="696">
        <v>5.3722345474193727</v>
      </c>
      <c r="AD32" s="696">
        <v>75.9203434790887</v>
      </c>
      <c r="AE32" s="696">
        <v>10.726460601178871</v>
      </c>
      <c r="AF32" s="709">
        <v>0</v>
      </c>
      <c r="AG32" s="696">
        <v>194.16642554189005</v>
      </c>
      <c r="AH32" s="696"/>
      <c r="AI32" s="2255">
        <v>307.18933563484859</v>
      </c>
      <c r="AJ32" s="2255">
        <v>248.50695252430592</v>
      </c>
      <c r="AK32" s="2361">
        <v>150.26215298409622</v>
      </c>
      <c r="AL32" s="2361">
        <v>330.22154834543261</v>
      </c>
      <c r="AM32" s="2255">
        <v>1036.1799894886831</v>
      </c>
      <c r="AN32" s="696"/>
      <c r="AO32" s="696">
        <v>6553.633938250352</v>
      </c>
    </row>
    <row r="33" spans="1:41" ht="15" customHeight="1">
      <c r="A33" s="688">
        <v>1997</v>
      </c>
      <c r="B33" s="2255">
        <v>1281.140714055952</v>
      </c>
      <c r="C33" s="2255">
        <v>25.337006142827033</v>
      </c>
      <c r="D33" s="2255">
        <v>181.50296762408777</v>
      </c>
      <c r="E33" s="2255">
        <v>41.463003532107599</v>
      </c>
      <c r="F33" s="2260">
        <v>0</v>
      </c>
      <c r="G33" s="2255">
        <v>1529.4436913549744</v>
      </c>
      <c r="H33" s="696"/>
      <c r="I33" s="696">
        <v>172.92946289054569</v>
      </c>
      <c r="J33" s="696">
        <v>783.46476896837532</v>
      </c>
      <c r="K33" s="696">
        <v>268.9056860464072</v>
      </c>
      <c r="L33" s="696">
        <v>240.38971377232997</v>
      </c>
      <c r="M33" s="696">
        <v>1465.6896316776583</v>
      </c>
      <c r="N33" s="696"/>
      <c r="O33" s="696">
        <v>430.79431813980131</v>
      </c>
      <c r="P33" s="696">
        <v>194.69975943338508</v>
      </c>
      <c r="Q33" s="696">
        <v>201.6353494858345</v>
      </c>
      <c r="R33" s="696">
        <v>264.37728900540105</v>
      </c>
      <c r="S33" s="696">
        <v>1091.5067160644219</v>
      </c>
      <c r="T33" s="696"/>
      <c r="U33" s="696">
        <v>594.73286917104292</v>
      </c>
      <c r="V33" s="696">
        <v>94.665842261212589</v>
      </c>
      <c r="W33" s="696">
        <v>255.31984968955413</v>
      </c>
      <c r="X33" s="696">
        <v>5.2852905593211634</v>
      </c>
      <c r="Y33" s="696">
        <v>325.21273552750785</v>
      </c>
      <c r="Z33" s="696">
        <v>1275.2165872086387</v>
      </c>
      <c r="AA33" s="865"/>
      <c r="AB33" s="696">
        <v>110.94616458784793</v>
      </c>
      <c r="AC33" s="696">
        <v>6.201578851823923</v>
      </c>
      <c r="AD33" s="696">
        <v>81.857384572900287</v>
      </c>
      <c r="AE33" s="696">
        <v>11.75677961947</v>
      </c>
      <c r="AF33" s="709">
        <v>0</v>
      </c>
      <c r="AG33" s="696">
        <v>210.94864660724028</v>
      </c>
      <c r="AH33" s="696"/>
      <c r="AI33" s="2255">
        <v>301.33245329126902</v>
      </c>
      <c r="AJ33" s="2255">
        <v>250.50339754925878</v>
      </c>
      <c r="AK33" s="2361">
        <v>157.14117736929504</v>
      </c>
      <c r="AL33" s="2361">
        <v>333.19834686234969</v>
      </c>
      <c r="AM33" s="2255">
        <v>1042.1753750721725</v>
      </c>
      <c r="AN33" s="696"/>
      <c r="AO33" s="696">
        <v>6614.9806479851059</v>
      </c>
    </row>
    <row r="34" spans="1:41" ht="15" customHeight="1">
      <c r="A34" s="688">
        <v>1998</v>
      </c>
      <c r="B34" s="2255">
        <v>1290.5651816095651</v>
      </c>
      <c r="C34" s="2255">
        <v>27.939062170591484</v>
      </c>
      <c r="D34" s="2255">
        <v>184.59002435247211</v>
      </c>
      <c r="E34" s="2255">
        <v>45.399229310347891</v>
      </c>
      <c r="F34" s="2260">
        <v>0</v>
      </c>
      <c r="G34" s="2255">
        <v>1548.4934974429766</v>
      </c>
      <c r="H34" s="696"/>
      <c r="I34" s="696">
        <v>168.76044519741728</v>
      </c>
      <c r="J34" s="696">
        <v>792.52839380427986</v>
      </c>
      <c r="K34" s="696">
        <v>257.50803196559275</v>
      </c>
      <c r="L34" s="696">
        <v>241.9251747268323</v>
      </c>
      <c r="M34" s="696">
        <v>1460.7220456941222</v>
      </c>
      <c r="N34" s="696"/>
      <c r="O34" s="696">
        <v>422.71392910707783</v>
      </c>
      <c r="P34" s="696">
        <v>195.78312401133346</v>
      </c>
      <c r="Q34" s="696">
        <v>207.37244969217062</v>
      </c>
      <c r="R34" s="696">
        <v>263.35120488995528</v>
      </c>
      <c r="S34" s="696">
        <v>1089.2207077005371</v>
      </c>
      <c r="T34" s="696"/>
      <c r="U34" s="696">
        <v>608.80656760866214</v>
      </c>
      <c r="V34" s="696">
        <v>112.4374456829764</v>
      </c>
      <c r="W34" s="696">
        <v>263.07247502836043</v>
      </c>
      <c r="X34" s="696">
        <v>5.1471568436995048</v>
      </c>
      <c r="Y34" s="696">
        <v>319.68056064199868</v>
      </c>
      <c r="Z34" s="696">
        <v>1309.1442058056971</v>
      </c>
      <c r="AA34" s="865"/>
      <c r="AB34" s="696">
        <v>119.95967896984294</v>
      </c>
      <c r="AC34" s="696">
        <v>7.0155367236446313</v>
      </c>
      <c r="AD34" s="696">
        <v>88.240844069001554</v>
      </c>
      <c r="AE34" s="696">
        <v>12.767206473107388</v>
      </c>
      <c r="AF34" s="709">
        <v>0</v>
      </c>
      <c r="AG34" s="696">
        <v>228.29954891347103</v>
      </c>
      <c r="AH34" s="696"/>
      <c r="AI34" s="2255">
        <v>296.11760193324426</v>
      </c>
      <c r="AJ34" s="2255">
        <v>252.37316085657693</v>
      </c>
      <c r="AK34" s="2361">
        <v>163.47498423721683</v>
      </c>
      <c r="AL34" s="2361">
        <v>335.99340407234462</v>
      </c>
      <c r="AM34" s="2255">
        <v>1047.9591510993826</v>
      </c>
      <c r="AN34" s="696"/>
      <c r="AO34" s="696">
        <v>6683.8391566561859</v>
      </c>
    </row>
    <row r="35" spans="1:41" ht="15" customHeight="1">
      <c r="A35" s="688">
        <v>1999</v>
      </c>
      <c r="B35" s="2255">
        <v>1237.9008375561536</v>
      </c>
      <c r="C35" s="2255">
        <v>66.579407379084557</v>
      </c>
      <c r="D35" s="2255">
        <v>180.10068923363644</v>
      </c>
      <c r="E35" s="2255">
        <v>52.336537179505477</v>
      </c>
      <c r="F35" s="2260">
        <v>0</v>
      </c>
      <c r="G35" s="2255">
        <v>1536.9174713483801</v>
      </c>
      <c r="H35" s="696"/>
      <c r="I35" s="696">
        <v>164.59072677802575</v>
      </c>
      <c r="J35" s="696">
        <v>801.15742922238724</v>
      </c>
      <c r="K35" s="696">
        <v>251.68093558969167</v>
      </c>
      <c r="L35" s="696">
        <v>243.27481949439763</v>
      </c>
      <c r="M35" s="696">
        <v>1460.7039110845021</v>
      </c>
      <c r="N35" s="696"/>
      <c r="O35" s="696">
        <v>416.60969073186391</v>
      </c>
      <c r="P35" s="696">
        <v>197.35039488829011</v>
      </c>
      <c r="Q35" s="696">
        <v>212.93066509539548</v>
      </c>
      <c r="R35" s="696">
        <v>265.12581718817756</v>
      </c>
      <c r="S35" s="696">
        <v>1092.016567903727</v>
      </c>
      <c r="T35" s="696"/>
      <c r="U35" s="696">
        <v>625.35626608953737</v>
      </c>
      <c r="V35" s="696">
        <v>133.64985175894611</v>
      </c>
      <c r="W35" s="696">
        <v>279.45551177509725</v>
      </c>
      <c r="X35" s="696">
        <v>4.9022794401318182</v>
      </c>
      <c r="Y35" s="696">
        <v>311.9858532882015</v>
      </c>
      <c r="Z35" s="696">
        <v>1355.3497623519143</v>
      </c>
      <c r="AA35" s="865"/>
      <c r="AB35" s="696">
        <v>130.0615688199106</v>
      </c>
      <c r="AC35" s="696">
        <v>7.8454023281163039</v>
      </c>
      <c r="AD35" s="696">
        <v>95.246935898113335</v>
      </c>
      <c r="AE35" s="696">
        <v>13.778474847263302</v>
      </c>
      <c r="AF35" s="709">
        <v>0</v>
      </c>
      <c r="AG35" s="696">
        <v>247.41550174623114</v>
      </c>
      <c r="AH35" s="696"/>
      <c r="AI35" s="2255">
        <v>292.72451148436994</v>
      </c>
      <c r="AJ35" s="2255">
        <v>255.09824380265286</v>
      </c>
      <c r="AK35" s="2361">
        <v>170.05528633715323</v>
      </c>
      <c r="AL35" s="2361">
        <v>339.92518932763949</v>
      </c>
      <c r="AM35" s="2255">
        <v>1057.8032309518153</v>
      </c>
      <c r="AN35" s="696"/>
      <c r="AO35" s="696">
        <v>6750.2064453865705</v>
      </c>
    </row>
    <row r="36" spans="1:41" ht="30" customHeight="1">
      <c r="A36" s="686">
        <v>2000</v>
      </c>
      <c r="B36" s="2255">
        <v>1184.9294605718187</v>
      </c>
      <c r="C36" s="2255">
        <v>106.40229953238097</v>
      </c>
      <c r="D36" s="2255">
        <v>175.25967560980115</v>
      </c>
      <c r="E36" s="2255">
        <v>60.180148819782922</v>
      </c>
      <c r="F36" s="2260">
        <v>0</v>
      </c>
      <c r="G36" s="2255">
        <v>1526.7715845337834</v>
      </c>
      <c r="H36" s="865"/>
      <c r="I36" s="696">
        <v>160.01889075036217</v>
      </c>
      <c r="J36" s="696">
        <v>824.58132495072743</v>
      </c>
      <c r="K36" s="696">
        <v>231.89293573761142</v>
      </c>
      <c r="L36" s="696">
        <v>243.47043593178438</v>
      </c>
      <c r="M36" s="696">
        <v>1459.9635873704854</v>
      </c>
      <c r="N36" s="865"/>
      <c r="O36" s="696">
        <v>411.24690883429747</v>
      </c>
      <c r="P36" s="696">
        <v>198.89039985673554</v>
      </c>
      <c r="Q36" s="696">
        <v>217.69445299764786</v>
      </c>
      <c r="R36" s="696">
        <v>269.36716644148328</v>
      </c>
      <c r="S36" s="696">
        <v>1097.1989281301642</v>
      </c>
      <c r="T36" s="865"/>
      <c r="U36" s="696">
        <v>640.53398493066663</v>
      </c>
      <c r="V36" s="696">
        <v>152.3525833777243</v>
      </c>
      <c r="W36" s="696">
        <v>301.61615483265217</v>
      </c>
      <c r="X36" s="696">
        <v>4.7062705356617265</v>
      </c>
      <c r="Y36" s="696">
        <v>303.08267068797954</v>
      </c>
      <c r="Z36" s="696">
        <v>1402.2916643646845</v>
      </c>
      <c r="AA36" s="865"/>
      <c r="AB36" s="696">
        <v>140.72880649853116</v>
      </c>
      <c r="AC36" s="696">
        <v>8.529529772327523</v>
      </c>
      <c r="AD36" s="696">
        <v>102.06501332312544</v>
      </c>
      <c r="AE36" s="696">
        <v>14.55199272341221</v>
      </c>
      <c r="AF36" s="696">
        <v>0.68351514714117745</v>
      </c>
      <c r="AG36" s="696">
        <v>266.55885746453748</v>
      </c>
      <c r="AH36" s="696"/>
      <c r="AI36" s="2255">
        <v>289.75553492919613</v>
      </c>
      <c r="AJ36" s="2255">
        <v>257.48487564727577</v>
      </c>
      <c r="AK36" s="2361">
        <v>176.10002776012226</v>
      </c>
      <c r="AL36" s="2361">
        <v>343.41517800923469</v>
      </c>
      <c r="AM36" s="2255">
        <v>1066.7556163458287</v>
      </c>
      <c r="AN36" s="696"/>
      <c r="AO36" s="696">
        <v>6819.5402382094835</v>
      </c>
    </row>
    <row r="37" spans="1:41" ht="15" customHeight="1">
      <c r="A37" s="686">
        <v>2001</v>
      </c>
      <c r="B37" s="2255">
        <v>1130.168203778579</v>
      </c>
      <c r="C37" s="2255">
        <v>146.13706519803705</v>
      </c>
      <c r="D37" s="2255">
        <v>169.7816468481189</v>
      </c>
      <c r="E37" s="2255">
        <v>68.438373537081389</v>
      </c>
      <c r="F37" s="2260">
        <v>0</v>
      </c>
      <c r="G37" s="2255">
        <v>1514.5252893618165</v>
      </c>
      <c r="H37" s="696"/>
      <c r="I37" s="696">
        <v>155.79325186840236</v>
      </c>
      <c r="J37" s="696">
        <v>826.82535561025895</v>
      </c>
      <c r="K37" s="696">
        <v>221.714296569178</v>
      </c>
      <c r="L37" s="696">
        <v>243.21602575874863</v>
      </c>
      <c r="M37" s="696">
        <v>1447.5489298065877</v>
      </c>
      <c r="N37" s="696"/>
      <c r="O37" s="696">
        <v>407.28229408924244</v>
      </c>
      <c r="P37" s="696">
        <v>200.82540795557563</v>
      </c>
      <c r="Q37" s="696">
        <v>221.57302980598701</v>
      </c>
      <c r="R37" s="696">
        <v>277.49446308463013</v>
      </c>
      <c r="S37" s="696">
        <v>1107.175194935435</v>
      </c>
      <c r="T37" s="696"/>
      <c r="U37" s="696">
        <v>653.89911545999973</v>
      </c>
      <c r="V37" s="696">
        <v>168.06401106525044</v>
      </c>
      <c r="W37" s="696">
        <v>327.21135287580267</v>
      </c>
      <c r="X37" s="696">
        <v>5.9262463715162603</v>
      </c>
      <c r="Y37" s="696">
        <v>296.37225806263751</v>
      </c>
      <c r="Z37" s="696">
        <v>1451.4729838352066</v>
      </c>
      <c r="AA37" s="865"/>
      <c r="AB37" s="696">
        <v>161.33008227037109</v>
      </c>
      <c r="AC37" s="696">
        <v>9.6505662059414909</v>
      </c>
      <c r="AD37" s="696">
        <v>114.85907138853017</v>
      </c>
      <c r="AE37" s="696">
        <v>15.054186700731933</v>
      </c>
      <c r="AF37" s="696">
        <v>0.90650110904584635</v>
      </c>
      <c r="AG37" s="696">
        <v>301.80040767462054</v>
      </c>
      <c r="AH37" s="696"/>
      <c r="AI37" s="2255">
        <v>286.71282150387066</v>
      </c>
      <c r="AJ37" s="2255">
        <v>259.08431248342384</v>
      </c>
      <c r="AK37" s="2361">
        <v>181.26557858888114</v>
      </c>
      <c r="AL37" s="2361">
        <v>345.87395463127018</v>
      </c>
      <c r="AM37" s="2255">
        <v>1072.9366672074457</v>
      </c>
      <c r="AN37" s="696"/>
      <c r="AO37" s="696">
        <v>6895.4594728211114</v>
      </c>
    </row>
    <row r="38" spans="1:41" ht="15" customHeight="1">
      <c r="A38" s="686">
        <v>2002</v>
      </c>
      <c r="B38" s="2255">
        <v>1130.6009096732628</v>
      </c>
      <c r="C38" s="2255">
        <v>195.90830034953473</v>
      </c>
      <c r="D38" s="2255">
        <v>172.37306137634221</v>
      </c>
      <c r="E38" s="2255">
        <v>80.888446303711063</v>
      </c>
      <c r="F38" s="2260">
        <v>0</v>
      </c>
      <c r="G38" s="2255">
        <v>1579.7707177028508</v>
      </c>
      <c r="H38" s="696"/>
      <c r="I38" s="696">
        <v>158.90357286245361</v>
      </c>
      <c r="J38" s="696">
        <v>858.59596489046044</v>
      </c>
      <c r="K38" s="696">
        <v>224.92338340475524</v>
      </c>
      <c r="L38" s="696">
        <v>253.67680065171194</v>
      </c>
      <c r="M38" s="696">
        <v>1496.0997218093812</v>
      </c>
      <c r="N38" s="696"/>
      <c r="O38" s="696">
        <v>421.6364663305846</v>
      </c>
      <c r="P38" s="696">
        <v>210.81302128029722</v>
      </c>
      <c r="Q38" s="696">
        <v>234.96509336739229</v>
      </c>
      <c r="R38" s="696">
        <v>300.66853902859577</v>
      </c>
      <c r="S38" s="696">
        <v>1168.0831200068696</v>
      </c>
      <c r="T38" s="696"/>
      <c r="U38" s="696">
        <v>693.0100573465669</v>
      </c>
      <c r="V38" s="696">
        <v>191.04855857625245</v>
      </c>
      <c r="W38" s="696">
        <v>372.11315668175871</v>
      </c>
      <c r="X38" s="696">
        <v>8.1203248487412356</v>
      </c>
      <c r="Y38" s="696">
        <v>306.90929876145719</v>
      </c>
      <c r="Z38" s="696">
        <v>1571.2013962147764</v>
      </c>
      <c r="AA38" s="865"/>
      <c r="AB38" s="696">
        <v>192.33035000699451</v>
      </c>
      <c r="AC38" s="696">
        <v>11.145646161621203</v>
      </c>
      <c r="AD38" s="696">
        <v>132.27585520338567</v>
      </c>
      <c r="AE38" s="696">
        <v>16.377522494579498</v>
      </c>
      <c r="AF38" s="696">
        <v>2.4686658977962108</v>
      </c>
      <c r="AG38" s="696">
        <v>354.59803976437712</v>
      </c>
      <c r="AH38" s="696"/>
      <c r="AI38" s="2255">
        <v>298.77113046398529</v>
      </c>
      <c r="AJ38" s="2255">
        <v>273.81327098698205</v>
      </c>
      <c r="AK38" s="2361">
        <v>195.44419883123726</v>
      </c>
      <c r="AL38" s="2361">
        <v>365.9070367016152</v>
      </c>
      <c r="AM38" s="2255">
        <v>1133.9356369838199</v>
      </c>
      <c r="AN38" s="696"/>
      <c r="AO38" s="696">
        <v>7303.6886324820744</v>
      </c>
    </row>
    <row r="39" spans="1:41" ht="15" customHeight="1">
      <c r="A39" s="686">
        <v>2003</v>
      </c>
      <c r="B39" s="2255">
        <v>1092.6589487236695</v>
      </c>
      <c r="C39" s="2255">
        <v>241.95111671953501</v>
      </c>
      <c r="D39" s="2255">
        <v>168.82936182187331</v>
      </c>
      <c r="E39" s="2255">
        <v>91.257152727270508</v>
      </c>
      <c r="F39" s="2255">
        <v>0.93829056930325794</v>
      </c>
      <c r="G39" s="2255">
        <v>1595.6348705616517</v>
      </c>
      <c r="H39" s="696"/>
      <c r="I39" s="696">
        <v>156.55835886408212</v>
      </c>
      <c r="J39" s="696">
        <v>857.88734152963741</v>
      </c>
      <c r="K39" s="696">
        <v>220.2791967894542</v>
      </c>
      <c r="L39" s="696">
        <v>255.05651961058163</v>
      </c>
      <c r="M39" s="696">
        <v>1489.7814167937554</v>
      </c>
      <c r="N39" s="696"/>
      <c r="O39" s="696">
        <v>417.8641424705944</v>
      </c>
      <c r="P39" s="696">
        <v>213.07310660229524</v>
      </c>
      <c r="Q39" s="696">
        <v>243.72015997625681</v>
      </c>
      <c r="R39" s="696">
        <v>317.31521805209377</v>
      </c>
      <c r="S39" s="696">
        <v>1191.9726271012403</v>
      </c>
      <c r="T39" s="696"/>
      <c r="U39" s="696">
        <v>704.40377523716268</v>
      </c>
      <c r="V39" s="696">
        <v>218.26576922802963</v>
      </c>
      <c r="W39" s="696">
        <v>409.6463674066905</v>
      </c>
      <c r="X39" s="696">
        <v>9.7913508722705007</v>
      </c>
      <c r="Y39" s="696">
        <v>330.50466918001536</v>
      </c>
      <c r="Z39" s="696">
        <v>1672.6119319241689</v>
      </c>
      <c r="AA39" s="696"/>
      <c r="AB39" s="696">
        <v>220.54601614569177</v>
      </c>
      <c r="AC39" s="696">
        <v>12.203522314728499</v>
      </c>
      <c r="AD39" s="696">
        <v>141.4144274360269</v>
      </c>
      <c r="AE39" s="696">
        <v>17.567116133830769</v>
      </c>
      <c r="AF39" s="696">
        <v>4.8309964369993175</v>
      </c>
      <c r="AG39" s="696">
        <v>396.56207846727727</v>
      </c>
      <c r="AH39" s="696"/>
      <c r="AI39" s="2255">
        <v>301.28974712773595</v>
      </c>
      <c r="AJ39" s="2255">
        <v>280.04406567935791</v>
      </c>
      <c r="AK39" s="2361">
        <v>203.41401607971559</v>
      </c>
      <c r="AL39" s="2361">
        <v>374.64332512720023</v>
      </c>
      <c r="AM39" s="2255">
        <v>1159.3911540140095</v>
      </c>
      <c r="AN39" s="696"/>
      <c r="AO39" s="696">
        <v>7505.9540788621025</v>
      </c>
    </row>
    <row r="40" spans="1:41" ht="15" customHeight="1">
      <c r="A40" s="686">
        <v>2004</v>
      </c>
      <c r="B40" s="2255">
        <v>1049.920671690466</v>
      </c>
      <c r="C40" s="2255">
        <v>287.86860417062456</v>
      </c>
      <c r="D40" s="2255">
        <v>164.0778893876423</v>
      </c>
      <c r="E40" s="2255">
        <v>101.35683108342184</v>
      </c>
      <c r="F40" s="2255">
        <v>2.8201942416103387</v>
      </c>
      <c r="G40" s="2255">
        <v>1606.044190573765</v>
      </c>
      <c r="H40" s="696"/>
      <c r="I40" s="696">
        <v>153.37185024636034</v>
      </c>
      <c r="J40" s="696">
        <v>853.01957350465102</v>
      </c>
      <c r="K40" s="696">
        <v>214.53005911286607</v>
      </c>
      <c r="L40" s="696">
        <v>254.86150332516729</v>
      </c>
      <c r="M40" s="696">
        <v>1475.7829861890448</v>
      </c>
      <c r="N40" s="696"/>
      <c r="O40" s="696">
        <v>414.17552162759341</v>
      </c>
      <c r="P40" s="696">
        <v>214.56399959365893</v>
      </c>
      <c r="Q40" s="696">
        <v>261.47982751374423</v>
      </c>
      <c r="R40" s="696">
        <v>333.75499603415483</v>
      </c>
      <c r="S40" s="696">
        <v>1223.9743447691515</v>
      </c>
      <c r="T40" s="696"/>
      <c r="U40" s="696">
        <v>707.51882975266403</v>
      </c>
      <c r="V40" s="696">
        <v>250.55023360984711</v>
      </c>
      <c r="W40" s="696">
        <v>440.98083734219779</v>
      </c>
      <c r="X40" s="696">
        <v>10.799986757501594</v>
      </c>
      <c r="Y40" s="696">
        <v>364.00841965685129</v>
      </c>
      <c r="Z40" s="696">
        <v>1773.8583071190619</v>
      </c>
      <c r="AA40" s="696"/>
      <c r="AB40" s="696">
        <v>255.19441793785577</v>
      </c>
      <c r="AC40" s="696">
        <v>15.859804550784382</v>
      </c>
      <c r="AD40" s="696">
        <v>152.82822855785682</v>
      </c>
      <c r="AE40" s="696">
        <v>19.458296412114265</v>
      </c>
      <c r="AF40" s="696">
        <v>7.9033752015904213</v>
      </c>
      <c r="AG40" s="696">
        <v>451.2441226602017</v>
      </c>
      <c r="AH40" s="696"/>
      <c r="AI40" s="2255">
        <v>302.73219856430444</v>
      </c>
      <c r="AJ40" s="2255">
        <v>284.90601276208497</v>
      </c>
      <c r="AK40" s="2361">
        <v>210.07728427231086</v>
      </c>
      <c r="AL40" s="2361">
        <v>381.61244675033095</v>
      </c>
      <c r="AM40" s="2255">
        <v>1179.3279423490312</v>
      </c>
      <c r="AN40" s="696"/>
      <c r="AO40" s="696">
        <v>7710.2318936602569</v>
      </c>
    </row>
    <row r="41" spans="1:41" ht="15" customHeight="1">
      <c r="A41" s="686">
        <v>2005</v>
      </c>
      <c r="B41" s="2255">
        <v>1006.4698036351184</v>
      </c>
      <c r="C41" s="2255">
        <v>333.33608932464023</v>
      </c>
      <c r="D41" s="2255">
        <v>158.60508449679818</v>
      </c>
      <c r="E41" s="2255">
        <v>111.28809819568612</v>
      </c>
      <c r="F41" s="2255">
        <v>4.7055337652597595</v>
      </c>
      <c r="G41" s="2255">
        <v>1614.4046094175028</v>
      </c>
      <c r="H41" s="696"/>
      <c r="I41" s="696">
        <v>150.17378148701411</v>
      </c>
      <c r="J41" s="696">
        <v>848.9477386043618</v>
      </c>
      <c r="K41" s="696">
        <v>209.27557787745201</v>
      </c>
      <c r="L41" s="696">
        <v>254.51240559577496</v>
      </c>
      <c r="M41" s="696">
        <v>1462.909503564603</v>
      </c>
      <c r="N41" s="696"/>
      <c r="O41" s="696">
        <v>408.08528001579907</v>
      </c>
      <c r="P41" s="696">
        <v>214.95792768408214</v>
      </c>
      <c r="Q41" s="696">
        <v>283.21182549569193</v>
      </c>
      <c r="R41" s="696">
        <v>347.76832001540691</v>
      </c>
      <c r="S41" s="696">
        <v>1254.0233532109798</v>
      </c>
      <c r="T41" s="696"/>
      <c r="U41" s="696">
        <v>710.48534879846193</v>
      </c>
      <c r="V41" s="696">
        <v>265.58852309639701</v>
      </c>
      <c r="W41" s="696">
        <v>441.64117591665843</v>
      </c>
      <c r="X41" s="696">
        <v>11.835122087867173</v>
      </c>
      <c r="Y41" s="696">
        <v>397.02358128711091</v>
      </c>
      <c r="Z41" s="696">
        <v>1826.5737511864954</v>
      </c>
      <c r="AA41" s="696"/>
      <c r="AB41" s="696">
        <v>291.75694910160217</v>
      </c>
      <c r="AC41" s="696">
        <v>20.445147970292581</v>
      </c>
      <c r="AD41" s="696">
        <v>155.27986604121136</v>
      </c>
      <c r="AE41" s="696">
        <v>20.677133047747301</v>
      </c>
      <c r="AF41" s="696">
        <v>11.211764739635885</v>
      </c>
      <c r="AG41" s="696">
        <v>499.37086090048928</v>
      </c>
      <c r="AH41" s="696"/>
      <c r="AI41" s="2255">
        <v>304.07958206407221</v>
      </c>
      <c r="AJ41" s="2255">
        <v>289.26826452123089</v>
      </c>
      <c r="AK41" s="2361">
        <v>216.01656275483012</v>
      </c>
      <c r="AL41" s="2361">
        <v>387.98863938567899</v>
      </c>
      <c r="AM41" s="2255">
        <v>1197.3530487258122</v>
      </c>
      <c r="AN41" s="696"/>
      <c r="AO41" s="696">
        <v>7854.6351270058831</v>
      </c>
    </row>
    <row r="42" spans="1:41" ht="15" customHeight="1">
      <c r="A42" s="686">
        <v>2006</v>
      </c>
      <c r="B42" s="2255">
        <v>962.31534611261714</v>
      </c>
      <c r="C42" s="2255">
        <v>378.26201257369382</v>
      </c>
      <c r="D42" s="2255">
        <v>152.34518029569352</v>
      </c>
      <c r="E42" s="2255">
        <v>120.9842644194666</v>
      </c>
      <c r="F42" s="2255">
        <v>6.5887574821759616</v>
      </c>
      <c r="G42" s="2255">
        <v>1620.4955608836472</v>
      </c>
      <c r="H42" s="696"/>
      <c r="I42" s="696">
        <v>146.99184855773572</v>
      </c>
      <c r="J42" s="696">
        <v>834.42146572698482</v>
      </c>
      <c r="K42" s="696">
        <v>205.33938530895449</v>
      </c>
      <c r="L42" s="696">
        <v>253.12505308203544</v>
      </c>
      <c r="M42" s="696">
        <v>1439.8777526757106</v>
      </c>
      <c r="N42" s="696"/>
      <c r="O42" s="696">
        <v>401.10869411510203</v>
      </c>
      <c r="P42" s="696">
        <v>215.29630527621222</v>
      </c>
      <c r="Q42" s="696">
        <v>292.5532412460675</v>
      </c>
      <c r="R42" s="696">
        <v>363.18184425988716</v>
      </c>
      <c r="S42" s="696">
        <v>1272.1400848972689</v>
      </c>
      <c r="T42" s="696"/>
      <c r="U42" s="696">
        <v>718.46675949316568</v>
      </c>
      <c r="V42" s="696">
        <v>284.13669021503443</v>
      </c>
      <c r="W42" s="696">
        <v>425.34287197224859</v>
      </c>
      <c r="X42" s="696">
        <v>18.026256004761347</v>
      </c>
      <c r="Y42" s="696">
        <v>417.69314480338107</v>
      </c>
      <c r="Z42" s="696">
        <v>1863.6657224885912</v>
      </c>
      <c r="AA42" s="696"/>
      <c r="AB42" s="696">
        <v>322.84575783646687</v>
      </c>
      <c r="AC42" s="696">
        <v>26.350217415402778</v>
      </c>
      <c r="AD42" s="696">
        <v>152.6064535943045</v>
      </c>
      <c r="AE42" s="696">
        <v>21.214403288321858</v>
      </c>
      <c r="AF42" s="696">
        <v>14.201842559908586</v>
      </c>
      <c r="AG42" s="696">
        <v>537.21867469440463</v>
      </c>
      <c r="AH42" s="696"/>
      <c r="AI42" s="2255">
        <v>305.29288662109667</v>
      </c>
      <c r="AJ42" s="2255">
        <v>293.10585070750199</v>
      </c>
      <c r="AK42" s="2361">
        <v>221.12498988740009</v>
      </c>
      <c r="AL42" s="2361">
        <v>393.75154463176028</v>
      </c>
      <c r="AM42" s="2255">
        <v>1213.2752718477591</v>
      </c>
      <c r="AN42" s="696"/>
      <c r="AO42" s="696">
        <v>7946.6730674873816</v>
      </c>
    </row>
    <row r="43" spans="1:41" ht="15" customHeight="1">
      <c r="A43" s="686">
        <v>2007</v>
      </c>
      <c r="B43" s="2255">
        <v>916.8436534821941</v>
      </c>
      <c r="C43" s="2255">
        <v>422.15669092708276</v>
      </c>
      <c r="D43" s="2255">
        <v>145.14511861367635</v>
      </c>
      <c r="E43" s="2255">
        <v>130.27893365408482</v>
      </c>
      <c r="F43" s="2255">
        <v>8.4561224194217885</v>
      </c>
      <c r="G43" s="2255">
        <v>1622.8805190964597</v>
      </c>
      <c r="H43" s="696"/>
      <c r="I43" s="696">
        <v>143.40500304840569</v>
      </c>
      <c r="J43" s="696">
        <v>816.68388822514135</v>
      </c>
      <c r="K43" s="696">
        <v>200.37679021594107</v>
      </c>
      <c r="L43" s="696">
        <v>250.84767392564891</v>
      </c>
      <c r="M43" s="696">
        <v>1411.313355415137</v>
      </c>
      <c r="N43" s="696"/>
      <c r="O43" s="696">
        <v>399.38767665332949</v>
      </c>
      <c r="P43" s="696">
        <v>215.04897402016911</v>
      </c>
      <c r="Q43" s="696">
        <v>297.62548323386386</v>
      </c>
      <c r="R43" s="696">
        <v>373.75532631145427</v>
      </c>
      <c r="S43" s="696">
        <v>1285.8174602188169</v>
      </c>
      <c r="T43" s="696"/>
      <c r="U43" s="696">
        <v>736.74057223123918</v>
      </c>
      <c r="V43" s="696">
        <v>312.26987158484701</v>
      </c>
      <c r="W43" s="696">
        <v>391.88803481818138</v>
      </c>
      <c r="X43" s="696">
        <v>33.565617964858482</v>
      </c>
      <c r="Y43" s="696">
        <v>430.86186357963555</v>
      </c>
      <c r="Z43" s="696">
        <v>1905.3259601787613</v>
      </c>
      <c r="AA43" s="696"/>
      <c r="AB43" s="696">
        <v>346.73335273570819</v>
      </c>
      <c r="AC43" s="696">
        <v>35.637107243791853</v>
      </c>
      <c r="AD43" s="696">
        <v>147.94009366105871</v>
      </c>
      <c r="AE43" s="696">
        <v>21.081354897447135</v>
      </c>
      <c r="AF43" s="696">
        <v>16.332741069120797</v>
      </c>
      <c r="AG43" s="696">
        <v>567.72464960712671</v>
      </c>
      <c r="AH43" s="696"/>
      <c r="AI43" s="2255">
        <v>305.2587146816802</v>
      </c>
      <c r="AJ43" s="2255">
        <v>295.32151268593401</v>
      </c>
      <c r="AK43" s="2361">
        <v>224.71829073427813</v>
      </c>
      <c r="AL43" s="2361">
        <v>397.43850994871269</v>
      </c>
      <c r="AM43" s="2255">
        <v>1222.737028050605</v>
      </c>
      <c r="AN43" s="696"/>
      <c r="AO43" s="696">
        <v>8015.7989725669067</v>
      </c>
    </row>
    <row r="44" spans="1:41" ht="15" customHeight="1">
      <c r="A44" s="686">
        <v>2008</v>
      </c>
      <c r="B44" s="2255">
        <v>817.36263424827348</v>
      </c>
      <c r="C44" s="2255">
        <v>418.89703565651809</v>
      </c>
      <c r="D44" s="2255">
        <v>133.63703330312319</v>
      </c>
      <c r="E44" s="2255">
        <v>154.41889583077398</v>
      </c>
      <c r="F44" s="2255">
        <v>8.3752778427283907</v>
      </c>
      <c r="G44" s="2255">
        <v>1532.6908768814174</v>
      </c>
      <c r="H44" s="696"/>
      <c r="I44" s="696">
        <v>135.94993151607017</v>
      </c>
      <c r="J44" s="696">
        <v>777.76292698978682</v>
      </c>
      <c r="K44" s="696">
        <v>190.55068766142782</v>
      </c>
      <c r="L44" s="696">
        <v>241.66383071331163</v>
      </c>
      <c r="M44" s="696">
        <v>1345.9273768805963</v>
      </c>
      <c r="N44" s="696"/>
      <c r="O44" s="696">
        <v>393.25900607745143</v>
      </c>
      <c r="P44" s="696">
        <v>211.46770561299715</v>
      </c>
      <c r="Q44" s="696">
        <v>291.21160417581279</v>
      </c>
      <c r="R44" s="696">
        <v>378.42219925239232</v>
      </c>
      <c r="S44" s="696">
        <v>1274.3605151186537</v>
      </c>
      <c r="T44" s="696"/>
      <c r="U44" s="696">
        <v>739.68627351101952</v>
      </c>
      <c r="V44" s="696">
        <v>320.23012686150719</v>
      </c>
      <c r="W44" s="696">
        <v>333.10896947564089</v>
      </c>
      <c r="X44" s="696">
        <v>43.559463506894986</v>
      </c>
      <c r="Y44" s="696">
        <v>434.3920812850144</v>
      </c>
      <c r="Z44" s="696">
        <v>1870.9769146400772</v>
      </c>
      <c r="AA44" s="696"/>
      <c r="AB44" s="696">
        <v>351.97715329976234</v>
      </c>
      <c r="AC44" s="696">
        <v>47.345190627465833</v>
      </c>
      <c r="AD44" s="696">
        <v>138.60603917262571</v>
      </c>
      <c r="AE44" s="696">
        <v>18.39566780598437</v>
      </c>
      <c r="AF44" s="696">
        <v>17.340446970596435</v>
      </c>
      <c r="AG44" s="696">
        <v>573.66449787643478</v>
      </c>
      <c r="AH44" s="696"/>
      <c r="AI44" s="2255">
        <v>297.19109281351001</v>
      </c>
      <c r="AJ44" s="2255">
        <v>289.33777935052126</v>
      </c>
      <c r="AK44" s="2361">
        <v>222.14240852499555</v>
      </c>
      <c r="AL44" s="2361">
        <v>390.1828938297208</v>
      </c>
      <c r="AM44" s="2255">
        <v>1198.8541745187479</v>
      </c>
      <c r="AN44" s="696"/>
      <c r="AO44" s="696">
        <v>7796.4743559159269</v>
      </c>
    </row>
    <row r="45" spans="1:41" ht="15" customHeight="1">
      <c r="A45" s="686">
        <v>2009</v>
      </c>
      <c r="B45" s="2255">
        <v>624.31268375164188</v>
      </c>
      <c r="C45" s="2255">
        <v>396.27492192869175</v>
      </c>
      <c r="D45" s="2255">
        <v>116.34330039362736</v>
      </c>
      <c r="E45" s="2255">
        <v>183.96631500845618</v>
      </c>
      <c r="F45" s="2255">
        <v>7.8878710427748331</v>
      </c>
      <c r="G45" s="2255">
        <v>1328.785092125192</v>
      </c>
      <c r="H45" s="696"/>
      <c r="I45" s="696">
        <v>121.84029774702113</v>
      </c>
      <c r="J45" s="696">
        <v>705.38020420905036</v>
      </c>
      <c r="K45" s="696">
        <v>172.72922709900655</v>
      </c>
      <c r="L45" s="696">
        <v>220.95063254939578</v>
      </c>
      <c r="M45" s="696">
        <v>1220.9003616044738</v>
      </c>
      <c r="N45" s="696"/>
      <c r="O45" s="696">
        <v>368.13453550746658</v>
      </c>
      <c r="P45" s="696">
        <v>197.83348242460062</v>
      </c>
      <c r="Q45" s="696">
        <v>271.66884927634652</v>
      </c>
      <c r="R45" s="696">
        <v>363.08731357841975</v>
      </c>
      <c r="S45" s="696">
        <v>1200.7241807868334</v>
      </c>
      <c r="T45" s="696"/>
      <c r="U45" s="696">
        <v>703.77000445851525</v>
      </c>
      <c r="V45" s="696">
        <v>311.04863144789562</v>
      </c>
      <c r="W45" s="696">
        <v>261.11097630791011</v>
      </c>
      <c r="X45" s="696">
        <v>53.379106939648807</v>
      </c>
      <c r="Y45" s="696">
        <v>422.24862627202333</v>
      </c>
      <c r="Z45" s="696">
        <v>1751.5573454259929</v>
      </c>
      <c r="AA45" s="696"/>
      <c r="AB45" s="696">
        <v>325.31192793340716</v>
      </c>
      <c r="AC45" s="696">
        <v>59.651126245359862</v>
      </c>
      <c r="AD45" s="696">
        <v>127.16416624473379</v>
      </c>
      <c r="AE45" s="696">
        <v>14.850301090409854</v>
      </c>
      <c r="AF45" s="696">
        <v>17.43252869067819</v>
      </c>
      <c r="AG45" s="696">
        <v>544.41005020458886</v>
      </c>
      <c r="AH45" s="696"/>
      <c r="AI45" s="2255">
        <v>275.7714648509405</v>
      </c>
      <c r="AJ45" s="2255">
        <v>269.90338225548595</v>
      </c>
      <c r="AK45" s="2361">
        <v>206.94675824346697</v>
      </c>
      <c r="AL45" s="2361">
        <v>364.82554787374767</v>
      </c>
      <c r="AM45" s="2255">
        <v>1117.4471532236412</v>
      </c>
      <c r="AN45" s="696"/>
      <c r="AO45" s="696">
        <v>7163.8241833707225</v>
      </c>
    </row>
    <row r="46" spans="1:41" ht="30" customHeight="1">
      <c r="A46" s="686">
        <v>2010</v>
      </c>
      <c r="B46" s="2255">
        <v>430.7190999471851</v>
      </c>
      <c r="C46" s="2255">
        <v>448.34096713621238</v>
      </c>
      <c r="D46" s="2255">
        <v>108.61170065544677</v>
      </c>
      <c r="E46" s="2255">
        <v>221.28998604682289</v>
      </c>
      <c r="F46" s="2255">
        <v>8.3026105025224499</v>
      </c>
      <c r="G46" s="2255">
        <v>1217.2643642881894</v>
      </c>
      <c r="H46" s="696"/>
      <c r="I46" s="696">
        <v>116.4907085813099</v>
      </c>
      <c r="J46" s="696">
        <v>690.64164098533695</v>
      </c>
      <c r="K46" s="696">
        <v>169.27158963305976</v>
      </c>
      <c r="L46" s="696">
        <v>217.73172440288468</v>
      </c>
      <c r="M46" s="696">
        <v>1194.1356636025914</v>
      </c>
      <c r="N46" s="696"/>
      <c r="O46" s="696">
        <v>373.02442900618729</v>
      </c>
      <c r="P46" s="696">
        <v>199.68625463719812</v>
      </c>
      <c r="Q46" s="696">
        <v>274.2403081292365</v>
      </c>
      <c r="R46" s="696">
        <v>375.14244188948379</v>
      </c>
      <c r="S46" s="696">
        <v>1222.0934336621058</v>
      </c>
      <c r="T46" s="696"/>
      <c r="U46" s="696">
        <v>723.25903938810382</v>
      </c>
      <c r="V46" s="696">
        <v>329.64752515627407</v>
      </c>
      <c r="W46" s="696">
        <v>215.69843203492002</v>
      </c>
      <c r="X46" s="696">
        <v>65.997281443520293</v>
      </c>
      <c r="Y46" s="696">
        <v>447.49376198289372</v>
      </c>
      <c r="Z46" s="696">
        <v>1782.096040005712</v>
      </c>
      <c r="AA46" s="696"/>
      <c r="AB46" s="696">
        <v>313.97422981987967</v>
      </c>
      <c r="AC46" s="696">
        <v>79.213681835290728</v>
      </c>
      <c r="AD46" s="696">
        <v>130.8931961877264</v>
      </c>
      <c r="AE46" s="696">
        <v>12.877518330442987</v>
      </c>
      <c r="AF46" s="696">
        <v>18.977395434337033</v>
      </c>
      <c r="AG46" s="696">
        <v>555.93602160767693</v>
      </c>
      <c r="AH46" s="696"/>
      <c r="AI46" s="2255">
        <v>275.36602263812</v>
      </c>
      <c r="AJ46" s="2255">
        <v>272.08417757339754</v>
      </c>
      <c r="AK46" s="2361">
        <v>208.43830673694657</v>
      </c>
      <c r="AL46" s="2361">
        <v>368.74943422008965</v>
      </c>
      <c r="AM46" s="2255">
        <v>1124.6379411685537</v>
      </c>
      <c r="AN46" s="696"/>
      <c r="AO46" s="696">
        <v>7096.1634643348289</v>
      </c>
    </row>
    <row r="47" spans="1:41" ht="15" customHeight="1">
      <c r="A47" s="686">
        <v>2011</v>
      </c>
      <c r="B47" s="2255">
        <v>250.34661018525932</v>
      </c>
      <c r="C47" s="2255">
        <v>501.72403145328957</v>
      </c>
      <c r="D47" s="2255">
        <v>102.071911390325</v>
      </c>
      <c r="E47" s="2255">
        <v>264.41979075903146</v>
      </c>
      <c r="F47" s="2255">
        <v>8.2451997458106856</v>
      </c>
      <c r="G47" s="2255">
        <v>1126.7543985045531</v>
      </c>
      <c r="H47" s="696"/>
      <c r="I47" s="696">
        <v>112.43454198832755</v>
      </c>
      <c r="J47" s="696">
        <v>685.74707982281802</v>
      </c>
      <c r="K47" s="696">
        <v>167.44283941272434</v>
      </c>
      <c r="L47" s="696">
        <v>216.31991373330303</v>
      </c>
      <c r="M47" s="696">
        <v>1182.091727008934</v>
      </c>
      <c r="N47" s="696"/>
      <c r="O47" s="696">
        <v>383.50368738107733</v>
      </c>
      <c r="P47" s="696">
        <v>204.23017803563334</v>
      </c>
      <c r="Q47" s="696">
        <v>280.84480264703734</v>
      </c>
      <c r="R47" s="696">
        <v>391.27566032957918</v>
      </c>
      <c r="S47" s="696">
        <v>1259.8518920848637</v>
      </c>
      <c r="T47" s="696"/>
      <c r="U47" s="696">
        <v>736.86939077296392</v>
      </c>
      <c r="V47" s="696">
        <v>348.50043134982928</v>
      </c>
      <c r="W47" s="696">
        <v>180.37802491022197</v>
      </c>
      <c r="X47" s="696">
        <v>74.697295560601631</v>
      </c>
      <c r="Y47" s="696">
        <v>482.84656635332362</v>
      </c>
      <c r="Z47" s="696">
        <v>1823.2917089469404</v>
      </c>
      <c r="AA47" s="696"/>
      <c r="AB47" s="696">
        <v>297.22442502210811</v>
      </c>
      <c r="AC47" s="696">
        <v>102.67812528030815</v>
      </c>
      <c r="AD47" s="696">
        <v>140.24093409296768</v>
      </c>
      <c r="AE47" s="696">
        <v>11.281396820241278</v>
      </c>
      <c r="AF47" s="696">
        <v>21.241971457168265</v>
      </c>
      <c r="AG47" s="696">
        <v>572.66685267279354</v>
      </c>
      <c r="AH47" s="696"/>
      <c r="AI47" s="2255">
        <v>278.66840783128492</v>
      </c>
      <c r="AJ47" s="2255">
        <v>277.9775657914181</v>
      </c>
      <c r="AK47" s="2361">
        <v>212.86570353396883</v>
      </c>
      <c r="AL47" s="2361">
        <v>377.89059580715923</v>
      </c>
      <c r="AM47" s="2255">
        <v>1147.4022729638311</v>
      </c>
      <c r="AN47" s="696"/>
      <c r="AO47" s="696">
        <v>7112.0588521819163</v>
      </c>
    </row>
    <row r="48" spans="1:41" ht="15" customHeight="1">
      <c r="A48" s="686">
        <v>2012</v>
      </c>
      <c r="B48" s="2255">
        <v>127.08801459963685</v>
      </c>
      <c r="C48" s="2255">
        <v>531.264582580877</v>
      </c>
      <c r="D48" s="2255">
        <v>93.536994557042561</v>
      </c>
      <c r="E48" s="2255">
        <v>297.05951790751692</v>
      </c>
      <c r="F48" s="2255">
        <v>7.7336841003102803</v>
      </c>
      <c r="G48" s="2255">
        <v>1056.6827937453836</v>
      </c>
      <c r="H48" s="696"/>
      <c r="I48" s="696">
        <v>107.09954469732054</v>
      </c>
      <c r="J48" s="696">
        <v>672.00402356396842</v>
      </c>
      <c r="K48" s="696">
        <v>163.61624882737235</v>
      </c>
      <c r="L48" s="696">
        <v>211.42861438194831</v>
      </c>
      <c r="M48" s="696">
        <v>1154.1484314706097</v>
      </c>
      <c r="N48" s="696"/>
      <c r="O48" s="696">
        <v>389.22577936972903</v>
      </c>
      <c r="P48" s="696">
        <v>205.90100312601976</v>
      </c>
      <c r="Q48" s="696">
        <v>283.81347086615392</v>
      </c>
      <c r="R48" s="696">
        <v>401.18752343453485</v>
      </c>
      <c r="S48" s="696">
        <v>1280.1277767964375</v>
      </c>
      <c r="T48" s="696"/>
      <c r="U48" s="696">
        <v>736.38076620949744</v>
      </c>
      <c r="V48" s="696">
        <v>359.74606865665589</v>
      </c>
      <c r="W48" s="696">
        <v>153.26880302095026</v>
      </c>
      <c r="X48" s="696">
        <v>79.629201446962909</v>
      </c>
      <c r="Y48" s="696">
        <v>514.97379036868563</v>
      </c>
      <c r="Z48" s="696">
        <v>1843.9986297027519</v>
      </c>
      <c r="AA48" s="696"/>
      <c r="AB48" s="696">
        <v>269.38624330236314</v>
      </c>
      <c r="AC48" s="696">
        <v>126.24554984169527</v>
      </c>
      <c r="AD48" s="696">
        <v>150.56746650860265</v>
      </c>
      <c r="AE48" s="696">
        <v>10.073986480307402</v>
      </c>
      <c r="AF48" s="696">
        <v>23.260266815572045</v>
      </c>
      <c r="AG48" s="696">
        <v>579.53351294854042</v>
      </c>
      <c r="AH48" s="696"/>
      <c r="AI48" s="2255">
        <v>277.94401034353899</v>
      </c>
      <c r="AJ48" s="2255">
        <v>279.76630950595376</v>
      </c>
      <c r="AK48" s="2361">
        <v>214.16353965902414</v>
      </c>
      <c r="AL48" s="2361">
        <v>381.554734149404</v>
      </c>
      <c r="AM48" s="2255">
        <v>1153.4285936579208</v>
      </c>
      <c r="AN48" s="696"/>
      <c r="AO48" s="696">
        <v>7067.9197383216442</v>
      </c>
    </row>
    <row r="49" spans="1:43" ht="15" customHeight="1">
      <c r="A49" s="686">
        <v>2013</v>
      </c>
      <c r="B49" s="2255">
        <v>67.849880236945154</v>
      </c>
      <c r="C49" s="2255">
        <v>549.4532969490283</v>
      </c>
      <c r="D49" s="2255">
        <v>84.65887775316402</v>
      </c>
      <c r="E49" s="2255">
        <v>312.92050969203234</v>
      </c>
      <c r="F49" s="2255">
        <v>7.6958474622716295</v>
      </c>
      <c r="G49" s="2255">
        <v>1022.5784120934418</v>
      </c>
      <c r="H49" s="696"/>
      <c r="I49" s="696">
        <v>101.25173981520325</v>
      </c>
      <c r="J49" s="696">
        <v>653.53653848891349</v>
      </c>
      <c r="K49" s="696">
        <v>158.79903911040361</v>
      </c>
      <c r="L49" s="696">
        <v>204.70126628366279</v>
      </c>
      <c r="M49" s="696">
        <v>1118.2885836981829</v>
      </c>
      <c r="N49" s="696"/>
      <c r="O49" s="696">
        <v>392.50553112387007</v>
      </c>
      <c r="P49" s="696">
        <v>206.11025944483873</v>
      </c>
      <c r="Q49" s="696">
        <v>285.00805883323648</v>
      </c>
      <c r="R49" s="696">
        <v>407.35600913299857</v>
      </c>
      <c r="S49" s="696">
        <v>1290.979858534944</v>
      </c>
      <c r="T49" s="696"/>
      <c r="U49" s="696">
        <v>728.10219167632454</v>
      </c>
      <c r="V49" s="696">
        <v>365.87468752311747</v>
      </c>
      <c r="W49" s="696">
        <v>135.54231174065919</v>
      </c>
      <c r="X49" s="696">
        <v>81.551448173080075</v>
      </c>
      <c r="Y49" s="696">
        <v>531.64299784265177</v>
      </c>
      <c r="Z49" s="696">
        <v>1842.713636955833</v>
      </c>
      <c r="AA49" s="696"/>
      <c r="AB49" s="696">
        <v>248.51644046551752</v>
      </c>
      <c r="AC49" s="696">
        <v>131.81800462746239</v>
      </c>
      <c r="AD49" s="696">
        <v>154.15835898790672</v>
      </c>
      <c r="AE49" s="696">
        <v>9.208551721908556</v>
      </c>
      <c r="AF49" s="696">
        <v>24.746750437781188</v>
      </c>
      <c r="AG49" s="696">
        <v>568.44810624057629</v>
      </c>
      <c r="AH49" s="696"/>
      <c r="AI49" s="2255">
        <v>275.10611359632696</v>
      </c>
      <c r="AJ49" s="2255">
        <v>279.53304851384968</v>
      </c>
      <c r="AK49" s="2361">
        <v>212.521143063479</v>
      </c>
      <c r="AL49" s="2361">
        <v>382.75067384837496</v>
      </c>
      <c r="AM49" s="2255">
        <v>1149.9109790220305</v>
      </c>
      <c r="AN49" s="696"/>
      <c r="AO49" s="696">
        <v>6992.9195765450095</v>
      </c>
    </row>
    <row r="50" spans="1:43" ht="15" customHeight="1">
      <c r="A50" s="686">
        <v>2014</v>
      </c>
      <c r="B50" s="2255">
        <v>45.779987331700681</v>
      </c>
      <c r="C50" s="2255">
        <v>556.62035901722118</v>
      </c>
      <c r="D50" s="2255">
        <v>75.046092243078462</v>
      </c>
      <c r="E50" s="2255">
        <v>318.84749922297709</v>
      </c>
      <c r="F50" s="2255">
        <v>7.6687563378196257</v>
      </c>
      <c r="G50" s="2255">
        <v>1003.9626941527971</v>
      </c>
      <c r="H50" s="696"/>
      <c r="I50" s="696">
        <v>95.225672392592955</v>
      </c>
      <c r="J50" s="696">
        <v>628.52146570398793</v>
      </c>
      <c r="K50" s="696">
        <v>152.6295135544452</v>
      </c>
      <c r="L50" s="696">
        <v>196.02115533159866</v>
      </c>
      <c r="M50" s="696">
        <v>1072.3978069826248</v>
      </c>
      <c r="N50" s="696"/>
      <c r="O50" s="696">
        <v>393.87184767498235</v>
      </c>
      <c r="P50" s="696">
        <v>205.14190084491821</v>
      </c>
      <c r="Q50" s="696">
        <v>284.82106387910216</v>
      </c>
      <c r="R50" s="696">
        <v>410.22875671881491</v>
      </c>
      <c r="S50" s="696">
        <v>1294.0635691178177</v>
      </c>
      <c r="T50" s="696"/>
      <c r="U50" s="696">
        <v>713.15722315552819</v>
      </c>
      <c r="V50" s="696">
        <v>366.76316615635619</v>
      </c>
      <c r="W50" s="696">
        <v>119.89401117248843</v>
      </c>
      <c r="X50" s="696">
        <v>82.380290949836436</v>
      </c>
      <c r="Y50" s="696">
        <v>545.81176296278898</v>
      </c>
      <c r="Z50" s="696">
        <v>1828.0064543969984</v>
      </c>
      <c r="AA50" s="696"/>
      <c r="AB50" s="696">
        <v>226.57512310711115</v>
      </c>
      <c r="AC50" s="696">
        <v>136.67162478760923</v>
      </c>
      <c r="AD50" s="696">
        <v>156.35272883223408</v>
      </c>
      <c r="AE50" s="696">
        <v>8.5506662073010702</v>
      </c>
      <c r="AF50" s="696">
        <v>25.865452592298908</v>
      </c>
      <c r="AG50" s="696">
        <v>554.01559552655442</v>
      </c>
      <c r="AH50" s="696"/>
      <c r="AI50" s="2255">
        <v>270.7597306573054</v>
      </c>
      <c r="AJ50" s="2255">
        <v>277.75376089892239</v>
      </c>
      <c r="AK50" s="2361">
        <v>209.86795492059861</v>
      </c>
      <c r="AL50" s="2361">
        <v>381.95230039026728</v>
      </c>
      <c r="AM50" s="2255">
        <v>1140.3337468670936</v>
      </c>
      <c r="AN50" s="696"/>
      <c r="AO50" s="696">
        <v>6892.779867043886</v>
      </c>
    </row>
    <row r="51" spans="1:43" ht="15" customHeight="1">
      <c r="A51" s="686">
        <v>2015</v>
      </c>
      <c r="B51" s="2255">
        <v>40.011201577487213</v>
      </c>
      <c r="C51" s="2255">
        <v>564.46889354691052</v>
      </c>
      <c r="D51" s="2255">
        <v>66.091809743270417</v>
      </c>
      <c r="E51" s="2255">
        <v>323.34388517200438</v>
      </c>
      <c r="F51" s="2255">
        <v>7.7192884336317666</v>
      </c>
      <c r="G51" s="2255">
        <v>1001.6350784733044</v>
      </c>
      <c r="H51" s="696"/>
      <c r="I51" s="696">
        <v>90.460294921844451</v>
      </c>
      <c r="J51" s="696">
        <v>609.54002712836427</v>
      </c>
      <c r="K51" s="696">
        <v>147.9653875848756</v>
      </c>
      <c r="L51" s="696">
        <v>189.09657932338894</v>
      </c>
      <c r="M51" s="696">
        <v>1037.0622889584736</v>
      </c>
      <c r="N51" s="696"/>
      <c r="O51" s="696">
        <v>398.05524389060702</v>
      </c>
      <c r="P51" s="696">
        <v>205.5847429337517</v>
      </c>
      <c r="Q51" s="696">
        <v>286.9671870752976</v>
      </c>
      <c r="R51" s="696">
        <v>414.96841665587914</v>
      </c>
      <c r="S51" s="696">
        <v>1305.5755905555352</v>
      </c>
      <c r="T51" s="696"/>
      <c r="U51" s="696">
        <v>699.83641114315492</v>
      </c>
      <c r="V51" s="696">
        <v>367.98416249032408</v>
      </c>
      <c r="W51" s="696">
        <v>106.01312349487232</v>
      </c>
      <c r="X51" s="696">
        <v>99.389144585290694</v>
      </c>
      <c r="Y51" s="696">
        <v>564.28255382217469</v>
      </c>
      <c r="Z51" s="696">
        <v>1837.5053955358201</v>
      </c>
      <c r="AA51" s="696"/>
      <c r="AB51" s="696">
        <v>211.41958250170575</v>
      </c>
      <c r="AC51" s="696">
        <v>143.8649149144284</v>
      </c>
      <c r="AD51" s="696">
        <v>158.87598684332494</v>
      </c>
      <c r="AE51" s="696">
        <v>8.0599430947707873</v>
      </c>
      <c r="AF51" s="696">
        <v>26.851342928709553</v>
      </c>
      <c r="AG51" s="696">
        <v>549.07177028293938</v>
      </c>
      <c r="AH51" s="696"/>
      <c r="AI51" s="2255">
        <v>267.75623282063077</v>
      </c>
      <c r="AJ51" s="2255">
        <v>277.79038652356525</v>
      </c>
      <c r="AK51" s="2361">
        <v>208.87539839725429</v>
      </c>
      <c r="AL51" s="2361">
        <v>384.00369857158802</v>
      </c>
      <c r="AM51" s="2255">
        <v>1138.4257163130383</v>
      </c>
      <c r="AN51" s="696"/>
      <c r="AO51" s="2256">
        <v>6869.2758401191104</v>
      </c>
    </row>
    <row r="52" spans="1:43" ht="15" customHeight="1" thickBot="1">
      <c r="A52" s="866"/>
      <c r="B52" s="2261"/>
      <c r="C52" s="2261"/>
      <c r="D52" s="2261"/>
      <c r="E52" s="2261"/>
      <c r="F52" s="2261"/>
      <c r="G52" s="2261"/>
      <c r="H52" s="867"/>
      <c r="I52" s="867"/>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2261"/>
      <c r="AJ52" s="2261"/>
      <c r="AK52" s="2362"/>
      <c r="AL52" s="2362"/>
      <c r="AM52" s="2261"/>
      <c r="AN52" s="867"/>
      <c r="AO52" s="867"/>
    </row>
    <row r="53" spans="1:43" ht="15" customHeight="1" thickTop="1">
      <c r="A53" s="686"/>
      <c r="B53" s="2255"/>
      <c r="C53" s="2255"/>
      <c r="D53" s="2255"/>
      <c r="E53" s="2255"/>
      <c r="F53" s="2255"/>
      <c r="G53" s="2255"/>
      <c r="H53" s="696"/>
      <c r="I53" s="696"/>
      <c r="J53" s="696"/>
      <c r="K53" s="696"/>
      <c r="L53" s="696"/>
      <c r="M53" s="696"/>
      <c r="N53" s="696"/>
      <c r="O53" s="696"/>
      <c r="P53" s="696"/>
      <c r="Q53" s="696"/>
      <c r="R53" s="696"/>
      <c r="S53" s="696"/>
      <c r="T53" s="696"/>
      <c r="U53" s="696"/>
      <c r="V53" s="696"/>
      <c r="W53" s="696"/>
      <c r="X53" s="696"/>
      <c r="Y53" s="696"/>
      <c r="Z53" s="696"/>
      <c r="AA53" s="696"/>
      <c r="AB53" s="696"/>
      <c r="AC53" s="696"/>
      <c r="AD53" s="696"/>
      <c r="AE53" s="696"/>
      <c r="AF53" s="696"/>
      <c r="AG53" s="696"/>
      <c r="AH53" s="696"/>
      <c r="AI53" s="2255"/>
      <c r="AJ53" s="2255"/>
      <c r="AK53" s="2361"/>
      <c r="AL53" s="2361"/>
      <c r="AM53" s="2255"/>
      <c r="AN53" s="696"/>
      <c r="AO53" s="696"/>
    </row>
    <row r="54" spans="1:43" ht="15" customHeight="1">
      <c r="A54" s="662" t="s">
        <v>483</v>
      </c>
      <c r="B54" s="2255"/>
      <c r="C54" s="2255"/>
      <c r="D54" s="2255"/>
      <c r="E54" s="2255"/>
      <c r="F54" s="2255"/>
      <c r="G54" s="2255"/>
      <c r="I54" s="868"/>
      <c r="J54" s="868"/>
      <c r="K54" s="868"/>
      <c r="M54" s="696"/>
      <c r="N54" s="868"/>
      <c r="O54" s="696"/>
      <c r="P54" s="696"/>
      <c r="Q54" s="696"/>
      <c r="R54" s="696"/>
      <c r="S54" s="696"/>
      <c r="T54" s="696"/>
      <c r="U54" s="696"/>
      <c r="V54" s="696"/>
      <c r="W54" s="696"/>
      <c r="X54" s="696"/>
      <c r="Y54" s="696"/>
      <c r="Z54" s="696"/>
      <c r="AA54" s="696"/>
      <c r="AB54" s="696"/>
      <c r="AC54" s="696"/>
      <c r="AD54" s="696"/>
      <c r="AE54" s="696"/>
      <c r="AF54" s="696"/>
      <c r="AG54" s="869"/>
      <c r="AH54" s="696"/>
      <c r="AI54" s="2262"/>
      <c r="AJ54" s="2262"/>
      <c r="AK54" s="2363"/>
      <c r="AL54" s="2361"/>
      <c r="AM54" s="2263"/>
      <c r="AN54" s="696"/>
      <c r="AO54" s="696"/>
    </row>
    <row r="55" spans="1:43" s="712" customFormat="1">
      <c r="A55" s="713" t="s">
        <v>484</v>
      </c>
      <c r="B55" s="2264"/>
      <c r="C55" s="2268"/>
      <c r="D55" s="2268"/>
      <c r="E55" s="2268"/>
      <c r="F55" s="2269"/>
      <c r="G55" s="2269"/>
      <c r="AI55" s="2264"/>
      <c r="AJ55" s="2268">
        <f xml:space="preserve"> AI51+AJ51</f>
        <v>545.54661934419596</v>
      </c>
      <c r="AK55" s="2364"/>
      <c r="AL55" s="2364"/>
      <c r="AM55" s="2264"/>
      <c r="AQ55" s="870"/>
    </row>
    <row r="56" spans="1:43" s="712" customFormat="1">
      <c r="A56" s="712" t="s">
        <v>485</v>
      </c>
      <c r="B56" s="2264"/>
      <c r="C56" s="2268"/>
      <c r="D56" s="2269"/>
      <c r="E56" s="2269"/>
      <c r="F56" s="2269"/>
      <c r="G56" s="2264"/>
      <c r="AG56" s="871"/>
      <c r="AI56" s="2264"/>
      <c r="AJ56" s="2264"/>
      <c r="AK56" s="2364"/>
      <c r="AL56" s="2364"/>
      <c r="AM56" s="2264"/>
    </row>
    <row r="57" spans="1:43" s="712" customFormat="1">
      <c r="A57" s="712" t="s">
        <v>486</v>
      </c>
      <c r="B57" s="2264"/>
      <c r="C57" s="2268"/>
      <c r="D57" s="2269"/>
      <c r="E57" s="2269"/>
      <c r="F57" s="2269"/>
      <c r="G57" s="2264"/>
      <c r="AI57" s="2264"/>
      <c r="AJ57" s="2264"/>
      <c r="AK57" s="2364"/>
      <c r="AL57" s="2364"/>
      <c r="AM57" s="2264"/>
    </row>
    <row r="58" spans="1:43" s="712" customFormat="1">
      <c r="A58" s="713" t="s">
        <v>487</v>
      </c>
      <c r="B58" s="2264"/>
      <c r="C58" s="2268"/>
      <c r="D58" s="2269"/>
      <c r="E58" s="2269"/>
      <c r="F58" s="2269"/>
      <c r="G58" s="2264"/>
      <c r="AI58" s="2264"/>
      <c r="AJ58" s="2264"/>
      <c r="AK58" s="2364"/>
      <c r="AL58" s="2364"/>
      <c r="AM58" s="2264"/>
    </row>
    <row r="59" spans="1:43" s="712" customFormat="1">
      <c r="A59" s="712" t="s">
        <v>488</v>
      </c>
      <c r="B59" s="2264"/>
      <c r="C59" s="2264"/>
      <c r="D59" s="2264"/>
      <c r="E59" s="2264"/>
      <c r="F59" s="2264"/>
      <c r="G59" s="2264"/>
      <c r="AI59" s="2264"/>
      <c r="AJ59" s="2264"/>
      <c r="AK59" s="2364"/>
      <c r="AL59" s="2364"/>
      <c r="AM59" s="2264"/>
    </row>
    <row r="60" spans="1:43" s="712" customFormat="1">
      <c r="A60" s="712" t="s">
        <v>489</v>
      </c>
      <c r="B60" s="2270"/>
      <c r="C60" s="2269"/>
      <c r="D60" s="2269"/>
      <c r="E60" s="2269"/>
      <c r="F60" s="2269"/>
      <c r="G60" s="2264"/>
      <c r="H60" s="872"/>
      <c r="AI60" s="2264"/>
      <c r="AJ60" s="2264"/>
      <c r="AK60" s="2364"/>
      <c r="AL60" s="2364"/>
      <c r="AM60" s="2264"/>
    </row>
    <row r="61" spans="1:43" s="712" customFormat="1">
      <c r="A61" s="712" t="s">
        <v>490</v>
      </c>
      <c r="B61" s="2264"/>
      <c r="C61" s="2268"/>
      <c r="D61" s="2268"/>
      <c r="E61" s="2264"/>
      <c r="F61" s="2264"/>
      <c r="G61" s="2271"/>
      <c r="H61" s="872"/>
      <c r="AI61" s="2264"/>
      <c r="AJ61" s="2264"/>
      <c r="AK61" s="2364"/>
      <c r="AL61" s="2364"/>
      <c r="AM61" s="2264"/>
    </row>
    <row r="62" spans="1:43" s="712" customFormat="1">
      <c r="A62" s="712" t="s">
        <v>491</v>
      </c>
      <c r="B62" s="2264"/>
      <c r="C62" s="2270"/>
      <c r="D62" s="2270"/>
      <c r="E62" s="2264"/>
      <c r="F62" s="2264"/>
      <c r="G62" s="2264"/>
      <c r="AI62" s="2264"/>
      <c r="AJ62" s="2264"/>
      <c r="AK62" s="2364"/>
      <c r="AL62" s="2364"/>
      <c r="AM62" s="2264"/>
    </row>
    <row r="63" spans="1:43" s="712" customFormat="1">
      <c r="A63" s="873" t="s">
        <v>492</v>
      </c>
      <c r="B63" s="2264"/>
      <c r="C63" s="2271"/>
      <c r="D63" s="2272"/>
      <c r="E63" s="2272"/>
      <c r="F63" s="2271"/>
      <c r="G63" s="2264"/>
      <c r="AI63" s="2264"/>
      <c r="AJ63" s="2264"/>
      <c r="AK63" s="2364"/>
      <c r="AL63" s="2364"/>
      <c r="AM63" s="2264"/>
    </row>
    <row r="64" spans="1:43" s="712" customFormat="1">
      <c r="A64" s="874" t="s">
        <v>493</v>
      </c>
      <c r="B64" s="2264"/>
      <c r="C64" s="2264"/>
      <c r="D64" s="2264"/>
      <c r="E64" s="2264"/>
      <c r="F64" s="2264"/>
      <c r="G64" s="2264"/>
      <c r="AI64" s="2264"/>
      <c r="AJ64" s="2264"/>
      <c r="AK64" s="2364"/>
      <c r="AL64" s="2364"/>
      <c r="AM64" s="2264"/>
    </row>
    <row r="65" spans="1:39" s="712" customFormat="1" ht="15" customHeight="1">
      <c r="A65" s="875" t="s">
        <v>494</v>
      </c>
      <c r="B65" s="2273"/>
      <c r="C65" s="2273"/>
      <c r="D65" s="2273"/>
      <c r="E65" s="2273"/>
      <c r="F65" s="2273"/>
      <c r="G65" s="2264"/>
      <c r="AI65" s="2264"/>
      <c r="AJ65" s="2264"/>
      <c r="AK65" s="2364"/>
      <c r="AL65" s="2364"/>
      <c r="AM65" s="2264"/>
    </row>
    <row r="66" spans="1:39" ht="14.25" customHeight="1">
      <c r="A66" s="875" t="s">
        <v>495</v>
      </c>
      <c r="B66" s="2273"/>
      <c r="C66" s="2273"/>
      <c r="D66" s="2273"/>
      <c r="E66" s="2273"/>
      <c r="F66" s="2273"/>
      <c r="G66" s="2274"/>
    </row>
    <row r="67" spans="1:39" ht="14.25" customHeight="1">
      <c r="A67" s="875" t="s">
        <v>496</v>
      </c>
      <c r="B67" s="2273"/>
      <c r="C67" s="2273"/>
      <c r="D67" s="2273"/>
      <c r="E67" s="2273"/>
      <c r="F67" s="2273"/>
      <c r="G67" s="2274"/>
    </row>
    <row r="68" spans="1:39" ht="15" customHeight="1"/>
    <row r="69" spans="1:39">
      <c r="A69" s="876" t="s">
        <v>361</v>
      </c>
      <c r="B69" s="2275"/>
      <c r="C69" s="2274"/>
      <c r="D69" s="2274"/>
      <c r="E69" s="2274"/>
      <c r="F69" s="2274"/>
      <c r="G69" s="2275"/>
      <c r="H69" s="878"/>
    </row>
    <row r="70" spans="1:39">
      <c r="A70" s="719" t="s">
        <v>497</v>
      </c>
    </row>
    <row r="72" spans="1:39">
      <c r="A72" s="879"/>
    </row>
    <row r="73" spans="1:39">
      <c r="A73" s="880"/>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zoomScaleSheetLayoutView="130" workbookViewId="0">
      <pane xSplit="1" ySplit="4" topLeftCell="B5" activePane="bottomRight" state="frozen"/>
      <selection activeCell="A52" sqref="A52:E52"/>
      <selection pane="topRight" activeCell="A52" sqref="A52:E52"/>
      <selection pane="bottomLeft" activeCell="A52" sqref="A52:E52"/>
      <selection pane="bottomRight" activeCell="E43" sqref="E4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498</v>
      </c>
      <c r="B1" s="10"/>
      <c r="C1" s="101"/>
      <c r="D1" s="881"/>
      <c r="E1" s="101"/>
      <c r="F1" s="101"/>
      <c r="G1" s="101"/>
      <c r="H1" s="10"/>
    </row>
    <row r="2" spans="1:37" ht="13.9" customHeight="1" thickBot="1">
      <c r="A2" s="882" t="s">
        <v>355</v>
      </c>
      <c r="B2" s="883"/>
      <c r="C2" s="101"/>
      <c r="D2" s="101"/>
      <c r="E2" s="101"/>
      <c r="F2" s="101"/>
      <c r="G2" s="101"/>
      <c r="H2" s="10"/>
      <c r="I2" s="10"/>
      <c r="J2" s="10"/>
      <c r="K2" s="10"/>
      <c r="L2" s="10"/>
      <c r="M2" s="10"/>
      <c r="N2" s="10"/>
      <c r="O2" s="10"/>
      <c r="P2" s="10"/>
      <c r="Q2" s="10"/>
      <c r="R2" s="12" t="s">
        <v>499</v>
      </c>
      <c r="S2" s="884"/>
      <c r="T2" s="884"/>
      <c r="U2" s="10"/>
      <c r="V2" s="10"/>
      <c r="W2" s="10"/>
      <c r="X2" s="10"/>
      <c r="Y2" s="10"/>
      <c r="Z2" s="10"/>
      <c r="AA2" s="10"/>
      <c r="AB2" s="10"/>
      <c r="AC2" s="10"/>
      <c r="AD2" s="10"/>
      <c r="AE2" s="10"/>
      <c r="AF2" s="10"/>
      <c r="AG2" s="10"/>
      <c r="AH2" s="10"/>
      <c r="AI2" s="2453" t="s">
        <v>499</v>
      </c>
      <c r="AJ2" s="2453"/>
      <c r="AK2" s="2453"/>
    </row>
    <row r="3" spans="1:37" s="10" customFormat="1" ht="15" customHeight="1" thickTop="1">
      <c r="A3" s="885"/>
      <c r="B3" s="2454" t="s">
        <v>500</v>
      </c>
      <c r="C3" s="2454"/>
      <c r="D3" s="2454"/>
      <c r="E3" s="2454"/>
      <c r="F3" s="2454"/>
      <c r="G3" s="25"/>
      <c r="H3" s="2408" t="s">
        <v>450</v>
      </c>
      <c r="I3" s="2454"/>
      <c r="J3" s="2454"/>
      <c r="K3" s="2454"/>
      <c r="L3" s="2454"/>
      <c r="M3" s="25"/>
      <c r="N3" s="2408" t="s">
        <v>451</v>
      </c>
      <c r="O3" s="2408"/>
      <c r="P3" s="2408"/>
      <c r="Q3" s="2408"/>
      <c r="R3" s="2408"/>
      <c r="S3" s="25"/>
      <c r="T3" s="2408" t="s">
        <v>452</v>
      </c>
      <c r="U3" s="2408"/>
      <c r="V3" s="2408"/>
      <c r="W3" s="2408"/>
      <c r="X3" s="2408"/>
      <c r="Y3" s="2408"/>
      <c r="Z3" s="253"/>
      <c r="AA3" s="2408" t="s">
        <v>453</v>
      </c>
      <c r="AB3" s="2454"/>
      <c r="AC3" s="2454"/>
      <c r="AD3" s="2455"/>
      <c r="AE3" s="253"/>
      <c r="AF3" s="2408" t="s">
        <v>501</v>
      </c>
      <c r="AG3" s="2408"/>
      <c r="AH3" s="2408"/>
      <c r="AI3" s="2408"/>
      <c r="AJ3" s="649"/>
      <c r="AK3" s="886"/>
    </row>
    <row r="4" spans="1:37" s="2354" customFormat="1" ht="19.5" customHeight="1">
      <c r="A4" s="2348"/>
      <c r="B4" s="2349" t="s">
        <v>457</v>
      </c>
      <c r="C4" s="2349" t="s">
        <v>458</v>
      </c>
      <c r="D4" s="2349" t="s">
        <v>459</v>
      </c>
      <c r="E4" s="2349" t="s">
        <v>460</v>
      </c>
      <c r="F4" s="2350"/>
      <c r="G4" s="2349"/>
      <c r="H4" s="2349" t="s">
        <v>461</v>
      </c>
      <c r="I4" s="2349" t="s">
        <v>462</v>
      </c>
      <c r="J4" s="2349" t="s">
        <v>463</v>
      </c>
      <c r="K4" s="2349" t="s">
        <v>464</v>
      </c>
      <c r="L4" s="2350"/>
      <c r="M4" s="2349"/>
      <c r="N4" s="2349" t="s">
        <v>465</v>
      </c>
      <c r="O4" s="2349" t="s">
        <v>466</v>
      </c>
      <c r="P4" s="2349" t="s">
        <v>467</v>
      </c>
      <c r="Q4" s="2349" t="s">
        <v>468</v>
      </c>
      <c r="R4" s="2350"/>
      <c r="S4" s="2349"/>
      <c r="T4" s="2351" t="s">
        <v>469</v>
      </c>
      <c r="U4" s="2351" t="s">
        <v>470</v>
      </c>
      <c r="V4" s="2352" t="s">
        <v>502</v>
      </c>
      <c r="W4" s="2352" t="s">
        <v>503</v>
      </c>
      <c r="X4" s="2351" t="s">
        <v>473</v>
      </c>
      <c r="Y4" s="2350"/>
      <c r="Z4" s="2349"/>
      <c r="AA4" s="2349" t="s">
        <v>474</v>
      </c>
      <c r="AB4" s="2349" t="s">
        <v>475</v>
      </c>
      <c r="AC4" s="2349" t="s">
        <v>476</v>
      </c>
      <c r="AD4" s="2350"/>
      <c r="AE4" s="2353"/>
      <c r="AF4" s="2349" t="s">
        <v>479</v>
      </c>
      <c r="AG4" s="2349" t="s">
        <v>480</v>
      </c>
      <c r="AH4" s="2349" t="s">
        <v>481</v>
      </c>
      <c r="AI4" s="2350"/>
      <c r="AJ4" s="2349"/>
      <c r="AK4" s="2350"/>
    </row>
    <row r="5" spans="1:37" s="10" customFormat="1" ht="15" customHeight="1">
      <c r="A5" s="16">
        <v>1990</v>
      </c>
      <c r="B5" s="891">
        <v>38.994464940684033</v>
      </c>
      <c r="C5" s="891">
        <v>58.867199999999997</v>
      </c>
      <c r="D5" s="891">
        <v>25.461504123579662</v>
      </c>
      <c r="E5" s="892">
        <v>0</v>
      </c>
      <c r="F5" s="891"/>
      <c r="H5" s="891">
        <v>459.36485849366801</v>
      </c>
      <c r="I5" s="891">
        <v>628.45500000000004</v>
      </c>
      <c r="J5" s="891">
        <v>311</v>
      </c>
      <c r="K5" s="891">
        <v>474.92099999999846</v>
      </c>
      <c r="L5" s="893"/>
      <c r="N5" s="891">
        <v>295.36884958143645</v>
      </c>
      <c r="O5" s="891">
        <v>666.03897815140635</v>
      </c>
      <c r="P5" s="891">
        <v>488.70816410820549</v>
      </c>
      <c r="Q5" s="891">
        <v>370.67012856996996</v>
      </c>
      <c r="R5" s="894"/>
      <c r="S5" s="25"/>
      <c r="T5" s="891">
        <v>217.43761157597322</v>
      </c>
      <c r="U5" s="892">
        <v>0</v>
      </c>
      <c r="V5" s="891">
        <v>14.743698701333912</v>
      </c>
      <c r="W5" s="891">
        <v>0.96294775300375612</v>
      </c>
      <c r="X5" s="891">
        <v>52.917985608863752</v>
      </c>
      <c r="Y5" s="825"/>
      <c r="AA5" s="891">
        <v>118.62295361568091</v>
      </c>
      <c r="AB5" s="891">
        <v>64.240938449048485</v>
      </c>
      <c r="AC5" s="891">
        <v>143.15903567525376</v>
      </c>
      <c r="AD5" s="891"/>
      <c r="AF5" s="891">
        <v>227.53556877983829</v>
      </c>
      <c r="AG5" s="891">
        <v>244.40831999999997</v>
      </c>
      <c r="AH5" s="891">
        <v>90.72</v>
      </c>
      <c r="AI5" s="825"/>
      <c r="AK5" s="893"/>
    </row>
    <row r="6" spans="1:37" s="10" customFormat="1" ht="15" customHeight="1">
      <c r="A6" s="16">
        <v>1991</v>
      </c>
      <c r="B6" s="825">
        <v>38.994464940684033</v>
      </c>
      <c r="C6" s="825">
        <v>58.867199999999997</v>
      </c>
      <c r="D6" s="825">
        <v>25.461504123579662</v>
      </c>
      <c r="E6" s="892">
        <v>0</v>
      </c>
      <c r="F6" s="825"/>
      <c r="G6" s="25"/>
      <c r="H6" s="825">
        <v>454.19982298721902</v>
      </c>
      <c r="I6" s="825">
        <v>622.90950000000157</v>
      </c>
      <c r="J6" s="825">
        <v>300.36</v>
      </c>
      <c r="K6" s="825">
        <v>465.90889999999854</v>
      </c>
      <c r="L6" s="893"/>
      <c r="M6" s="25"/>
      <c r="N6" s="825">
        <v>291.56288739308292</v>
      </c>
      <c r="O6" s="825">
        <v>664.75693101529828</v>
      </c>
      <c r="P6" s="825">
        <v>477.8690241601339</v>
      </c>
      <c r="Q6" s="825">
        <v>373.19404362221542</v>
      </c>
      <c r="R6" s="893"/>
      <c r="S6" s="25"/>
      <c r="T6" s="825">
        <v>218.56397808778377</v>
      </c>
      <c r="U6" s="892">
        <v>0</v>
      </c>
      <c r="V6" s="825">
        <v>14.174855441652936</v>
      </c>
      <c r="W6" s="825">
        <v>0.9870377705831167</v>
      </c>
      <c r="X6" s="825">
        <v>53.290706990926097</v>
      </c>
      <c r="Y6" s="825"/>
      <c r="Z6" s="25"/>
      <c r="AA6" s="825">
        <v>118.62101499348658</v>
      </c>
      <c r="AB6" s="825">
        <v>63.007609664081869</v>
      </c>
      <c r="AC6" s="825">
        <v>143.15903567525376</v>
      </c>
      <c r="AD6" s="825"/>
      <c r="AE6" s="25"/>
      <c r="AF6" s="825">
        <v>222.21620711827285</v>
      </c>
      <c r="AG6" s="825">
        <v>244.40831999999997</v>
      </c>
      <c r="AH6" s="825">
        <v>90.72</v>
      </c>
      <c r="AI6" s="825"/>
      <c r="AJ6" s="25"/>
      <c r="AK6" s="893"/>
    </row>
    <row r="7" spans="1:37" s="10" customFormat="1" ht="15" customHeight="1">
      <c r="A7" s="16">
        <v>1992</v>
      </c>
      <c r="B7" s="825">
        <v>38.99446494068404</v>
      </c>
      <c r="C7" s="825">
        <v>58.867199999999997</v>
      </c>
      <c r="D7" s="825">
        <v>25.461504123579662</v>
      </c>
      <c r="E7" s="892">
        <v>0</v>
      </c>
      <c r="F7" s="825"/>
      <c r="G7" s="25"/>
      <c r="H7" s="825">
        <v>458</v>
      </c>
      <c r="I7" s="825">
        <v>617.3640000000014</v>
      </c>
      <c r="J7" s="825">
        <v>298.5</v>
      </c>
      <c r="K7" s="825">
        <v>456.89679999999862</v>
      </c>
      <c r="L7" s="893"/>
      <c r="M7" s="25"/>
      <c r="N7" s="825">
        <v>287.46813282797376</v>
      </c>
      <c r="O7" s="825">
        <v>661.99798238102528</v>
      </c>
      <c r="P7" s="825">
        <v>465.39246417897397</v>
      </c>
      <c r="Q7" s="825">
        <v>374.52984955305141</v>
      </c>
      <c r="R7" s="893"/>
      <c r="S7" s="25"/>
      <c r="T7" s="825">
        <v>219.65889469866971</v>
      </c>
      <c r="U7" s="892">
        <v>0</v>
      </c>
      <c r="V7" s="825">
        <v>13.566118522800133</v>
      </c>
      <c r="W7" s="825">
        <v>1.0121405353899153</v>
      </c>
      <c r="X7" s="825">
        <v>53.665212860851071</v>
      </c>
      <c r="Y7" s="825"/>
      <c r="Z7" s="25"/>
      <c r="AA7" s="825">
        <v>118.61907637129222</v>
      </c>
      <c r="AB7" s="825">
        <v>61.786223421642717</v>
      </c>
      <c r="AC7" s="825">
        <v>143.15903567525376</v>
      </c>
      <c r="AD7" s="825"/>
      <c r="AE7" s="25"/>
      <c r="AF7" s="825">
        <v>216.9419824335796</v>
      </c>
      <c r="AG7" s="825">
        <v>244.40831999999997</v>
      </c>
      <c r="AH7" s="825">
        <v>90.72</v>
      </c>
      <c r="AI7" s="825"/>
      <c r="AJ7" s="25"/>
      <c r="AK7" s="893"/>
    </row>
    <row r="8" spans="1:37" s="10" customFormat="1" ht="15" customHeight="1">
      <c r="A8" s="16">
        <v>1993</v>
      </c>
      <c r="B8" s="825">
        <v>38.994464940684033</v>
      </c>
      <c r="C8" s="825">
        <v>58.867199999999997</v>
      </c>
      <c r="D8" s="825">
        <v>25.461504123579662</v>
      </c>
      <c r="E8" s="892">
        <v>0</v>
      </c>
      <c r="F8" s="825"/>
      <c r="G8" s="25"/>
      <c r="H8" s="825">
        <v>423</v>
      </c>
      <c r="I8" s="825">
        <v>611.81850000000122</v>
      </c>
      <c r="J8" s="825">
        <v>289.01</v>
      </c>
      <c r="K8" s="825">
        <v>447.8846999999987</v>
      </c>
      <c r="L8" s="893"/>
      <c r="M8" s="25"/>
      <c r="N8" s="825">
        <v>283.29116588397994</v>
      </c>
      <c r="O8" s="825">
        <v>659.62306171082014</v>
      </c>
      <c r="P8" s="825">
        <v>456.41545057801926</v>
      </c>
      <c r="Q8" s="825">
        <v>376.33189582684025</v>
      </c>
      <c r="R8" s="893"/>
      <c r="S8" s="25"/>
      <c r="T8" s="825">
        <v>220.72526932787784</v>
      </c>
      <c r="U8" s="892">
        <v>0</v>
      </c>
      <c r="V8" s="825">
        <v>12.932967970022604</v>
      </c>
      <c r="W8" s="825">
        <v>1.0380600015222414</v>
      </c>
      <c r="X8" s="825">
        <v>54.04589944955309</v>
      </c>
      <c r="Y8" s="825"/>
      <c r="Z8" s="25"/>
      <c r="AA8" s="825">
        <v>118.61713774909788</v>
      </c>
      <c r="AB8" s="825">
        <v>60.57677972173105</v>
      </c>
      <c r="AC8" s="825">
        <v>143.15903567525376</v>
      </c>
      <c r="AD8" s="825"/>
      <c r="AE8" s="25"/>
      <c r="AF8" s="825">
        <v>211.67537737850517</v>
      </c>
      <c r="AG8" s="825">
        <v>244.40831999999997</v>
      </c>
      <c r="AH8" s="825">
        <v>90.72</v>
      </c>
      <c r="AI8" s="825"/>
      <c r="AJ8" s="25"/>
      <c r="AK8" s="893"/>
    </row>
    <row r="9" spans="1:37" s="10" customFormat="1" ht="15" customHeight="1">
      <c r="A9" s="16">
        <v>1994</v>
      </c>
      <c r="B9" s="825">
        <v>38.994464940684026</v>
      </c>
      <c r="C9" s="825">
        <v>58.867199999999997</v>
      </c>
      <c r="D9" s="825">
        <v>25.461504123579665</v>
      </c>
      <c r="E9" s="892">
        <v>0</v>
      </c>
      <c r="F9" s="825"/>
      <c r="G9" s="25"/>
      <c r="H9" s="825">
        <v>450</v>
      </c>
      <c r="I9" s="825">
        <v>606.27300000000105</v>
      </c>
      <c r="J9" s="825">
        <v>281.08</v>
      </c>
      <c r="K9" s="825">
        <v>438.87259999999878</v>
      </c>
      <c r="L9" s="893"/>
      <c r="M9" s="25"/>
      <c r="N9" s="825">
        <v>279.13184975462968</v>
      </c>
      <c r="O9" s="825">
        <v>657.04292500498411</v>
      </c>
      <c r="P9" s="825">
        <v>445.80160432478988</v>
      </c>
      <c r="Q9" s="825">
        <v>377.91107525035449</v>
      </c>
      <c r="R9" s="893"/>
      <c r="S9" s="25"/>
      <c r="T9" s="825">
        <v>221.78270996265039</v>
      </c>
      <c r="U9" s="892">
        <v>0</v>
      </c>
      <c r="V9" s="825">
        <v>12.249967603017591</v>
      </c>
      <c r="W9" s="825">
        <v>1.0646001230781812</v>
      </c>
      <c r="X9" s="825">
        <v>54.437162987946159</v>
      </c>
      <c r="Y9" s="825"/>
      <c r="Z9" s="25"/>
      <c r="AA9" s="825">
        <v>123.10120587440358</v>
      </c>
      <c r="AB9" s="825">
        <v>59.379278564346833</v>
      </c>
      <c r="AC9" s="825">
        <v>143.74742138248632</v>
      </c>
      <c r="AD9" s="825"/>
      <c r="AE9" s="25"/>
      <c r="AF9" s="825">
        <v>206.38108070207502</v>
      </c>
      <c r="AG9" s="825">
        <v>244.40831999999997</v>
      </c>
      <c r="AH9" s="825">
        <v>90.72</v>
      </c>
      <c r="AI9" s="825"/>
      <c r="AJ9" s="25"/>
      <c r="AK9" s="893"/>
    </row>
    <row r="10" spans="1:37" s="10" customFormat="1" ht="15" customHeight="1">
      <c r="A10" s="16">
        <v>1995</v>
      </c>
      <c r="B10" s="825">
        <v>38.994464940684026</v>
      </c>
      <c r="C10" s="825">
        <v>58.867199999999997</v>
      </c>
      <c r="D10" s="825">
        <v>25.461504123579658</v>
      </c>
      <c r="E10" s="892">
        <v>0</v>
      </c>
      <c r="F10" s="825"/>
      <c r="G10" s="25"/>
      <c r="H10" s="825">
        <v>406</v>
      </c>
      <c r="I10" s="825">
        <v>592.78088109269459</v>
      </c>
      <c r="J10" s="825">
        <v>265.64</v>
      </c>
      <c r="K10" s="825">
        <v>413.95142857142855</v>
      </c>
      <c r="L10" s="893"/>
      <c r="M10" s="25"/>
      <c r="N10" s="825">
        <v>275.03974414728452</v>
      </c>
      <c r="O10" s="825">
        <v>653.61802477764593</v>
      </c>
      <c r="P10" s="825">
        <v>435.26820446953531</v>
      </c>
      <c r="Q10" s="825">
        <v>378.57828063036129</v>
      </c>
      <c r="R10" s="893"/>
      <c r="S10" s="25"/>
      <c r="T10" s="825">
        <v>222.79270142384979</v>
      </c>
      <c r="U10" s="892">
        <v>0</v>
      </c>
      <c r="V10" s="825">
        <v>11.484817799820219</v>
      </c>
      <c r="W10" s="825">
        <v>1.091564854155824</v>
      </c>
      <c r="X10" s="825">
        <v>48.809121385636956</v>
      </c>
      <c r="Y10" s="825"/>
      <c r="Z10" s="25"/>
      <c r="AA10" s="825">
        <v>127.58527399970926</v>
      </c>
      <c r="AB10" s="825">
        <v>58.193719949490074</v>
      </c>
      <c r="AC10" s="825">
        <v>144.33580708971886</v>
      </c>
      <c r="AD10" s="825"/>
      <c r="AE10" s="25"/>
      <c r="AF10" s="825">
        <v>201.02598718654278</v>
      </c>
      <c r="AG10" s="825">
        <v>244.40831999999997</v>
      </c>
      <c r="AH10" s="825">
        <v>90.72</v>
      </c>
      <c r="AI10" s="825"/>
      <c r="AJ10" s="25"/>
      <c r="AK10" s="893"/>
    </row>
    <row r="11" spans="1:37" s="10" customFormat="1" ht="15" customHeight="1">
      <c r="A11" s="16">
        <v>1996</v>
      </c>
      <c r="B11" s="825">
        <v>38.994464940684026</v>
      </c>
      <c r="C11" s="825">
        <v>58.867199999999997</v>
      </c>
      <c r="D11" s="825">
        <v>25.461504123579662</v>
      </c>
      <c r="E11" s="892">
        <v>0</v>
      </c>
      <c r="F11" s="825"/>
      <c r="G11" s="25"/>
      <c r="H11" s="825">
        <v>409</v>
      </c>
      <c r="I11" s="825">
        <v>592.95340838119967</v>
      </c>
      <c r="J11" s="825">
        <v>257.89220897086204</v>
      </c>
      <c r="K11" s="825">
        <v>414.08494990549042</v>
      </c>
      <c r="L11" s="893"/>
      <c r="M11" s="25"/>
      <c r="N11" s="825">
        <v>254.07503598483396</v>
      </c>
      <c r="O11" s="825">
        <v>639.56461344140439</v>
      </c>
      <c r="P11" s="825">
        <v>426.46682784993698</v>
      </c>
      <c r="Q11" s="825">
        <v>375.00893989328824</v>
      </c>
      <c r="R11" s="893"/>
      <c r="S11" s="25"/>
      <c r="T11" s="825">
        <v>223.76315852753032</v>
      </c>
      <c r="U11" s="892">
        <v>0</v>
      </c>
      <c r="V11" s="825">
        <v>9.3443180773941101</v>
      </c>
      <c r="W11" s="825">
        <v>1.1141708916582498</v>
      </c>
      <c r="X11" s="825">
        <v>44.356405015567525</v>
      </c>
      <c r="Y11" s="825"/>
      <c r="Z11" s="25"/>
      <c r="AA11" s="825">
        <v>132.06934212501488</v>
      </c>
      <c r="AB11" s="825">
        <v>57.020103877160778</v>
      </c>
      <c r="AC11" s="825">
        <v>144.92419279695139</v>
      </c>
      <c r="AD11" s="825"/>
      <c r="AE11" s="25"/>
      <c r="AF11" s="825">
        <v>196.10307274403638</v>
      </c>
      <c r="AG11" s="825">
        <v>244.40831999999997</v>
      </c>
      <c r="AH11" s="825">
        <v>90.72</v>
      </c>
      <c r="AI11" s="825"/>
      <c r="AJ11" s="25"/>
      <c r="AK11" s="893"/>
    </row>
    <row r="12" spans="1:37" s="10" customFormat="1" ht="15" customHeight="1">
      <c r="A12" s="16">
        <v>1997</v>
      </c>
      <c r="B12" s="825">
        <v>38.994464940684026</v>
      </c>
      <c r="C12" s="825">
        <v>58.867199999999997</v>
      </c>
      <c r="D12" s="825">
        <v>26.208887675150287</v>
      </c>
      <c r="E12" s="892">
        <v>0</v>
      </c>
      <c r="F12" s="825"/>
      <c r="G12" s="25"/>
      <c r="H12" s="825">
        <v>414</v>
      </c>
      <c r="I12" s="825">
        <v>590.3049406160967</v>
      </c>
      <c r="J12" s="825">
        <v>250.55251572563697</v>
      </c>
      <c r="K12" s="825">
        <v>408.34375438220229</v>
      </c>
      <c r="L12" s="893"/>
      <c r="M12" s="25"/>
      <c r="N12" s="825">
        <v>240.1925366635981</v>
      </c>
      <c r="O12" s="825">
        <v>630.11133538440947</v>
      </c>
      <c r="P12" s="825">
        <v>416.09129070158303</v>
      </c>
      <c r="Q12" s="825">
        <v>373.76027709590477</v>
      </c>
      <c r="R12" s="893"/>
      <c r="S12" s="25"/>
      <c r="T12" s="825">
        <v>224.79405099258145</v>
      </c>
      <c r="U12" s="892">
        <v>0</v>
      </c>
      <c r="V12" s="825">
        <v>8.8315573923032886</v>
      </c>
      <c r="W12" s="825">
        <v>1.1141708916582498</v>
      </c>
      <c r="X12" s="825">
        <v>40.776217167135712</v>
      </c>
      <c r="Y12" s="825"/>
      <c r="Z12" s="25"/>
      <c r="AA12" s="825">
        <v>136.55341025032055</v>
      </c>
      <c r="AB12" s="825">
        <v>55.858430347358947</v>
      </c>
      <c r="AC12" s="825">
        <v>145.51257850418389</v>
      </c>
      <c r="AD12" s="825"/>
      <c r="AE12" s="25"/>
      <c r="AF12" s="825">
        <v>192.07590712855409</v>
      </c>
      <c r="AG12" s="825">
        <v>244.40831999999997</v>
      </c>
      <c r="AH12" s="825">
        <v>90.72</v>
      </c>
      <c r="AI12" s="825"/>
      <c r="AJ12" s="25"/>
      <c r="AK12" s="893"/>
    </row>
    <row r="13" spans="1:37" s="10" customFormat="1" ht="15" customHeight="1">
      <c r="A13" s="16">
        <v>1998</v>
      </c>
      <c r="B13" s="825">
        <v>38.994464940684033</v>
      </c>
      <c r="C13" s="825">
        <v>72.883200000000002</v>
      </c>
      <c r="D13" s="825">
        <v>25.83230272732111</v>
      </c>
      <c r="E13" s="892">
        <v>0</v>
      </c>
      <c r="F13" s="825"/>
      <c r="G13" s="25"/>
      <c r="H13" s="825">
        <v>402</v>
      </c>
      <c r="I13" s="825">
        <v>577.66191150154395</v>
      </c>
      <c r="J13" s="825">
        <v>243.43338381946594</v>
      </c>
      <c r="K13" s="825">
        <v>412.36357050339177</v>
      </c>
      <c r="L13" s="893"/>
      <c r="M13" s="25"/>
      <c r="N13" s="825">
        <v>228.55027764360807</v>
      </c>
      <c r="O13" s="825">
        <v>632.05173368936016</v>
      </c>
      <c r="P13" s="825">
        <v>406.61556744590229</v>
      </c>
      <c r="Q13" s="825">
        <v>379.53720080603478</v>
      </c>
      <c r="R13" s="893"/>
      <c r="S13" s="25"/>
      <c r="T13" s="825">
        <v>225.77152379130499</v>
      </c>
      <c r="U13" s="825">
        <v>90.80572159231663</v>
      </c>
      <c r="V13" s="825">
        <v>8.2780289287036126</v>
      </c>
      <c r="W13" s="825">
        <v>1.1141708916582498</v>
      </c>
      <c r="X13" s="825">
        <v>37.868810996515492</v>
      </c>
      <c r="Y13" s="825"/>
      <c r="Z13" s="25"/>
      <c r="AA13" s="825">
        <v>138.98024633292391</v>
      </c>
      <c r="AB13" s="825">
        <v>54.708699360084573</v>
      </c>
      <c r="AC13" s="825">
        <v>146.10096421141645</v>
      </c>
      <c r="AD13" s="825"/>
      <c r="AE13" s="25"/>
      <c r="AF13" s="825">
        <v>188.72878518949065</v>
      </c>
      <c r="AG13" s="825">
        <v>244.40831999999997</v>
      </c>
      <c r="AH13" s="825">
        <v>90.72</v>
      </c>
      <c r="AI13" s="825"/>
      <c r="AJ13" s="25"/>
      <c r="AK13" s="893"/>
    </row>
    <row r="14" spans="1:37" s="10" customFormat="1" ht="15" customHeight="1">
      <c r="A14" s="16">
        <v>1999</v>
      </c>
      <c r="B14" s="825">
        <v>30.34994623351426</v>
      </c>
      <c r="C14" s="825">
        <v>72.433649777777774</v>
      </c>
      <c r="D14" s="825">
        <v>26.072627301245191</v>
      </c>
      <c r="E14" s="892">
        <v>0</v>
      </c>
      <c r="F14" s="825"/>
      <c r="G14" s="25"/>
      <c r="H14" s="825">
        <v>348</v>
      </c>
      <c r="I14" s="825">
        <v>522.56001273793345</v>
      </c>
      <c r="J14" s="825">
        <v>230.98</v>
      </c>
      <c r="K14" s="825">
        <v>383.59998723272963</v>
      </c>
      <c r="L14" s="893"/>
      <c r="M14" s="25"/>
      <c r="N14" s="825">
        <v>223.41168236657134</v>
      </c>
      <c r="O14" s="825">
        <v>620.97423560806021</v>
      </c>
      <c r="P14" s="825">
        <v>397.33028225018256</v>
      </c>
      <c r="Q14" s="825">
        <v>380.41360420991873</v>
      </c>
      <c r="R14" s="893"/>
      <c r="S14" s="25"/>
      <c r="T14" s="825">
        <v>225.71015653068199</v>
      </c>
      <c r="U14" s="825">
        <v>84.980476588308605</v>
      </c>
      <c r="V14" s="825">
        <v>7.7329409162985385</v>
      </c>
      <c r="W14" s="825">
        <v>1.1141708916582498</v>
      </c>
      <c r="X14" s="825">
        <v>35.493553212712683</v>
      </c>
      <c r="Y14" s="825"/>
      <c r="Z14" s="25"/>
      <c r="AA14" s="825">
        <v>141.27653775210169</v>
      </c>
      <c r="AB14" s="825">
        <v>53.570910915337663</v>
      </c>
      <c r="AC14" s="825">
        <v>146.68934991864899</v>
      </c>
      <c r="AD14" s="825"/>
      <c r="AE14" s="25"/>
      <c r="AF14" s="825">
        <v>185.73537271243478</v>
      </c>
      <c r="AG14" s="825">
        <v>244.40831999999997</v>
      </c>
      <c r="AH14" s="825">
        <v>90.72</v>
      </c>
      <c r="AI14" s="825"/>
      <c r="AJ14" s="25"/>
      <c r="AK14" s="893"/>
    </row>
    <row r="15" spans="1:37" s="10" customFormat="1" ht="30" customHeight="1">
      <c r="A15" s="24">
        <v>2000</v>
      </c>
      <c r="B15" s="825">
        <v>29.477700719798023</v>
      </c>
      <c r="C15" s="825">
        <v>71.984099555555559</v>
      </c>
      <c r="D15" s="825">
        <v>25.940859554361285</v>
      </c>
      <c r="E15" s="892">
        <v>0</v>
      </c>
      <c r="F15" s="825"/>
      <c r="G15" s="25"/>
      <c r="H15" s="825">
        <v>308</v>
      </c>
      <c r="I15" s="825">
        <v>479.8</v>
      </c>
      <c r="J15" s="825">
        <v>225</v>
      </c>
      <c r="K15" s="825">
        <v>354.45</v>
      </c>
      <c r="L15" s="893"/>
      <c r="M15" s="25"/>
      <c r="N15" s="825">
        <v>221.81892633845004</v>
      </c>
      <c r="O15" s="825">
        <v>618.28803097457433</v>
      </c>
      <c r="P15" s="825">
        <v>391.42901119542364</v>
      </c>
      <c r="Q15" s="825">
        <v>383.18803793270592</v>
      </c>
      <c r="R15" s="893"/>
      <c r="S15" s="25"/>
      <c r="T15" s="825">
        <v>222.37553506273315</v>
      </c>
      <c r="U15" s="825">
        <v>79.22601816618257</v>
      </c>
      <c r="V15" s="825">
        <v>7.156499049415979</v>
      </c>
      <c r="W15" s="825">
        <v>1.1598197179200864</v>
      </c>
      <c r="X15" s="825">
        <v>33.548833143060783</v>
      </c>
      <c r="Y15" s="825"/>
      <c r="Z15" s="25"/>
      <c r="AA15" s="825">
        <v>143.44408133606353</v>
      </c>
      <c r="AB15" s="825">
        <v>49.614160394675906</v>
      </c>
      <c r="AC15" s="825">
        <v>147.27773562588149</v>
      </c>
      <c r="AD15" s="825"/>
      <c r="AE15" s="25"/>
      <c r="AF15" s="825">
        <v>182.86465443602012</v>
      </c>
      <c r="AG15" s="825">
        <v>244.40831999999997</v>
      </c>
      <c r="AH15" s="825">
        <v>90.72</v>
      </c>
      <c r="AI15" s="825"/>
      <c r="AJ15" s="25"/>
      <c r="AK15" s="893"/>
    </row>
    <row r="16" spans="1:37" s="10" customFormat="1" ht="15" customHeight="1">
      <c r="A16" s="24">
        <v>2001</v>
      </c>
      <c r="B16" s="825">
        <v>28.982526518308962</v>
      </c>
      <c r="C16" s="825">
        <v>71.534549333333331</v>
      </c>
      <c r="D16" s="825">
        <v>25.665834382972506</v>
      </c>
      <c r="E16" s="892">
        <v>0</v>
      </c>
      <c r="F16" s="825"/>
      <c r="G16" s="25"/>
      <c r="H16" s="825">
        <v>301</v>
      </c>
      <c r="I16" s="825">
        <v>458</v>
      </c>
      <c r="J16" s="825">
        <v>218.77180200000001</v>
      </c>
      <c r="K16" s="825">
        <v>333</v>
      </c>
      <c r="L16" s="893"/>
      <c r="M16" s="25"/>
      <c r="N16" s="825">
        <v>219.43918785239671</v>
      </c>
      <c r="O16" s="825">
        <v>614.73837957519902</v>
      </c>
      <c r="P16" s="825">
        <v>374.24946433573052</v>
      </c>
      <c r="Q16" s="825">
        <v>388.42752457831318</v>
      </c>
      <c r="R16" s="893"/>
      <c r="S16" s="25"/>
      <c r="T16" s="825">
        <v>220.22210147152825</v>
      </c>
      <c r="U16" s="825">
        <v>72.714601650259468</v>
      </c>
      <c r="V16" s="825">
        <v>6.5735070302805916</v>
      </c>
      <c r="W16" s="825">
        <v>1.3186608751878972</v>
      </c>
      <c r="X16" s="825">
        <v>31.952912846257313</v>
      </c>
      <c r="Y16" s="825"/>
      <c r="Z16" s="25"/>
      <c r="AA16" s="825">
        <v>156.10296315333412</v>
      </c>
      <c r="AB16" s="825">
        <v>49.094055875644948</v>
      </c>
      <c r="AC16" s="825">
        <v>157.47306872104011</v>
      </c>
      <c r="AD16" s="825"/>
      <c r="AE16" s="25"/>
      <c r="AF16" s="825">
        <v>180.00280902576449</v>
      </c>
      <c r="AG16" s="825">
        <v>244.40831999999997</v>
      </c>
      <c r="AH16" s="825">
        <v>90.72</v>
      </c>
      <c r="AI16" s="825"/>
      <c r="AJ16" s="25"/>
      <c r="AK16" s="893"/>
    </row>
    <row r="17" spans="1:37" s="10" customFormat="1" ht="15" customHeight="1">
      <c r="A17" s="24">
        <v>2002</v>
      </c>
      <c r="B17" s="825">
        <v>28.717232567384706</v>
      </c>
      <c r="C17" s="825">
        <v>71.084999111111117</v>
      </c>
      <c r="D17" s="825">
        <v>25.405885438765392</v>
      </c>
      <c r="E17" s="895">
        <v>0</v>
      </c>
      <c r="F17" s="825"/>
      <c r="G17" s="25"/>
      <c r="H17" s="825">
        <v>298.89299999999997</v>
      </c>
      <c r="I17" s="825">
        <v>446.2019491300864</v>
      </c>
      <c r="J17" s="825">
        <v>211.35525749999999</v>
      </c>
      <c r="K17" s="825">
        <v>314.08999999999997</v>
      </c>
      <c r="L17" s="893"/>
      <c r="M17" s="25"/>
      <c r="N17" s="825">
        <v>217.46220611636011</v>
      </c>
      <c r="O17" s="825">
        <v>605.0474835002334</v>
      </c>
      <c r="P17" s="825">
        <v>364.60782414275167</v>
      </c>
      <c r="Q17" s="825">
        <v>391.78892702439759</v>
      </c>
      <c r="R17" s="893"/>
      <c r="S17" s="25"/>
      <c r="T17" s="825">
        <v>220.74163807687677</v>
      </c>
      <c r="U17" s="825">
        <v>66.561546264079141</v>
      </c>
      <c r="V17" s="825">
        <v>5.9021637234948603</v>
      </c>
      <c r="W17" s="825">
        <v>1.7031527377851892</v>
      </c>
      <c r="X17" s="825">
        <v>29.833031193516501</v>
      </c>
      <c r="Y17" s="825"/>
      <c r="Z17" s="25"/>
      <c r="AA17" s="825">
        <v>169.01849114774745</v>
      </c>
      <c r="AB17" s="825">
        <v>48.194752171329696</v>
      </c>
      <c r="AC17" s="825">
        <v>164.01765407931634</v>
      </c>
      <c r="AD17" s="825"/>
      <c r="AE17" s="25"/>
      <c r="AF17" s="825">
        <v>177.11384837849988</v>
      </c>
      <c r="AG17" s="825">
        <v>244.40831999999997</v>
      </c>
      <c r="AH17" s="825">
        <v>90.72</v>
      </c>
      <c r="AI17" s="825"/>
      <c r="AJ17" s="25"/>
      <c r="AK17" s="893"/>
    </row>
    <row r="18" spans="1:37" s="10" customFormat="1" ht="15" customHeight="1">
      <c r="A18" s="24">
        <v>2003</v>
      </c>
      <c r="B18" s="825">
        <v>28.487150637222463</v>
      </c>
      <c r="C18" s="825">
        <v>70.635448888888888</v>
      </c>
      <c r="D18" s="825">
        <v>25.115367142604818</v>
      </c>
      <c r="E18" s="825">
        <v>24.39394273511985</v>
      </c>
      <c r="F18" s="825"/>
      <c r="G18" s="25"/>
      <c r="H18" s="825">
        <v>291</v>
      </c>
      <c r="I18" s="825">
        <v>414.03336999999999</v>
      </c>
      <c r="J18" s="825">
        <v>202.9838</v>
      </c>
      <c r="K18" s="825">
        <v>293.83</v>
      </c>
      <c r="L18" s="893"/>
      <c r="M18" s="25"/>
      <c r="N18" s="825">
        <v>209.0497588101214</v>
      </c>
      <c r="O18" s="825">
        <v>599.5528871762715</v>
      </c>
      <c r="P18" s="825">
        <v>349.30363488738578</v>
      </c>
      <c r="Q18" s="825">
        <v>400.47510263949886</v>
      </c>
      <c r="R18" s="893"/>
      <c r="S18" s="25"/>
      <c r="T18" s="825">
        <v>217.49679003076292</v>
      </c>
      <c r="U18" s="825">
        <v>60.116891188882704</v>
      </c>
      <c r="V18" s="825">
        <v>28.465349363238559</v>
      </c>
      <c r="W18" s="825">
        <v>1.7867354799174007</v>
      </c>
      <c r="X18" s="825">
        <v>29.697100311763901</v>
      </c>
      <c r="Y18" s="825"/>
      <c r="Z18" s="25"/>
      <c r="AA18" s="825">
        <v>182.1698179845182</v>
      </c>
      <c r="AB18" s="825">
        <v>46.936197477947971</v>
      </c>
      <c r="AC18" s="825">
        <v>171.45055666142039</v>
      </c>
      <c r="AD18" s="825"/>
      <c r="AE18" s="25"/>
      <c r="AF18" s="825">
        <v>219.59030916579775</v>
      </c>
      <c r="AG18" s="825">
        <v>244.40831999999997</v>
      </c>
      <c r="AH18" s="825">
        <v>90.72</v>
      </c>
      <c r="AI18" s="825"/>
      <c r="AJ18" s="25"/>
      <c r="AK18" s="893"/>
    </row>
    <row r="19" spans="1:37" s="10" customFormat="1" ht="15" customHeight="1">
      <c r="A19" s="24">
        <v>2004</v>
      </c>
      <c r="B19" s="825">
        <v>28.331676235764583</v>
      </c>
      <c r="C19" s="825">
        <v>70.18589866666666</v>
      </c>
      <c r="D19" s="825">
        <v>24.862982377892141</v>
      </c>
      <c r="E19" s="825">
        <v>24.233486986342356</v>
      </c>
      <c r="F19" s="825"/>
      <c r="G19" s="25"/>
      <c r="H19" s="825">
        <v>290.35000000000002</v>
      </c>
      <c r="I19" s="825">
        <v>423.36562499999997</v>
      </c>
      <c r="J19" s="825">
        <v>197.12500000000003</v>
      </c>
      <c r="K19" s="825">
        <v>284.47499999999997</v>
      </c>
      <c r="L19" s="893"/>
      <c r="M19" s="25"/>
      <c r="N19" s="825">
        <v>210.66302898296331</v>
      </c>
      <c r="O19" s="825">
        <v>600.61443734511056</v>
      </c>
      <c r="P19" s="825">
        <v>336.08262011590512</v>
      </c>
      <c r="Q19" s="825">
        <v>411.20219085138706</v>
      </c>
      <c r="R19" s="893"/>
      <c r="S19" s="25"/>
      <c r="T19" s="825">
        <v>215.92897307653544</v>
      </c>
      <c r="U19" s="825">
        <v>54.840282524492352</v>
      </c>
      <c r="V19" s="825">
        <v>25.149808808052207</v>
      </c>
      <c r="W19" s="825">
        <v>1.9066853367826639</v>
      </c>
      <c r="X19" s="825">
        <v>29.984666780580426</v>
      </c>
      <c r="Y19" s="825"/>
      <c r="Z19" s="25"/>
      <c r="AA19" s="825">
        <v>195.53615465588453</v>
      </c>
      <c r="AB19" s="825">
        <v>45.338215061051542</v>
      </c>
      <c r="AC19" s="825">
        <v>180.73462621731096</v>
      </c>
      <c r="AD19" s="825"/>
      <c r="AE19" s="25"/>
      <c r="AF19" s="825">
        <v>215.88671161594098</v>
      </c>
      <c r="AG19" s="825">
        <v>244.40831999999997</v>
      </c>
      <c r="AH19" s="825">
        <v>90.72</v>
      </c>
      <c r="AI19" s="825"/>
      <c r="AJ19" s="25"/>
      <c r="AK19" s="893"/>
    </row>
    <row r="20" spans="1:37" s="10" customFormat="1" ht="15" customHeight="1">
      <c r="A20" s="24">
        <v>2005</v>
      </c>
      <c r="B20" s="825">
        <v>28.171016185923605</v>
      </c>
      <c r="C20" s="825">
        <v>69.736348444444445</v>
      </c>
      <c r="D20" s="825">
        <v>24.599498149295446</v>
      </c>
      <c r="E20" s="825">
        <v>24.088544777858573</v>
      </c>
      <c r="F20" s="825"/>
      <c r="G20" s="25"/>
      <c r="H20" s="825">
        <v>286.11500000000001</v>
      </c>
      <c r="I20" s="825">
        <v>425.97000423480733</v>
      </c>
      <c r="J20" s="825">
        <v>193.21285949999998</v>
      </c>
      <c r="K20" s="825">
        <v>274.26599999999996</v>
      </c>
      <c r="L20" s="893"/>
      <c r="M20" s="25"/>
      <c r="N20" s="825">
        <v>198.07478909332218</v>
      </c>
      <c r="O20" s="825">
        <v>590.78611427959947</v>
      </c>
      <c r="P20" s="825">
        <v>327.52427463102805</v>
      </c>
      <c r="Q20" s="825">
        <v>415.93688597045787</v>
      </c>
      <c r="R20" s="893"/>
      <c r="S20" s="25"/>
      <c r="T20" s="825">
        <v>220.71416963458273</v>
      </c>
      <c r="U20" s="825">
        <v>82.481418667240831</v>
      </c>
      <c r="V20" s="825">
        <v>21.680949829588517</v>
      </c>
      <c r="W20" s="825">
        <v>2.1216150399949285</v>
      </c>
      <c r="X20" s="825">
        <v>30.10808261638579</v>
      </c>
      <c r="Y20" s="825"/>
      <c r="Z20" s="25"/>
      <c r="AA20" s="825">
        <v>209.0967717573613</v>
      </c>
      <c r="AB20" s="825">
        <v>43.420498461087277</v>
      </c>
      <c r="AC20" s="825">
        <v>193.80307842793505</v>
      </c>
      <c r="AD20" s="825"/>
      <c r="AE20" s="25"/>
      <c r="AF20" s="825">
        <v>212.18311406608578</v>
      </c>
      <c r="AG20" s="825">
        <v>244.40831999999997</v>
      </c>
      <c r="AH20" s="825">
        <v>90.72</v>
      </c>
      <c r="AI20" s="825"/>
      <c r="AJ20" s="25"/>
      <c r="AK20" s="893"/>
    </row>
    <row r="21" spans="1:37" s="10" customFormat="1" ht="15" customHeight="1">
      <c r="A21" s="24">
        <v>2006</v>
      </c>
      <c r="B21" s="825">
        <v>28.00932718491929</v>
      </c>
      <c r="C21" s="825">
        <v>69.286798222222217</v>
      </c>
      <c r="D21" s="825">
        <v>24.33471380691504</v>
      </c>
      <c r="E21" s="825">
        <v>23.955411502778361</v>
      </c>
      <c r="F21" s="825"/>
      <c r="G21" s="25"/>
      <c r="H21" s="825">
        <v>297.75450000000001</v>
      </c>
      <c r="I21" s="825">
        <v>366.08600000000001</v>
      </c>
      <c r="J21" s="825">
        <v>190.8179475</v>
      </c>
      <c r="K21" s="825">
        <v>258.57940000000002</v>
      </c>
      <c r="L21" s="893"/>
      <c r="M21" s="25"/>
      <c r="N21" s="825">
        <v>200.47525983172588</v>
      </c>
      <c r="O21" s="825">
        <v>577.33668765398818</v>
      </c>
      <c r="P21" s="825">
        <v>313.8965012762277</v>
      </c>
      <c r="Q21" s="825">
        <v>425.63492500412445</v>
      </c>
      <c r="R21" s="893"/>
      <c r="S21" s="25"/>
      <c r="T21" s="825">
        <v>236.36933912666188</v>
      </c>
      <c r="U21" s="825">
        <v>73.698791272699509</v>
      </c>
      <c r="V21" s="825">
        <v>18.08243895528939</v>
      </c>
      <c r="W21" s="825">
        <v>12.069566660308777</v>
      </c>
      <c r="X21" s="825">
        <v>29.920473984372812</v>
      </c>
      <c r="Y21" s="825"/>
      <c r="Z21" s="25"/>
      <c r="AA21" s="825">
        <v>222.83100107111503</v>
      </c>
      <c r="AB21" s="825">
        <v>41.202606539494816</v>
      </c>
      <c r="AC21" s="825">
        <v>206.32535386525549</v>
      </c>
      <c r="AD21" s="825"/>
      <c r="AE21" s="25"/>
      <c r="AF21" s="825">
        <v>209.00036735509445</v>
      </c>
      <c r="AG21" s="825">
        <v>244.40831999999997</v>
      </c>
      <c r="AH21" s="825">
        <v>90.72</v>
      </c>
      <c r="AI21" s="825"/>
      <c r="AJ21" s="25"/>
      <c r="AK21" s="893"/>
    </row>
    <row r="22" spans="1:37" s="10" customFormat="1" ht="15" customHeight="1">
      <c r="A22" s="24">
        <v>2007</v>
      </c>
      <c r="B22" s="825">
        <v>27.847919143699187</v>
      </c>
      <c r="C22" s="825">
        <v>68.837248000000002</v>
      </c>
      <c r="D22" s="825">
        <v>24.073081381904224</v>
      </c>
      <c r="E22" s="825">
        <v>23.831037915230652</v>
      </c>
      <c r="F22" s="825"/>
      <c r="G22" s="25"/>
      <c r="H22" s="825">
        <v>296.18</v>
      </c>
      <c r="I22" s="825">
        <v>353.76599999999996</v>
      </c>
      <c r="J22" s="825">
        <v>175.142</v>
      </c>
      <c r="K22" s="825">
        <v>253.48750000000004</v>
      </c>
      <c r="L22" s="893"/>
      <c r="M22" s="25"/>
      <c r="N22" s="825">
        <v>201.40332401164582</v>
      </c>
      <c r="O22" s="825">
        <v>566.38927970772329</v>
      </c>
      <c r="P22" s="825">
        <v>309.44370163582289</v>
      </c>
      <c r="Q22" s="825">
        <v>423.51273549517111</v>
      </c>
      <c r="R22" s="893"/>
      <c r="S22" s="25"/>
      <c r="T22" s="825">
        <v>266.41477646503211</v>
      </c>
      <c r="U22" s="825">
        <v>65.306813635494734</v>
      </c>
      <c r="V22" s="825">
        <v>15.397386694408215</v>
      </c>
      <c r="W22" s="825">
        <v>11.817913480943172</v>
      </c>
      <c r="X22" s="825">
        <v>29.580557540415729</v>
      </c>
      <c r="Y22" s="825"/>
      <c r="Z22" s="25"/>
      <c r="AA22" s="825">
        <v>240.81901452447642</v>
      </c>
      <c r="AB22" s="825">
        <v>41.593369654968512</v>
      </c>
      <c r="AC22" s="825">
        <v>225.6300424188789</v>
      </c>
      <c r="AD22" s="825"/>
      <c r="AE22" s="25"/>
      <c r="AF22" s="825">
        <v>183.08983505496317</v>
      </c>
      <c r="AG22" s="825">
        <v>244.40831999999997</v>
      </c>
      <c r="AH22" s="825">
        <v>90.72</v>
      </c>
      <c r="AI22" s="825"/>
      <c r="AJ22" s="25"/>
      <c r="AK22" s="893"/>
    </row>
    <row r="23" spans="1:37" s="10" customFormat="1" ht="15" customHeight="1">
      <c r="A23" s="24">
        <v>2008</v>
      </c>
      <c r="B23" s="825">
        <v>27.989022318322945</v>
      </c>
      <c r="C23" s="825">
        <v>68.398080000000007</v>
      </c>
      <c r="D23" s="825">
        <v>18.666564473477273</v>
      </c>
      <c r="E23" s="825">
        <v>20.212878667524567</v>
      </c>
      <c r="F23" s="825"/>
      <c r="G23" s="25"/>
      <c r="H23" s="825">
        <v>290.05</v>
      </c>
      <c r="I23" s="825">
        <v>351.65</v>
      </c>
      <c r="J23" s="825">
        <v>171.41000000000003</v>
      </c>
      <c r="K23" s="825">
        <v>251.28375000000003</v>
      </c>
      <c r="L23" s="893"/>
      <c r="M23" s="25"/>
      <c r="N23" s="825">
        <v>213.29914909027627</v>
      </c>
      <c r="O23" s="825">
        <v>562.67373357737574</v>
      </c>
      <c r="P23" s="825">
        <v>308.76772423912007</v>
      </c>
      <c r="Q23" s="825">
        <v>432.86023638554218</v>
      </c>
      <c r="R23" s="893"/>
      <c r="S23" s="25"/>
      <c r="T23" s="825">
        <v>298.92401997048512</v>
      </c>
      <c r="U23" s="825">
        <v>60.176279454831231</v>
      </c>
      <c r="V23" s="825">
        <v>14.203848634002192</v>
      </c>
      <c r="W23" s="825">
        <v>9.2939613665601968</v>
      </c>
      <c r="X23" s="825">
        <v>30.277707636805129</v>
      </c>
      <c r="Y23" s="825"/>
      <c r="Z23" s="25"/>
      <c r="AA23" s="825">
        <v>269.96882319083312</v>
      </c>
      <c r="AB23" s="825">
        <v>38.882848228572321</v>
      </c>
      <c r="AC23" s="825">
        <v>233.29138151175903</v>
      </c>
      <c r="AD23" s="825"/>
      <c r="AE23" s="25"/>
      <c r="AF23" s="825">
        <v>181.25893670441354</v>
      </c>
      <c r="AG23" s="825">
        <v>244.40831999999997</v>
      </c>
      <c r="AH23" s="825">
        <v>90.72</v>
      </c>
      <c r="AI23" s="825"/>
      <c r="AJ23" s="25"/>
      <c r="AK23" s="893"/>
    </row>
    <row r="24" spans="1:37" s="10" customFormat="1" ht="15" customHeight="1">
      <c r="A24" s="24">
        <v>2009</v>
      </c>
      <c r="B24" s="825">
        <v>28.099756261918412</v>
      </c>
      <c r="C24" s="825">
        <v>67.930880000000002</v>
      </c>
      <c r="D24" s="825">
        <v>13.170391754709446</v>
      </c>
      <c r="E24" s="825">
        <v>17.553276285165563</v>
      </c>
      <c r="F24" s="825"/>
      <c r="G24" s="25"/>
      <c r="H24" s="825">
        <v>247.08666666666664</v>
      </c>
      <c r="I24" s="825">
        <v>344.0181818181818</v>
      </c>
      <c r="J24" s="825">
        <v>165.22750000000002</v>
      </c>
      <c r="K24" s="825">
        <v>236.28763636363635</v>
      </c>
      <c r="L24" s="893"/>
      <c r="M24" s="25"/>
      <c r="N24" s="825">
        <v>205.94231128053178</v>
      </c>
      <c r="O24" s="825">
        <v>558.83331443234647</v>
      </c>
      <c r="P24" s="825">
        <v>308.34139586863205</v>
      </c>
      <c r="Q24" s="825">
        <v>428.74111030361445</v>
      </c>
      <c r="R24" s="893"/>
      <c r="S24" s="25"/>
      <c r="T24" s="825">
        <v>304.71115391899099</v>
      </c>
      <c r="U24" s="825">
        <v>56.629769130269636</v>
      </c>
      <c r="V24" s="825">
        <v>17.548946484166482</v>
      </c>
      <c r="W24" s="825">
        <v>8.913365172418354</v>
      </c>
      <c r="X24" s="825">
        <v>30.872852298796321</v>
      </c>
      <c r="Y24" s="825"/>
      <c r="Z24" s="25"/>
      <c r="AA24" s="825">
        <v>255.0356706661241</v>
      </c>
      <c r="AB24" s="825">
        <v>38.707642585068896</v>
      </c>
      <c r="AC24" s="825">
        <v>239.10098484443316</v>
      </c>
      <c r="AD24" s="825"/>
      <c r="AE24" s="25"/>
      <c r="AF24" s="825">
        <v>179.44634733736942</v>
      </c>
      <c r="AG24" s="825">
        <v>244.40831999999997</v>
      </c>
      <c r="AH24" s="825">
        <v>90.72</v>
      </c>
      <c r="AI24" s="825"/>
      <c r="AJ24" s="25"/>
      <c r="AK24" s="893"/>
    </row>
    <row r="25" spans="1:37" s="10" customFormat="1" ht="30" customHeight="1">
      <c r="A25" s="24">
        <v>2010</v>
      </c>
      <c r="B25" s="825">
        <v>25.959659852058795</v>
      </c>
      <c r="C25" s="825">
        <v>67.463679999999997</v>
      </c>
      <c r="D25" s="825">
        <v>9.6348554248251208</v>
      </c>
      <c r="E25" s="825">
        <v>16.017882479098809</v>
      </c>
      <c r="F25" s="825"/>
      <c r="G25" s="25"/>
      <c r="H25" s="825">
        <v>176</v>
      </c>
      <c r="I25" s="825">
        <v>327</v>
      </c>
      <c r="J25" s="825">
        <v>158</v>
      </c>
      <c r="K25" s="825">
        <v>226</v>
      </c>
      <c r="L25" s="893"/>
      <c r="M25" s="25"/>
      <c r="N25" s="825">
        <v>204.89933375956389</v>
      </c>
      <c r="O25" s="825">
        <v>544.4845038776599</v>
      </c>
      <c r="P25" s="825">
        <v>305.83659928792258</v>
      </c>
      <c r="Q25" s="825">
        <v>426.73597895903623</v>
      </c>
      <c r="R25" s="893"/>
      <c r="S25" s="25"/>
      <c r="T25" s="825">
        <v>299.81113656386941</v>
      </c>
      <c r="U25" s="825">
        <v>51.306170735856526</v>
      </c>
      <c r="V25" s="825">
        <v>17.448818454648208</v>
      </c>
      <c r="W25" s="825">
        <v>9.1548434948857267</v>
      </c>
      <c r="X25" s="825">
        <v>31.518417829925983</v>
      </c>
      <c r="Y25" s="825"/>
      <c r="Z25" s="25"/>
      <c r="AA25" s="825">
        <v>238.79007324184062</v>
      </c>
      <c r="AB25" s="825">
        <v>38.553178177317143</v>
      </c>
      <c r="AC25" s="825">
        <v>240.97640874670674</v>
      </c>
      <c r="AD25" s="825"/>
      <c r="AE25" s="25"/>
      <c r="AF25" s="825">
        <v>177.65188386399572</v>
      </c>
      <c r="AG25" s="825">
        <v>244.40831999999997</v>
      </c>
      <c r="AH25" s="825">
        <v>90.72</v>
      </c>
      <c r="AI25" s="825"/>
      <c r="AJ25" s="25"/>
      <c r="AK25" s="896"/>
    </row>
    <row r="26" spans="1:37" s="10" customFormat="1" ht="15" customHeight="1">
      <c r="A26" s="24">
        <v>2011</v>
      </c>
      <c r="B26" s="825">
        <v>24.687772598567136</v>
      </c>
      <c r="C26" s="825">
        <v>66.996480000000005</v>
      </c>
      <c r="D26" s="825">
        <v>8.8029423836890803</v>
      </c>
      <c r="E26" s="825">
        <v>13.28994154146023</v>
      </c>
      <c r="F26" s="825"/>
      <c r="G26" s="25"/>
      <c r="H26" s="825">
        <v>160.64533333333333</v>
      </c>
      <c r="I26" s="825">
        <v>320</v>
      </c>
      <c r="J26" s="825">
        <v>141</v>
      </c>
      <c r="K26" s="825">
        <v>205</v>
      </c>
      <c r="L26" s="893"/>
      <c r="M26" s="25"/>
      <c r="N26" s="825">
        <v>203.40176790027832</v>
      </c>
      <c r="O26" s="825">
        <v>542.76117172156569</v>
      </c>
      <c r="P26" s="825">
        <v>303.34797511313127</v>
      </c>
      <c r="Q26" s="825">
        <v>421.72633156626523</v>
      </c>
      <c r="R26" s="893"/>
      <c r="S26" s="25"/>
      <c r="T26" s="825">
        <v>293.96547181557287</v>
      </c>
      <c r="U26" s="825">
        <v>47.302284116403577</v>
      </c>
      <c r="V26" s="825">
        <v>15.709510313209282</v>
      </c>
      <c r="W26" s="825">
        <v>7.5133904573906252</v>
      </c>
      <c r="X26" s="825">
        <v>32.175660843249716</v>
      </c>
      <c r="Y26" s="825"/>
      <c r="Z26" s="25"/>
      <c r="AA26" s="825">
        <v>221.34888295688296</v>
      </c>
      <c r="AB26" s="825">
        <v>38.308246707322439</v>
      </c>
      <c r="AC26" s="825">
        <v>238.52928709736352</v>
      </c>
      <c r="AD26" s="825"/>
      <c r="AE26" s="25"/>
      <c r="AF26" s="825">
        <v>175.87536502535576</v>
      </c>
      <c r="AG26" s="825">
        <v>244.40831999999997</v>
      </c>
      <c r="AH26" s="825">
        <v>90.72</v>
      </c>
      <c r="AI26" s="825"/>
      <c r="AJ26" s="25"/>
      <c r="AK26" s="896"/>
    </row>
    <row r="27" spans="1:37" s="10" customFormat="1" ht="15" customHeight="1">
      <c r="A27" s="24">
        <v>2012</v>
      </c>
      <c r="B27" s="825">
        <v>22.175382184724242</v>
      </c>
      <c r="C27" s="825">
        <v>66.062079999999995</v>
      </c>
      <c r="D27" s="825">
        <v>9.1286531753003803</v>
      </c>
      <c r="E27" s="825">
        <v>10.765201046801465</v>
      </c>
      <c r="F27" s="825"/>
      <c r="G27" s="25"/>
      <c r="H27" s="825">
        <v>156.45066666666665</v>
      </c>
      <c r="I27" s="825">
        <v>315.95798181818179</v>
      </c>
      <c r="J27" s="825">
        <v>138.54000000000002</v>
      </c>
      <c r="K27" s="825">
        <v>197.00245454545453</v>
      </c>
      <c r="L27" s="893"/>
      <c r="M27" s="25">
        <v>0</v>
      </c>
      <c r="N27" s="825">
        <v>201.97149723856916</v>
      </c>
      <c r="O27" s="825">
        <v>541.04568336634497</v>
      </c>
      <c r="P27" s="825">
        <v>299.50841209464079</v>
      </c>
      <c r="Q27" s="825">
        <v>418.53439539277116</v>
      </c>
      <c r="R27" s="893"/>
      <c r="S27" s="25">
        <v>0</v>
      </c>
      <c r="T27" s="825">
        <v>270.08021068884466</v>
      </c>
      <c r="U27" s="825">
        <v>44.094719311911831</v>
      </c>
      <c r="V27" s="825">
        <v>16.600068614274768</v>
      </c>
      <c r="W27" s="825">
        <v>8.2812003651304202</v>
      </c>
      <c r="X27" s="825">
        <v>32.948005933434573</v>
      </c>
      <c r="Y27" s="825"/>
      <c r="Z27" s="25"/>
      <c r="AA27" s="825">
        <v>202.82766289418703</v>
      </c>
      <c r="AB27" s="825">
        <v>37.963316022694123</v>
      </c>
      <c r="AC27" s="825">
        <v>225.63884236123261</v>
      </c>
      <c r="AD27" s="825"/>
      <c r="AE27" s="25"/>
      <c r="AF27" s="825">
        <v>174.11661137510222</v>
      </c>
      <c r="AG27" s="825">
        <v>244.40831999999997</v>
      </c>
      <c r="AH27" s="825">
        <v>90.72</v>
      </c>
      <c r="AI27" s="825"/>
      <c r="AJ27" s="25"/>
      <c r="AK27" s="896"/>
    </row>
    <row r="28" spans="1:37" s="156" customFormat="1" ht="15" customHeight="1">
      <c r="A28" s="897">
        <v>2013</v>
      </c>
      <c r="B28" s="420">
        <v>22.621616424568</v>
      </c>
      <c r="C28" s="420">
        <v>65.382085000000004</v>
      </c>
      <c r="D28" s="420">
        <v>8.8485426561018521</v>
      </c>
      <c r="E28" s="420">
        <v>9.4707162808303682</v>
      </c>
      <c r="F28" s="420"/>
      <c r="G28" s="420"/>
      <c r="H28" s="420">
        <v>149.37433333333331</v>
      </c>
      <c r="I28" s="420">
        <v>302.57632363636367</v>
      </c>
      <c r="J28" s="420">
        <v>134.17169999999999</v>
      </c>
      <c r="K28" s="420">
        <v>188.8392290909091</v>
      </c>
      <c r="L28" s="420"/>
      <c r="M28" s="420">
        <v>0</v>
      </c>
      <c r="N28" s="420">
        <v>200.49608404205838</v>
      </c>
      <c r="O28" s="420">
        <v>539.33900470258664</v>
      </c>
      <c r="P28" s="420">
        <v>296.03758932629682</v>
      </c>
      <c r="Q28" s="420">
        <v>416.38079151807239</v>
      </c>
      <c r="R28" s="893"/>
      <c r="S28" s="420">
        <v>0</v>
      </c>
      <c r="T28" s="420">
        <v>259.69721159962359</v>
      </c>
      <c r="U28" s="420">
        <v>41.683558194426034</v>
      </c>
      <c r="V28" s="420">
        <v>15.923867209068947</v>
      </c>
      <c r="W28" s="420">
        <v>9.5467550557000855</v>
      </c>
      <c r="X28" s="420">
        <v>33.398109444114191</v>
      </c>
      <c r="Y28" s="420"/>
      <c r="Z28" s="420"/>
      <c r="AA28" s="420">
        <v>193.8750333576541</v>
      </c>
      <c r="AB28" s="420">
        <v>37.177968022310765</v>
      </c>
      <c r="AC28" s="420">
        <v>206.7064600453829</v>
      </c>
      <c r="AD28" s="420"/>
      <c r="AE28" s="420"/>
      <c r="AF28" s="420">
        <v>172.37544526135119</v>
      </c>
      <c r="AG28" s="420">
        <v>244.40831999999997</v>
      </c>
      <c r="AH28" s="420">
        <v>90.72</v>
      </c>
      <c r="AI28" s="420"/>
      <c r="AJ28" s="420"/>
      <c r="AK28" s="896"/>
    </row>
    <row r="29" spans="1:37" s="156" customFormat="1" ht="15" customHeight="1">
      <c r="A29" s="897">
        <v>2014</v>
      </c>
      <c r="B29" s="420">
        <v>22.285934508156693</v>
      </c>
      <c r="C29" s="420">
        <v>64.444035</v>
      </c>
      <c r="D29" s="420">
        <v>8.7842995568045694</v>
      </c>
      <c r="E29" s="420">
        <v>8.4987657954507565</v>
      </c>
      <c r="F29" s="420"/>
      <c r="G29" s="420"/>
      <c r="H29" s="420">
        <v>140.96766666666662</v>
      </c>
      <c r="I29" s="420">
        <v>260.95401818181813</v>
      </c>
      <c r="J29" s="420">
        <v>120.60899999999999</v>
      </c>
      <c r="K29" s="420">
        <v>167.83784727272729</v>
      </c>
      <c r="L29" s="792"/>
      <c r="M29" s="420"/>
      <c r="N29" s="420">
        <v>199.47474207901232</v>
      </c>
      <c r="O29" s="420">
        <v>537.64105727026129</v>
      </c>
      <c r="P29" s="420">
        <v>292.58436529691289</v>
      </c>
      <c r="Q29" s="420">
        <v>413.39683516144584</v>
      </c>
      <c r="R29" s="893"/>
      <c r="S29" s="420"/>
      <c r="T29" s="420">
        <v>251.4773435288688</v>
      </c>
      <c r="U29" s="420">
        <v>39.585115870071718</v>
      </c>
      <c r="V29" s="420">
        <v>15.413982469693513</v>
      </c>
      <c r="W29" s="420">
        <v>11.154226184446197</v>
      </c>
      <c r="X29" s="420">
        <v>33.839023928127823</v>
      </c>
      <c r="Y29" s="420"/>
      <c r="Z29" s="420"/>
      <c r="AA29" s="420">
        <v>184.31361428403969</v>
      </c>
      <c r="AB29" s="420">
        <v>36.305380757175598</v>
      </c>
      <c r="AC29" s="420">
        <v>186.38234547204834</v>
      </c>
      <c r="AD29" s="420"/>
      <c r="AE29" s="420"/>
      <c r="AF29" s="420">
        <v>170.65169080873767</v>
      </c>
      <c r="AG29" s="420">
        <v>244.40831999999997</v>
      </c>
      <c r="AH29" s="420">
        <v>90.72</v>
      </c>
      <c r="AI29" s="420"/>
      <c r="AJ29" s="420"/>
      <c r="AK29" s="896"/>
    </row>
    <row r="30" spans="1:37" s="156" customFormat="1" ht="15" customHeight="1">
      <c r="A30" s="897">
        <v>2015</v>
      </c>
      <c r="B30" s="420">
        <v>21.916436319030556</v>
      </c>
      <c r="C30" s="420">
        <v>63.505984999999995</v>
      </c>
      <c r="D30" s="420">
        <v>8.7720069820976008</v>
      </c>
      <c r="E30" s="420">
        <v>7.730269602781771</v>
      </c>
      <c r="F30" s="420"/>
      <c r="G30" s="420"/>
      <c r="H30" s="420">
        <v>140.96766666666662</v>
      </c>
      <c r="I30" s="420">
        <v>260.95401818181813</v>
      </c>
      <c r="J30" s="420">
        <v>120.60899999999999</v>
      </c>
      <c r="K30" s="420">
        <v>167.83784727272729</v>
      </c>
      <c r="L30" s="420"/>
      <c r="M30" s="420"/>
      <c r="N30" s="420">
        <v>197.77271210626265</v>
      </c>
      <c r="O30" s="420">
        <v>535.95171125758827</v>
      </c>
      <c r="P30" s="420">
        <v>290.95226005111783</v>
      </c>
      <c r="Q30" s="420">
        <v>410.40532244819281</v>
      </c>
      <c r="R30" s="893"/>
      <c r="S30" s="420"/>
      <c r="T30" s="420">
        <v>242.51540327976369</v>
      </c>
      <c r="U30" s="420">
        <v>37.726555040103683</v>
      </c>
      <c r="V30" s="420">
        <v>16.513916941442769</v>
      </c>
      <c r="W30" s="420">
        <v>11.702284459792647</v>
      </c>
      <c r="X30" s="420">
        <v>34.271681475056461</v>
      </c>
      <c r="Y30" s="420"/>
      <c r="Z30" s="420"/>
      <c r="AA30" s="420">
        <v>181.88140496043243</v>
      </c>
      <c r="AB30" s="420">
        <v>35.531315677467823</v>
      </c>
      <c r="AC30" s="420">
        <v>166.70073370135307</v>
      </c>
      <c r="AD30" s="420"/>
      <c r="AE30" s="420"/>
      <c r="AF30" s="420">
        <v>168.9451739006503</v>
      </c>
      <c r="AG30" s="420">
        <v>244.40831999999997</v>
      </c>
      <c r="AH30" s="420">
        <v>90.72</v>
      </c>
      <c r="AI30" s="420"/>
      <c r="AJ30" s="420"/>
      <c r="AK30" s="896"/>
    </row>
    <row r="31" spans="1:37" s="156" customFormat="1" ht="15" customHeight="1" thickBot="1">
      <c r="A31" s="898"/>
      <c r="B31" s="416"/>
      <c r="C31" s="416"/>
      <c r="D31" s="416"/>
      <c r="E31" s="416"/>
      <c r="F31" s="416"/>
      <c r="G31" s="416"/>
      <c r="H31" s="899"/>
      <c r="I31" s="899"/>
      <c r="J31" s="899"/>
      <c r="K31" s="899"/>
      <c r="L31" s="416"/>
      <c r="M31" s="416"/>
      <c r="N31" s="899"/>
      <c r="O31" s="899"/>
      <c r="P31" s="899"/>
      <c r="Q31" s="899"/>
      <c r="R31" s="900"/>
      <c r="S31" s="416"/>
      <c r="T31" s="416"/>
      <c r="U31" s="416"/>
      <c r="V31" s="416"/>
      <c r="W31" s="416"/>
      <c r="X31" s="416"/>
      <c r="Y31" s="416"/>
      <c r="Z31" s="416"/>
      <c r="AA31" s="416"/>
      <c r="AB31" s="416"/>
      <c r="AC31" s="416"/>
      <c r="AD31" s="416"/>
      <c r="AE31" s="416"/>
      <c r="AF31" s="416"/>
      <c r="AG31" s="416"/>
      <c r="AH31" s="416"/>
      <c r="AI31" s="416"/>
      <c r="AJ31" s="416"/>
      <c r="AK31" s="901"/>
    </row>
    <row r="32" spans="1:37" s="10" customFormat="1" ht="15" customHeight="1" thickTop="1">
      <c r="A32" s="16"/>
      <c r="D32" s="902"/>
      <c r="S32" s="25"/>
    </row>
    <row r="33" spans="1:37" s="10" customFormat="1" ht="15" customHeight="1" thickBot="1">
      <c r="A33" s="2449" t="s">
        <v>504</v>
      </c>
      <c r="B33" s="2450"/>
      <c r="C33" s="903"/>
      <c r="D33" s="903"/>
      <c r="S33" s="25"/>
      <c r="AI33" s="2451" t="s">
        <v>504</v>
      </c>
      <c r="AJ33" s="2452"/>
      <c r="AK33" s="2452"/>
    </row>
    <row r="34" spans="1:37" s="10" customFormat="1" ht="15" customHeight="1" thickTop="1">
      <c r="A34" s="904"/>
      <c r="B34" s="2408" t="s">
        <v>500</v>
      </c>
      <c r="C34" s="2408"/>
      <c r="D34" s="2408"/>
      <c r="E34" s="2408"/>
      <c r="F34" s="2408"/>
      <c r="G34" s="733"/>
      <c r="H34" s="2408" t="s">
        <v>450</v>
      </c>
      <c r="I34" s="2408"/>
      <c r="J34" s="2408"/>
      <c r="K34" s="2408"/>
      <c r="L34" s="2408"/>
      <c r="M34" s="733"/>
      <c r="N34" s="2408" t="s">
        <v>451</v>
      </c>
      <c r="O34" s="2408"/>
      <c r="P34" s="2408"/>
      <c r="Q34" s="2408"/>
      <c r="R34" s="2408"/>
      <c r="S34" s="733"/>
      <c r="T34" s="2408" t="s">
        <v>452</v>
      </c>
      <c r="U34" s="2408"/>
      <c r="V34" s="2408"/>
      <c r="W34" s="2408"/>
      <c r="X34" s="2408"/>
      <c r="Y34" s="2408"/>
      <c r="Z34" s="733"/>
      <c r="AA34" s="2408" t="s">
        <v>453</v>
      </c>
      <c r="AB34" s="2408"/>
      <c r="AC34" s="2408"/>
      <c r="AD34" s="2408"/>
      <c r="AE34" s="733"/>
      <c r="AF34" s="2408" t="s">
        <v>501</v>
      </c>
      <c r="AG34" s="2408"/>
      <c r="AH34" s="2408"/>
      <c r="AI34" s="2408"/>
      <c r="AJ34" s="733"/>
      <c r="AK34" s="886" t="s">
        <v>455</v>
      </c>
    </row>
    <row r="35" spans="1:37" s="10" customFormat="1" ht="15" customHeight="1">
      <c r="A35" s="887"/>
      <c r="B35" s="905" t="s">
        <v>457</v>
      </c>
      <c r="C35" s="905" t="s">
        <v>458</v>
      </c>
      <c r="D35" s="905" t="s">
        <v>459</v>
      </c>
      <c r="E35" s="905" t="s">
        <v>505</v>
      </c>
      <c r="F35" s="889" t="s">
        <v>259</v>
      </c>
      <c r="G35" s="905"/>
      <c r="H35" s="905" t="s">
        <v>461</v>
      </c>
      <c r="I35" s="905" t="s">
        <v>462</v>
      </c>
      <c r="J35" s="905" t="s">
        <v>463</v>
      </c>
      <c r="K35" s="905" t="s">
        <v>464</v>
      </c>
      <c r="L35" s="889" t="s">
        <v>259</v>
      </c>
      <c r="M35" s="905"/>
      <c r="N35" s="905" t="s">
        <v>465</v>
      </c>
      <c r="O35" s="905" t="s">
        <v>466</v>
      </c>
      <c r="P35" s="905" t="s">
        <v>467</v>
      </c>
      <c r="Q35" s="905" t="s">
        <v>468</v>
      </c>
      <c r="R35" s="889" t="s">
        <v>15</v>
      </c>
      <c r="S35" s="905"/>
      <c r="T35" s="905" t="s">
        <v>469</v>
      </c>
      <c r="U35" s="905" t="s">
        <v>506</v>
      </c>
      <c r="V35" s="890" t="s">
        <v>502</v>
      </c>
      <c r="W35" s="890" t="s">
        <v>503</v>
      </c>
      <c r="X35" s="905" t="s">
        <v>473</v>
      </c>
      <c r="Y35" s="889" t="s">
        <v>15</v>
      </c>
      <c r="Z35" s="905"/>
      <c r="AA35" s="905" t="s">
        <v>474</v>
      </c>
      <c r="AB35" s="905" t="s">
        <v>475</v>
      </c>
      <c r="AC35" s="905" t="s">
        <v>476</v>
      </c>
      <c r="AD35" s="889" t="s">
        <v>15</v>
      </c>
      <c r="AE35" s="9"/>
      <c r="AF35" s="905" t="s">
        <v>479</v>
      </c>
      <c r="AG35" s="905" t="s">
        <v>480</v>
      </c>
      <c r="AH35" s="905" t="s">
        <v>481</v>
      </c>
      <c r="AI35" s="889" t="s">
        <v>15</v>
      </c>
      <c r="AJ35" s="905"/>
      <c r="AK35" s="889"/>
    </row>
    <row r="36" spans="1:37" s="10" customFormat="1" ht="15" customHeight="1">
      <c r="A36" s="16">
        <v>1990</v>
      </c>
      <c r="B36" s="17">
        <v>100</v>
      </c>
      <c r="C36" s="17">
        <v>100</v>
      </c>
      <c r="D36" s="17">
        <v>100</v>
      </c>
      <c r="E36" s="892"/>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2"/>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2"/>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2"/>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2"/>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2"/>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2"/>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2"/>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2"/>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2"/>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2"/>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2"/>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2"/>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2"/>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2"/>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2"/>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2"/>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2"/>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2"/>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2"/>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2"/>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897">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897">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897">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898"/>
      <c r="B62" s="906"/>
      <c r="C62" s="906"/>
      <c r="D62" s="906"/>
      <c r="E62" s="906"/>
      <c r="F62" s="906"/>
      <c r="G62" s="906"/>
      <c r="H62" s="906"/>
      <c r="I62" s="906"/>
      <c r="J62" s="906"/>
      <c r="K62" s="906"/>
      <c r="L62" s="906"/>
      <c r="M62" s="906"/>
      <c r="N62" s="906"/>
      <c r="O62" s="906"/>
      <c r="P62" s="906"/>
      <c r="Q62" s="906"/>
      <c r="R62" s="906"/>
      <c r="S62" s="906"/>
      <c r="T62" s="906"/>
      <c r="U62" s="906"/>
      <c r="V62" s="906"/>
      <c r="W62" s="906"/>
      <c r="X62" s="906"/>
      <c r="Y62" s="906"/>
      <c r="Z62" s="906"/>
      <c r="AA62" s="906"/>
      <c r="AB62" s="906"/>
      <c r="AC62" s="906"/>
      <c r="AD62" s="906"/>
      <c r="AE62" s="906"/>
      <c r="AF62" s="906"/>
      <c r="AG62" s="906"/>
      <c r="AH62" s="906"/>
      <c r="AI62" s="906"/>
      <c r="AJ62" s="906"/>
      <c r="AK62" s="906"/>
    </row>
    <row r="63" spans="1:37" s="10" customFormat="1" ht="15" customHeight="1" thickTop="1">
      <c r="A63" s="897"/>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07" t="s">
        <v>507</v>
      </c>
      <c r="B64" s="17"/>
      <c r="D64" s="17"/>
    </row>
    <row r="65" spans="1:1" s="10" customFormat="1" ht="15" customHeight="1">
      <c r="A65" s="908" t="s">
        <v>508</v>
      </c>
    </row>
    <row r="66" spans="1:1" s="10" customFormat="1" ht="15" customHeight="1">
      <c r="A66" s="909" t="s">
        <v>509</v>
      </c>
    </row>
    <row r="67" spans="1:1" s="10" customFormat="1" ht="15" customHeight="1">
      <c r="A67" s="908" t="s">
        <v>510</v>
      </c>
    </row>
    <row r="68" spans="1:1" s="10" customFormat="1">
      <c r="A68" s="907"/>
    </row>
    <row r="69" spans="1:1" s="10" customFormat="1">
      <c r="A69" s="794" t="s">
        <v>361</v>
      </c>
    </row>
    <row r="70" spans="1:1" s="10" customFormat="1">
      <c r="A70" s="116" t="s">
        <v>511</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10"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1"/>
    <col min="5" max="5" width="4.28515625" style="641" customWidth="1"/>
    <col min="6" max="6" width="8.140625" style="641" customWidth="1"/>
    <col min="7" max="8" width="9.140625" style="641"/>
    <col min="9" max="9" width="4" style="641" customWidth="1"/>
    <col min="10" max="10" width="10.140625" style="641" customWidth="1"/>
    <col min="11" max="16384" width="9.140625" style="641"/>
  </cols>
  <sheetData>
    <row r="1" spans="1:13" ht="15.75">
      <c r="A1" s="47" t="s">
        <v>512</v>
      </c>
    </row>
    <row r="2" spans="1:13" ht="15" customHeight="1" thickBot="1">
      <c r="A2" s="643" t="s">
        <v>355</v>
      </c>
      <c r="B2" s="644"/>
      <c r="C2" s="645"/>
      <c r="D2" s="645"/>
      <c r="E2" s="645"/>
      <c r="F2" s="645"/>
      <c r="G2" s="645"/>
      <c r="H2" s="645"/>
      <c r="I2" s="645"/>
      <c r="J2" s="910" t="s">
        <v>513</v>
      </c>
    </row>
    <row r="3" spans="1:13" ht="26.25" thickTop="1">
      <c r="A3" s="8"/>
      <c r="B3" s="905" t="s">
        <v>465</v>
      </c>
      <c r="C3" s="905" t="s">
        <v>468</v>
      </c>
      <c r="D3" s="905" t="s">
        <v>514</v>
      </c>
      <c r="E3" s="905"/>
      <c r="F3" s="911" t="s">
        <v>515</v>
      </c>
      <c r="G3" s="905" t="s">
        <v>516</v>
      </c>
      <c r="H3" s="905" t="s">
        <v>517</v>
      </c>
      <c r="I3" s="905"/>
      <c r="J3" s="905" t="s">
        <v>481</v>
      </c>
    </row>
    <row r="4" spans="1:13" ht="15" customHeight="1">
      <c r="A4" s="16">
        <v>1970</v>
      </c>
      <c r="B4" s="189">
        <v>65</v>
      </c>
      <c r="C4" s="821" t="s">
        <v>293</v>
      </c>
      <c r="D4" s="821" t="s">
        <v>293</v>
      </c>
      <c r="E4" s="10"/>
      <c r="F4" s="912">
        <v>91.847826086956516</v>
      </c>
      <c r="G4" s="821" t="s">
        <v>293</v>
      </c>
      <c r="H4" s="821" t="s">
        <v>293</v>
      </c>
      <c r="I4" s="821"/>
      <c r="J4" s="821" t="s">
        <v>293</v>
      </c>
    </row>
    <row r="5" spans="1:13" ht="15" customHeight="1">
      <c r="A5" s="16">
        <v>1971</v>
      </c>
      <c r="B5" s="913">
        <v>66.400000000000006</v>
      </c>
      <c r="C5" s="821" t="s">
        <v>293</v>
      </c>
      <c r="D5" s="821" t="s">
        <v>293</v>
      </c>
      <c r="E5" s="10"/>
      <c r="F5" s="912">
        <v>92.972972972972968</v>
      </c>
      <c r="G5" s="821" t="s">
        <v>293</v>
      </c>
      <c r="H5" s="821" t="s">
        <v>293</v>
      </c>
      <c r="I5" s="821"/>
      <c r="J5" s="821" t="s">
        <v>293</v>
      </c>
      <c r="M5" s="821"/>
    </row>
    <row r="6" spans="1:13" ht="15" customHeight="1">
      <c r="A6" s="16">
        <v>1972</v>
      </c>
      <c r="B6" s="913">
        <v>67.800000000000011</v>
      </c>
      <c r="C6" s="821" t="s">
        <v>293</v>
      </c>
      <c r="D6" s="821" t="s">
        <v>293</v>
      </c>
      <c r="E6" s="10"/>
      <c r="F6" s="912">
        <v>93.478260869565219</v>
      </c>
      <c r="G6" s="821" t="s">
        <v>293</v>
      </c>
      <c r="H6" s="821" t="s">
        <v>293</v>
      </c>
      <c r="I6" s="821"/>
      <c r="J6" s="821" t="s">
        <v>293</v>
      </c>
    </row>
    <row r="7" spans="1:13" ht="15" customHeight="1">
      <c r="A7" s="16">
        <v>1973</v>
      </c>
      <c r="B7" s="913">
        <v>69.200000000000017</v>
      </c>
      <c r="C7" s="821" t="s">
        <v>293</v>
      </c>
      <c r="D7" s="821" t="s">
        <v>293</v>
      </c>
      <c r="E7" s="10"/>
      <c r="F7" s="912">
        <v>94.594594594594597</v>
      </c>
      <c r="G7" s="821" t="s">
        <v>293</v>
      </c>
      <c r="H7" s="821" t="s">
        <v>293</v>
      </c>
      <c r="I7" s="821"/>
      <c r="J7" s="821" t="s">
        <v>293</v>
      </c>
    </row>
    <row r="8" spans="1:13" ht="15" customHeight="1">
      <c r="A8" s="16">
        <v>1974</v>
      </c>
      <c r="B8" s="913">
        <v>70.600000000000023</v>
      </c>
      <c r="C8" s="821" t="s">
        <v>293</v>
      </c>
      <c r="D8" s="821" t="s">
        <v>293</v>
      </c>
      <c r="E8" s="10"/>
      <c r="F8" s="912">
        <v>95.18716577540107</v>
      </c>
      <c r="G8" s="821" t="s">
        <v>293</v>
      </c>
      <c r="H8" s="821" t="s">
        <v>293</v>
      </c>
      <c r="I8" s="821"/>
      <c r="J8" s="821" t="s">
        <v>293</v>
      </c>
    </row>
    <row r="9" spans="1:13" ht="15" customHeight="1">
      <c r="A9" s="16">
        <v>1975</v>
      </c>
      <c r="B9" s="189">
        <v>72</v>
      </c>
      <c r="C9" s="821" t="s">
        <v>293</v>
      </c>
      <c r="D9" s="821" t="s">
        <v>293</v>
      </c>
      <c r="E9" s="10"/>
      <c r="F9" s="912">
        <v>96.875000000000014</v>
      </c>
      <c r="G9" s="821" t="s">
        <v>293</v>
      </c>
      <c r="H9" s="821" t="s">
        <v>293</v>
      </c>
      <c r="I9" s="821"/>
      <c r="J9" s="821" t="s">
        <v>293</v>
      </c>
    </row>
    <row r="10" spans="1:13" ht="15" customHeight="1">
      <c r="A10" s="16">
        <v>1976</v>
      </c>
      <c r="B10" s="914">
        <v>73</v>
      </c>
      <c r="C10" s="821" t="s">
        <v>293</v>
      </c>
      <c r="D10" s="821" t="s">
        <v>293</v>
      </c>
      <c r="E10" s="10"/>
      <c r="F10" s="912">
        <v>96.891191709844549</v>
      </c>
      <c r="G10" s="821" t="s">
        <v>293</v>
      </c>
      <c r="H10" s="821" t="s">
        <v>293</v>
      </c>
      <c r="I10" s="821"/>
      <c r="J10" s="821" t="s">
        <v>293</v>
      </c>
    </row>
    <row r="11" spans="1:13" ht="15" customHeight="1">
      <c r="A11" s="16">
        <v>1977</v>
      </c>
      <c r="B11" s="914">
        <v>75</v>
      </c>
      <c r="C11" s="821" t="s">
        <v>293</v>
      </c>
      <c r="D11" s="821" t="s">
        <v>293</v>
      </c>
      <c r="E11" s="10"/>
      <c r="F11" s="912">
        <v>97.435897435897431</v>
      </c>
      <c r="G11" s="821" t="s">
        <v>293</v>
      </c>
      <c r="H11" s="821" t="s">
        <v>293</v>
      </c>
      <c r="I11" s="821"/>
      <c r="J11" s="821" t="s">
        <v>293</v>
      </c>
    </row>
    <row r="12" spans="1:13" ht="15" customHeight="1">
      <c r="A12" s="16">
        <v>1978</v>
      </c>
      <c r="B12" s="914">
        <v>75</v>
      </c>
      <c r="C12" s="821" t="s">
        <v>293</v>
      </c>
      <c r="D12" s="821" t="s">
        <v>293</v>
      </c>
      <c r="E12" s="10"/>
      <c r="F12" s="912">
        <v>97.5</v>
      </c>
      <c r="G12" s="821" t="s">
        <v>293</v>
      </c>
      <c r="H12" s="821" t="s">
        <v>293</v>
      </c>
      <c r="I12" s="821"/>
      <c r="J12" s="821" t="s">
        <v>293</v>
      </c>
    </row>
    <row r="13" spans="1:13" ht="15" customHeight="1">
      <c r="A13" s="16">
        <v>1979</v>
      </c>
      <c r="B13" s="914">
        <v>77</v>
      </c>
      <c r="C13" s="821" t="s">
        <v>293</v>
      </c>
      <c r="D13" s="821" t="s">
        <v>293</v>
      </c>
      <c r="E13" s="10"/>
      <c r="F13" s="912">
        <v>97.524752475247524</v>
      </c>
      <c r="G13" s="821" t="s">
        <v>293</v>
      </c>
      <c r="H13" s="821" t="s">
        <v>293</v>
      </c>
      <c r="I13" s="821"/>
      <c r="J13" s="821" t="s">
        <v>293</v>
      </c>
    </row>
    <row r="14" spans="1:13" ht="30" customHeight="1">
      <c r="A14" s="16">
        <v>1980</v>
      </c>
      <c r="B14" s="189">
        <v>79</v>
      </c>
      <c r="C14" s="821" t="s">
        <v>293</v>
      </c>
      <c r="D14" s="821" t="s">
        <v>293</v>
      </c>
      <c r="E14" s="10"/>
      <c r="F14" s="912">
        <v>97.549019607843135</v>
      </c>
      <c r="G14" s="821" t="s">
        <v>293</v>
      </c>
      <c r="H14" s="821" t="s">
        <v>293</v>
      </c>
      <c r="I14" s="821"/>
      <c r="J14" s="821" t="s">
        <v>293</v>
      </c>
    </row>
    <row r="15" spans="1:13" ht="15" customHeight="1">
      <c r="A15" s="16">
        <v>1981</v>
      </c>
      <c r="B15" s="914">
        <v>81</v>
      </c>
      <c r="C15" s="821" t="s">
        <v>293</v>
      </c>
      <c r="D15" s="821" t="s">
        <v>293</v>
      </c>
      <c r="E15" s="10"/>
      <c r="F15" s="912">
        <v>97.59615384615384</v>
      </c>
      <c r="G15" s="821" t="s">
        <v>293</v>
      </c>
      <c r="H15" s="821" t="s">
        <v>293</v>
      </c>
      <c r="I15" s="821"/>
      <c r="J15" s="821" t="s">
        <v>293</v>
      </c>
    </row>
    <row r="16" spans="1:13" ht="15" customHeight="1">
      <c r="A16" s="16">
        <v>1982</v>
      </c>
      <c r="B16" s="914">
        <v>81</v>
      </c>
      <c r="C16" s="821" t="s">
        <v>293</v>
      </c>
      <c r="D16" s="821" t="s">
        <v>293</v>
      </c>
      <c r="E16" s="10"/>
      <c r="F16" s="912">
        <v>98.067632850241552</v>
      </c>
      <c r="G16" s="821" t="s">
        <v>293</v>
      </c>
      <c r="H16" s="821" t="s">
        <v>293</v>
      </c>
      <c r="I16" s="821"/>
      <c r="J16" s="821" t="s">
        <v>293</v>
      </c>
    </row>
    <row r="17" spans="1:10" ht="15" customHeight="1">
      <c r="A17" s="16">
        <v>1983</v>
      </c>
      <c r="B17" s="914">
        <v>81</v>
      </c>
      <c r="C17" s="821" t="s">
        <v>293</v>
      </c>
      <c r="D17" s="821" t="s">
        <v>293</v>
      </c>
      <c r="E17" s="10"/>
      <c r="F17" s="912">
        <v>97.607655502392348</v>
      </c>
      <c r="G17" s="821" t="s">
        <v>293</v>
      </c>
      <c r="H17" s="821" t="s">
        <v>293</v>
      </c>
      <c r="I17" s="821"/>
      <c r="J17" s="821" t="s">
        <v>293</v>
      </c>
    </row>
    <row r="18" spans="1:10" ht="15" customHeight="1">
      <c r="A18" s="16">
        <v>1984</v>
      </c>
      <c r="B18" s="914">
        <v>82</v>
      </c>
      <c r="C18" s="821" t="s">
        <v>293</v>
      </c>
      <c r="D18" s="821" t="s">
        <v>293</v>
      </c>
      <c r="E18" s="10"/>
      <c r="F18" s="912">
        <v>97.61904761904762</v>
      </c>
      <c r="G18" s="821" t="s">
        <v>293</v>
      </c>
      <c r="H18" s="821" t="s">
        <v>293</v>
      </c>
      <c r="I18" s="821"/>
      <c r="J18" s="821" t="s">
        <v>293</v>
      </c>
    </row>
    <row r="19" spans="1:10" ht="15" customHeight="1">
      <c r="A19" s="16">
        <v>1985</v>
      </c>
      <c r="B19" s="189">
        <v>83</v>
      </c>
      <c r="C19" s="821" t="s">
        <v>293</v>
      </c>
      <c r="D19" s="821" t="s">
        <v>293</v>
      </c>
      <c r="E19" s="10"/>
      <c r="F19" s="912">
        <v>97.169811320754732</v>
      </c>
      <c r="G19" s="821" t="s">
        <v>293</v>
      </c>
      <c r="H19" s="914">
        <v>13</v>
      </c>
      <c r="I19" s="10"/>
      <c r="J19" s="821" t="s">
        <v>293</v>
      </c>
    </row>
    <row r="20" spans="1:10" ht="15" customHeight="1">
      <c r="A20" s="16">
        <v>1986</v>
      </c>
      <c r="B20" s="914">
        <v>83</v>
      </c>
      <c r="C20" s="821" t="s">
        <v>293</v>
      </c>
      <c r="D20" s="821" t="s">
        <v>293</v>
      </c>
      <c r="E20" s="10"/>
      <c r="F20" s="912">
        <v>97.169811320754732</v>
      </c>
      <c r="G20" s="821" t="s">
        <v>293</v>
      </c>
      <c r="H20" s="821" t="s">
        <v>293</v>
      </c>
      <c r="I20" s="10"/>
      <c r="J20" s="821" t="s">
        <v>293</v>
      </c>
    </row>
    <row r="21" spans="1:10" ht="15" customHeight="1">
      <c r="A21" s="16">
        <v>1987</v>
      </c>
      <c r="B21" s="914">
        <v>85</v>
      </c>
      <c r="C21" s="821" t="s">
        <v>293</v>
      </c>
      <c r="D21" s="821" t="s">
        <v>293</v>
      </c>
      <c r="E21" s="10"/>
      <c r="F21" s="912">
        <v>97.183098591549282</v>
      </c>
      <c r="G21" s="821" t="s">
        <v>293</v>
      </c>
      <c r="H21" s="821" t="s">
        <v>293</v>
      </c>
      <c r="I21" s="10"/>
      <c r="J21" s="821" t="s">
        <v>293</v>
      </c>
    </row>
    <row r="22" spans="1:10" ht="15" customHeight="1">
      <c r="A22" s="16">
        <v>1988</v>
      </c>
      <c r="B22" s="914">
        <v>85</v>
      </c>
      <c r="C22" s="821" t="s">
        <v>293</v>
      </c>
      <c r="D22" s="821" t="s">
        <v>293</v>
      </c>
      <c r="E22" s="10"/>
      <c r="F22" s="912">
        <v>97.20930232558139</v>
      </c>
      <c r="G22" s="821" t="s">
        <v>293</v>
      </c>
      <c r="H22" s="821" t="s">
        <v>293</v>
      </c>
      <c r="I22" s="10"/>
      <c r="J22" s="821" t="s">
        <v>293</v>
      </c>
    </row>
    <row r="23" spans="1:10" ht="15" customHeight="1">
      <c r="A23" s="16">
        <v>1989</v>
      </c>
      <c r="B23" s="914">
        <v>86</v>
      </c>
      <c r="C23" s="821" t="s">
        <v>293</v>
      </c>
      <c r="D23" s="821" t="s">
        <v>293</v>
      </c>
      <c r="E23" s="10"/>
      <c r="F23" s="912">
        <v>97.235023041474662</v>
      </c>
      <c r="G23" s="821" t="s">
        <v>293</v>
      </c>
      <c r="H23" s="821" t="s">
        <v>293</v>
      </c>
      <c r="I23" s="10"/>
      <c r="J23" s="821" t="s">
        <v>293</v>
      </c>
    </row>
    <row r="24" spans="1:10" ht="30" customHeight="1">
      <c r="A24" s="16">
        <v>1990</v>
      </c>
      <c r="B24" s="189">
        <v>86</v>
      </c>
      <c r="C24" s="821" t="s">
        <v>293</v>
      </c>
      <c r="D24" s="821" t="s">
        <v>293</v>
      </c>
      <c r="E24" s="10"/>
      <c r="F24" s="912">
        <v>96.846846846846844</v>
      </c>
      <c r="G24" s="821" t="s">
        <v>293</v>
      </c>
      <c r="H24" s="914">
        <v>17</v>
      </c>
      <c r="I24" s="10"/>
      <c r="J24" s="821" t="s">
        <v>293</v>
      </c>
    </row>
    <row r="25" spans="1:10" ht="15" customHeight="1">
      <c r="A25" s="16">
        <v>1991</v>
      </c>
      <c r="B25" s="914">
        <v>87</v>
      </c>
      <c r="C25" s="821" t="s">
        <v>293</v>
      </c>
      <c r="D25" s="821" t="s">
        <v>293</v>
      </c>
      <c r="E25" s="10"/>
      <c r="F25" s="912">
        <v>96.902654867256615</v>
      </c>
      <c r="G25" s="821" t="s">
        <v>293</v>
      </c>
      <c r="H25" s="821" t="s">
        <v>293</v>
      </c>
      <c r="I25" s="10"/>
      <c r="J25" s="821" t="s">
        <v>293</v>
      </c>
    </row>
    <row r="26" spans="1:10" ht="15" customHeight="1">
      <c r="A26" s="16">
        <v>1992</v>
      </c>
      <c r="B26" s="914">
        <v>88</v>
      </c>
      <c r="C26" s="821" t="s">
        <v>293</v>
      </c>
      <c r="D26" s="821" t="s">
        <v>293</v>
      </c>
      <c r="E26" s="10"/>
      <c r="F26" s="912">
        <v>96.916299559471369</v>
      </c>
      <c r="G26" s="821" t="s">
        <v>293</v>
      </c>
      <c r="H26" s="821" t="s">
        <v>293</v>
      </c>
      <c r="I26" s="10"/>
      <c r="J26" s="821" t="s">
        <v>293</v>
      </c>
    </row>
    <row r="27" spans="1:10" ht="15" customHeight="1">
      <c r="A27" s="16">
        <v>1993</v>
      </c>
      <c r="B27" s="914">
        <v>89</v>
      </c>
      <c r="C27" s="821" t="s">
        <v>293</v>
      </c>
      <c r="D27" s="821" t="s">
        <v>293</v>
      </c>
      <c r="E27" s="10"/>
      <c r="F27" s="912">
        <v>96.929824561403507</v>
      </c>
      <c r="G27" s="821" t="s">
        <v>293</v>
      </c>
      <c r="H27" s="821" t="s">
        <v>293</v>
      </c>
      <c r="I27" s="10"/>
      <c r="J27" s="821" t="s">
        <v>293</v>
      </c>
    </row>
    <row r="28" spans="1:10" ht="15" customHeight="1">
      <c r="A28" s="24">
        <v>1994</v>
      </c>
      <c r="B28" s="915">
        <v>89</v>
      </c>
      <c r="C28" s="915">
        <v>50</v>
      </c>
      <c r="D28" s="915">
        <v>18</v>
      </c>
      <c r="E28" s="25"/>
      <c r="F28" s="912">
        <v>97.368421052631575</v>
      </c>
      <c r="G28" s="821" t="s">
        <v>293</v>
      </c>
      <c r="H28" s="821" t="s">
        <v>293</v>
      </c>
      <c r="I28" s="25"/>
      <c r="J28" s="915">
        <v>67</v>
      </c>
    </row>
    <row r="29" spans="1:10" ht="15" customHeight="1">
      <c r="A29" s="16">
        <v>1995</v>
      </c>
      <c r="B29" s="916">
        <v>91</v>
      </c>
      <c r="C29" s="916">
        <v>50</v>
      </c>
      <c r="D29" s="916">
        <v>20</v>
      </c>
      <c r="E29" s="25"/>
      <c r="F29" s="912">
        <v>97.391304347826079</v>
      </c>
      <c r="G29" s="821" t="s">
        <v>293</v>
      </c>
      <c r="H29" s="821" t="s">
        <v>293</v>
      </c>
      <c r="I29" s="25"/>
      <c r="J29" s="916">
        <v>70</v>
      </c>
    </row>
    <row r="30" spans="1:10" ht="15" customHeight="1">
      <c r="A30" s="16">
        <v>1996</v>
      </c>
      <c r="B30" s="916">
        <v>91</v>
      </c>
      <c r="C30" s="916">
        <v>51</v>
      </c>
      <c r="D30" s="916">
        <v>20</v>
      </c>
      <c r="E30" s="25"/>
      <c r="F30" s="912">
        <v>97.083333333333329</v>
      </c>
      <c r="G30" s="821" t="s">
        <v>293</v>
      </c>
      <c r="H30" s="916">
        <v>27</v>
      </c>
      <c r="I30" s="25"/>
      <c r="J30" s="916">
        <v>75</v>
      </c>
    </row>
    <row r="31" spans="1:10" ht="15" customHeight="1">
      <c r="A31" s="16">
        <v>1997</v>
      </c>
      <c r="B31" s="916">
        <v>91</v>
      </c>
      <c r="C31" s="916">
        <v>51</v>
      </c>
      <c r="D31" s="916">
        <v>22</v>
      </c>
      <c r="E31" s="25"/>
      <c r="F31" s="912">
        <v>97.107438016528931</v>
      </c>
      <c r="G31" s="821" t="s">
        <v>293</v>
      </c>
      <c r="H31" s="916">
        <v>29</v>
      </c>
      <c r="I31" s="25"/>
      <c r="J31" s="916">
        <v>77</v>
      </c>
    </row>
    <row r="32" spans="1:10" ht="15" customHeight="1">
      <c r="A32" s="16">
        <v>1998</v>
      </c>
      <c r="B32" s="916">
        <v>92</v>
      </c>
      <c r="C32" s="916">
        <v>51</v>
      </c>
      <c r="D32" s="916">
        <v>24</v>
      </c>
      <c r="E32" s="25"/>
      <c r="F32" s="912">
        <v>96.73469387755101</v>
      </c>
      <c r="G32" s="821" t="s">
        <v>293</v>
      </c>
      <c r="H32" s="916">
        <v>33</v>
      </c>
      <c r="I32" s="25"/>
      <c r="J32" s="916">
        <v>79</v>
      </c>
    </row>
    <row r="33" spans="1:12" ht="15" customHeight="1">
      <c r="A33" s="16">
        <v>1999</v>
      </c>
      <c r="B33" s="916">
        <v>91</v>
      </c>
      <c r="C33" s="916">
        <v>51</v>
      </c>
      <c r="D33" s="916">
        <v>23</v>
      </c>
      <c r="E33" s="25"/>
      <c r="F33" s="912">
        <v>96.761133603238861</v>
      </c>
      <c r="G33" s="821" t="s">
        <v>293</v>
      </c>
      <c r="H33" s="916">
        <v>38</v>
      </c>
      <c r="I33" s="25"/>
      <c r="J33" s="916">
        <v>80</v>
      </c>
    </row>
    <row r="34" spans="1:12" ht="30" customHeight="1">
      <c r="A34" s="24">
        <v>2000</v>
      </c>
      <c r="B34" s="916">
        <v>93</v>
      </c>
      <c r="C34" s="916">
        <v>52</v>
      </c>
      <c r="D34" s="916">
        <v>23</v>
      </c>
      <c r="E34" s="25"/>
      <c r="F34" s="912">
        <v>96.787148594377527</v>
      </c>
      <c r="G34" s="821" t="s">
        <v>293</v>
      </c>
      <c r="H34" s="916">
        <v>44</v>
      </c>
      <c r="I34" s="25"/>
      <c r="J34" s="916">
        <v>84</v>
      </c>
    </row>
    <row r="35" spans="1:12" ht="15" customHeight="1">
      <c r="A35" s="24">
        <v>2001</v>
      </c>
      <c r="B35" s="916">
        <v>93</v>
      </c>
      <c r="C35" s="916">
        <v>53</v>
      </c>
      <c r="D35" s="916">
        <v>25</v>
      </c>
      <c r="E35" s="25"/>
      <c r="F35" s="912">
        <v>96.812749003984067</v>
      </c>
      <c r="G35" s="821" t="s">
        <v>293</v>
      </c>
      <c r="H35" s="916">
        <v>49</v>
      </c>
      <c r="I35" s="25"/>
      <c r="J35" s="916">
        <v>86</v>
      </c>
    </row>
    <row r="36" spans="1:12" ht="15" customHeight="1">
      <c r="A36" s="24">
        <v>2002</v>
      </c>
      <c r="B36" s="916">
        <v>94</v>
      </c>
      <c r="C36" s="916">
        <v>54</v>
      </c>
      <c r="D36" s="916">
        <v>27</v>
      </c>
      <c r="E36" s="25"/>
      <c r="F36" s="912">
        <v>97.222222222222214</v>
      </c>
      <c r="G36" s="916">
        <v>31</v>
      </c>
      <c r="H36" s="916">
        <v>55</v>
      </c>
      <c r="I36" s="25"/>
      <c r="J36" s="916">
        <v>87</v>
      </c>
    </row>
    <row r="37" spans="1:12" ht="15" customHeight="1">
      <c r="A37" s="24">
        <v>2003</v>
      </c>
      <c r="B37" s="916">
        <v>94</v>
      </c>
      <c r="C37" s="916">
        <v>56</v>
      </c>
      <c r="D37" s="916">
        <v>29</v>
      </c>
      <c r="E37" s="25"/>
      <c r="F37" s="912">
        <v>97.244094488188978</v>
      </c>
      <c r="G37" s="916">
        <v>50</v>
      </c>
      <c r="H37" s="916">
        <v>58</v>
      </c>
      <c r="I37" s="25"/>
      <c r="J37" s="916">
        <v>89</v>
      </c>
    </row>
    <row r="38" spans="1:12" ht="15" customHeight="1">
      <c r="A38" s="24">
        <v>2004</v>
      </c>
      <c r="B38" s="916">
        <v>95</v>
      </c>
      <c r="C38" s="916">
        <v>57</v>
      </c>
      <c r="D38" s="916">
        <v>31</v>
      </c>
      <c r="E38" s="25"/>
      <c r="F38" s="912">
        <v>97.61904761904762</v>
      </c>
      <c r="G38" s="916">
        <v>67</v>
      </c>
      <c r="H38" s="916">
        <v>62</v>
      </c>
      <c r="I38" s="25"/>
      <c r="J38" s="916">
        <v>90</v>
      </c>
    </row>
    <row r="39" spans="1:12" ht="15" customHeight="1">
      <c r="A39" s="24">
        <v>2005</v>
      </c>
      <c r="B39" s="916">
        <v>95</v>
      </c>
      <c r="C39" s="916">
        <v>58</v>
      </c>
      <c r="D39" s="916">
        <v>33</v>
      </c>
      <c r="E39" s="25"/>
      <c r="F39" s="912">
        <v>98.031496062992133</v>
      </c>
      <c r="G39" s="916">
        <v>79</v>
      </c>
      <c r="H39" s="916">
        <v>65</v>
      </c>
      <c r="I39" s="25"/>
      <c r="J39" s="916">
        <v>91</v>
      </c>
    </row>
    <row r="40" spans="1:12" ht="15" customHeight="1">
      <c r="A40" s="24">
        <v>2006</v>
      </c>
      <c r="B40" s="916">
        <v>96</v>
      </c>
      <c r="C40" s="916">
        <v>59</v>
      </c>
      <c r="D40" s="916">
        <v>35</v>
      </c>
      <c r="E40" s="25"/>
      <c r="F40" s="912">
        <v>97.674418604651152</v>
      </c>
      <c r="G40" s="916">
        <v>83</v>
      </c>
      <c r="H40" s="916">
        <v>67</v>
      </c>
      <c r="I40" s="25"/>
      <c r="J40" s="916">
        <v>91</v>
      </c>
    </row>
    <row r="41" spans="1:12" ht="15" customHeight="1">
      <c r="A41" s="24">
        <v>2007</v>
      </c>
      <c r="B41" s="916">
        <v>96</v>
      </c>
      <c r="C41" s="916">
        <v>57</v>
      </c>
      <c r="D41" s="916">
        <v>37</v>
      </c>
      <c r="E41" s="25"/>
      <c r="F41" s="912">
        <v>97.683397683397686</v>
      </c>
      <c r="G41" s="916">
        <v>86</v>
      </c>
      <c r="H41" s="916">
        <v>70</v>
      </c>
      <c r="I41" s="25"/>
      <c r="J41" s="916">
        <v>91</v>
      </c>
    </row>
    <row r="42" spans="1:12" ht="15" customHeight="1">
      <c r="A42" s="24">
        <v>2008</v>
      </c>
      <c r="B42" s="916">
        <v>96</v>
      </c>
      <c r="C42" s="916">
        <v>59</v>
      </c>
      <c r="D42" s="916">
        <v>37</v>
      </c>
      <c r="E42" s="25"/>
      <c r="F42" s="912">
        <v>97.338403041825089</v>
      </c>
      <c r="G42" s="916">
        <v>88</v>
      </c>
      <c r="H42" s="916">
        <v>72</v>
      </c>
      <c r="I42" s="25"/>
      <c r="J42" s="916">
        <v>92</v>
      </c>
    </row>
    <row r="43" spans="1:12" ht="15" customHeight="1">
      <c r="A43" s="24">
        <v>2009</v>
      </c>
      <c r="B43" s="916">
        <v>96</v>
      </c>
      <c r="C43" s="916">
        <v>58</v>
      </c>
      <c r="D43" s="916">
        <v>39</v>
      </c>
      <c r="E43" s="25"/>
      <c r="F43" s="912">
        <v>97.368421052631575</v>
      </c>
      <c r="G43" s="916">
        <v>90</v>
      </c>
      <c r="H43" s="916">
        <v>75</v>
      </c>
      <c r="I43" s="25"/>
      <c r="J43" s="916">
        <v>93</v>
      </c>
    </row>
    <row r="44" spans="1:12" ht="30" customHeight="1">
      <c r="A44" s="24">
        <v>2010</v>
      </c>
      <c r="B44" s="916">
        <v>96</v>
      </c>
      <c r="C44" s="916">
        <v>57</v>
      </c>
      <c r="D44" s="916">
        <v>40</v>
      </c>
      <c r="E44" s="25"/>
      <c r="F44" s="912">
        <v>97.014925373134332</v>
      </c>
      <c r="G44" s="912">
        <v>88</v>
      </c>
      <c r="H44" s="916">
        <v>77</v>
      </c>
      <c r="I44" s="25"/>
      <c r="J44" s="912">
        <v>92</v>
      </c>
    </row>
    <row r="45" spans="1:12" ht="15" customHeight="1">
      <c r="A45" s="24">
        <v>2011</v>
      </c>
      <c r="B45" s="912">
        <v>97</v>
      </c>
      <c r="C45" s="912">
        <v>56</v>
      </c>
      <c r="D45" s="912">
        <v>41</v>
      </c>
      <c r="E45" s="25"/>
      <c r="F45" s="912">
        <v>96.678966789667882</v>
      </c>
      <c r="G45" s="912">
        <v>88</v>
      </c>
      <c r="H45" s="912">
        <v>79</v>
      </c>
      <c r="I45" s="25"/>
      <c r="J45" s="912">
        <v>92</v>
      </c>
      <c r="L45" s="10"/>
    </row>
    <row r="46" spans="1:12" ht="15" customHeight="1">
      <c r="A46" s="24">
        <v>2012</v>
      </c>
      <c r="B46" s="912">
        <v>97</v>
      </c>
      <c r="C46" s="912">
        <v>56</v>
      </c>
      <c r="D46" s="912">
        <v>42</v>
      </c>
      <c r="E46" s="915"/>
      <c r="F46" s="912">
        <v>96.678966789667882</v>
      </c>
      <c r="G46" s="912">
        <v>87</v>
      </c>
      <c r="H46" s="912">
        <v>81</v>
      </c>
      <c r="I46" s="915"/>
      <c r="J46" s="912">
        <v>93</v>
      </c>
    </row>
    <row r="47" spans="1:12" ht="15" customHeight="1">
      <c r="A47" s="24">
        <v>2013</v>
      </c>
      <c r="B47" s="912">
        <v>97</v>
      </c>
      <c r="C47" s="912">
        <v>56</v>
      </c>
      <c r="D47" s="912">
        <v>42</v>
      </c>
      <c r="E47" s="915"/>
      <c r="F47" s="912">
        <v>96.715328467153299</v>
      </c>
      <c r="G47" s="912">
        <v>85</v>
      </c>
      <c r="H47" s="912">
        <v>83</v>
      </c>
      <c r="I47" s="915"/>
      <c r="J47" s="912">
        <v>92</v>
      </c>
    </row>
    <row r="48" spans="1:12" ht="15" customHeight="1">
      <c r="A48" s="24">
        <v>2014</v>
      </c>
      <c r="B48" s="912">
        <v>97</v>
      </c>
      <c r="C48" s="912">
        <v>56</v>
      </c>
      <c r="D48" s="912">
        <v>44</v>
      </c>
      <c r="E48" s="915"/>
      <c r="F48" s="912">
        <v>95.970695970695957</v>
      </c>
      <c r="G48" s="912">
        <v>83</v>
      </c>
      <c r="H48" s="912">
        <v>85</v>
      </c>
      <c r="I48" s="912"/>
      <c r="J48" s="912">
        <v>92</v>
      </c>
    </row>
    <row r="49" spans="1:12" ht="15" customHeight="1">
      <c r="A49" s="24"/>
      <c r="B49" s="912"/>
      <c r="C49" s="912"/>
      <c r="D49" s="912"/>
      <c r="E49" s="915"/>
      <c r="F49" s="912"/>
      <c r="G49" s="912"/>
      <c r="H49" s="912"/>
      <c r="I49" s="915"/>
      <c r="J49" s="912"/>
    </row>
    <row r="50" spans="1:12" ht="15" customHeight="1" thickBot="1">
      <c r="A50" s="29"/>
      <c r="B50" s="917"/>
      <c r="C50" s="917"/>
      <c r="D50" s="917"/>
      <c r="E50" s="918"/>
      <c r="F50" s="917"/>
      <c r="G50" s="917"/>
      <c r="H50" s="917"/>
      <c r="I50" s="918"/>
      <c r="J50" s="917"/>
    </row>
    <row r="51" spans="1:12" ht="15" customHeight="1" thickTop="1">
      <c r="A51" s="10"/>
      <c r="B51" s="10"/>
      <c r="C51" s="10"/>
      <c r="D51" s="10"/>
      <c r="E51" s="10"/>
      <c r="F51" s="10"/>
      <c r="G51" s="10"/>
      <c r="H51" s="10"/>
      <c r="I51" s="10"/>
      <c r="J51" s="10"/>
      <c r="K51" s="10"/>
      <c r="L51" s="10"/>
    </row>
    <row r="52" spans="1:12" ht="15" customHeight="1">
      <c r="A52" s="153" t="s">
        <v>518</v>
      </c>
      <c r="B52" s="10"/>
      <c r="C52" s="10"/>
      <c r="D52" s="10"/>
      <c r="E52" s="10"/>
      <c r="F52" s="10"/>
      <c r="G52" s="10"/>
      <c r="H52" s="10"/>
      <c r="I52" s="10"/>
      <c r="J52" s="10"/>
      <c r="K52" s="10"/>
      <c r="L52" s="10"/>
    </row>
    <row r="53" spans="1:12" ht="15" customHeight="1">
      <c r="A53" s="10" t="s">
        <v>519</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361</v>
      </c>
      <c r="B55" s="116"/>
      <c r="C55" s="116"/>
      <c r="D55" s="116"/>
      <c r="E55" s="116"/>
      <c r="F55" s="116"/>
      <c r="G55" s="10"/>
      <c r="H55" s="10"/>
      <c r="I55" s="10"/>
      <c r="J55" s="10"/>
      <c r="K55" s="10"/>
      <c r="L55" s="10"/>
    </row>
    <row r="56" spans="1:12">
      <c r="A56" s="153" t="s">
        <v>1989</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E11" sqref="E10:E11"/>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180" t="s">
        <v>1862</v>
      </c>
      <c r="B1" s="2181"/>
      <c r="C1" s="2181"/>
      <c r="D1" s="2181"/>
      <c r="E1" s="2181"/>
      <c r="F1" s="2181"/>
      <c r="G1" s="2181"/>
      <c r="H1" s="2181"/>
      <c r="I1" s="2181"/>
      <c r="J1" s="2181"/>
      <c r="K1" s="2181"/>
      <c r="L1" s="2181"/>
      <c r="M1" s="2181"/>
      <c r="N1" s="2181"/>
      <c r="O1" s="2181"/>
      <c r="P1" s="2181"/>
      <c r="Q1" s="2181"/>
      <c r="R1" s="2182"/>
    </row>
    <row r="2" spans="1:18" ht="15" customHeight="1" thickBot="1">
      <c r="A2" s="2183" t="s">
        <v>355</v>
      </c>
      <c r="B2" s="2184"/>
      <c r="C2" s="2185"/>
      <c r="D2" s="2185"/>
      <c r="E2" s="2185"/>
      <c r="F2" s="2185"/>
      <c r="G2" s="2185"/>
      <c r="H2" s="2185"/>
      <c r="I2" s="2185"/>
      <c r="J2" s="2185"/>
      <c r="K2" s="2185"/>
      <c r="L2" s="2186"/>
      <c r="M2" s="2186"/>
      <c r="N2" s="2186"/>
      <c r="O2" s="2187" t="s">
        <v>520</v>
      </c>
      <c r="P2" s="2181"/>
      <c r="Q2" s="2181"/>
      <c r="R2" s="2182"/>
    </row>
    <row r="3" spans="1:18" ht="29.45" customHeight="1" thickTop="1">
      <c r="A3" s="2188" t="s">
        <v>521</v>
      </c>
      <c r="B3" s="2189" t="s">
        <v>522</v>
      </c>
      <c r="C3" s="2189" t="s">
        <v>31</v>
      </c>
      <c r="D3" s="2189" t="s">
        <v>70</v>
      </c>
      <c r="E3" s="2190" t="s">
        <v>523</v>
      </c>
      <c r="F3" s="2189" t="s">
        <v>524</v>
      </c>
      <c r="G3" s="2189" t="s">
        <v>525</v>
      </c>
      <c r="H3" s="2189" t="s">
        <v>62</v>
      </c>
      <c r="I3" s="2189" t="s">
        <v>526</v>
      </c>
      <c r="J3" s="2189" t="s">
        <v>71</v>
      </c>
      <c r="K3" s="2189" t="s">
        <v>527</v>
      </c>
      <c r="L3" s="2189" t="s">
        <v>528</v>
      </c>
      <c r="M3" s="2189"/>
      <c r="N3" s="2189" t="s">
        <v>15</v>
      </c>
      <c r="O3" s="2191" t="s">
        <v>529</v>
      </c>
      <c r="P3" s="2181"/>
      <c r="Q3" s="2181"/>
      <c r="R3" s="2182"/>
    </row>
    <row r="4" spans="1:18" ht="15" customHeight="1">
      <c r="A4" s="2192"/>
      <c r="B4" s="2193"/>
      <c r="C4" s="2193"/>
      <c r="D4" s="2193"/>
      <c r="E4" s="2193"/>
      <c r="F4" s="2193"/>
      <c r="G4" s="2193"/>
      <c r="H4" s="2193"/>
      <c r="I4" s="2193"/>
      <c r="J4" s="2193"/>
      <c r="K4" s="2193"/>
      <c r="L4" s="2193"/>
      <c r="M4" s="2193"/>
      <c r="N4" s="2193"/>
      <c r="O4" s="2194"/>
      <c r="P4" s="2181"/>
      <c r="Q4" s="2181"/>
      <c r="R4" s="2182"/>
    </row>
    <row r="5" spans="1:18" ht="15" customHeight="1">
      <c r="A5" s="2195">
        <v>0</v>
      </c>
      <c r="B5" s="2196">
        <v>63.6</v>
      </c>
      <c r="C5" s="2196">
        <v>6.6</v>
      </c>
      <c r="D5" s="2196">
        <v>39.4</v>
      </c>
      <c r="E5" s="2196">
        <v>43.8</v>
      </c>
      <c r="F5" s="2196">
        <v>17.5</v>
      </c>
      <c r="G5" s="2196">
        <v>26.7</v>
      </c>
      <c r="H5" s="2196">
        <v>7.7</v>
      </c>
      <c r="I5" s="2196">
        <v>48.7</v>
      </c>
      <c r="J5" s="2196">
        <v>14.3</v>
      </c>
      <c r="K5" s="2196">
        <v>67.2</v>
      </c>
      <c r="L5" s="2196">
        <v>2.1</v>
      </c>
      <c r="M5" s="2196"/>
      <c r="N5" s="2196">
        <v>337.5</v>
      </c>
      <c r="O5" s="2197">
        <v>0.03</v>
      </c>
      <c r="P5" s="2181"/>
      <c r="Q5" s="2182"/>
      <c r="R5" s="2182"/>
    </row>
    <row r="6" spans="1:18" ht="15" customHeight="1">
      <c r="A6" s="2195">
        <v>4.1666666666666664E-2</v>
      </c>
      <c r="B6" s="2196">
        <v>62.2</v>
      </c>
      <c r="C6" s="2196">
        <v>5.8</v>
      </c>
      <c r="D6" s="2196">
        <v>24</v>
      </c>
      <c r="E6" s="2196">
        <v>30.9</v>
      </c>
      <c r="F6" s="2196">
        <v>14.9</v>
      </c>
      <c r="G6" s="2196">
        <v>12.6</v>
      </c>
      <c r="H6" s="2196">
        <v>8.6999999999999993</v>
      </c>
      <c r="I6" s="2196">
        <v>34.299999999999997</v>
      </c>
      <c r="J6" s="2196">
        <v>13.2</v>
      </c>
      <c r="K6" s="2196">
        <v>61.7</v>
      </c>
      <c r="L6" s="2196">
        <v>1.9</v>
      </c>
      <c r="M6" s="2196"/>
      <c r="N6" s="2196">
        <v>270</v>
      </c>
      <c r="O6" s="2197">
        <v>0.02</v>
      </c>
      <c r="P6" s="2181"/>
      <c r="Q6" s="2182"/>
      <c r="R6" s="2182"/>
    </row>
    <row r="7" spans="1:18" ht="15" customHeight="1">
      <c r="A7" s="2195">
        <v>8.3333333333333301E-2</v>
      </c>
      <c r="B7" s="2196">
        <v>61.6</v>
      </c>
      <c r="C7" s="2196">
        <v>5.2</v>
      </c>
      <c r="D7" s="2196">
        <v>18.600000000000001</v>
      </c>
      <c r="E7" s="2196">
        <v>25.2</v>
      </c>
      <c r="F7" s="2196">
        <v>13.8</v>
      </c>
      <c r="G7" s="2196">
        <v>8.1999999999999993</v>
      </c>
      <c r="H7" s="2196">
        <v>14.6</v>
      </c>
      <c r="I7" s="2196">
        <v>26</v>
      </c>
      <c r="J7" s="2196">
        <v>12.8</v>
      </c>
      <c r="K7" s="2196">
        <v>57.3</v>
      </c>
      <c r="L7" s="2196">
        <v>1.2</v>
      </c>
      <c r="M7" s="2196"/>
      <c r="N7" s="2196">
        <v>244.4</v>
      </c>
      <c r="O7" s="2197">
        <v>0.02</v>
      </c>
      <c r="P7" s="2181"/>
      <c r="Q7" s="2182"/>
      <c r="R7" s="2182"/>
    </row>
    <row r="8" spans="1:18" ht="15" customHeight="1">
      <c r="A8" s="2195">
        <v>0.125</v>
      </c>
      <c r="B8" s="2196">
        <v>61.4</v>
      </c>
      <c r="C8" s="2196">
        <v>5.3</v>
      </c>
      <c r="D8" s="2196">
        <v>16.899999999999999</v>
      </c>
      <c r="E8" s="2196">
        <v>23.2</v>
      </c>
      <c r="F8" s="2196">
        <v>13.6</v>
      </c>
      <c r="G8" s="2196">
        <v>7.6</v>
      </c>
      <c r="H8" s="2196">
        <v>11</v>
      </c>
      <c r="I8" s="2196">
        <v>20</v>
      </c>
      <c r="J8" s="2196">
        <v>13</v>
      </c>
      <c r="K8" s="2196">
        <v>56.6</v>
      </c>
      <c r="L8" s="2196">
        <v>1.9</v>
      </c>
      <c r="M8" s="2196"/>
      <c r="N8" s="2196">
        <v>230.3</v>
      </c>
      <c r="O8" s="2197">
        <v>0.02</v>
      </c>
      <c r="P8" s="2181"/>
      <c r="Q8" s="2182"/>
      <c r="R8" s="2182"/>
    </row>
    <row r="9" spans="1:18" ht="15" customHeight="1">
      <c r="A9" s="2195">
        <v>0.16666666666666699</v>
      </c>
      <c r="B9" s="2196">
        <v>60.9</v>
      </c>
      <c r="C9" s="2196">
        <v>6.6</v>
      </c>
      <c r="D9" s="2196">
        <v>16.2</v>
      </c>
      <c r="E9" s="2196">
        <v>22</v>
      </c>
      <c r="F9" s="2196">
        <v>13.5</v>
      </c>
      <c r="G9" s="2196">
        <v>5.2</v>
      </c>
      <c r="H9" s="2196">
        <v>20.2</v>
      </c>
      <c r="I9" s="2196">
        <v>18.899999999999999</v>
      </c>
      <c r="J9" s="2196">
        <v>12.6</v>
      </c>
      <c r="K9" s="2196">
        <v>59.5</v>
      </c>
      <c r="L9" s="2196">
        <v>1.3</v>
      </c>
      <c r="M9" s="2196"/>
      <c r="N9" s="2196">
        <v>236.9</v>
      </c>
      <c r="O9" s="2197">
        <v>0.02</v>
      </c>
      <c r="P9" s="2181"/>
      <c r="Q9" s="2182"/>
      <c r="R9" s="2182"/>
    </row>
    <row r="10" spans="1:18" ht="15" customHeight="1">
      <c r="A10" s="2195">
        <v>0.20833333333333301</v>
      </c>
      <c r="B10" s="2196">
        <v>59.6</v>
      </c>
      <c r="C10" s="2196">
        <v>11.5</v>
      </c>
      <c r="D10" s="2196">
        <v>17.8</v>
      </c>
      <c r="E10" s="2196">
        <v>22.6</v>
      </c>
      <c r="F10" s="2196">
        <v>13.4</v>
      </c>
      <c r="G10" s="2196">
        <v>4.9000000000000004</v>
      </c>
      <c r="H10" s="2196">
        <v>7.9</v>
      </c>
      <c r="I10" s="2196">
        <v>18.899999999999999</v>
      </c>
      <c r="J10" s="2196">
        <v>12.9</v>
      </c>
      <c r="K10" s="2196">
        <v>61.9</v>
      </c>
      <c r="L10" s="2196">
        <v>5.6</v>
      </c>
      <c r="M10" s="2196"/>
      <c r="N10" s="2196">
        <v>236.9</v>
      </c>
      <c r="O10" s="2197">
        <v>0.02</v>
      </c>
      <c r="P10" s="2181"/>
      <c r="Q10" s="2182"/>
      <c r="R10" s="2182"/>
    </row>
    <row r="11" spans="1:18" ht="15" customHeight="1">
      <c r="A11" s="2195">
        <v>0.25</v>
      </c>
      <c r="B11" s="2196">
        <v>59.3</v>
      </c>
      <c r="C11" s="2196">
        <v>28.6</v>
      </c>
      <c r="D11" s="2196">
        <v>23.8</v>
      </c>
      <c r="E11" s="2196">
        <v>27.2</v>
      </c>
      <c r="F11" s="2196">
        <v>14</v>
      </c>
      <c r="G11" s="2196">
        <v>11.9</v>
      </c>
      <c r="H11" s="2196">
        <v>11.7</v>
      </c>
      <c r="I11" s="2196">
        <v>14.9</v>
      </c>
      <c r="J11" s="2196">
        <v>13.9</v>
      </c>
      <c r="K11" s="2196">
        <v>76.5</v>
      </c>
      <c r="L11" s="2196">
        <v>16.899999999999999</v>
      </c>
      <c r="M11" s="2196"/>
      <c r="N11" s="2196">
        <v>298.8</v>
      </c>
      <c r="O11" s="2197">
        <v>0.03</v>
      </c>
      <c r="P11" s="2181"/>
      <c r="Q11" s="2182"/>
      <c r="R11" s="2182"/>
    </row>
    <row r="12" spans="1:18" ht="15" customHeight="1">
      <c r="A12" s="2195">
        <v>0.29166666666666702</v>
      </c>
      <c r="B12" s="2196">
        <v>61.3</v>
      </c>
      <c r="C12" s="2196">
        <v>59.6</v>
      </c>
      <c r="D12" s="2196">
        <v>45.7</v>
      </c>
      <c r="E12" s="2196">
        <v>38.1</v>
      </c>
      <c r="F12" s="2196">
        <v>16.2</v>
      </c>
      <c r="G12" s="2196">
        <v>34.700000000000003</v>
      </c>
      <c r="H12" s="2196">
        <v>13.8</v>
      </c>
      <c r="I12" s="2196">
        <v>18</v>
      </c>
      <c r="J12" s="2196">
        <v>18.3</v>
      </c>
      <c r="K12" s="2196">
        <v>87</v>
      </c>
      <c r="L12" s="2196">
        <v>46</v>
      </c>
      <c r="M12" s="2196"/>
      <c r="N12" s="2196">
        <v>438.6</v>
      </c>
      <c r="O12" s="2197">
        <v>0.04</v>
      </c>
      <c r="P12" s="2181"/>
      <c r="Q12" s="2182"/>
      <c r="R12" s="2182"/>
    </row>
    <row r="13" spans="1:18" ht="15" customHeight="1">
      <c r="A13" s="2195">
        <v>0.33333333333333298</v>
      </c>
      <c r="B13" s="2196">
        <v>62.6</v>
      </c>
      <c r="C13" s="2196">
        <v>65.2</v>
      </c>
      <c r="D13" s="2196">
        <v>48.9</v>
      </c>
      <c r="E13" s="2196">
        <v>48.7</v>
      </c>
      <c r="F13" s="2196">
        <v>19.7</v>
      </c>
      <c r="G13" s="2196">
        <v>65</v>
      </c>
      <c r="H13" s="2196">
        <v>9.9</v>
      </c>
      <c r="I13" s="2196">
        <v>20.399999999999999</v>
      </c>
      <c r="J13" s="2196">
        <v>21.4</v>
      </c>
      <c r="K13" s="2196">
        <v>99.8</v>
      </c>
      <c r="L13" s="2196">
        <v>36.299999999999997</v>
      </c>
      <c r="M13" s="2196"/>
      <c r="N13" s="2196">
        <v>498</v>
      </c>
      <c r="O13" s="2197">
        <v>0.04</v>
      </c>
      <c r="P13" s="2181"/>
      <c r="Q13" s="2182"/>
      <c r="R13" s="2182"/>
    </row>
    <row r="14" spans="1:18" ht="15" customHeight="1">
      <c r="A14" s="2195">
        <v>0.375</v>
      </c>
      <c r="B14" s="2196">
        <v>62.3</v>
      </c>
      <c r="C14" s="2196">
        <v>55.4</v>
      </c>
      <c r="D14" s="2196">
        <v>34.6</v>
      </c>
      <c r="E14" s="2196">
        <v>51.1</v>
      </c>
      <c r="F14" s="2196">
        <v>23.1</v>
      </c>
      <c r="G14" s="2196">
        <v>82</v>
      </c>
      <c r="H14" s="2196">
        <v>8.8000000000000007</v>
      </c>
      <c r="I14" s="2196">
        <v>20.3</v>
      </c>
      <c r="J14" s="2196">
        <v>22.2</v>
      </c>
      <c r="K14" s="2196">
        <v>107</v>
      </c>
      <c r="L14" s="2196">
        <v>26.6</v>
      </c>
      <c r="M14" s="2196"/>
      <c r="N14" s="2196">
        <v>493.5</v>
      </c>
      <c r="O14" s="2197">
        <v>0.04</v>
      </c>
      <c r="P14" s="2181"/>
      <c r="Q14" s="2182"/>
      <c r="R14" s="2182"/>
    </row>
    <row r="15" spans="1:18" ht="15" customHeight="1">
      <c r="A15" s="2195">
        <v>0.41666666666666702</v>
      </c>
      <c r="B15" s="2196">
        <v>62.6</v>
      </c>
      <c r="C15" s="2196">
        <v>53.2</v>
      </c>
      <c r="D15" s="2196">
        <v>29.3</v>
      </c>
      <c r="E15" s="2196">
        <v>51.3</v>
      </c>
      <c r="F15" s="2196">
        <v>25.1</v>
      </c>
      <c r="G15" s="2196">
        <v>85</v>
      </c>
      <c r="H15" s="2196">
        <v>7.1</v>
      </c>
      <c r="I15" s="2196">
        <v>19.5</v>
      </c>
      <c r="J15" s="2196">
        <v>23.1</v>
      </c>
      <c r="K15" s="2196">
        <v>104.5</v>
      </c>
      <c r="L15" s="2196">
        <v>15.4</v>
      </c>
      <c r="M15" s="2196"/>
      <c r="N15" s="2196">
        <v>476</v>
      </c>
      <c r="O15" s="2197">
        <v>0.04</v>
      </c>
      <c r="P15" s="2181"/>
      <c r="Q15" s="2182"/>
      <c r="R15" s="2182"/>
    </row>
    <row r="16" spans="1:18" ht="15" customHeight="1">
      <c r="A16" s="2195">
        <v>0.45833333333333298</v>
      </c>
      <c r="B16" s="2196">
        <v>63.6</v>
      </c>
      <c r="C16" s="2196">
        <v>62.1</v>
      </c>
      <c r="D16" s="2196">
        <v>26.6</v>
      </c>
      <c r="E16" s="2196">
        <v>50.8</v>
      </c>
      <c r="F16" s="2196">
        <v>26.1</v>
      </c>
      <c r="G16" s="2196">
        <v>81.400000000000006</v>
      </c>
      <c r="H16" s="2196">
        <v>5.7</v>
      </c>
      <c r="I16" s="2196">
        <v>15.2</v>
      </c>
      <c r="J16" s="2196">
        <v>26.6</v>
      </c>
      <c r="K16" s="2196">
        <v>99</v>
      </c>
      <c r="L16" s="2196">
        <v>16.8</v>
      </c>
      <c r="M16" s="2196"/>
      <c r="N16" s="2196">
        <v>474</v>
      </c>
      <c r="O16" s="2197">
        <v>0.04</v>
      </c>
      <c r="P16" s="2181"/>
      <c r="Q16" s="2182"/>
      <c r="R16" s="2182"/>
    </row>
    <row r="17" spans="1:18" ht="15" customHeight="1">
      <c r="A17" s="2195">
        <v>0.5</v>
      </c>
      <c r="B17" s="2196">
        <v>65.400000000000006</v>
      </c>
      <c r="C17" s="2196">
        <v>75.900000000000006</v>
      </c>
      <c r="D17" s="2196">
        <v>26.6</v>
      </c>
      <c r="E17" s="2196">
        <v>57.4</v>
      </c>
      <c r="F17" s="2196">
        <v>26.9</v>
      </c>
      <c r="G17" s="2196">
        <v>76.2</v>
      </c>
      <c r="H17" s="2196">
        <v>6.4</v>
      </c>
      <c r="I17" s="2196">
        <v>15</v>
      </c>
      <c r="J17" s="2196">
        <v>26.5</v>
      </c>
      <c r="K17" s="2196">
        <v>102.3</v>
      </c>
      <c r="L17" s="2196">
        <v>15.5</v>
      </c>
      <c r="M17" s="2196"/>
      <c r="N17" s="2196">
        <v>493.9</v>
      </c>
      <c r="O17" s="2197">
        <v>0.04</v>
      </c>
      <c r="P17" s="2181"/>
      <c r="Q17" s="2182"/>
      <c r="R17" s="2182"/>
    </row>
    <row r="18" spans="1:18" ht="15" customHeight="1">
      <c r="A18" s="2195">
        <v>0.54166666666666696</v>
      </c>
      <c r="B18" s="2196">
        <v>66.099999999999994</v>
      </c>
      <c r="C18" s="2196">
        <v>63.8</v>
      </c>
      <c r="D18" s="2196">
        <v>25.4</v>
      </c>
      <c r="E18" s="2196">
        <v>64.2</v>
      </c>
      <c r="F18" s="2196">
        <v>27.5</v>
      </c>
      <c r="G18" s="2196">
        <v>70.900000000000006</v>
      </c>
      <c r="H18" s="2196">
        <v>6.7</v>
      </c>
      <c r="I18" s="2196">
        <v>16.3</v>
      </c>
      <c r="J18" s="2196">
        <v>24.2</v>
      </c>
      <c r="K18" s="2196">
        <v>94.9</v>
      </c>
      <c r="L18" s="2196">
        <v>7.9</v>
      </c>
      <c r="M18" s="2196"/>
      <c r="N18" s="2196">
        <v>467.9</v>
      </c>
      <c r="O18" s="2197">
        <v>0.04</v>
      </c>
      <c r="P18" s="2181"/>
      <c r="Q18" s="2182"/>
      <c r="R18" s="2182"/>
    </row>
    <row r="19" spans="1:18" ht="15" customHeight="1">
      <c r="A19" s="2195">
        <v>0.58333333333333304</v>
      </c>
      <c r="B19" s="2196">
        <v>66.2</v>
      </c>
      <c r="C19" s="2196">
        <v>48.7</v>
      </c>
      <c r="D19" s="2196">
        <v>26.5</v>
      </c>
      <c r="E19" s="2196">
        <v>66</v>
      </c>
      <c r="F19" s="2196">
        <v>28.5</v>
      </c>
      <c r="G19" s="2196">
        <v>66.900000000000006</v>
      </c>
      <c r="H19" s="2196">
        <v>6.9</v>
      </c>
      <c r="I19" s="2196">
        <v>17.600000000000001</v>
      </c>
      <c r="J19" s="2196">
        <v>23.7</v>
      </c>
      <c r="K19" s="2196">
        <v>92.2</v>
      </c>
      <c r="L19" s="2196">
        <v>5.3</v>
      </c>
      <c r="M19" s="2196"/>
      <c r="N19" s="2196">
        <v>448.3</v>
      </c>
      <c r="O19" s="2197">
        <v>0.04</v>
      </c>
      <c r="P19" s="2181"/>
      <c r="Q19" s="2182"/>
      <c r="R19" s="2182"/>
    </row>
    <row r="20" spans="1:18" ht="15" customHeight="1">
      <c r="A20" s="2195">
        <v>0.625</v>
      </c>
      <c r="B20" s="2196">
        <v>67.3</v>
      </c>
      <c r="C20" s="2196">
        <v>54.4</v>
      </c>
      <c r="D20" s="2196">
        <v>29.9</v>
      </c>
      <c r="E20" s="2196">
        <v>68.900000000000006</v>
      </c>
      <c r="F20" s="2196">
        <v>29.2</v>
      </c>
      <c r="G20" s="2196">
        <v>67.900000000000006</v>
      </c>
      <c r="H20" s="2196">
        <v>7.4</v>
      </c>
      <c r="I20" s="2196">
        <v>20.6</v>
      </c>
      <c r="J20" s="2196">
        <v>25.5</v>
      </c>
      <c r="K20" s="2196">
        <v>95.1</v>
      </c>
      <c r="L20" s="2196">
        <v>7.6</v>
      </c>
      <c r="M20" s="2196"/>
      <c r="N20" s="2196">
        <v>473.8</v>
      </c>
      <c r="O20" s="2197">
        <v>0.04</v>
      </c>
      <c r="P20" s="2181"/>
      <c r="Q20" s="2182"/>
      <c r="R20" s="2182"/>
    </row>
    <row r="21" spans="1:18" ht="15" customHeight="1">
      <c r="A21" s="2195">
        <v>0.66666666666666696</v>
      </c>
      <c r="B21" s="2196">
        <v>67.8</v>
      </c>
      <c r="C21" s="2196">
        <v>92.1</v>
      </c>
      <c r="D21" s="2196">
        <v>50.6</v>
      </c>
      <c r="E21" s="2196">
        <v>79.2</v>
      </c>
      <c r="F21" s="2196">
        <v>31.2</v>
      </c>
      <c r="G21" s="2196">
        <v>63.5</v>
      </c>
      <c r="H21" s="2196">
        <v>9.4</v>
      </c>
      <c r="I21" s="2196">
        <v>23.9</v>
      </c>
      <c r="J21" s="2196">
        <v>26.6</v>
      </c>
      <c r="K21" s="2196">
        <v>104.6</v>
      </c>
      <c r="L21" s="2196">
        <v>9.1</v>
      </c>
      <c r="M21" s="2196"/>
      <c r="N21" s="2196">
        <v>557.9</v>
      </c>
      <c r="O21" s="2197">
        <v>0.05</v>
      </c>
      <c r="P21" s="2181"/>
      <c r="Q21" s="2182"/>
      <c r="R21" s="2182"/>
    </row>
    <row r="22" spans="1:18" ht="15" customHeight="1">
      <c r="A22" s="2195">
        <v>0.70833333333333304</v>
      </c>
      <c r="B22" s="2196">
        <v>70.2</v>
      </c>
      <c r="C22" s="2196">
        <v>135.5</v>
      </c>
      <c r="D22" s="2196">
        <v>82</v>
      </c>
      <c r="E22" s="2196">
        <v>90</v>
      </c>
      <c r="F22" s="2196">
        <v>32.200000000000003</v>
      </c>
      <c r="G22" s="2196">
        <v>59.7</v>
      </c>
      <c r="H22" s="2196">
        <v>9.1999999999999993</v>
      </c>
      <c r="I22" s="2196">
        <v>25.2</v>
      </c>
      <c r="J22" s="2196">
        <v>24.8</v>
      </c>
      <c r="K22" s="2196">
        <v>130.69999999999999</v>
      </c>
      <c r="L22" s="2196">
        <v>16.2</v>
      </c>
      <c r="M22" s="2196"/>
      <c r="N22" s="2196">
        <v>675.8</v>
      </c>
      <c r="O22" s="2197">
        <v>0.06</v>
      </c>
      <c r="P22" s="2181"/>
      <c r="Q22" s="2182"/>
      <c r="R22" s="2182"/>
    </row>
    <row r="23" spans="1:18" ht="15" customHeight="1">
      <c r="A23" s="2195">
        <v>0.75</v>
      </c>
      <c r="B23" s="2196">
        <v>70.8</v>
      </c>
      <c r="C23" s="2196">
        <v>129.30000000000001</v>
      </c>
      <c r="D23" s="2196">
        <v>108.8</v>
      </c>
      <c r="E23" s="2196">
        <v>102.6</v>
      </c>
      <c r="F23" s="2196">
        <v>32.200000000000003</v>
      </c>
      <c r="G23" s="2196">
        <v>62</v>
      </c>
      <c r="H23" s="2196">
        <v>9.5</v>
      </c>
      <c r="I23" s="2196">
        <v>25.3</v>
      </c>
      <c r="J23" s="2196">
        <v>24.6</v>
      </c>
      <c r="K23" s="2196">
        <v>131.80000000000001</v>
      </c>
      <c r="L23" s="2196">
        <v>17.100000000000001</v>
      </c>
      <c r="M23" s="2196"/>
      <c r="N23" s="2196">
        <v>714.3</v>
      </c>
      <c r="O23" s="2197">
        <v>0.06</v>
      </c>
      <c r="P23" s="2181"/>
      <c r="Q23" s="2182"/>
      <c r="R23" s="2182"/>
    </row>
    <row r="24" spans="1:18" ht="15" customHeight="1">
      <c r="A24" s="2195">
        <v>0.79166666666666696</v>
      </c>
      <c r="B24" s="2196">
        <v>70.3</v>
      </c>
      <c r="C24" s="2196">
        <v>93.7</v>
      </c>
      <c r="D24" s="2196">
        <v>125.3</v>
      </c>
      <c r="E24" s="2196">
        <v>108.3</v>
      </c>
      <c r="F24" s="2196">
        <v>33.200000000000003</v>
      </c>
      <c r="G24" s="2196">
        <v>73.7</v>
      </c>
      <c r="H24" s="2196">
        <v>10.199999999999999</v>
      </c>
      <c r="I24" s="2196">
        <v>25.9</v>
      </c>
      <c r="J24" s="2196">
        <v>22.3</v>
      </c>
      <c r="K24" s="2196">
        <v>127.7</v>
      </c>
      <c r="L24" s="2196">
        <v>17</v>
      </c>
      <c r="M24" s="2196"/>
      <c r="N24" s="2196">
        <v>707.5</v>
      </c>
      <c r="O24" s="2197">
        <v>0.06</v>
      </c>
      <c r="P24" s="2181"/>
      <c r="Q24" s="2182"/>
      <c r="R24" s="2182"/>
    </row>
    <row r="25" spans="1:18" ht="15" customHeight="1">
      <c r="A25" s="2195">
        <v>0.83333333333333304</v>
      </c>
      <c r="B25" s="2196">
        <v>68.7</v>
      </c>
      <c r="C25" s="2196">
        <v>63.7</v>
      </c>
      <c r="D25" s="2196">
        <v>127.9</v>
      </c>
      <c r="E25" s="2196">
        <v>114.7</v>
      </c>
      <c r="F25" s="2196">
        <v>32.799999999999997</v>
      </c>
      <c r="G25" s="2196">
        <v>69</v>
      </c>
      <c r="H25" s="2196">
        <v>11.3</v>
      </c>
      <c r="I25" s="2196">
        <v>25.8</v>
      </c>
      <c r="J25" s="2196">
        <v>19.7</v>
      </c>
      <c r="K25" s="2196">
        <v>127.7</v>
      </c>
      <c r="L25" s="2196">
        <v>15.2</v>
      </c>
      <c r="M25" s="2196"/>
      <c r="N25" s="2196">
        <v>676.6</v>
      </c>
      <c r="O25" s="2197">
        <v>0.06</v>
      </c>
      <c r="P25" s="2181"/>
      <c r="Q25" s="2182"/>
      <c r="R25" s="2182"/>
    </row>
    <row r="26" spans="1:18" ht="15" customHeight="1">
      <c r="A26" s="2195">
        <v>0.875</v>
      </c>
      <c r="B26" s="2196">
        <v>67.900000000000006</v>
      </c>
      <c r="C26" s="2196">
        <v>42.3</v>
      </c>
      <c r="D26" s="2196">
        <v>133.19999999999999</v>
      </c>
      <c r="E26" s="2196">
        <v>115</v>
      </c>
      <c r="F26" s="2196">
        <v>31.1</v>
      </c>
      <c r="G26" s="2196">
        <v>55.6</v>
      </c>
      <c r="H26" s="2196">
        <v>12.8</v>
      </c>
      <c r="I26" s="2196">
        <v>20.9</v>
      </c>
      <c r="J26" s="2196">
        <v>19.100000000000001</v>
      </c>
      <c r="K26" s="2196">
        <v>119.7</v>
      </c>
      <c r="L26" s="2196">
        <v>7.8</v>
      </c>
      <c r="M26" s="2196"/>
      <c r="N26" s="2196">
        <v>625.5</v>
      </c>
      <c r="O26" s="2197">
        <v>0.06</v>
      </c>
      <c r="P26" s="2181"/>
      <c r="Q26" s="2182"/>
      <c r="R26" s="2182"/>
    </row>
    <row r="27" spans="1:18" ht="15" customHeight="1">
      <c r="A27" s="2198">
        <v>0.91666666666666696</v>
      </c>
      <c r="B27" s="2199">
        <v>66.7</v>
      </c>
      <c r="C27" s="2199">
        <v>27.9</v>
      </c>
      <c r="D27" s="2199">
        <v>121.1</v>
      </c>
      <c r="E27" s="2199">
        <v>100</v>
      </c>
      <c r="F27" s="2199">
        <v>27.9</v>
      </c>
      <c r="G27" s="2199">
        <v>44.1</v>
      </c>
      <c r="H27" s="2199">
        <v>7.2</v>
      </c>
      <c r="I27" s="2199">
        <v>27.7</v>
      </c>
      <c r="J27" s="2199">
        <v>17.5</v>
      </c>
      <c r="K27" s="2199">
        <v>103.6</v>
      </c>
      <c r="L27" s="2199">
        <v>6</v>
      </c>
      <c r="M27" s="2199"/>
      <c r="N27" s="2196">
        <v>549.79999999999995</v>
      </c>
      <c r="O27" s="2197">
        <v>0.05</v>
      </c>
      <c r="P27" s="2181"/>
      <c r="Q27" s="2182"/>
      <c r="R27" s="2182"/>
    </row>
    <row r="28" spans="1:18" ht="15" customHeight="1">
      <c r="A28" s="2198">
        <v>0.95833333333333304</v>
      </c>
      <c r="B28" s="2199">
        <v>65.400000000000006</v>
      </c>
      <c r="C28" s="2199">
        <v>14.1</v>
      </c>
      <c r="D28" s="2199">
        <v>74</v>
      </c>
      <c r="E28" s="2199">
        <v>68.599999999999994</v>
      </c>
      <c r="F28" s="2199">
        <v>22.2</v>
      </c>
      <c r="G28" s="2199">
        <v>37.1</v>
      </c>
      <c r="H28" s="2199">
        <v>4.5</v>
      </c>
      <c r="I28" s="2199">
        <v>50.4</v>
      </c>
      <c r="J28" s="2199">
        <v>15.4</v>
      </c>
      <c r="K28" s="2199">
        <v>88.4</v>
      </c>
      <c r="L28" s="2199">
        <v>6.2</v>
      </c>
      <c r="M28" s="2199"/>
      <c r="N28" s="2196">
        <v>446.4</v>
      </c>
      <c r="O28" s="2197">
        <v>0.04</v>
      </c>
      <c r="P28" s="2181"/>
      <c r="Q28" s="2182"/>
      <c r="R28" s="2182"/>
    </row>
    <row r="29" spans="1:18" ht="15" customHeight="1">
      <c r="A29" s="2200"/>
      <c r="B29" s="2201"/>
      <c r="C29" s="2201"/>
      <c r="D29" s="2201"/>
      <c r="E29" s="2201"/>
      <c r="F29" s="2201"/>
      <c r="G29" s="2201"/>
      <c r="H29" s="2201"/>
      <c r="I29" s="2201"/>
      <c r="J29" s="2201"/>
      <c r="K29" s="2201"/>
      <c r="L29" s="2201"/>
      <c r="M29" s="2201"/>
      <c r="N29" s="2201"/>
      <c r="O29" s="2202"/>
      <c r="P29" s="2181"/>
      <c r="Q29" s="2182"/>
      <c r="R29" s="2182"/>
    </row>
    <row r="30" spans="1:18" ht="15" customHeight="1" thickBot="1">
      <c r="A30" s="2203" t="s">
        <v>15</v>
      </c>
      <c r="B30" s="2204">
        <v>1554</v>
      </c>
      <c r="C30" s="2204">
        <v>1206.2</v>
      </c>
      <c r="D30" s="2204">
        <v>1273.2</v>
      </c>
      <c r="E30" s="2204">
        <v>1469.8</v>
      </c>
      <c r="F30" s="2204">
        <v>565.5</v>
      </c>
      <c r="G30" s="2204">
        <v>1171.5999999999999</v>
      </c>
      <c r="H30" s="2204">
        <v>228.6</v>
      </c>
      <c r="I30" s="2204">
        <v>569.70000000000005</v>
      </c>
      <c r="J30" s="2204">
        <v>474.1</v>
      </c>
      <c r="K30" s="2204">
        <v>2257</v>
      </c>
      <c r="L30" s="2204">
        <v>302.8</v>
      </c>
      <c r="M30" s="2204"/>
      <c r="N30" s="2204">
        <v>11072.4</v>
      </c>
      <c r="O30" s="2205">
        <v>1</v>
      </c>
      <c r="P30" s="2181"/>
      <c r="Q30" s="2182"/>
      <c r="R30" s="2182"/>
    </row>
    <row r="31" spans="1:18" ht="15" customHeight="1" thickTop="1">
      <c r="A31" s="2181"/>
      <c r="B31" s="2181"/>
      <c r="C31" s="2181"/>
      <c r="D31" s="2181"/>
      <c r="E31" s="2181"/>
      <c r="F31" s="2181"/>
      <c r="G31" s="2181"/>
      <c r="H31" s="2181"/>
      <c r="I31" s="2181"/>
      <c r="J31" s="2181"/>
      <c r="K31" s="2181"/>
      <c r="L31" s="2181"/>
      <c r="M31" s="2181"/>
      <c r="N31" s="2181"/>
      <c r="O31" s="2181"/>
      <c r="P31" s="2181"/>
      <c r="Q31" s="2182"/>
      <c r="R31" s="2182"/>
    </row>
    <row r="32" spans="1:18" ht="15" customHeight="1">
      <c r="A32" s="2198" t="s">
        <v>530</v>
      </c>
      <c r="B32" s="2181"/>
      <c r="C32" s="2181"/>
      <c r="D32" s="2181"/>
      <c r="E32" s="2181"/>
      <c r="F32" s="2181"/>
      <c r="G32" s="2181"/>
      <c r="H32" s="2181"/>
      <c r="I32" s="2181"/>
      <c r="J32" s="2181"/>
      <c r="K32" s="2181"/>
      <c r="L32" s="2181"/>
      <c r="M32" s="2181"/>
      <c r="N32" s="2181"/>
      <c r="O32" s="2181"/>
      <c r="P32" s="2181"/>
      <c r="Q32" s="2182"/>
      <c r="R32" s="2182"/>
    </row>
    <row r="33" spans="1:18" ht="15" customHeight="1">
      <c r="A33" s="2206"/>
      <c r="B33" s="2181"/>
      <c r="C33" s="2181"/>
      <c r="D33" s="2181"/>
      <c r="E33" s="2181"/>
      <c r="F33" s="2181"/>
      <c r="G33" s="2181"/>
      <c r="H33" s="2181"/>
      <c r="I33" s="2181"/>
      <c r="J33" s="2181"/>
      <c r="K33" s="2181"/>
      <c r="L33" s="2181"/>
      <c r="M33" s="2181"/>
      <c r="N33" s="2181"/>
      <c r="O33" s="2181"/>
      <c r="P33" s="2181"/>
      <c r="Q33" s="2182"/>
      <c r="R33" s="2182"/>
    </row>
    <row r="34" spans="1:18" ht="15" customHeight="1">
      <c r="A34" s="2207" t="s">
        <v>361</v>
      </c>
      <c r="B34" s="2181"/>
      <c r="C34" s="2181"/>
      <c r="D34" s="2181"/>
      <c r="E34" s="2181"/>
      <c r="F34" s="2181"/>
      <c r="G34" s="2181"/>
      <c r="H34" s="2181"/>
      <c r="I34" s="2181"/>
      <c r="J34" s="2181"/>
      <c r="K34" s="2181"/>
      <c r="L34" s="2181"/>
      <c r="M34" s="2181"/>
      <c r="N34" s="2181"/>
      <c r="O34" s="2181"/>
      <c r="P34" s="2181"/>
      <c r="Q34" s="2182"/>
      <c r="R34" s="2182"/>
    </row>
    <row r="35" spans="1:18" ht="15" customHeight="1">
      <c r="A35" s="116" t="s">
        <v>531</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30" activePane="bottomRight" state="frozenSplit"/>
      <selection activeCell="A52" sqref="A52:E52"/>
      <selection pane="topRight" activeCell="A52" sqref="A52:E52"/>
      <selection pane="bottomLeft" activeCell="A52" sqref="A52:E52"/>
      <selection pane="bottomRight" activeCell="R37" sqref="R37"/>
    </sheetView>
  </sheetViews>
  <sheetFormatPr defaultColWidth="8.7109375"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15.710937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233</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384" t="s">
        <v>234</v>
      </c>
      <c r="V3" s="2385"/>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386" t="s">
        <v>205</v>
      </c>
      <c r="C4" s="2387"/>
      <c r="D4" s="354"/>
      <c r="E4" s="2386" t="s">
        <v>17</v>
      </c>
      <c r="F4" s="2387"/>
      <c r="G4" s="354"/>
      <c r="H4" s="2386" t="s">
        <v>27</v>
      </c>
      <c r="I4" s="2387"/>
      <c r="J4" s="354"/>
      <c r="K4" s="2388" t="s">
        <v>2053</v>
      </c>
      <c r="L4" s="2387"/>
      <c r="M4" s="338"/>
      <c r="N4" s="2386" t="s">
        <v>204</v>
      </c>
      <c r="O4" s="2387"/>
      <c r="P4" s="354"/>
      <c r="Q4" s="338"/>
      <c r="R4" s="353" t="s">
        <v>203</v>
      </c>
      <c r="S4" s="352" t="s">
        <v>202</v>
      </c>
      <c r="T4" s="352"/>
      <c r="U4" s="396" t="s">
        <v>1</v>
      </c>
      <c r="V4" s="400" t="s">
        <v>238</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2">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56"/>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56"/>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56"/>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56"/>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56"/>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56"/>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56"/>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56"/>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56"/>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56"/>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56"/>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56"/>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56"/>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f>+E51</f>
        <v>54809.820302272696</v>
      </c>
      <c r="C51" s="342">
        <v>23593.999999999993</v>
      </c>
      <c r="D51" s="410"/>
      <c r="E51" s="341">
        <v>54809.820302272696</v>
      </c>
      <c r="F51" s="342">
        <v>54808.891452272132</v>
      </c>
      <c r="G51" s="410"/>
      <c r="H51" s="341">
        <v>39622.531533401794</v>
      </c>
      <c r="I51" s="342">
        <v>42061</v>
      </c>
      <c r="J51" s="410"/>
      <c r="K51" s="341">
        <v>19403.27534995168</v>
      </c>
      <c r="L51" s="342">
        <v>19657.999999999996</v>
      </c>
      <c r="M51" s="410"/>
      <c r="N51" s="341">
        <v>137429.91576238594</v>
      </c>
      <c r="O51" s="341">
        <v>140121.89145227213</v>
      </c>
      <c r="P51" s="1356"/>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6"/>
      <c r="B52" s="407"/>
      <c r="C52" s="407"/>
      <c r="D52" s="407"/>
      <c r="E52" s="407"/>
      <c r="F52" s="407"/>
      <c r="G52" s="407"/>
      <c r="H52" s="407"/>
      <c r="I52" s="407"/>
      <c r="J52" s="407"/>
      <c r="K52" s="407"/>
      <c r="L52" s="407"/>
      <c r="M52" s="407"/>
      <c r="N52" s="407"/>
      <c r="O52" s="407"/>
      <c r="P52" s="407"/>
      <c r="Q52" s="407"/>
      <c r="R52" s="359"/>
      <c r="S52" s="408"/>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09"/>
      <c r="C53" s="409"/>
      <c r="D53" s="336"/>
      <c r="E53" s="409"/>
      <c r="F53" s="409"/>
      <c r="G53" s="336"/>
      <c r="H53" s="409"/>
      <c r="I53" s="409"/>
      <c r="J53" s="336"/>
      <c r="K53" s="409"/>
      <c r="L53" s="409"/>
      <c r="M53" s="336"/>
      <c r="N53" s="1813"/>
      <c r="O53" s="1813"/>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12"/>
      <c r="Q54" s="102"/>
      <c r="R54" s="331"/>
      <c r="S54" s="331"/>
      <c r="T54" s="331"/>
      <c r="U54" s="33"/>
    </row>
    <row r="55" spans="1:58" s="332" customFormat="1" ht="15" customHeight="1">
      <c r="A55" s="320" t="s">
        <v>200</v>
      </c>
      <c r="B55"/>
      <c r="C55"/>
      <c r="D55"/>
      <c r="E55"/>
      <c r="F55"/>
      <c r="G55"/>
      <c r="H55"/>
      <c r="I55"/>
      <c r="J55"/>
      <c r="K55"/>
      <c r="L55"/>
      <c r="M55"/>
      <c r="N55" s="2076"/>
      <c r="Q55"/>
      <c r="R55" s="331"/>
      <c r="S55" s="331"/>
      <c r="T55" s="331"/>
    </row>
    <row r="56" spans="1:58" s="332" customFormat="1" ht="15" customHeight="1">
      <c r="A56" s="402" t="s">
        <v>199</v>
      </c>
      <c r="B56" s="320"/>
      <c r="C56" s="320"/>
      <c r="D56" s="320"/>
      <c r="E56" s="331"/>
      <c r="F56" s="331"/>
      <c r="G56" s="331"/>
      <c r="H56" s="331"/>
      <c r="I56" s="331"/>
      <c r="J56" s="331"/>
      <c r="K56" s="331"/>
      <c r="L56" s="331"/>
      <c r="M56" s="331"/>
      <c r="N56" s="210" t="s">
        <v>2051</v>
      </c>
      <c r="O56" s="331">
        <f>B51+E51+H51</f>
        <v>149242.17213794717</v>
      </c>
      <c r="P56" s="331"/>
      <c r="Q56" s="331">
        <f>K51</f>
        <v>19403.27534995168</v>
      </c>
      <c r="R56" s="331"/>
      <c r="S56" s="333"/>
      <c r="T56" s="327"/>
      <c r="U56" s="37"/>
    </row>
    <row r="57" spans="1:58" s="323" customFormat="1" ht="15" customHeight="1">
      <c r="A57" s="382" t="s">
        <v>215</v>
      </c>
      <c r="B57" s="320"/>
      <c r="C57" s="320"/>
      <c r="D57" s="320"/>
      <c r="E57" s="331"/>
      <c r="F57" s="331"/>
      <c r="G57" s="331"/>
      <c r="H57" s="331"/>
      <c r="I57" s="331"/>
      <c r="J57" s="331"/>
      <c r="K57" s="331"/>
      <c r="L57" s="331"/>
      <c r="M57" s="331"/>
      <c r="N57" s="2302" t="s">
        <v>2052</v>
      </c>
      <c r="O57" s="331">
        <v>149242</v>
      </c>
      <c r="P57" s="331"/>
      <c r="Q57" s="331">
        <v>10550</v>
      </c>
      <c r="S57" s="328"/>
      <c r="T57" s="327"/>
    </row>
    <row r="58" spans="1:58" s="323" customFormat="1" ht="15" customHeight="1">
      <c r="A58" s="383" t="s">
        <v>214</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237</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235</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236</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240</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G69">
        <v>149242</v>
      </c>
      <c r="H69">
        <v>149242</v>
      </c>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G70">
        <v>19403</v>
      </c>
      <c r="H70">
        <v>10550</v>
      </c>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28" activePane="bottomRight" state="frozen"/>
      <selection activeCell="A52" sqref="A52:E52"/>
      <selection pane="topRight" activeCell="A52" sqref="A52:E52"/>
      <selection pane="bottomLeft" activeCell="A52" sqref="A52:E52"/>
      <selection pane="bottomRight" activeCell="AI36" sqref="AI36:AL50"/>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1" t="s">
        <v>532</v>
      </c>
      <c r="R1" s="76"/>
      <c r="S1" s="76"/>
      <c r="T1" s="922"/>
      <c r="U1" s="923"/>
    </row>
    <row r="2" spans="1:78" ht="16.5" thickBot="1">
      <c r="A2" s="49" t="s">
        <v>355</v>
      </c>
      <c r="B2" s="924"/>
      <c r="C2" s="925"/>
      <c r="D2" s="925"/>
      <c r="E2" s="925"/>
      <c r="F2" s="925"/>
      <c r="G2" s="550"/>
      <c r="H2" s="925"/>
      <c r="I2" s="925"/>
      <c r="J2" s="925"/>
      <c r="K2" s="926"/>
      <c r="L2" s="926"/>
      <c r="M2" s="926"/>
      <c r="N2" s="925"/>
      <c r="O2" s="925"/>
      <c r="P2" s="925"/>
      <c r="Q2" s="925"/>
      <c r="R2" s="925"/>
      <c r="S2" s="76"/>
      <c r="T2" s="76"/>
      <c r="U2" s="927"/>
      <c r="V2" s="925"/>
      <c r="W2" s="925"/>
      <c r="X2" s="925"/>
      <c r="Y2" s="925"/>
      <c r="Z2" s="925"/>
      <c r="AA2" s="925"/>
      <c r="AB2" s="925"/>
      <c r="AC2" s="925"/>
      <c r="AD2" s="925"/>
      <c r="AE2" s="925"/>
      <c r="AF2" s="925"/>
      <c r="AG2" s="925"/>
      <c r="AH2" s="925"/>
      <c r="AI2" s="925"/>
      <c r="AJ2" s="925"/>
      <c r="AK2" s="925"/>
      <c r="AM2" s="928" t="s">
        <v>533</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457" t="s">
        <v>500</v>
      </c>
      <c r="C3" s="2457"/>
      <c r="D3" s="2457"/>
      <c r="E3" s="2457"/>
      <c r="F3" s="2457"/>
      <c r="G3" s="929"/>
      <c r="H3" s="227"/>
      <c r="I3" s="2457" t="s">
        <v>450</v>
      </c>
      <c r="J3" s="2457"/>
      <c r="K3" s="2457"/>
      <c r="L3" s="2457"/>
      <c r="M3" s="929"/>
      <c r="N3" s="227"/>
      <c r="O3" s="2457" t="s">
        <v>451</v>
      </c>
      <c r="P3" s="2457"/>
      <c r="Q3" s="2457"/>
      <c r="R3" s="2457"/>
      <c r="S3" s="930"/>
      <c r="T3" s="227"/>
      <c r="U3" s="2457" t="s">
        <v>452</v>
      </c>
      <c r="V3" s="2457"/>
      <c r="W3" s="2457"/>
      <c r="X3" s="2457"/>
      <c r="Y3" s="2457"/>
      <c r="Z3" s="2457"/>
      <c r="AA3" s="928"/>
      <c r="AB3" s="2457" t="s">
        <v>453</v>
      </c>
      <c r="AC3" s="2457"/>
      <c r="AD3" s="2457"/>
      <c r="AE3" s="2457"/>
      <c r="AF3" s="2457"/>
      <c r="AG3" s="2457"/>
      <c r="AH3" s="928"/>
      <c r="AI3" s="2457" t="s">
        <v>534</v>
      </c>
      <c r="AJ3" s="2457"/>
      <c r="AK3" s="2457"/>
      <c r="AL3" s="2457"/>
      <c r="AM3" s="930"/>
      <c r="AN3" s="74"/>
      <c r="AO3" s="2456"/>
      <c r="AP3" s="2456"/>
      <c r="AQ3" s="2456"/>
      <c r="AR3" s="2456"/>
      <c r="AS3" s="2456"/>
      <c r="AT3" s="929"/>
      <c r="AU3" s="227"/>
      <c r="AV3" s="2456"/>
      <c r="AW3" s="2456"/>
      <c r="AX3" s="2456"/>
      <c r="AY3" s="2456"/>
      <c r="AZ3" s="929"/>
      <c r="BA3" s="227"/>
      <c r="BB3" s="2456"/>
      <c r="BC3" s="2456"/>
      <c r="BD3" s="2456"/>
      <c r="BE3" s="2456"/>
      <c r="BF3" s="929"/>
      <c r="BG3" s="227"/>
      <c r="BH3" s="2456"/>
      <c r="BI3" s="2456"/>
      <c r="BJ3" s="2456"/>
      <c r="BK3" s="2456"/>
      <c r="BL3" s="2456"/>
      <c r="BM3" s="929"/>
      <c r="BN3" s="928"/>
      <c r="BO3" s="2456"/>
      <c r="BP3" s="2456"/>
      <c r="BQ3" s="2456"/>
      <c r="BR3" s="2456"/>
      <c r="BS3" s="2456"/>
      <c r="BT3" s="929"/>
      <c r="BU3" s="928"/>
      <c r="BV3" s="2456"/>
      <c r="BW3" s="2456"/>
      <c r="BX3" s="2456"/>
      <c r="BY3" s="2456"/>
      <c r="BZ3" s="2456"/>
    </row>
    <row r="4" spans="1:78" s="2347" customFormat="1" ht="51">
      <c r="A4" s="2341"/>
      <c r="B4" s="2342" t="s">
        <v>456</v>
      </c>
      <c r="C4" s="2342" t="s">
        <v>457</v>
      </c>
      <c r="D4" s="2342" t="s">
        <v>458</v>
      </c>
      <c r="E4" s="2342" t="s">
        <v>459</v>
      </c>
      <c r="F4" s="2342" t="s">
        <v>460</v>
      </c>
      <c r="G4" s="2342" t="s">
        <v>15</v>
      </c>
      <c r="H4" s="2343"/>
      <c r="I4" s="2344" t="s">
        <v>461</v>
      </c>
      <c r="J4" s="2344" t="s">
        <v>462</v>
      </c>
      <c r="K4" s="2344" t="s">
        <v>463</v>
      </c>
      <c r="L4" s="2344" t="s">
        <v>464</v>
      </c>
      <c r="M4" s="2342" t="s">
        <v>15</v>
      </c>
      <c r="N4" s="2343"/>
      <c r="O4" s="2342" t="s">
        <v>465</v>
      </c>
      <c r="P4" s="2342" t="s">
        <v>466</v>
      </c>
      <c r="Q4" s="2342" t="s">
        <v>467</v>
      </c>
      <c r="R4" s="2342" t="s">
        <v>468</v>
      </c>
      <c r="S4" s="2342" t="s">
        <v>15</v>
      </c>
      <c r="T4" s="2343"/>
      <c r="U4" s="2344" t="s">
        <v>469</v>
      </c>
      <c r="V4" s="2344" t="s">
        <v>470</v>
      </c>
      <c r="W4" s="2344" t="s">
        <v>471</v>
      </c>
      <c r="X4" s="2344" t="s">
        <v>472</v>
      </c>
      <c r="Y4" s="2344" t="s">
        <v>473</v>
      </c>
      <c r="Z4" s="2344" t="s">
        <v>15</v>
      </c>
      <c r="AA4" s="2343"/>
      <c r="AB4" s="2344" t="s">
        <v>474</v>
      </c>
      <c r="AC4" s="2344" t="s">
        <v>475</v>
      </c>
      <c r="AD4" s="2344" t="s">
        <v>476</v>
      </c>
      <c r="AE4" s="2344" t="s">
        <v>477</v>
      </c>
      <c r="AF4" s="2344" t="s">
        <v>535</v>
      </c>
      <c r="AG4" s="2345" t="s">
        <v>15</v>
      </c>
      <c r="AH4" s="2346"/>
      <c r="AI4" s="2344" t="s">
        <v>479</v>
      </c>
      <c r="AJ4" s="2344" t="s">
        <v>480</v>
      </c>
      <c r="AK4" s="2344" t="s">
        <v>481</v>
      </c>
      <c r="AL4" s="2344" t="s">
        <v>482</v>
      </c>
      <c r="AM4" s="2345" t="s">
        <v>15</v>
      </c>
      <c r="AN4" s="2346"/>
      <c r="AO4" s="2343"/>
      <c r="AP4" s="2343"/>
      <c r="AQ4" s="2343"/>
      <c r="AR4" s="2343"/>
      <c r="AS4" s="2343"/>
      <c r="AT4" s="2343"/>
      <c r="AU4" s="2343"/>
      <c r="AV4" s="2343"/>
      <c r="AW4" s="2343"/>
      <c r="AX4" s="2343"/>
      <c r="AY4" s="2343"/>
      <c r="AZ4" s="2343"/>
      <c r="BA4" s="2343"/>
      <c r="BB4" s="2343"/>
      <c r="BC4" s="2343"/>
      <c r="BD4" s="2343"/>
      <c r="BE4" s="2343"/>
      <c r="BF4" s="2343"/>
      <c r="BG4" s="2343"/>
      <c r="BH4" s="2343"/>
      <c r="BI4" s="2343"/>
      <c r="BJ4" s="2343"/>
      <c r="BK4" s="2343"/>
      <c r="BL4" s="2343"/>
      <c r="BM4" s="2343"/>
      <c r="BN4" s="2343"/>
      <c r="BO4" s="2343"/>
      <c r="BP4" s="2343"/>
      <c r="BQ4" s="2343"/>
      <c r="BR4" s="2343"/>
      <c r="BS4" s="2343"/>
      <c r="BT4" s="2343"/>
      <c r="BU4" s="2346"/>
      <c r="BV4" s="2343"/>
      <c r="BW4" s="2343"/>
      <c r="BX4" s="2343"/>
      <c r="BY4" s="2343"/>
      <c r="BZ4" s="2343"/>
    </row>
    <row r="5" spans="1:78" ht="15" customHeight="1">
      <c r="A5" s="932">
        <v>1970</v>
      </c>
      <c r="B5" s="933">
        <v>286102.97754393582</v>
      </c>
      <c r="C5" s="892">
        <v>0</v>
      </c>
      <c r="D5" s="933">
        <v>19845.429160790649</v>
      </c>
      <c r="E5" s="892">
        <v>0</v>
      </c>
      <c r="F5" s="892">
        <v>0</v>
      </c>
      <c r="G5" s="933">
        <v>305948.40670472645</v>
      </c>
      <c r="H5" s="933"/>
      <c r="I5" s="933">
        <v>230.8913772465508</v>
      </c>
      <c r="J5" s="892">
        <v>0</v>
      </c>
      <c r="K5" s="933">
        <v>10913.430221500261</v>
      </c>
      <c r="L5" s="933">
        <v>42.350722734553308</v>
      </c>
      <c r="M5" s="933">
        <v>11186.672321481365</v>
      </c>
      <c r="N5" s="933"/>
      <c r="O5" s="933">
        <v>12106.344167959742</v>
      </c>
      <c r="P5" s="892">
        <v>0</v>
      </c>
      <c r="Q5" s="933">
        <v>227.75875418700252</v>
      </c>
      <c r="R5" s="933">
        <v>138.31066729020449</v>
      </c>
      <c r="S5" s="933">
        <v>12472.413589436948</v>
      </c>
      <c r="T5" s="933"/>
      <c r="U5" s="933">
        <v>17126.611631455195</v>
      </c>
      <c r="V5" s="892">
        <v>0</v>
      </c>
      <c r="W5" s="892">
        <v>0</v>
      </c>
      <c r="X5" s="892">
        <v>0</v>
      </c>
      <c r="Y5" s="892">
        <v>13981.653099295392</v>
      </c>
      <c r="Z5" s="933">
        <v>31108.264730750587</v>
      </c>
      <c r="AA5" s="933"/>
      <c r="AB5" s="892">
        <v>0</v>
      </c>
      <c r="AC5" s="892">
        <v>0</v>
      </c>
      <c r="AD5" s="892">
        <v>0</v>
      </c>
      <c r="AE5" s="892">
        <v>0</v>
      </c>
      <c r="AF5" s="892">
        <v>0</v>
      </c>
      <c r="AG5" s="892">
        <v>0</v>
      </c>
      <c r="AH5" s="933"/>
      <c r="AI5" s="933">
        <v>7845.1647571525282</v>
      </c>
      <c r="AJ5" s="933">
        <v>7775.0630289281344</v>
      </c>
      <c r="AK5" s="892">
        <v>0</v>
      </c>
      <c r="AL5" s="933">
        <v>10474.730939438536</v>
      </c>
      <c r="AM5" s="892">
        <v>26094.958725519198</v>
      </c>
      <c r="AN5" s="74"/>
      <c r="AO5" s="933"/>
      <c r="AP5" s="933"/>
      <c r="AQ5" s="933"/>
      <c r="AR5" s="933"/>
      <c r="AS5" s="933"/>
      <c r="AT5" s="933"/>
      <c r="AU5" s="933"/>
      <c r="AV5" s="933"/>
      <c r="AW5" s="933"/>
      <c r="AX5" s="933"/>
      <c r="AY5" s="933"/>
      <c r="AZ5" s="933"/>
      <c r="BA5" s="933"/>
      <c r="BB5" s="933"/>
      <c r="BC5" s="933"/>
      <c r="BD5" s="933"/>
      <c r="BE5" s="933"/>
      <c r="BF5" s="933"/>
      <c r="BG5" s="933"/>
      <c r="BH5" s="933"/>
      <c r="BI5" s="933"/>
      <c r="BJ5" s="933"/>
      <c r="BK5" s="933"/>
      <c r="BL5" s="933"/>
      <c r="BM5" s="933"/>
      <c r="BN5" s="933"/>
      <c r="BO5" s="933"/>
      <c r="BP5" s="933"/>
      <c r="BQ5" s="933"/>
      <c r="BR5" s="933"/>
      <c r="BS5" s="933"/>
      <c r="BT5" s="933"/>
      <c r="BU5" s="933"/>
      <c r="BV5" s="933"/>
      <c r="BW5" s="933"/>
      <c r="BX5" s="933"/>
      <c r="BY5" s="933"/>
      <c r="BZ5" s="933"/>
    </row>
    <row r="6" spans="1:78" ht="15" customHeight="1">
      <c r="A6" s="932">
        <v>1971</v>
      </c>
      <c r="B6" s="933">
        <v>295497.80587893596</v>
      </c>
      <c r="C6" s="892">
        <v>0</v>
      </c>
      <c r="D6" s="933">
        <v>21017.621961826811</v>
      </c>
      <c r="E6" s="892">
        <v>0</v>
      </c>
      <c r="F6" s="892">
        <v>0</v>
      </c>
      <c r="G6" s="933">
        <v>316515.42784076277</v>
      </c>
      <c r="H6" s="933"/>
      <c r="I6" s="933">
        <v>452.74272044455853</v>
      </c>
      <c r="J6" s="892">
        <v>0</v>
      </c>
      <c r="K6" s="933">
        <v>11852.292361097552</v>
      </c>
      <c r="L6" s="933">
        <v>131.80698863942277</v>
      </c>
      <c r="M6" s="933">
        <v>12436.842070181534</v>
      </c>
      <c r="N6" s="933"/>
      <c r="O6" s="933">
        <v>12392.704699186213</v>
      </c>
      <c r="P6" s="892">
        <v>0</v>
      </c>
      <c r="Q6" s="933">
        <v>332.69538527680351</v>
      </c>
      <c r="R6" s="933">
        <v>256.96992658705773</v>
      </c>
      <c r="S6" s="933">
        <v>12982.370011050076</v>
      </c>
      <c r="T6" s="933"/>
      <c r="U6" s="933">
        <v>17536.845147866676</v>
      </c>
      <c r="V6" s="892">
        <v>0</v>
      </c>
      <c r="W6" s="892">
        <v>0</v>
      </c>
      <c r="X6" s="892">
        <v>0</v>
      </c>
      <c r="Y6" s="892">
        <v>14481.653099295392</v>
      </c>
      <c r="Z6" s="933">
        <v>32018.498247162068</v>
      </c>
      <c r="AA6" s="933"/>
      <c r="AB6" s="892">
        <v>0</v>
      </c>
      <c r="AC6" s="892">
        <v>0</v>
      </c>
      <c r="AD6" s="892">
        <v>0</v>
      </c>
      <c r="AE6" s="892">
        <v>0</v>
      </c>
      <c r="AF6" s="892">
        <v>0</v>
      </c>
      <c r="AG6" s="892">
        <v>0</v>
      </c>
      <c r="AH6" s="933"/>
      <c r="AI6" s="933">
        <v>8013.7704592287664</v>
      </c>
      <c r="AJ6" s="933">
        <v>7973.1241615190547</v>
      </c>
      <c r="AK6" s="892">
        <v>0</v>
      </c>
      <c r="AL6" s="933">
        <v>11318.618545630916</v>
      </c>
      <c r="AM6" s="892">
        <v>27305.51316637874</v>
      </c>
      <c r="AN6" s="74"/>
      <c r="AO6" s="933"/>
      <c r="AP6" s="933"/>
      <c r="AQ6" s="933"/>
      <c r="AR6" s="933"/>
      <c r="AS6" s="933"/>
      <c r="AT6" s="933"/>
      <c r="AU6" s="933"/>
      <c r="AV6" s="933"/>
      <c r="AW6" s="933"/>
      <c r="AX6" s="933"/>
      <c r="AY6" s="933"/>
      <c r="AZ6" s="933"/>
      <c r="BA6" s="933"/>
      <c r="BB6" s="933"/>
      <c r="BC6" s="933"/>
      <c r="BD6" s="933"/>
      <c r="BE6" s="933"/>
      <c r="BF6" s="933"/>
      <c r="BG6" s="933"/>
      <c r="BH6" s="933"/>
      <c r="BI6" s="933"/>
      <c r="BJ6" s="933"/>
      <c r="BK6" s="933"/>
      <c r="BL6" s="933"/>
      <c r="BM6" s="933"/>
      <c r="BN6" s="933"/>
      <c r="BO6" s="933"/>
      <c r="BP6" s="933"/>
      <c r="BQ6" s="933"/>
      <c r="BR6" s="933"/>
      <c r="BS6" s="933"/>
      <c r="BT6" s="933"/>
      <c r="BU6" s="933"/>
      <c r="BV6" s="933"/>
      <c r="BW6" s="933"/>
      <c r="BX6" s="933"/>
      <c r="BY6" s="933"/>
      <c r="BZ6" s="933"/>
    </row>
    <row r="7" spans="1:78" ht="15" customHeight="1">
      <c r="A7" s="932">
        <v>1972</v>
      </c>
      <c r="B7" s="933">
        <v>304831.91561218398</v>
      </c>
      <c r="C7" s="892">
        <v>0</v>
      </c>
      <c r="D7" s="933">
        <v>22197.526205917085</v>
      </c>
      <c r="E7" s="892">
        <v>0</v>
      </c>
      <c r="F7" s="892">
        <v>0</v>
      </c>
      <c r="G7" s="933">
        <v>327029.44181810104</v>
      </c>
      <c r="H7" s="933"/>
      <c r="I7" s="933">
        <v>728.79314300712679</v>
      </c>
      <c r="J7" s="933">
        <v>190.12934496807438</v>
      </c>
      <c r="K7" s="933">
        <v>12775.720290749525</v>
      </c>
      <c r="L7" s="933">
        <v>263.98765189631979</v>
      </c>
      <c r="M7" s="933">
        <v>13958.630430621046</v>
      </c>
      <c r="N7" s="933"/>
      <c r="O7" s="933">
        <v>12712.409968565116</v>
      </c>
      <c r="P7" s="892">
        <v>0</v>
      </c>
      <c r="Q7" s="933">
        <v>450.79483956574387</v>
      </c>
      <c r="R7" s="933">
        <v>417.9022268985284</v>
      </c>
      <c r="S7" s="933">
        <v>13581.107035029388</v>
      </c>
      <c r="T7" s="933"/>
      <c r="U7" s="933">
        <v>17946.278597482455</v>
      </c>
      <c r="V7" s="892">
        <v>0</v>
      </c>
      <c r="W7" s="892">
        <v>0</v>
      </c>
      <c r="X7" s="892">
        <v>0</v>
      </c>
      <c r="Y7" s="892">
        <v>14981.653099295392</v>
      </c>
      <c r="Z7" s="933">
        <v>32927.931696777843</v>
      </c>
      <c r="AA7" s="933"/>
      <c r="AB7" s="892">
        <v>0</v>
      </c>
      <c r="AC7" s="892">
        <v>0</v>
      </c>
      <c r="AD7" s="892">
        <v>0</v>
      </c>
      <c r="AE7" s="892">
        <v>0</v>
      </c>
      <c r="AF7" s="892">
        <v>0</v>
      </c>
      <c r="AG7" s="892">
        <v>0</v>
      </c>
      <c r="AH7" s="933"/>
      <c r="AI7" s="933">
        <v>8103.0550299957104</v>
      </c>
      <c r="AJ7" s="933">
        <v>8087.724535447247</v>
      </c>
      <c r="AK7" s="892">
        <v>0</v>
      </c>
      <c r="AL7" s="933">
        <v>12056.843133314611</v>
      </c>
      <c r="AM7" s="892">
        <v>28247.622698757568</v>
      </c>
      <c r="AN7" s="74"/>
      <c r="AO7" s="933"/>
      <c r="AP7" s="933"/>
      <c r="AQ7" s="933"/>
      <c r="AR7" s="933"/>
      <c r="AS7" s="933"/>
      <c r="AT7" s="933"/>
      <c r="AU7" s="933"/>
      <c r="AV7" s="933"/>
      <c r="AW7" s="933"/>
      <c r="AX7" s="933"/>
      <c r="AY7" s="933"/>
      <c r="AZ7" s="933"/>
      <c r="BA7" s="933"/>
      <c r="BB7" s="933"/>
      <c r="BC7" s="933"/>
      <c r="BD7" s="933"/>
      <c r="BE7" s="933"/>
      <c r="BF7" s="933"/>
      <c r="BG7" s="933"/>
      <c r="BH7" s="933"/>
      <c r="BI7" s="933"/>
      <c r="BJ7" s="933"/>
      <c r="BK7" s="933"/>
      <c r="BL7" s="933"/>
      <c r="BM7" s="933"/>
      <c r="BN7" s="933"/>
      <c r="BO7" s="933"/>
      <c r="BP7" s="933"/>
      <c r="BQ7" s="933"/>
      <c r="BR7" s="933"/>
      <c r="BS7" s="933"/>
      <c r="BT7" s="933"/>
      <c r="BU7" s="933"/>
      <c r="BV7" s="933"/>
      <c r="BW7" s="933"/>
      <c r="BX7" s="933"/>
      <c r="BY7" s="933"/>
      <c r="BZ7" s="933"/>
    </row>
    <row r="8" spans="1:78" ht="15" customHeight="1">
      <c r="A8" s="932">
        <v>1973</v>
      </c>
      <c r="B8" s="933">
        <v>314153.32784677099</v>
      </c>
      <c r="C8" s="892">
        <v>0</v>
      </c>
      <c r="D8" s="933">
        <v>23379.345462387788</v>
      </c>
      <c r="E8" s="892">
        <v>0</v>
      </c>
      <c r="F8" s="892">
        <v>0</v>
      </c>
      <c r="G8" s="933">
        <v>337532.67330915877</v>
      </c>
      <c r="H8" s="933"/>
      <c r="I8" s="933">
        <v>1047.1814279060786</v>
      </c>
      <c r="J8" s="933">
        <v>401.78282500068758</v>
      </c>
      <c r="K8" s="933">
        <v>13733.505424694929</v>
      </c>
      <c r="L8" s="933">
        <v>434.74255196610648</v>
      </c>
      <c r="M8" s="933">
        <v>15617.212229567802</v>
      </c>
      <c r="N8" s="933"/>
      <c r="O8" s="933">
        <v>13106.710228460543</v>
      </c>
      <c r="P8" s="892">
        <v>0</v>
      </c>
      <c r="Q8" s="933">
        <v>574.82139009238881</v>
      </c>
      <c r="R8" s="933">
        <v>634.6116092687264</v>
      </c>
      <c r="S8" s="933">
        <v>14316.143227821658</v>
      </c>
      <c r="T8" s="933"/>
      <c r="U8" s="933">
        <v>18399.973393810425</v>
      </c>
      <c r="V8" s="892">
        <v>0</v>
      </c>
      <c r="W8" s="892">
        <v>0</v>
      </c>
      <c r="X8" s="892">
        <v>0</v>
      </c>
      <c r="Y8" s="892">
        <v>15481.653099295392</v>
      </c>
      <c r="Z8" s="933">
        <v>33881.626493105818</v>
      </c>
      <c r="AA8" s="933"/>
      <c r="AB8" s="892">
        <v>0</v>
      </c>
      <c r="AC8" s="892">
        <v>0</v>
      </c>
      <c r="AD8" s="892">
        <v>0</v>
      </c>
      <c r="AE8" s="892">
        <v>0</v>
      </c>
      <c r="AF8" s="892">
        <v>0</v>
      </c>
      <c r="AG8" s="892">
        <v>0</v>
      </c>
      <c r="AH8" s="933"/>
      <c r="AI8" s="933">
        <v>8195.8261580432954</v>
      </c>
      <c r="AJ8" s="933">
        <v>8200.2403365304435</v>
      </c>
      <c r="AK8" s="892">
        <v>0</v>
      </c>
      <c r="AL8" s="933">
        <v>12752.274118720039</v>
      </c>
      <c r="AM8" s="892">
        <v>29148.340613293774</v>
      </c>
      <c r="AN8" s="74"/>
      <c r="AO8" s="933"/>
      <c r="AP8" s="933"/>
      <c r="AQ8" s="933"/>
      <c r="AR8" s="933"/>
      <c r="AS8" s="933"/>
      <c r="AT8" s="933"/>
      <c r="AU8" s="933"/>
      <c r="AV8" s="933"/>
      <c r="AW8" s="933"/>
      <c r="AX8" s="933"/>
      <c r="AY8" s="933"/>
      <c r="AZ8" s="933"/>
      <c r="BA8" s="933"/>
      <c r="BB8" s="933"/>
      <c r="BC8" s="933"/>
      <c r="BD8" s="933"/>
      <c r="BE8" s="933"/>
      <c r="BF8" s="933"/>
      <c r="BG8" s="933"/>
      <c r="BH8" s="933"/>
      <c r="BI8" s="933"/>
      <c r="BJ8" s="933"/>
      <c r="BK8" s="933"/>
      <c r="BL8" s="933"/>
      <c r="BM8" s="933"/>
      <c r="BN8" s="933"/>
      <c r="BO8" s="933"/>
      <c r="BP8" s="933"/>
      <c r="BQ8" s="933"/>
      <c r="BR8" s="933"/>
      <c r="BS8" s="933"/>
      <c r="BT8" s="933"/>
      <c r="BU8" s="933"/>
      <c r="BV8" s="933"/>
      <c r="BW8" s="933"/>
      <c r="BX8" s="933"/>
      <c r="BY8" s="933"/>
      <c r="BZ8" s="933"/>
    </row>
    <row r="9" spans="1:78" ht="15" customHeight="1">
      <c r="A9" s="932">
        <v>1974</v>
      </c>
      <c r="B9" s="933">
        <v>323457.93640602136</v>
      </c>
      <c r="C9" s="892">
        <v>0</v>
      </c>
      <c r="D9" s="933">
        <v>24556.893087171182</v>
      </c>
      <c r="E9" s="892">
        <v>0</v>
      </c>
      <c r="F9" s="892">
        <v>0</v>
      </c>
      <c r="G9" s="933">
        <v>348014.82949319255</v>
      </c>
      <c r="H9" s="933"/>
      <c r="I9" s="933">
        <v>1395.0532275227533</v>
      </c>
      <c r="J9" s="933">
        <v>692.64800076558561</v>
      </c>
      <c r="K9" s="933">
        <v>14609.905313672538</v>
      </c>
      <c r="L9" s="933">
        <v>639.72854258413531</v>
      </c>
      <c r="M9" s="933">
        <v>17337.335084545015</v>
      </c>
      <c r="N9" s="933"/>
      <c r="O9" s="933">
        <v>13576.121798674503</v>
      </c>
      <c r="P9" s="892">
        <v>0</v>
      </c>
      <c r="Q9" s="933">
        <v>696.58161328347921</v>
      </c>
      <c r="R9" s="933">
        <v>904.12744678341335</v>
      </c>
      <c r="S9" s="933">
        <v>15176.830858741396</v>
      </c>
      <c r="T9" s="933"/>
      <c r="U9" s="933">
        <v>18941.425532646168</v>
      </c>
      <c r="V9" s="892">
        <v>0</v>
      </c>
      <c r="W9" s="892">
        <v>0</v>
      </c>
      <c r="X9" s="892">
        <v>0</v>
      </c>
      <c r="Y9" s="892">
        <v>15981.653099295392</v>
      </c>
      <c r="Z9" s="933">
        <v>34923.078631941564</v>
      </c>
      <c r="AA9" s="933"/>
      <c r="AB9" s="892">
        <v>0</v>
      </c>
      <c r="AC9" s="892">
        <v>0</v>
      </c>
      <c r="AD9" s="892">
        <v>0</v>
      </c>
      <c r="AE9" s="892">
        <v>0</v>
      </c>
      <c r="AF9" s="892">
        <v>0</v>
      </c>
      <c r="AG9" s="892">
        <v>0</v>
      </c>
      <c r="AH9" s="933"/>
      <c r="AI9" s="933">
        <v>8281.220516155754</v>
      </c>
      <c r="AJ9" s="933">
        <v>8299.0913205495108</v>
      </c>
      <c r="AK9" s="892">
        <v>0</v>
      </c>
      <c r="AL9" s="933">
        <v>13338.161342640391</v>
      </c>
      <c r="AM9" s="892">
        <v>29918.473179345659</v>
      </c>
      <c r="AN9" s="74"/>
      <c r="AO9" s="933"/>
      <c r="AP9" s="933"/>
      <c r="AQ9" s="933"/>
      <c r="AR9" s="933"/>
      <c r="AS9" s="933"/>
      <c r="AT9" s="933"/>
      <c r="AU9" s="933"/>
      <c r="AV9" s="933"/>
      <c r="AW9" s="933"/>
      <c r="AX9" s="933"/>
      <c r="AY9" s="933"/>
      <c r="AZ9" s="933"/>
      <c r="BA9" s="933"/>
      <c r="BB9" s="933"/>
      <c r="BC9" s="933"/>
      <c r="BD9" s="933"/>
      <c r="BE9" s="933"/>
      <c r="BF9" s="933"/>
      <c r="BG9" s="933"/>
      <c r="BH9" s="933"/>
      <c r="BI9" s="933"/>
      <c r="BJ9" s="933"/>
      <c r="BK9" s="933"/>
      <c r="BL9" s="933"/>
      <c r="BM9" s="933"/>
      <c r="BN9" s="933"/>
      <c r="BO9" s="933"/>
      <c r="BP9" s="933"/>
      <c r="BQ9" s="933"/>
      <c r="BR9" s="933"/>
      <c r="BS9" s="933"/>
      <c r="BT9" s="933"/>
      <c r="BU9" s="933"/>
      <c r="BV9" s="933"/>
      <c r="BW9" s="933"/>
      <c r="BX9" s="933"/>
      <c r="BY9" s="933"/>
      <c r="BZ9" s="933"/>
    </row>
    <row r="10" spans="1:78" ht="15" customHeight="1">
      <c r="A10" s="932">
        <v>1975</v>
      </c>
      <c r="B10" s="933">
        <v>332735.02787918044</v>
      </c>
      <c r="C10" s="892">
        <v>0</v>
      </c>
      <c r="D10" s="933">
        <v>25723.602458552275</v>
      </c>
      <c r="E10" s="892">
        <v>0</v>
      </c>
      <c r="F10" s="892">
        <v>0</v>
      </c>
      <c r="G10" s="933">
        <v>358458.63033773273</v>
      </c>
      <c r="H10" s="933"/>
      <c r="I10" s="933">
        <v>1758.694166168857</v>
      </c>
      <c r="J10" s="933">
        <v>1065.0811945974874</v>
      </c>
      <c r="K10" s="933">
        <v>15211.599315592477</v>
      </c>
      <c r="L10" s="933">
        <v>874.2729577488775</v>
      </c>
      <c r="M10" s="933">
        <v>18909.6476341077</v>
      </c>
      <c r="N10" s="933"/>
      <c r="O10" s="933">
        <v>14064.193094386837</v>
      </c>
      <c r="P10" s="933">
        <v>5.7751235230599098</v>
      </c>
      <c r="Q10" s="933">
        <v>811.46699301853323</v>
      </c>
      <c r="R10" s="933">
        <v>1223.1046561991382</v>
      </c>
      <c r="S10" s="933">
        <v>16104.539867127571</v>
      </c>
      <c r="T10" s="933"/>
      <c r="U10" s="933">
        <v>19583.783455881818</v>
      </c>
      <c r="V10" s="892">
        <v>0</v>
      </c>
      <c r="W10" s="892">
        <v>0</v>
      </c>
      <c r="X10" s="892">
        <v>0.1</v>
      </c>
      <c r="Y10" s="933">
        <v>16481.653099295392</v>
      </c>
      <c r="Z10" s="933">
        <v>36065.536555177212</v>
      </c>
      <c r="AA10" s="933"/>
      <c r="AB10" s="892">
        <v>0</v>
      </c>
      <c r="AC10" s="892">
        <v>0</v>
      </c>
      <c r="AD10" s="892">
        <v>0</v>
      </c>
      <c r="AE10" s="892">
        <v>0</v>
      </c>
      <c r="AF10" s="892">
        <v>0</v>
      </c>
      <c r="AG10" s="892">
        <v>0</v>
      </c>
      <c r="AH10" s="933"/>
      <c r="AI10" s="933">
        <v>8420.1488131838105</v>
      </c>
      <c r="AJ10" s="933">
        <v>8444.6564667634448</v>
      </c>
      <c r="AK10" s="892">
        <v>0</v>
      </c>
      <c r="AL10" s="933">
        <v>13875.636521011049</v>
      </c>
      <c r="AM10" s="892">
        <v>30740.441800958306</v>
      </c>
      <c r="AN10" s="74"/>
      <c r="AO10" s="933"/>
      <c r="AP10" s="933"/>
      <c r="AQ10" s="933"/>
      <c r="AR10" s="933"/>
      <c r="AS10" s="933"/>
      <c r="AT10" s="933"/>
      <c r="AU10" s="933"/>
      <c r="AV10" s="933"/>
      <c r="AW10" s="933"/>
      <c r="AX10" s="933"/>
      <c r="AY10" s="933"/>
      <c r="AZ10" s="933"/>
      <c r="BA10" s="933"/>
      <c r="BB10" s="933"/>
      <c r="BC10" s="933"/>
      <c r="BD10" s="933"/>
      <c r="BE10" s="933"/>
      <c r="BF10" s="933"/>
      <c r="BG10" s="933"/>
      <c r="BH10" s="933"/>
      <c r="BI10" s="933"/>
      <c r="BJ10" s="933"/>
      <c r="BK10" s="933"/>
      <c r="BL10" s="933"/>
      <c r="BM10" s="933"/>
      <c r="BN10" s="933"/>
      <c r="BO10" s="933"/>
      <c r="BP10" s="933"/>
      <c r="BQ10" s="933"/>
      <c r="BR10" s="933"/>
      <c r="BS10" s="933"/>
      <c r="BT10" s="933"/>
      <c r="BU10" s="933"/>
      <c r="BV10" s="933"/>
      <c r="BW10" s="933"/>
      <c r="BX10" s="933"/>
      <c r="BY10" s="933"/>
      <c r="BZ10" s="933"/>
    </row>
    <row r="11" spans="1:78" ht="15" customHeight="1">
      <c r="A11" s="932">
        <v>1976</v>
      </c>
      <c r="B11" s="933">
        <v>341976.09958482161</v>
      </c>
      <c r="C11" s="892">
        <v>0</v>
      </c>
      <c r="D11" s="933">
        <v>26872.539009448315</v>
      </c>
      <c r="E11" s="892">
        <v>0</v>
      </c>
      <c r="F11" s="892">
        <v>0</v>
      </c>
      <c r="G11" s="933">
        <v>368848.63859426993</v>
      </c>
      <c r="H11" s="933"/>
      <c r="I11" s="933">
        <v>2123.9798393027331</v>
      </c>
      <c r="J11" s="933">
        <v>1521.4426239426643</v>
      </c>
      <c r="K11" s="933">
        <v>15384.614785769401</v>
      </c>
      <c r="L11" s="933">
        <v>1133.5346252101176</v>
      </c>
      <c r="M11" s="933">
        <v>20163.571874224919</v>
      </c>
      <c r="N11" s="933"/>
      <c r="O11" s="933">
        <v>14488.86980754817</v>
      </c>
      <c r="P11" s="933">
        <v>20.525403798158109</v>
      </c>
      <c r="Q11" s="933">
        <v>914.77279188194257</v>
      </c>
      <c r="R11" s="933">
        <v>1588.0726333831703</v>
      </c>
      <c r="S11" s="933">
        <v>17012.240636611441</v>
      </c>
      <c r="T11" s="933"/>
      <c r="U11" s="933">
        <v>20317.671712471307</v>
      </c>
      <c r="V11" s="892">
        <v>0</v>
      </c>
      <c r="W11" s="933">
        <v>10</v>
      </c>
      <c r="X11" s="892">
        <v>0.21841325653725022</v>
      </c>
      <c r="Y11" s="933">
        <v>16981.653099295392</v>
      </c>
      <c r="Z11" s="933">
        <v>37309.543225023241</v>
      </c>
      <c r="AA11" s="933"/>
      <c r="AB11" s="892">
        <v>0</v>
      </c>
      <c r="AC11" s="892">
        <v>0</v>
      </c>
      <c r="AD11" s="892">
        <v>0</v>
      </c>
      <c r="AE11" s="892">
        <v>0</v>
      </c>
      <c r="AF11" s="892">
        <v>0</v>
      </c>
      <c r="AG11" s="892">
        <v>0</v>
      </c>
      <c r="AH11" s="933"/>
      <c r="AI11" s="933">
        <v>8529.3824142911217</v>
      </c>
      <c r="AJ11" s="933">
        <v>8552.8200374371572</v>
      </c>
      <c r="AK11" s="933">
        <v>8.1964241358100338</v>
      </c>
      <c r="AL11" s="933">
        <v>14240.963618936008</v>
      </c>
      <c r="AM11" s="892">
        <v>31331.362494800094</v>
      </c>
      <c r="AN11" s="74"/>
      <c r="AO11" s="933"/>
      <c r="AP11" s="933"/>
      <c r="AQ11" s="933"/>
      <c r="AR11" s="933"/>
      <c r="AS11" s="933"/>
      <c r="AT11" s="933"/>
      <c r="AU11" s="933"/>
      <c r="AV11" s="933"/>
      <c r="AW11" s="933"/>
      <c r="AX11" s="933"/>
      <c r="AY11" s="933"/>
      <c r="AZ11" s="933"/>
      <c r="BA11" s="933"/>
      <c r="BB11" s="933"/>
      <c r="BC11" s="933"/>
      <c r="BD11" s="933"/>
      <c r="BE11" s="933"/>
      <c r="BF11" s="933"/>
      <c r="BG11" s="933"/>
      <c r="BH11" s="933"/>
      <c r="BI11" s="933"/>
      <c r="BJ11" s="933"/>
      <c r="BK11" s="933"/>
      <c r="BL11" s="933"/>
      <c r="BM11" s="933"/>
      <c r="BN11" s="933"/>
      <c r="BO11" s="933"/>
      <c r="BP11" s="933"/>
      <c r="BQ11" s="933"/>
      <c r="BR11" s="933"/>
      <c r="BS11" s="933"/>
      <c r="BT11" s="933"/>
      <c r="BU11" s="933"/>
      <c r="BV11" s="933"/>
      <c r="BW11" s="933"/>
      <c r="BX11" s="933"/>
      <c r="BY11" s="933"/>
      <c r="BZ11" s="933"/>
    </row>
    <row r="12" spans="1:78" ht="15" customHeight="1">
      <c r="A12" s="932">
        <v>1977</v>
      </c>
      <c r="B12" s="933">
        <v>351174.77635372995</v>
      </c>
      <c r="C12" s="892">
        <v>0</v>
      </c>
      <c r="D12" s="933">
        <v>27996.414157901574</v>
      </c>
      <c r="E12" s="892">
        <v>0</v>
      </c>
      <c r="F12" s="892">
        <v>0</v>
      </c>
      <c r="G12" s="933">
        <v>379171.19051163155</v>
      </c>
      <c r="H12" s="933"/>
      <c r="I12" s="933">
        <v>2476.6034152687785</v>
      </c>
      <c r="J12" s="933">
        <v>2025.1565818193546</v>
      </c>
      <c r="K12" s="933">
        <v>15275.710326515795</v>
      </c>
      <c r="L12" s="933">
        <v>1412.6486503026463</v>
      </c>
      <c r="M12" s="933">
        <v>21190.118973906574</v>
      </c>
      <c r="N12" s="933"/>
      <c r="O12" s="933">
        <v>14851.938942806217</v>
      </c>
      <c r="P12" s="933">
        <v>43.160315683612268</v>
      </c>
      <c r="Q12" s="933">
        <v>970.98568279860262</v>
      </c>
      <c r="R12" s="933">
        <v>1995.6302803503684</v>
      </c>
      <c r="S12" s="933">
        <v>17861.715221638799</v>
      </c>
      <c r="T12" s="933"/>
      <c r="U12" s="933">
        <v>21145.70402593552</v>
      </c>
      <c r="V12" s="892">
        <v>0</v>
      </c>
      <c r="W12" s="933">
        <v>23.257376097566134</v>
      </c>
      <c r="X12" s="933">
        <v>0.83556667401734652</v>
      </c>
      <c r="Y12" s="933">
        <v>18872.881697635621</v>
      </c>
      <c r="Z12" s="933">
        <v>40042.678666342719</v>
      </c>
      <c r="AA12" s="933"/>
      <c r="AB12" s="892">
        <v>0</v>
      </c>
      <c r="AC12" s="892">
        <v>0</v>
      </c>
      <c r="AD12" s="892">
        <v>0</v>
      </c>
      <c r="AE12" s="892">
        <v>0</v>
      </c>
      <c r="AF12" s="892">
        <v>0</v>
      </c>
      <c r="AG12" s="892">
        <v>0</v>
      </c>
      <c r="AH12" s="933"/>
      <c r="AI12" s="933">
        <v>8657.2682179070489</v>
      </c>
      <c r="AJ12" s="933">
        <v>8671.3761811387831</v>
      </c>
      <c r="AK12" s="933">
        <v>51.456540544559573</v>
      </c>
      <c r="AL12" s="933">
        <v>14577.216681347049</v>
      </c>
      <c r="AM12" s="892">
        <v>31957.317620937443</v>
      </c>
      <c r="AN12" s="74"/>
      <c r="AO12" s="933"/>
      <c r="AP12" s="933"/>
      <c r="AQ12" s="933"/>
      <c r="AR12" s="933"/>
      <c r="AS12" s="933"/>
      <c r="AT12" s="933"/>
      <c r="AU12" s="933"/>
      <c r="AV12" s="933"/>
      <c r="AW12" s="933"/>
      <c r="AX12" s="933"/>
      <c r="AY12" s="933"/>
      <c r="AZ12" s="933"/>
      <c r="BA12" s="933"/>
      <c r="BB12" s="933"/>
      <c r="BC12" s="933"/>
      <c r="BD12" s="933"/>
      <c r="BE12" s="933"/>
      <c r="BF12" s="933"/>
      <c r="BG12" s="933"/>
      <c r="BH12" s="933"/>
      <c r="BI12" s="933"/>
      <c r="BJ12" s="933"/>
      <c r="BK12" s="933"/>
      <c r="BL12" s="933"/>
      <c r="BM12" s="933"/>
      <c r="BN12" s="933"/>
      <c r="BO12" s="933"/>
      <c r="BP12" s="933"/>
      <c r="BQ12" s="933"/>
      <c r="BR12" s="933"/>
      <c r="BS12" s="933"/>
      <c r="BT12" s="933"/>
      <c r="BU12" s="933"/>
      <c r="BV12" s="933"/>
      <c r="BW12" s="933"/>
      <c r="BX12" s="933"/>
      <c r="BY12" s="933"/>
      <c r="BZ12" s="933"/>
    </row>
    <row r="13" spans="1:78" ht="15" customHeight="1">
      <c r="A13" s="932">
        <v>1978</v>
      </c>
      <c r="B13" s="933">
        <v>360322.10855635238</v>
      </c>
      <c r="C13" s="892">
        <v>0</v>
      </c>
      <c r="D13" s="933">
        <v>29087.601268132417</v>
      </c>
      <c r="E13" s="892">
        <v>0</v>
      </c>
      <c r="F13" s="892">
        <v>0</v>
      </c>
      <c r="G13" s="933">
        <v>389409.70982448477</v>
      </c>
      <c r="H13" s="933"/>
      <c r="I13" s="933">
        <v>2801.4751450482922</v>
      </c>
      <c r="J13" s="933">
        <v>2575.0989268469552</v>
      </c>
      <c r="K13" s="933">
        <v>15114.366723341132</v>
      </c>
      <c r="L13" s="933">
        <v>1706.4159293185462</v>
      </c>
      <c r="M13" s="933">
        <v>22197.356724554927</v>
      </c>
      <c r="N13" s="933"/>
      <c r="O13" s="933">
        <v>15168.747602867687</v>
      </c>
      <c r="P13" s="933">
        <v>75.278229018790753</v>
      </c>
      <c r="Q13" s="933">
        <v>984.72335148855041</v>
      </c>
      <c r="R13" s="933">
        <v>2442.0143236129366</v>
      </c>
      <c r="S13" s="933">
        <v>18670.763506987965</v>
      </c>
      <c r="T13" s="933"/>
      <c r="U13" s="933">
        <v>22110.453163955081</v>
      </c>
      <c r="V13" s="892">
        <v>0</v>
      </c>
      <c r="W13" s="933">
        <v>179.3907040098143</v>
      </c>
      <c r="X13" s="933">
        <v>2.2096815047556273</v>
      </c>
      <c r="Y13" s="933">
        <v>20766.361820959748</v>
      </c>
      <c r="Z13" s="933">
        <v>43058.4153704294</v>
      </c>
      <c r="AA13" s="933"/>
      <c r="AB13" s="892">
        <v>0</v>
      </c>
      <c r="AC13" s="892">
        <v>0</v>
      </c>
      <c r="AD13" s="892">
        <v>0</v>
      </c>
      <c r="AE13" s="892">
        <v>0</v>
      </c>
      <c r="AF13" s="892">
        <v>0</v>
      </c>
      <c r="AG13" s="892">
        <v>0</v>
      </c>
      <c r="AH13" s="933"/>
      <c r="AI13" s="933">
        <v>8793.2474641467834</v>
      </c>
      <c r="AJ13" s="933">
        <v>8777.1933671124734</v>
      </c>
      <c r="AK13" s="933">
        <v>131.47294027517569</v>
      </c>
      <c r="AL13" s="933">
        <v>14953.8097768712</v>
      </c>
      <c r="AM13" s="892">
        <v>32655.723548405633</v>
      </c>
      <c r="AN13" s="74"/>
      <c r="AO13" s="933"/>
      <c r="AP13" s="933"/>
      <c r="AQ13" s="933"/>
      <c r="AR13" s="933"/>
      <c r="AS13" s="933"/>
      <c r="AT13" s="933"/>
      <c r="AU13" s="933"/>
      <c r="AV13" s="933"/>
      <c r="AW13" s="933"/>
      <c r="AX13" s="933"/>
      <c r="AY13" s="933"/>
      <c r="AZ13" s="933"/>
      <c r="BA13" s="933"/>
      <c r="BB13" s="933"/>
      <c r="BC13" s="933"/>
      <c r="BD13" s="933"/>
      <c r="BE13" s="933"/>
      <c r="BF13" s="933"/>
      <c r="BG13" s="933"/>
      <c r="BH13" s="933"/>
      <c r="BI13" s="933"/>
      <c r="BJ13" s="933"/>
      <c r="BK13" s="933"/>
      <c r="BL13" s="933"/>
      <c r="BM13" s="933"/>
      <c r="BN13" s="933"/>
      <c r="BO13" s="933"/>
      <c r="BP13" s="933"/>
      <c r="BQ13" s="933"/>
      <c r="BR13" s="933"/>
      <c r="BS13" s="933"/>
      <c r="BT13" s="933"/>
      <c r="BU13" s="933"/>
      <c r="BV13" s="933"/>
      <c r="BW13" s="933"/>
      <c r="BX13" s="933"/>
      <c r="BY13" s="933"/>
      <c r="BZ13" s="933"/>
    </row>
    <row r="14" spans="1:78" ht="15" customHeight="1">
      <c r="A14" s="932">
        <v>1979</v>
      </c>
      <c r="B14" s="933">
        <v>369410.88466082164</v>
      </c>
      <c r="C14" s="892">
        <v>0</v>
      </c>
      <c r="D14" s="933">
        <v>30138.153808152525</v>
      </c>
      <c r="E14" s="892">
        <v>0</v>
      </c>
      <c r="F14" s="892">
        <v>0</v>
      </c>
      <c r="G14" s="933">
        <v>399549.03846897418</v>
      </c>
      <c r="H14" s="933"/>
      <c r="I14" s="933">
        <v>3083.3090922195906</v>
      </c>
      <c r="J14" s="933">
        <v>3162.2361256281006</v>
      </c>
      <c r="K14" s="933">
        <v>15034.633573761201</v>
      </c>
      <c r="L14" s="933">
        <v>2009.6276075273415</v>
      </c>
      <c r="M14" s="933">
        <v>23289.806399136236</v>
      </c>
      <c r="N14" s="933"/>
      <c r="O14" s="933">
        <v>15443.28758184463</v>
      </c>
      <c r="P14" s="933">
        <v>118.53246352165966</v>
      </c>
      <c r="Q14" s="933">
        <v>988.20224700687754</v>
      </c>
      <c r="R14" s="933">
        <v>2923.5597019649927</v>
      </c>
      <c r="S14" s="933">
        <v>19473.581994338161</v>
      </c>
      <c r="T14" s="933"/>
      <c r="U14" s="933">
        <v>23205.757130642007</v>
      </c>
      <c r="V14" s="892">
        <v>0</v>
      </c>
      <c r="W14" s="933">
        <v>567.38798458629299</v>
      </c>
      <c r="X14" s="933">
        <v>8.3828206279345068</v>
      </c>
      <c r="Y14" s="933">
        <v>22662.148611685992</v>
      </c>
      <c r="Z14" s="933">
        <v>46443.676547542229</v>
      </c>
      <c r="AA14" s="933"/>
      <c r="AB14" s="933">
        <v>204.27408107259873</v>
      </c>
      <c r="AC14" s="892">
        <v>0</v>
      </c>
      <c r="AD14" s="933">
        <v>204.27408107259873</v>
      </c>
      <c r="AE14" s="892">
        <v>0</v>
      </c>
      <c r="AF14" s="892">
        <v>0</v>
      </c>
      <c r="AG14" s="892">
        <v>408.54816214519747</v>
      </c>
      <c r="AH14" s="933"/>
      <c r="AI14" s="933">
        <v>8891.6626479345487</v>
      </c>
      <c r="AJ14" s="933">
        <v>8804.5319092676928</v>
      </c>
      <c r="AK14" s="933">
        <v>258.01815343535804</v>
      </c>
      <c r="AL14" s="933">
        <v>15342.564039320476</v>
      </c>
      <c r="AM14" s="892">
        <v>33296.776749958073</v>
      </c>
      <c r="AN14" s="74"/>
      <c r="AO14" s="933"/>
      <c r="AP14" s="933"/>
      <c r="AQ14" s="933"/>
      <c r="AR14" s="933"/>
      <c r="AS14" s="933"/>
      <c r="AT14" s="933"/>
      <c r="AU14" s="933"/>
      <c r="AV14" s="933"/>
      <c r="AW14" s="933"/>
      <c r="AX14" s="933"/>
      <c r="AY14" s="933"/>
      <c r="AZ14" s="933"/>
      <c r="BA14" s="933"/>
      <c r="BB14" s="933"/>
      <c r="BC14" s="933"/>
      <c r="BD14" s="933"/>
      <c r="BE14" s="933"/>
      <c r="BF14" s="933"/>
      <c r="BG14" s="933"/>
      <c r="BH14" s="933"/>
      <c r="BI14" s="933"/>
      <c r="BJ14" s="933"/>
      <c r="BK14" s="933"/>
      <c r="BL14" s="933"/>
      <c r="BM14" s="933"/>
      <c r="BN14" s="933"/>
      <c r="BO14" s="933"/>
      <c r="BP14" s="933"/>
      <c r="BQ14" s="933"/>
      <c r="BR14" s="933"/>
      <c r="BS14" s="933"/>
      <c r="BT14" s="933"/>
      <c r="BU14" s="933"/>
      <c r="BV14" s="933"/>
      <c r="BW14" s="933"/>
      <c r="BX14" s="933"/>
      <c r="BY14" s="933"/>
      <c r="BZ14" s="933"/>
    </row>
    <row r="15" spans="1:78" ht="30" customHeight="1">
      <c r="A15" s="932">
        <v>1980</v>
      </c>
      <c r="B15" s="933">
        <v>378431.46590637916</v>
      </c>
      <c r="C15" s="892">
        <v>0</v>
      </c>
      <c r="D15" s="933">
        <v>31139.825906557224</v>
      </c>
      <c r="E15" s="892">
        <v>0</v>
      </c>
      <c r="F15" s="892">
        <v>0</v>
      </c>
      <c r="G15" s="933">
        <v>409571.29181293637</v>
      </c>
      <c r="H15" s="933"/>
      <c r="I15" s="933">
        <v>3305.9293850133095</v>
      </c>
      <c r="J15" s="933">
        <v>3806.6040180437717</v>
      </c>
      <c r="K15" s="933">
        <v>14904.551792904354</v>
      </c>
      <c r="L15" s="933">
        <v>2316.6459082462839</v>
      </c>
      <c r="M15" s="933">
        <v>24333.73110420772</v>
      </c>
      <c r="N15" s="933"/>
      <c r="O15" s="933">
        <v>15755.242769716855</v>
      </c>
      <c r="P15" s="933">
        <v>174.61351081199754</v>
      </c>
      <c r="Q15" s="933">
        <v>1028.9375144853423</v>
      </c>
      <c r="R15" s="933">
        <v>3436.1010760384547</v>
      </c>
      <c r="S15" s="933">
        <v>20394.894871052653</v>
      </c>
      <c r="T15" s="933"/>
      <c r="U15" s="933">
        <v>24428.384376335533</v>
      </c>
      <c r="V15" s="892">
        <v>0</v>
      </c>
      <c r="W15" s="933">
        <v>1261.8080696771206</v>
      </c>
      <c r="X15" s="933">
        <v>29.8891145316977</v>
      </c>
      <c r="Y15" s="933">
        <v>24563.509072453693</v>
      </c>
      <c r="Z15" s="933">
        <v>50283.59063299805</v>
      </c>
      <c r="AA15" s="933"/>
      <c r="AB15" s="933">
        <v>606.85862689935175</v>
      </c>
      <c r="AC15" s="892">
        <v>0</v>
      </c>
      <c r="AD15" s="933">
        <v>606.85862689935186</v>
      </c>
      <c r="AE15" s="892">
        <v>0</v>
      </c>
      <c r="AF15" s="892">
        <v>0</v>
      </c>
      <c r="AG15" s="892">
        <v>1213.7172537987035</v>
      </c>
      <c r="AH15" s="933"/>
      <c r="AI15" s="933">
        <v>9021.7335577969243</v>
      </c>
      <c r="AJ15" s="933">
        <v>8810.0079851680603</v>
      </c>
      <c r="AK15" s="933">
        <v>441.23583251454835</v>
      </c>
      <c r="AL15" s="933">
        <v>15756.842303281273</v>
      </c>
      <c r="AM15" s="892">
        <v>34029.819678760803</v>
      </c>
      <c r="AN15" s="74"/>
      <c r="AO15" s="933"/>
      <c r="AP15" s="933"/>
      <c r="AQ15" s="933"/>
      <c r="AR15" s="933"/>
      <c r="AS15" s="933"/>
      <c r="AT15" s="933"/>
      <c r="AU15" s="933"/>
      <c r="AV15" s="933"/>
      <c r="AW15" s="933"/>
      <c r="AX15" s="933"/>
      <c r="AY15" s="933"/>
      <c r="AZ15" s="933"/>
      <c r="BA15" s="933"/>
      <c r="BB15" s="933"/>
      <c r="BC15" s="933"/>
      <c r="BD15" s="933"/>
      <c r="BE15" s="933"/>
      <c r="BF15" s="933"/>
      <c r="BG15" s="933"/>
      <c r="BH15" s="933"/>
      <c r="BI15" s="933"/>
      <c r="BJ15" s="933"/>
      <c r="BK15" s="933"/>
      <c r="BL15" s="933"/>
      <c r="BM15" s="933"/>
      <c r="BN15" s="933"/>
      <c r="BO15" s="933"/>
      <c r="BP15" s="933"/>
      <c r="BQ15" s="933"/>
      <c r="BR15" s="933"/>
      <c r="BS15" s="933"/>
      <c r="BT15" s="933"/>
      <c r="BU15" s="933"/>
      <c r="BV15" s="933"/>
      <c r="BW15" s="933"/>
      <c r="BX15" s="933"/>
      <c r="BY15" s="933"/>
      <c r="BZ15" s="933"/>
    </row>
    <row r="16" spans="1:78" ht="15" customHeight="1">
      <c r="A16" s="932">
        <v>1981</v>
      </c>
      <c r="B16" s="933">
        <v>387023.56169639254</v>
      </c>
      <c r="C16" s="892">
        <v>0</v>
      </c>
      <c r="D16" s="933">
        <v>32084.095550706017</v>
      </c>
      <c r="E16" s="933">
        <v>377.88375577207881</v>
      </c>
      <c r="F16" s="892">
        <v>0</v>
      </c>
      <c r="G16" s="933">
        <v>419485.54100287065</v>
      </c>
      <c r="H16" s="933"/>
      <c r="I16" s="933">
        <v>3443.6829539018872</v>
      </c>
      <c r="J16" s="933">
        <v>4447.7179704883174</v>
      </c>
      <c r="K16" s="933">
        <v>14736.771965077931</v>
      </c>
      <c r="L16" s="933">
        <v>2639.0270792248302</v>
      </c>
      <c r="M16" s="933">
        <v>25267.199968692967</v>
      </c>
      <c r="N16" s="933"/>
      <c r="O16" s="933">
        <v>16088.950345438145</v>
      </c>
      <c r="P16" s="933">
        <v>245.30314046176997</v>
      </c>
      <c r="Q16" s="933">
        <v>1069.2990953936671</v>
      </c>
      <c r="R16" s="933">
        <v>3902.208154433758</v>
      </c>
      <c r="S16" s="933">
        <v>21305.760735727337</v>
      </c>
      <c r="T16" s="933"/>
      <c r="U16" s="933">
        <v>25811.024019729877</v>
      </c>
      <c r="V16" s="892">
        <v>0</v>
      </c>
      <c r="W16" s="933">
        <v>2297.6001614241013</v>
      </c>
      <c r="X16" s="933">
        <v>77.225556158460662</v>
      </c>
      <c r="Y16" s="933">
        <v>26470.498345681131</v>
      </c>
      <c r="Z16" s="933">
        <v>54656.348082993572</v>
      </c>
      <c r="AA16" s="933"/>
      <c r="AB16" s="933">
        <v>1016.1749241290026</v>
      </c>
      <c r="AC16" s="892">
        <v>0</v>
      </c>
      <c r="AD16" s="933">
        <v>1016.1749241290025</v>
      </c>
      <c r="AE16" s="892">
        <v>0</v>
      </c>
      <c r="AF16" s="892">
        <v>0</v>
      </c>
      <c r="AG16" s="892">
        <v>2032.3498482580053</v>
      </c>
      <c r="AH16" s="933"/>
      <c r="AI16" s="933">
        <v>9218.5324716130726</v>
      </c>
      <c r="AJ16" s="933">
        <v>8857.2670362543904</v>
      </c>
      <c r="AK16" s="933">
        <v>699.07393607355027</v>
      </c>
      <c r="AL16" s="933">
        <v>16335.996287232143</v>
      </c>
      <c r="AM16" s="892">
        <v>35110.869731173159</v>
      </c>
      <c r="AN16" s="74"/>
      <c r="AO16" s="933"/>
      <c r="AP16" s="933"/>
      <c r="AQ16" s="933"/>
      <c r="AR16" s="933"/>
      <c r="AS16" s="933"/>
      <c r="AT16" s="933"/>
      <c r="AU16" s="933"/>
      <c r="AV16" s="933"/>
      <c r="AW16" s="933"/>
      <c r="AX16" s="933"/>
      <c r="AY16" s="933"/>
      <c r="AZ16" s="933"/>
      <c r="BA16" s="933"/>
      <c r="BB16" s="933"/>
      <c r="BC16" s="933"/>
      <c r="BD16" s="933"/>
      <c r="BE16" s="933"/>
      <c r="BF16" s="933"/>
      <c r="BG16" s="933"/>
      <c r="BH16" s="933"/>
      <c r="BI16" s="933"/>
      <c r="BJ16" s="933"/>
      <c r="BK16" s="933"/>
      <c r="BL16" s="933"/>
      <c r="BM16" s="933"/>
      <c r="BN16" s="933"/>
      <c r="BO16" s="933"/>
      <c r="BP16" s="933"/>
      <c r="BQ16" s="933"/>
      <c r="BR16" s="933"/>
      <c r="BS16" s="933"/>
      <c r="BT16" s="933"/>
      <c r="BU16" s="933"/>
      <c r="BV16" s="933"/>
      <c r="BW16" s="933"/>
      <c r="BX16" s="933"/>
      <c r="BY16" s="933"/>
      <c r="BZ16" s="933"/>
    </row>
    <row r="17" spans="1:78" ht="15" customHeight="1">
      <c r="A17" s="932">
        <v>1982</v>
      </c>
      <c r="B17" s="933">
        <v>395415.84355680679</v>
      </c>
      <c r="C17" s="892">
        <v>0</v>
      </c>
      <c r="D17" s="933">
        <v>32962.190711074683</v>
      </c>
      <c r="E17" s="933">
        <v>824.74448644104154</v>
      </c>
      <c r="F17" s="892">
        <v>0</v>
      </c>
      <c r="G17" s="933">
        <v>429202.7787543225</v>
      </c>
      <c r="H17" s="933"/>
      <c r="I17" s="933">
        <v>3557.7015283024489</v>
      </c>
      <c r="J17" s="933">
        <v>5075.5225133632948</v>
      </c>
      <c r="K17" s="933">
        <v>14457.907107049603</v>
      </c>
      <c r="L17" s="933">
        <v>2953.1583179283157</v>
      </c>
      <c r="M17" s="933">
        <v>26044.289466643662</v>
      </c>
      <c r="N17" s="933"/>
      <c r="O17" s="933">
        <v>16322.243590109545</v>
      </c>
      <c r="P17" s="933">
        <v>347.27824195070036</v>
      </c>
      <c r="Q17" s="933">
        <v>1067.3019788666165</v>
      </c>
      <c r="R17" s="933">
        <v>4355.1180307018467</v>
      </c>
      <c r="S17" s="933">
        <v>22091.941841628712</v>
      </c>
      <c r="T17" s="933"/>
      <c r="U17" s="933">
        <v>27269.478518988839</v>
      </c>
      <c r="V17" s="892">
        <v>0</v>
      </c>
      <c r="W17" s="933">
        <v>3604.3158322204745</v>
      </c>
      <c r="X17" s="933">
        <v>166.40355948891923</v>
      </c>
      <c r="Y17" s="933">
        <v>28381.406293579788</v>
      </c>
      <c r="Z17" s="933">
        <v>59421.604204278017</v>
      </c>
      <c r="AA17" s="933"/>
      <c r="AB17" s="933">
        <v>1427.9456974695486</v>
      </c>
      <c r="AC17" s="892">
        <v>0</v>
      </c>
      <c r="AD17" s="933">
        <v>1427.9456974695486</v>
      </c>
      <c r="AE17" s="933">
        <v>0.90116222424409198</v>
      </c>
      <c r="AF17" s="892">
        <v>0</v>
      </c>
      <c r="AG17" s="892">
        <v>2856.7925571633414</v>
      </c>
      <c r="AH17" s="933"/>
      <c r="AI17" s="933">
        <v>9383.9087710063905</v>
      </c>
      <c r="AJ17" s="933">
        <v>8888.9963145571128</v>
      </c>
      <c r="AK17" s="933">
        <v>1029.614553758066</v>
      </c>
      <c r="AL17" s="933">
        <v>16820.157582983862</v>
      </c>
      <c r="AM17" s="892">
        <v>36122.677222305429</v>
      </c>
      <c r="AN17" s="74"/>
      <c r="AO17" s="933"/>
      <c r="AP17" s="933"/>
      <c r="AQ17" s="933"/>
      <c r="AR17" s="933"/>
      <c r="AS17" s="933"/>
      <c r="AT17" s="933"/>
      <c r="AU17" s="933"/>
      <c r="AV17" s="933"/>
      <c r="AW17" s="933"/>
      <c r="AX17" s="933"/>
      <c r="AY17" s="933"/>
      <c r="AZ17" s="933"/>
      <c r="BA17" s="933"/>
      <c r="BB17" s="933"/>
      <c r="BC17" s="933"/>
      <c r="BD17" s="933"/>
      <c r="BE17" s="933"/>
      <c r="BF17" s="933"/>
      <c r="BG17" s="933"/>
      <c r="BH17" s="933"/>
      <c r="BI17" s="933"/>
      <c r="BJ17" s="933"/>
      <c r="BK17" s="933"/>
      <c r="BL17" s="933"/>
      <c r="BM17" s="933"/>
      <c r="BN17" s="933"/>
      <c r="BO17" s="933"/>
      <c r="BP17" s="933"/>
      <c r="BQ17" s="933"/>
      <c r="BR17" s="933"/>
      <c r="BS17" s="933"/>
      <c r="BT17" s="933"/>
      <c r="BU17" s="933"/>
      <c r="BV17" s="933"/>
      <c r="BW17" s="933"/>
      <c r="BX17" s="933"/>
      <c r="BY17" s="933"/>
      <c r="BZ17" s="933"/>
    </row>
    <row r="18" spans="1:78" ht="15" customHeight="1">
      <c r="A18" s="932">
        <v>1983</v>
      </c>
      <c r="B18" s="933">
        <v>403652.46926950477</v>
      </c>
      <c r="C18" s="892">
        <v>0</v>
      </c>
      <c r="D18" s="933">
        <v>33762.841929498136</v>
      </c>
      <c r="E18" s="933">
        <v>1347.9716837452531</v>
      </c>
      <c r="F18" s="892">
        <v>0</v>
      </c>
      <c r="G18" s="933">
        <v>438763.28288274817</v>
      </c>
      <c r="H18" s="933"/>
      <c r="I18" s="933">
        <v>3679.5695034645778</v>
      </c>
      <c r="J18" s="933">
        <v>5778.4317362278407</v>
      </c>
      <c r="K18" s="933">
        <v>14120.980818464372</v>
      </c>
      <c r="L18" s="933">
        <v>3289.3138050678403</v>
      </c>
      <c r="M18" s="933">
        <v>26868.29586322463</v>
      </c>
      <c r="N18" s="933"/>
      <c r="O18" s="933">
        <v>16586.1228034833</v>
      </c>
      <c r="P18" s="933">
        <v>481.05975828119568</v>
      </c>
      <c r="Q18" s="933">
        <v>1078.4722656183551</v>
      </c>
      <c r="R18" s="933">
        <v>4854.7749609041057</v>
      </c>
      <c r="S18" s="933">
        <v>23000.429788286958</v>
      </c>
      <c r="T18" s="933"/>
      <c r="U18" s="933">
        <v>28814.739825588702</v>
      </c>
      <c r="V18" s="892">
        <v>0</v>
      </c>
      <c r="W18" s="933">
        <v>4995.2957628058566</v>
      </c>
      <c r="X18" s="933">
        <v>318.11422617731381</v>
      </c>
      <c r="Y18" s="933">
        <v>30294.522778361217</v>
      </c>
      <c r="Z18" s="933">
        <v>64422.672592933086</v>
      </c>
      <c r="AA18" s="933"/>
      <c r="AB18" s="933">
        <v>1848.1707320073651</v>
      </c>
      <c r="AC18" s="892">
        <v>0</v>
      </c>
      <c r="AD18" s="933">
        <v>1848.1707320073654</v>
      </c>
      <c r="AE18" s="933">
        <v>97.193877949924826</v>
      </c>
      <c r="AF18" s="892">
        <v>0</v>
      </c>
      <c r="AG18" s="892">
        <v>3793.5353419646549</v>
      </c>
      <c r="AH18" s="933"/>
      <c r="AI18" s="933">
        <v>9649.8068919583966</v>
      </c>
      <c r="AJ18" s="933">
        <v>9072.0180561611924</v>
      </c>
      <c r="AK18" s="933">
        <v>1616.020367660519</v>
      </c>
      <c r="AL18" s="933">
        <v>17351.210252684305</v>
      </c>
      <c r="AM18" s="892">
        <v>37689.055568464413</v>
      </c>
      <c r="AN18" s="74"/>
      <c r="AO18" s="933"/>
      <c r="AP18" s="933"/>
      <c r="AQ18" s="933"/>
      <c r="AR18" s="933"/>
      <c r="AS18" s="933"/>
      <c r="AT18" s="933"/>
      <c r="AU18" s="933"/>
      <c r="AV18" s="933"/>
      <c r="AW18" s="933"/>
      <c r="AX18" s="933"/>
      <c r="AY18" s="933"/>
      <c r="AZ18" s="933"/>
      <c r="BA18" s="933"/>
      <c r="BB18" s="933"/>
      <c r="BC18" s="933"/>
      <c r="BD18" s="933"/>
      <c r="BE18" s="933"/>
      <c r="BF18" s="933"/>
      <c r="BG18" s="933"/>
      <c r="BH18" s="933"/>
      <c r="BI18" s="933"/>
      <c r="BJ18" s="933"/>
      <c r="BK18" s="933"/>
      <c r="BL18" s="933"/>
      <c r="BM18" s="933"/>
      <c r="BN18" s="933"/>
      <c r="BO18" s="933"/>
      <c r="BP18" s="933"/>
      <c r="BQ18" s="933"/>
      <c r="BR18" s="933"/>
      <c r="BS18" s="933"/>
      <c r="BT18" s="933"/>
      <c r="BU18" s="933"/>
      <c r="BV18" s="933"/>
      <c r="BW18" s="933"/>
      <c r="BX18" s="933"/>
      <c r="BY18" s="933"/>
      <c r="BZ18" s="933"/>
    </row>
    <row r="19" spans="1:78" ht="15" customHeight="1">
      <c r="A19" s="932">
        <v>1984</v>
      </c>
      <c r="B19" s="933">
        <v>411694.48788961442</v>
      </c>
      <c r="C19" s="892">
        <v>0</v>
      </c>
      <c r="D19" s="933">
        <v>34474.502738481919</v>
      </c>
      <c r="E19" s="933">
        <v>1951.4303767840604</v>
      </c>
      <c r="F19" s="892">
        <v>0</v>
      </c>
      <c r="G19" s="933">
        <v>448120.42100488039</v>
      </c>
      <c r="H19" s="933"/>
      <c r="I19" s="933">
        <v>3819.7809200081606</v>
      </c>
      <c r="J19" s="933">
        <v>6630.9473607929103</v>
      </c>
      <c r="K19" s="933">
        <v>13673.150042268006</v>
      </c>
      <c r="L19" s="933">
        <v>3651.0669594248452</v>
      </c>
      <c r="M19" s="933">
        <v>27774.945282493922</v>
      </c>
      <c r="N19" s="933"/>
      <c r="O19" s="933">
        <v>16880.024243206106</v>
      </c>
      <c r="P19" s="933">
        <v>682.43547535866253</v>
      </c>
      <c r="Q19" s="933">
        <v>1142.5342831751138</v>
      </c>
      <c r="R19" s="933">
        <v>5438.5601775281139</v>
      </c>
      <c r="S19" s="933">
        <v>24143.554179267998</v>
      </c>
      <c r="T19" s="933"/>
      <c r="U19" s="933">
        <v>30336.825858613847</v>
      </c>
      <c r="V19" s="892">
        <v>0</v>
      </c>
      <c r="W19" s="933">
        <v>6323.9104433250723</v>
      </c>
      <c r="X19" s="933">
        <v>557.06518700391359</v>
      </c>
      <c r="Y19" s="933">
        <v>31862.054426227725</v>
      </c>
      <c r="Z19" s="933">
        <v>69079.855915170556</v>
      </c>
      <c r="AA19" s="933"/>
      <c r="AB19" s="933">
        <v>2279.9010899097048</v>
      </c>
      <c r="AC19" s="892">
        <v>0</v>
      </c>
      <c r="AD19" s="933">
        <v>2279.9010899097048</v>
      </c>
      <c r="AE19" s="933">
        <v>296.61683967249559</v>
      </c>
      <c r="AF19" s="892">
        <v>0</v>
      </c>
      <c r="AG19" s="892">
        <v>4856.4190194919047</v>
      </c>
      <c r="AH19" s="933"/>
      <c r="AI19" s="933">
        <v>9949.2536538720597</v>
      </c>
      <c r="AJ19" s="933">
        <v>9311.9513437416026</v>
      </c>
      <c r="AK19" s="933">
        <v>2646.3757932852359</v>
      </c>
      <c r="AL19" s="933">
        <v>17913.87820481692</v>
      </c>
      <c r="AM19" s="892">
        <v>39821.458995715817</v>
      </c>
      <c r="AN19" s="74"/>
      <c r="AO19" s="933"/>
      <c r="AP19" s="933"/>
      <c r="AQ19" s="933"/>
      <c r="AR19" s="933"/>
      <c r="AS19" s="933"/>
      <c r="AT19" s="933"/>
      <c r="AU19" s="933"/>
      <c r="AV19" s="933"/>
      <c r="AW19" s="933"/>
      <c r="AX19" s="933"/>
      <c r="AY19" s="933"/>
      <c r="AZ19" s="933"/>
      <c r="BA19" s="933"/>
      <c r="BB19" s="933"/>
      <c r="BC19" s="933"/>
      <c r="BD19" s="933"/>
      <c r="BE19" s="933"/>
      <c r="BF19" s="933"/>
      <c r="BG19" s="933"/>
      <c r="BH19" s="933"/>
      <c r="BI19" s="933"/>
      <c r="BJ19" s="933"/>
      <c r="BK19" s="933"/>
      <c r="BL19" s="933"/>
      <c r="BM19" s="933"/>
      <c r="BN19" s="933"/>
      <c r="BO19" s="933"/>
      <c r="BP19" s="933"/>
      <c r="BQ19" s="933"/>
      <c r="BR19" s="933"/>
      <c r="BS19" s="933"/>
      <c r="BT19" s="933"/>
      <c r="BU19" s="933"/>
      <c r="BV19" s="933"/>
      <c r="BW19" s="933"/>
      <c r="BX19" s="933"/>
      <c r="BY19" s="933"/>
      <c r="BZ19" s="933"/>
    </row>
    <row r="20" spans="1:78" ht="15" customHeight="1">
      <c r="A20" s="932">
        <v>1985</v>
      </c>
      <c r="B20" s="933">
        <v>419468.88333603163</v>
      </c>
      <c r="C20" s="892">
        <v>0</v>
      </c>
      <c r="D20" s="933">
        <v>35085.457954486941</v>
      </c>
      <c r="E20" s="933">
        <v>2638.6118692034256</v>
      </c>
      <c r="F20" s="892">
        <v>0</v>
      </c>
      <c r="G20" s="933">
        <v>457192.95315972203</v>
      </c>
      <c r="H20" s="933"/>
      <c r="I20" s="933">
        <v>3928.8089656677707</v>
      </c>
      <c r="J20" s="933">
        <v>7593.0948931595594</v>
      </c>
      <c r="K20" s="933">
        <v>13125.921453585417</v>
      </c>
      <c r="L20" s="933">
        <v>3966.2045178124599</v>
      </c>
      <c r="M20" s="933">
        <v>28614.029830225209</v>
      </c>
      <c r="N20" s="933"/>
      <c r="O20" s="933">
        <v>17111.163026953265</v>
      </c>
      <c r="P20" s="933">
        <v>956.67074884487295</v>
      </c>
      <c r="Q20" s="933">
        <v>1285.170653794843</v>
      </c>
      <c r="R20" s="933">
        <v>6061.4438750205345</v>
      </c>
      <c r="S20" s="933">
        <v>25414.448304613517</v>
      </c>
      <c r="T20" s="933"/>
      <c r="U20" s="933">
        <v>31665.725064751132</v>
      </c>
      <c r="V20" s="892">
        <v>0</v>
      </c>
      <c r="W20" s="933">
        <v>7571.7644698259683</v>
      </c>
      <c r="X20" s="933">
        <v>911.2690503130392</v>
      </c>
      <c r="Y20" s="933">
        <v>33260.224208755171</v>
      </c>
      <c r="Z20" s="933">
        <v>73408.982793645308</v>
      </c>
      <c r="AA20" s="933"/>
      <c r="AB20" s="933">
        <v>2721.1412013971508</v>
      </c>
      <c r="AC20" s="892">
        <v>0</v>
      </c>
      <c r="AD20" s="933">
        <v>2721.1412013971508</v>
      </c>
      <c r="AE20" s="933">
        <v>604.10532097632904</v>
      </c>
      <c r="AF20" s="892">
        <v>0</v>
      </c>
      <c r="AG20" s="892">
        <v>6046.3877237706311</v>
      </c>
      <c r="AH20" s="933"/>
      <c r="AI20" s="933">
        <v>10191.596704915517</v>
      </c>
      <c r="AJ20" s="933">
        <v>9491.3035376956686</v>
      </c>
      <c r="AK20" s="933">
        <v>4131.9073823799054</v>
      </c>
      <c r="AL20" s="933">
        <v>18454.288619787258</v>
      </c>
      <c r="AM20" s="892">
        <v>42269.096244778346</v>
      </c>
      <c r="AN20" s="74"/>
      <c r="AO20" s="933"/>
      <c r="AP20" s="933"/>
      <c r="AQ20" s="933"/>
      <c r="AR20" s="933"/>
      <c r="AS20" s="933"/>
      <c r="AT20" s="933"/>
      <c r="AU20" s="933"/>
      <c r="AV20" s="933"/>
      <c r="AW20" s="933"/>
      <c r="AX20" s="933"/>
      <c r="AY20" s="933"/>
      <c r="AZ20" s="933"/>
      <c r="BA20" s="933"/>
      <c r="BB20" s="933"/>
      <c r="BC20" s="933"/>
      <c r="BD20" s="933"/>
      <c r="BE20" s="933"/>
      <c r="BF20" s="933"/>
      <c r="BG20" s="933"/>
      <c r="BH20" s="933"/>
      <c r="BI20" s="933"/>
      <c r="BJ20" s="933"/>
      <c r="BK20" s="933"/>
      <c r="BL20" s="933"/>
      <c r="BM20" s="933"/>
      <c r="BN20" s="933"/>
      <c r="BO20" s="933"/>
      <c r="BP20" s="933"/>
      <c r="BQ20" s="933"/>
      <c r="BR20" s="933"/>
      <c r="BS20" s="933"/>
      <c r="BT20" s="933"/>
      <c r="BU20" s="933"/>
      <c r="BV20" s="933"/>
      <c r="BW20" s="933"/>
      <c r="BX20" s="933"/>
      <c r="BY20" s="933"/>
      <c r="BZ20" s="933"/>
    </row>
    <row r="21" spans="1:78" ht="15" customHeight="1">
      <c r="A21" s="932">
        <v>1986</v>
      </c>
      <c r="B21" s="933">
        <v>426919.39298210165</v>
      </c>
      <c r="C21" s="892">
        <v>0</v>
      </c>
      <c r="D21" s="933">
        <v>35593.622096629457</v>
      </c>
      <c r="E21" s="933">
        <v>3412.5470953975519</v>
      </c>
      <c r="F21" s="892">
        <v>0</v>
      </c>
      <c r="G21" s="933">
        <v>465925.56217412866</v>
      </c>
      <c r="H21" s="933"/>
      <c r="I21" s="933">
        <v>3963.1797502727482</v>
      </c>
      <c r="J21" s="933">
        <v>8581.1856747565907</v>
      </c>
      <c r="K21" s="933">
        <v>12693.97870763277</v>
      </c>
      <c r="L21" s="933">
        <v>4252.5000977191939</v>
      </c>
      <c r="M21" s="933">
        <v>29490.844230381306</v>
      </c>
      <c r="N21" s="933"/>
      <c r="O21" s="933">
        <v>17235.626553177299</v>
      </c>
      <c r="P21" s="933">
        <v>1309.7953011307484</v>
      </c>
      <c r="Q21" s="933">
        <v>1494.0046290930618</v>
      </c>
      <c r="R21" s="933">
        <v>6607.6476034936932</v>
      </c>
      <c r="S21" s="933">
        <v>26647.074086894801</v>
      </c>
      <c r="T21" s="933"/>
      <c r="U21" s="933">
        <v>32810.516695286533</v>
      </c>
      <c r="V21" s="892">
        <v>0</v>
      </c>
      <c r="W21" s="933">
        <v>8763.0159294243713</v>
      </c>
      <c r="X21" s="933">
        <v>1411.3363024701937</v>
      </c>
      <c r="Y21" s="933">
        <v>34579.544880590132</v>
      </c>
      <c r="Z21" s="933">
        <v>77564.413807771227</v>
      </c>
      <c r="AA21" s="933"/>
      <c r="AB21" s="933">
        <v>3171.956245085848</v>
      </c>
      <c r="AC21" s="892">
        <v>0</v>
      </c>
      <c r="AD21" s="933">
        <v>3171.9562450858484</v>
      </c>
      <c r="AE21" s="933">
        <v>1012.5220835091956</v>
      </c>
      <c r="AF21" s="892">
        <v>0</v>
      </c>
      <c r="AG21" s="892">
        <v>7356.4345736808928</v>
      </c>
      <c r="AH21" s="933"/>
      <c r="AI21" s="933">
        <v>10433.816373696262</v>
      </c>
      <c r="AJ21" s="933">
        <v>9637.6241739256438</v>
      </c>
      <c r="AK21" s="933">
        <v>5926.7367292564768</v>
      </c>
      <c r="AL21" s="933">
        <v>18942.800223850558</v>
      </c>
      <c r="AM21" s="892">
        <v>44940.977500728943</v>
      </c>
      <c r="AN21" s="74"/>
      <c r="AO21" s="933"/>
      <c r="AP21" s="933"/>
      <c r="AQ21" s="933"/>
      <c r="AR21" s="933"/>
      <c r="AS21" s="933"/>
      <c r="AT21" s="933"/>
      <c r="AU21" s="933"/>
      <c r="AV21" s="933"/>
      <c r="AW21" s="933"/>
      <c r="AX21" s="933"/>
      <c r="AY21" s="933"/>
      <c r="AZ21" s="933"/>
      <c r="BA21" s="933"/>
      <c r="BB21" s="933"/>
      <c r="BC21" s="933"/>
      <c r="BD21" s="933"/>
      <c r="BE21" s="933"/>
      <c r="BF21" s="933"/>
      <c r="BG21" s="933"/>
      <c r="BH21" s="933"/>
      <c r="BI21" s="933"/>
      <c r="BJ21" s="933"/>
      <c r="BK21" s="933"/>
      <c r="BL21" s="933"/>
      <c r="BM21" s="933"/>
      <c r="BN21" s="933"/>
      <c r="BO21" s="933"/>
      <c r="BP21" s="933"/>
      <c r="BQ21" s="933"/>
      <c r="BR21" s="933"/>
      <c r="BS21" s="933"/>
      <c r="BT21" s="933"/>
      <c r="BU21" s="933"/>
      <c r="BV21" s="933"/>
      <c r="BW21" s="933"/>
      <c r="BX21" s="933"/>
      <c r="BY21" s="933"/>
      <c r="BZ21" s="933"/>
    </row>
    <row r="22" spans="1:78" ht="15" customHeight="1">
      <c r="A22" s="932">
        <v>1987</v>
      </c>
      <c r="B22" s="933">
        <v>433984.76275909407</v>
      </c>
      <c r="C22" s="933">
        <v>25.088164536758395</v>
      </c>
      <c r="D22" s="933">
        <v>35997.695208217192</v>
      </c>
      <c r="E22" s="933">
        <v>4275.7160356233526</v>
      </c>
      <c r="F22" s="892">
        <v>0</v>
      </c>
      <c r="G22" s="933">
        <v>474283.26216747134</v>
      </c>
      <c r="H22" s="933"/>
      <c r="I22" s="933">
        <v>3955.4230437506799</v>
      </c>
      <c r="J22" s="933">
        <v>9511.7773131885751</v>
      </c>
      <c r="K22" s="933">
        <v>12370.801294144827</v>
      </c>
      <c r="L22" s="933">
        <v>4477.7073441702232</v>
      </c>
      <c r="M22" s="933">
        <v>30315.708995254303</v>
      </c>
      <c r="N22" s="933"/>
      <c r="O22" s="933">
        <v>17322.201963669937</v>
      </c>
      <c r="P22" s="933">
        <v>1698.5552776431425</v>
      </c>
      <c r="Q22" s="933">
        <v>1758.1780444025792</v>
      </c>
      <c r="R22" s="933">
        <v>7075.2113861821208</v>
      </c>
      <c r="S22" s="933">
        <v>27854.146671897779</v>
      </c>
      <c r="T22" s="933"/>
      <c r="U22" s="933">
        <v>33820.741306413765</v>
      </c>
      <c r="V22" s="892">
        <v>0</v>
      </c>
      <c r="W22" s="933">
        <v>9913.0311131222879</v>
      </c>
      <c r="X22" s="933">
        <v>2089.8204843830163</v>
      </c>
      <c r="Y22" s="933">
        <v>35803.285918914298</v>
      </c>
      <c r="Z22" s="933">
        <v>81626.878822833358</v>
      </c>
      <c r="AA22" s="933"/>
      <c r="AB22" s="933">
        <v>3633.7840378340502</v>
      </c>
      <c r="AC22" s="892">
        <v>0</v>
      </c>
      <c r="AD22" s="933">
        <v>3633.7840378340502</v>
      </c>
      <c r="AE22" s="933">
        <v>1493.2767902855123</v>
      </c>
      <c r="AF22" s="892">
        <v>0</v>
      </c>
      <c r="AG22" s="892">
        <v>8760.8448659536134</v>
      </c>
      <c r="AH22" s="933"/>
      <c r="AI22" s="933">
        <v>10708.60478211756</v>
      </c>
      <c r="AJ22" s="933">
        <v>9780.047921059504</v>
      </c>
      <c r="AK22" s="933">
        <v>7749.1724902642545</v>
      </c>
      <c r="AL22" s="933">
        <v>19398.240165317216</v>
      </c>
      <c r="AM22" s="892">
        <v>47636.06535875854</v>
      </c>
      <c r="AN22" s="74"/>
      <c r="AO22" s="933"/>
      <c r="AP22" s="933"/>
      <c r="AQ22" s="933"/>
      <c r="AR22" s="933"/>
      <c r="AS22" s="933"/>
      <c r="AT22" s="933"/>
      <c r="AU22" s="933"/>
      <c r="AV22" s="933"/>
      <c r="AW22" s="933"/>
      <c r="AX22" s="933"/>
      <c r="AY22" s="933"/>
      <c r="AZ22" s="933"/>
      <c r="BA22" s="933"/>
      <c r="BB22" s="933"/>
      <c r="BC22" s="933"/>
      <c r="BD22" s="933"/>
      <c r="BE22" s="933"/>
      <c r="BF22" s="933"/>
      <c r="BG22" s="933"/>
      <c r="BH22" s="933"/>
      <c r="BI22" s="933"/>
      <c r="BJ22" s="933"/>
      <c r="BK22" s="933"/>
      <c r="BL22" s="933"/>
      <c r="BM22" s="933"/>
      <c r="BN22" s="933"/>
      <c r="BO22" s="933"/>
      <c r="BP22" s="933"/>
      <c r="BQ22" s="933"/>
      <c r="BR22" s="933"/>
      <c r="BS22" s="933"/>
      <c r="BT22" s="933"/>
      <c r="BU22" s="933"/>
      <c r="BV22" s="933"/>
      <c r="BW22" s="933"/>
      <c r="BX22" s="933"/>
      <c r="BY22" s="933"/>
      <c r="BZ22" s="933"/>
    </row>
    <row r="23" spans="1:78" ht="15" customHeight="1">
      <c r="A23" s="932">
        <v>1988</v>
      </c>
      <c r="B23" s="933">
        <v>440447.42191867135</v>
      </c>
      <c r="C23" s="933">
        <v>599.33363250206446</v>
      </c>
      <c r="D23" s="933">
        <v>36303.577564868945</v>
      </c>
      <c r="E23" s="933">
        <v>5230.8713649721603</v>
      </c>
      <c r="F23" s="892">
        <v>0</v>
      </c>
      <c r="G23" s="933">
        <v>482581.20448101452</v>
      </c>
      <c r="H23" s="933"/>
      <c r="I23" s="933">
        <v>3938.8837680745296</v>
      </c>
      <c r="J23" s="933">
        <v>10297.191061728654</v>
      </c>
      <c r="K23" s="933">
        <v>12147.75097367072</v>
      </c>
      <c r="L23" s="933">
        <v>4607.6404508947835</v>
      </c>
      <c r="M23" s="933">
        <v>30991.466254368686</v>
      </c>
      <c r="N23" s="933"/>
      <c r="O23" s="933">
        <v>17383.684718604487</v>
      </c>
      <c r="P23" s="933">
        <v>2077.9706849267641</v>
      </c>
      <c r="Q23" s="933">
        <v>2078.7963330611728</v>
      </c>
      <c r="R23" s="933">
        <v>7461.41530718171</v>
      </c>
      <c r="S23" s="933">
        <v>29001.867043774135</v>
      </c>
      <c r="T23" s="933"/>
      <c r="U23" s="933">
        <v>34700.497444771987</v>
      </c>
      <c r="V23" s="933">
        <v>10.73564036439001</v>
      </c>
      <c r="W23" s="933">
        <v>11012.476706117825</v>
      </c>
      <c r="X23" s="933">
        <v>2938.3718628488741</v>
      </c>
      <c r="Y23" s="933">
        <v>37013.746825579154</v>
      </c>
      <c r="Z23" s="933">
        <v>85675.828479682241</v>
      </c>
      <c r="AA23" s="933"/>
      <c r="AB23" s="933">
        <v>4108.0744119906458</v>
      </c>
      <c r="AC23" s="892">
        <v>0</v>
      </c>
      <c r="AD23" s="933">
        <v>4108.0744119906458</v>
      </c>
      <c r="AE23" s="933">
        <v>2014.3174631543161</v>
      </c>
      <c r="AF23" s="892">
        <v>0</v>
      </c>
      <c r="AG23" s="892">
        <v>10230.466287135609</v>
      </c>
      <c r="AH23" s="933"/>
      <c r="AI23" s="933">
        <v>11045.75999364645</v>
      </c>
      <c r="AJ23" s="933">
        <v>9945.1047012849285</v>
      </c>
      <c r="AK23" s="933">
        <v>9390.4843179266936</v>
      </c>
      <c r="AL23" s="933">
        <v>19832.693028017798</v>
      </c>
      <c r="AM23" s="892">
        <v>50214.042040875865</v>
      </c>
      <c r="AN23" s="74"/>
      <c r="AO23" s="933"/>
      <c r="AP23" s="933"/>
      <c r="AQ23" s="933"/>
      <c r="AR23" s="933"/>
      <c r="AS23" s="933"/>
      <c r="AT23" s="933"/>
      <c r="AU23" s="933"/>
      <c r="AV23" s="933"/>
      <c r="AW23" s="933"/>
      <c r="AX23" s="933"/>
      <c r="AY23" s="933"/>
      <c r="AZ23" s="933"/>
      <c r="BA23" s="933"/>
      <c r="BB23" s="933"/>
      <c r="BC23" s="933"/>
      <c r="BD23" s="933"/>
      <c r="BE23" s="933"/>
      <c r="BF23" s="933"/>
      <c r="BG23" s="933"/>
      <c r="BH23" s="933"/>
      <c r="BI23" s="933"/>
      <c r="BJ23" s="933"/>
      <c r="BK23" s="933"/>
      <c r="BL23" s="933"/>
      <c r="BM23" s="933"/>
      <c r="BN23" s="933"/>
      <c r="BO23" s="933"/>
      <c r="BP23" s="933"/>
      <c r="BQ23" s="933"/>
      <c r="BR23" s="933"/>
      <c r="BS23" s="933"/>
      <c r="BT23" s="933"/>
      <c r="BU23" s="933"/>
      <c r="BV23" s="933"/>
      <c r="BW23" s="933"/>
      <c r="BX23" s="933"/>
      <c r="BY23" s="933"/>
      <c r="BZ23" s="933"/>
    </row>
    <row r="24" spans="1:78" ht="15" customHeight="1">
      <c r="A24" s="932">
        <v>1989</v>
      </c>
      <c r="B24" s="933">
        <v>446541.51303007704</v>
      </c>
      <c r="C24" s="933">
        <v>1242.2943766964133</v>
      </c>
      <c r="D24" s="933">
        <v>36518.040153529953</v>
      </c>
      <c r="E24" s="933">
        <v>6280.7359245071539</v>
      </c>
      <c r="F24" s="892">
        <v>0</v>
      </c>
      <c r="G24" s="933">
        <v>490582.58348481054</v>
      </c>
      <c r="H24" s="933"/>
      <c r="I24" s="933">
        <v>3942.4148297773868</v>
      </c>
      <c r="J24" s="933">
        <v>10935.559455923003</v>
      </c>
      <c r="K24" s="933">
        <v>11964.078192498133</v>
      </c>
      <c r="L24" s="933">
        <v>4669.4145715141867</v>
      </c>
      <c r="M24" s="933">
        <v>31511.467049712708</v>
      </c>
      <c r="N24" s="933"/>
      <c r="O24" s="933">
        <v>17426.310714301508</v>
      </c>
      <c r="P24" s="933">
        <v>2428.6155883940801</v>
      </c>
      <c r="Q24" s="933">
        <v>2454.2780104075146</v>
      </c>
      <c r="R24" s="933">
        <v>7775.0952494092626</v>
      </c>
      <c r="S24" s="933">
        <v>30084.299562512366</v>
      </c>
      <c r="T24" s="933"/>
      <c r="U24" s="933">
        <v>35513.528638067866</v>
      </c>
      <c r="V24" s="933">
        <v>520.51960331963096</v>
      </c>
      <c r="W24" s="933">
        <v>12029.425901076371</v>
      </c>
      <c r="X24" s="933">
        <v>3911.1344866135578</v>
      </c>
      <c r="Y24" s="933">
        <v>38143.565758900913</v>
      </c>
      <c r="Z24" s="933">
        <v>90118.174387978332</v>
      </c>
      <c r="AA24" s="933"/>
      <c r="AB24" s="933">
        <v>4594.7162798778918</v>
      </c>
      <c r="AC24" s="892">
        <v>0</v>
      </c>
      <c r="AD24" s="933">
        <v>4594.7162798778918</v>
      </c>
      <c r="AE24" s="933">
        <v>2559.6058398784844</v>
      </c>
      <c r="AF24" s="892">
        <v>0</v>
      </c>
      <c r="AG24" s="892">
        <v>11749.038399634268</v>
      </c>
      <c r="AH24" s="933"/>
      <c r="AI24" s="933">
        <v>11409.436922209648</v>
      </c>
      <c r="AJ24" s="933">
        <v>10117.675328684503</v>
      </c>
      <c r="AK24" s="933">
        <v>10727.403422606687</v>
      </c>
      <c r="AL24" s="933">
        <v>20255.921727193327</v>
      </c>
      <c r="AM24" s="892">
        <v>52510.437400694165</v>
      </c>
      <c r="AN24" s="74"/>
      <c r="AO24" s="933"/>
      <c r="AP24" s="933"/>
      <c r="AQ24" s="933"/>
      <c r="AR24" s="933"/>
      <c r="AS24" s="933"/>
      <c r="AT24" s="933"/>
      <c r="AU24" s="933"/>
      <c r="AV24" s="933"/>
      <c r="AW24" s="933"/>
      <c r="AX24" s="933"/>
      <c r="AY24" s="933"/>
      <c r="AZ24" s="933"/>
      <c r="BA24" s="933"/>
      <c r="BB24" s="933"/>
      <c r="BC24" s="933"/>
      <c r="BD24" s="933"/>
      <c r="BE24" s="933"/>
      <c r="BF24" s="933"/>
      <c r="BG24" s="933"/>
      <c r="BH24" s="933"/>
      <c r="BI24" s="933"/>
      <c r="BJ24" s="933"/>
      <c r="BK24" s="933"/>
      <c r="BL24" s="933"/>
      <c r="BM24" s="933"/>
      <c r="BN24" s="933"/>
      <c r="BO24" s="933"/>
      <c r="BP24" s="933"/>
      <c r="BQ24" s="933"/>
      <c r="BR24" s="933"/>
      <c r="BS24" s="933"/>
      <c r="BT24" s="933"/>
      <c r="BU24" s="933"/>
      <c r="BV24" s="933"/>
      <c r="BW24" s="933"/>
      <c r="BX24" s="933"/>
      <c r="BY24" s="933"/>
      <c r="BZ24" s="933"/>
    </row>
    <row r="25" spans="1:78" s="937" customFormat="1" ht="30" customHeight="1">
      <c r="A25" s="932">
        <v>1990</v>
      </c>
      <c r="B25" s="934">
        <v>452250.0420561583</v>
      </c>
      <c r="C25" s="934">
        <v>1944.2091843678566</v>
      </c>
      <c r="D25" s="934">
        <v>36648.633682404194</v>
      </c>
      <c r="E25" s="934">
        <v>7428.0602720598081</v>
      </c>
      <c r="F25" s="935">
        <v>0</v>
      </c>
      <c r="G25" s="934">
        <v>498270.94519499014</v>
      </c>
      <c r="H25" s="934"/>
      <c r="I25" s="934">
        <v>3987.8444476272875</v>
      </c>
      <c r="J25" s="934">
        <v>11465.733217034662</v>
      </c>
      <c r="K25" s="934">
        <v>11731.585367406753</v>
      </c>
      <c r="L25" s="934">
        <v>4681.3191951660319</v>
      </c>
      <c r="M25" s="934">
        <v>31866.482227234737</v>
      </c>
      <c r="N25" s="934"/>
      <c r="O25" s="934">
        <v>17450.261812988192</v>
      </c>
      <c r="P25" s="934">
        <v>2723.9046547522103</v>
      </c>
      <c r="Q25" s="934">
        <v>2834.5045501386103</v>
      </c>
      <c r="R25" s="934">
        <v>8008.0452679981008</v>
      </c>
      <c r="S25" s="934">
        <v>31016.716285877119</v>
      </c>
      <c r="T25" s="934"/>
      <c r="U25" s="934">
        <v>36195.843630200194</v>
      </c>
      <c r="V25" s="934">
        <v>1051.6060663773842</v>
      </c>
      <c r="W25" s="934">
        <v>12946.494071429137</v>
      </c>
      <c r="X25" s="934">
        <v>4927.2514114724527</v>
      </c>
      <c r="Y25" s="934">
        <v>39224.952629166692</v>
      </c>
      <c r="Z25" s="934">
        <v>94346.147808645852</v>
      </c>
      <c r="AA25" s="934"/>
      <c r="AB25" s="934">
        <v>5082.298504289055</v>
      </c>
      <c r="AC25" s="935">
        <v>0</v>
      </c>
      <c r="AD25" s="934">
        <v>5082.298504289055</v>
      </c>
      <c r="AE25" s="934">
        <v>3122.262288614173</v>
      </c>
      <c r="AF25" s="935">
        <v>0</v>
      </c>
      <c r="AG25" s="935">
        <v>13286.859297192283</v>
      </c>
      <c r="AH25" s="934"/>
      <c r="AI25" s="934">
        <v>11760.789090443221</v>
      </c>
      <c r="AJ25" s="934">
        <v>10280.640052900186</v>
      </c>
      <c r="AK25" s="934">
        <v>11835.726118817895</v>
      </c>
      <c r="AL25" s="934">
        <v>20675.491950990956</v>
      </c>
      <c r="AM25" s="935">
        <v>54552.647213152261</v>
      </c>
      <c r="AN25" s="936"/>
      <c r="AO25" s="934"/>
      <c r="AP25" s="934"/>
      <c r="AQ25" s="934"/>
      <c r="AR25" s="934"/>
      <c r="AS25" s="934"/>
      <c r="AT25" s="934"/>
      <c r="AU25" s="934"/>
      <c r="AV25" s="934"/>
      <c r="AW25" s="934"/>
      <c r="AX25" s="934"/>
      <c r="AY25" s="934"/>
      <c r="AZ25" s="934"/>
      <c r="BA25" s="934"/>
      <c r="BB25" s="934"/>
      <c r="BC25" s="934"/>
      <c r="BD25" s="934"/>
      <c r="BE25" s="934"/>
      <c r="BF25" s="934"/>
      <c r="BG25" s="934"/>
      <c r="BH25" s="934"/>
      <c r="BI25" s="934"/>
      <c r="BJ25" s="934"/>
      <c r="BK25" s="934"/>
      <c r="BL25" s="934"/>
      <c r="BM25" s="934"/>
      <c r="BN25" s="934"/>
      <c r="BO25" s="934"/>
      <c r="BP25" s="934"/>
      <c r="BQ25" s="934"/>
      <c r="BR25" s="934"/>
      <c r="BS25" s="934"/>
      <c r="BT25" s="934"/>
      <c r="BU25" s="934"/>
      <c r="BV25" s="934"/>
      <c r="BW25" s="934"/>
      <c r="BX25" s="934"/>
      <c r="BY25" s="934"/>
      <c r="BZ25" s="934"/>
    </row>
    <row r="26" spans="1:78" ht="15" customHeight="1">
      <c r="A26" s="932">
        <v>1991</v>
      </c>
      <c r="B26" s="933">
        <v>457626.24156755983</v>
      </c>
      <c r="C26" s="933">
        <v>2694.6272953356815</v>
      </c>
      <c r="D26" s="933">
        <v>36702.76958352729</v>
      </c>
      <c r="E26" s="933">
        <v>8675.4910093947383</v>
      </c>
      <c r="F26" s="892">
        <v>0</v>
      </c>
      <c r="G26" s="933">
        <v>505699.12945581757</v>
      </c>
      <c r="H26" s="933"/>
      <c r="I26" s="933">
        <v>4051.4412383221579</v>
      </c>
      <c r="J26" s="933">
        <v>11974.42260541116</v>
      </c>
      <c r="K26" s="933">
        <v>11493.835516199722</v>
      </c>
      <c r="L26" s="933">
        <v>4706.820145524227</v>
      </c>
      <c r="M26" s="933">
        <v>32226.519505457265</v>
      </c>
      <c r="N26" s="933"/>
      <c r="O26" s="933">
        <v>17509.329174723589</v>
      </c>
      <c r="P26" s="933">
        <v>2967.9414812627833</v>
      </c>
      <c r="Q26" s="933">
        <v>3185.7412510328509</v>
      </c>
      <c r="R26" s="933">
        <v>8171.8794520260144</v>
      </c>
      <c r="S26" s="933">
        <v>31834.891359045236</v>
      </c>
      <c r="T26" s="933"/>
      <c r="U26" s="933">
        <v>37048.123708547624</v>
      </c>
      <c r="V26" s="933">
        <v>1673.905593647256</v>
      </c>
      <c r="W26" s="933">
        <v>13773.190344696466</v>
      </c>
      <c r="X26" s="933">
        <v>5914.1010588923236</v>
      </c>
      <c r="Y26" s="933">
        <v>42070.753645881145</v>
      </c>
      <c r="Z26" s="933">
        <v>100480.07435166481</v>
      </c>
      <c r="AA26" s="933"/>
      <c r="AB26" s="933">
        <v>5579.2457532143308</v>
      </c>
      <c r="AC26" s="933">
        <v>145.6034853860819</v>
      </c>
      <c r="AD26" s="933">
        <v>5579.2457532143299</v>
      </c>
      <c r="AE26" s="933">
        <v>3696.6417546517873</v>
      </c>
      <c r="AF26" s="892">
        <v>0</v>
      </c>
      <c r="AG26" s="892">
        <v>15000.736746466529</v>
      </c>
      <c r="AH26" s="933"/>
      <c r="AI26" s="933">
        <v>12111.871471645416</v>
      </c>
      <c r="AJ26" s="933">
        <v>10436.171379882157</v>
      </c>
      <c r="AK26" s="933">
        <v>12853.044814265513</v>
      </c>
      <c r="AL26" s="933">
        <v>21129.264229631648</v>
      </c>
      <c r="AM26" s="892">
        <v>56530.351895424734</v>
      </c>
      <c r="AN26" s="74"/>
      <c r="AO26" s="933"/>
      <c r="AP26" s="933"/>
      <c r="AQ26" s="933"/>
      <c r="AR26" s="933"/>
      <c r="AS26" s="933"/>
      <c r="AT26" s="933"/>
      <c r="AU26" s="933"/>
      <c r="AV26" s="933"/>
      <c r="AW26" s="933"/>
      <c r="AX26" s="933"/>
      <c r="AY26" s="933"/>
      <c r="AZ26" s="933"/>
      <c r="BA26" s="933"/>
      <c r="BB26" s="933"/>
      <c r="BC26" s="933"/>
      <c r="BD26" s="933"/>
      <c r="BE26" s="933"/>
      <c r="BF26" s="933"/>
      <c r="BG26" s="933"/>
      <c r="BH26" s="933"/>
      <c r="BI26" s="933"/>
      <c r="BJ26" s="933"/>
      <c r="BK26" s="933"/>
      <c r="BL26" s="933"/>
      <c r="BM26" s="933"/>
      <c r="BN26" s="933"/>
      <c r="BO26" s="933"/>
      <c r="BP26" s="933"/>
      <c r="BQ26" s="933"/>
      <c r="BR26" s="933"/>
      <c r="BS26" s="933"/>
      <c r="BT26" s="933"/>
      <c r="BU26" s="933"/>
      <c r="BV26" s="933"/>
      <c r="BW26" s="933"/>
      <c r="BX26" s="933"/>
      <c r="BY26" s="933"/>
      <c r="BZ26" s="933"/>
    </row>
    <row r="27" spans="1:78" ht="15" customHeight="1">
      <c r="A27" s="932">
        <v>1992</v>
      </c>
      <c r="B27" s="933">
        <v>462600.44749952143</v>
      </c>
      <c r="C27" s="933">
        <v>3482.3143690998372</v>
      </c>
      <c r="D27" s="933">
        <v>36686.4234283025</v>
      </c>
      <c r="E27" s="933">
        <v>10025.158103551446</v>
      </c>
      <c r="F27" s="892">
        <v>0</v>
      </c>
      <c r="G27" s="933">
        <v>512794.34340047522</v>
      </c>
      <c r="H27" s="933"/>
      <c r="I27" s="933">
        <v>4085.8709932832803</v>
      </c>
      <c r="J27" s="933">
        <v>12421.763856281486</v>
      </c>
      <c r="K27" s="933">
        <v>11231.213201398579</v>
      </c>
      <c r="L27" s="933">
        <v>4785.4800780830383</v>
      </c>
      <c r="M27" s="933">
        <v>32524.328129046382</v>
      </c>
      <c r="N27" s="933"/>
      <c r="O27" s="933">
        <v>17565.605491870803</v>
      </c>
      <c r="P27" s="933">
        <v>3149.5988777363877</v>
      </c>
      <c r="Q27" s="933">
        <v>3514.0922310021915</v>
      </c>
      <c r="R27" s="933">
        <v>8234.1339788748774</v>
      </c>
      <c r="S27" s="933">
        <v>32463.430579484262</v>
      </c>
      <c r="T27" s="933"/>
      <c r="U27" s="933">
        <v>37876.540598257197</v>
      </c>
      <c r="V27" s="933">
        <v>2257.7822911280005</v>
      </c>
      <c r="W27" s="933">
        <v>14537.206206546185</v>
      </c>
      <c r="X27" s="933">
        <v>6808.483625249296</v>
      </c>
      <c r="Y27" s="933">
        <v>46028.872888493388</v>
      </c>
      <c r="Z27" s="933">
        <v>107508.88560967406</v>
      </c>
      <c r="AA27" s="933"/>
      <c r="AB27" s="933">
        <v>6064.3901181657629</v>
      </c>
      <c r="AC27" s="933">
        <v>293.10618218863993</v>
      </c>
      <c r="AD27" s="933">
        <v>6064.390118165762</v>
      </c>
      <c r="AE27" s="933">
        <v>4276.7404464980309</v>
      </c>
      <c r="AF27" s="892">
        <v>0</v>
      </c>
      <c r="AG27" s="892">
        <v>16698.626865018196</v>
      </c>
      <c r="AH27" s="933"/>
      <c r="AI27" s="933">
        <v>12384.446212410883</v>
      </c>
      <c r="AJ27" s="933">
        <v>10508.143451853442</v>
      </c>
      <c r="AK27" s="933">
        <v>13808.48495424742</v>
      </c>
      <c r="AL27" s="933">
        <v>21498.001359651818</v>
      </c>
      <c r="AM27" s="892">
        <v>58199.075978163564</v>
      </c>
      <c r="AN27" s="74"/>
      <c r="AO27" s="933"/>
      <c r="AP27" s="933"/>
      <c r="AQ27" s="933"/>
      <c r="AR27" s="933"/>
      <c r="AS27" s="933"/>
      <c r="AT27" s="933"/>
      <c r="AU27" s="933"/>
      <c r="AV27" s="933"/>
      <c r="AW27" s="933"/>
      <c r="AX27" s="933"/>
      <c r="AY27" s="933"/>
      <c r="AZ27" s="933"/>
      <c r="BA27" s="933"/>
      <c r="BB27" s="933"/>
      <c r="BC27" s="933"/>
      <c r="BD27" s="933"/>
      <c r="BE27" s="933"/>
      <c r="BF27" s="933"/>
      <c r="BG27" s="933"/>
      <c r="BH27" s="933"/>
      <c r="BI27" s="933"/>
      <c r="BJ27" s="933"/>
      <c r="BK27" s="933"/>
      <c r="BL27" s="933"/>
      <c r="BM27" s="933"/>
      <c r="BN27" s="933"/>
      <c r="BO27" s="933"/>
      <c r="BP27" s="933"/>
      <c r="BQ27" s="933"/>
      <c r="BR27" s="933"/>
      <c r="BS27" s="933"/>
      <c r="BT27" s="933"/>
      <c r="BU27" s="933"/>
      <c r="BV27" s="933"/>
      <c r="BW27" s="933"/>
      <c r="BX27" s="933"/>
      <c r="BY27" s="933"/>
      <c r="BZ27" s="933"/>
    </row>
    <row r="28" spans="1:78" ht="15" customHeight="1">
      <c r="A28" s="932">
        <v>1993</v>
      </c>
      <c r="B28" s="933">
        <v>467361.50821344496</v>
      </c>
      <c r="C28" s="933">
        <v>4296.6389903821137</v>
      </c>
      <c r="D28" s="933">
        <v>36617.064609609202</v>
      </c>
      <c r="E28" s="933">
        <v>11482.392871850476</v>
      </c>
      <c r="F28" s="892">
        <v>0</v>
      </c>
      <c r="G28" s="933">
        <v>519757.60468528676</v>
      </c>
      <c r="H28" s="933"/>
      <c r="I28" s="933">
        <v>4106.6772145408077</v>
      </c>
      <c r="J28" s="933">
        <v>12847.664318408521</v>
      </c>
      <c r="K28" s="933">
        <v>10982.348155618633</v>
      </c>
      <c r="L28" s="933">
        <v>4926.6136572398382</v>
      </c>
      <c r="M28" s="933">
        <v>32863.303345807799</v>
      </c>
      <c r="N28" s="933"/>
      <c r="O28" s="933">
        <v>17649.726351241563</v>
      </c>
      <c r="P28" s="933">
        <v>3283.2804767570683</v>
      </c>
      <c r="Q28" s="933">
        <v>3858.6293321324579</v>
      </c>
      <c r="R28" s="933">
        <v>8256.0466050215346</v>
      </c>
      <c r="S28" s="933">
        <v>33047.682765152626</v>
      </c>
      <c r="T28" s="933"/>
      <c r="U28" s="933">
        <v>38669.438858898218</v>
      </c>
      <c r="V28" s="933">
        <v>2474.0760509390798</v>
      </c>
      <c r="W28" s="933">
        <v>15255.15316155367</v>
      </c>
      <c r="X28" s="933">
        <v>7559.386418585379</v>
      </c>
      <c r="Y28" s="933">
        <v>51110.154518709583</v>
      </c>
      <c r="Z28" s="933">
        <v>115068.20900868594</v>
      </c>
      <c r="AA28" s="933"/>
      <c r="AB28" s="933">
        <v>6554.4346865600155</v>
      </c>
      <c r="AC28" s="933">
        <v>442.44630229718183</v>
      </c>
      <c r="AD28" s="933">
        <v>6554.4346865600164</v>
      </c>
      <c r="AE28" s="933">
        <v>4856.0897183702064</v>
      </c>
      <c r="AF28" s="892">
        <v>0</v>
      </c>
      <c r="AG28" s="892">
        <v>18407.40539378742</v>
      </c>
      <c r="AH28" s="933"/>
      <c r="AI28" s="933">
        <v>12633.800077616606</v>
      </c>
      <c r="AJ28" s="933">
        <v>10574.510279467955</v>
      </c>
      <c r="AK28" s="933">
        <v>14729.892413580264</v>
      </c>
      <c r="AL28" s="933">
        <v>21849.654517125709</v>
      </c>
      <c r="AM28" s="892">
        <v>59787.857287790539</v>
      </c>
      <c r="AN28" s="74"/>
      <c r="AO28" s="933"/>
      <c r="AP28" s="933"/>
      <c r="AQ28" s="933"/>
      <c r="AR28" s="933"/>
      <c r="AS28" s="933"/>
      <c r="AT28" s="933"/>
      <c r="AU28" s="933"/>
      <c r="AV28" s="933"/>
      <c r="AW28" s="933"/>
      <c r="AX28" s="933"/>
      <c r="AY28" s="933"/>
      <c r="AZ28" s="933"/>
      <c r="BA28" s="933"/>
      <c r="BB28" s="933"/>
      <c r="BC28" s="933"/>
      <c r="BD28" s="933"/>
      <c r="BE28" s="933"/>
      <c r="BF28" s="933"/>
      <c r="BG28" s="933"/>
      <c r="BH28" s="933"/>
      <c r="BI28" s="933"/>
      <c r="BJ28" s="933"/>
      <c r="BK28" s="933"/>
      <c r="BL28" s="933"/>
      <c r="BM28" s="933"/>
      <c r="BN28" s="933"/>
      <c r="BO28" s="933"/>
      <c r="BP28" s="933"/>
      <c r="BQ28" s="933"/>
      <c r="BR28" s="933"/>
      <c r="BS28" s="933"/>
      <c r="BT28" s="933"/>
      <c r="BU28" s="933"/>
      <c r="BV28" s="933"/>
      <c r="BW28" s="933"/>
      <c r="BX28" s="933"/>
      <c r="BY28" s="933"/>
      <c r="BZ28" s="933"/>
    </row>
    <row r="29" spans="1:78" ht="15" customHeight="1">
      <c r="A29" s="932">
        <v>1994</v>
      </c>
      <c r="B29" s="933">
        <v>471998.09255998128</v>
      </c>
      <c r="C29" s="933">
        <v>5126.8415621319464</v>
      </c>
      <c r="D29" s="933">
        <v>36508.910169802497</v>
      </c>
      <c r="E29" s="933">
        <v>13052.870922453425</v>
      </c>
      <c r="F29" s="892">
        <v>0</v>
      </c>
      <c r="G29" s="933">
        <v>526686.71521436912</v>
      </c>
      <c r="H29" s="933"/>
      <c r="I29" s="933">
        <v>4115.9619983727362</v>
      </c>
      <c r="J29" s="933">
        <v>13267.167505772608</v>
      </c>
      <c r="K29" s="933">
        <v>10746.148582520951</v>
      </c>
      <c r="L29" s="933">
        <v>5123.4019504967664</v>
      </c>
      <c r="M29" s="933">
        <v>33252.68003716306</v>
      </c>
      <c r="N29" s="933"/>
      <c r="O29" s="933">
        <v>17749.581171472062</v>
      </c>
      <c r="P29" s="933">
        <v>3374.3271718518736</v>
      </c>
      <c r="Q29" s="933">
        <v>4221.1816695585376</v>
      </c>
      <c r="R29" s="933">
        <v>8272.659968611948</v>
      </c>
      <c r="S29" s="933">
        <v>33617.749981494417</v>
      </c>
      <c r="T29" s="933"/>
      <c r="U29" s="933">
        <v>39495.56079436007</v>
      </c>
      <c r="V29" s="933">
        <v>2871.99789944444</v>
      </c>
      <c r="W29" s="933">
        <v>15947.287350112185</v>
      </c>
      <c r="X29" s="933">
        <v>8129.7488793856892</v>
      </c>
      <c r="Y29" s="933">
        <v>57180.160524301005</v>
      </c>
      <c r="Z29" s="933">
        <v>123624.75544760338</v>
      </c>
      <c r="AA29" s="933"/>
      <c r="AB29" s="933">
        <v>7048.7381875715328</v>
      </c>
      <c r="AC29" s="933">
        <v>593.52399195175065</v>
      </c>
      <c r="AD29" s="933">
        <v>7048.7381875715328</v>
      </c>
      <c r="AE29" s="933">
        <v>5427.7535045924087</v>
      </c>
      <c r="AF29" s="892">
        <v>0</v>
      </c>
      <c r="AG29" s="892">
        <v>20118.753871687226</v>
      </c>
      <c r="AH29" s="933"/>
      <c r="AI29" s="933">
        <v>12863.197394432778</v>
      </c>
      <c r="AJ29" s="933">
        <v>10669.150039410632</v>
      </c>
      <c r="AK29" s="933">
        <v>15626.741677552485</v>
      </c>
      <c r="AL29" s="933">
        <v>22169.041296019197</v>
      </c>
      <c r="AM29" s="892">
        <v>61328.13040741509</v>
      </c>
      <c r="AN29" s="74"/>
      <c r="AO29" s="933"/>
      <c r="AP29" s="933"/>
      <c r="AQ29" s="933"/>
      <c r="AR29" s="933"/>
      <c r="AS29" s="933"/>
      <c r="AT29" s="933"/>
      <c r="AU29" s="933"/>
      <c r="AV29" s="933"/>
      <c r="AW29" s="933"/>
      <c r="AX29" s="933"/>
      <c r="AY29" s="933"/>
      <c r="AZ29" s="933"/>
      <c r="BA29" s="933"/>
      <c r="BB29" s="933"/>
      <c r="BC29" s="933"/>
      <c r="BD29" s="933"/>
      <c r="BE29" s="933"/>
      <c r="BF29" s="933"/>
      <c r="BG29" s="933"/>
      <c r="BH29" s="933"/>
      <c r="BI29" s="933"/>
      <c r="BJ29" s="933"/>
      <c r="BK29" s="933"/>
      <c r="BL29" s="933"/>
      <c r="BM29" s="933"/>
      <c r="BN29" s="933"/>
      <c r="BO29" s="933"/>
      <c r="BP29" s="933"/>
      <c r="BQ29" s="933"/>
      <c r="BR29" s="933"/>
      <c r="BS29" s="933"/>
      <c r="BT29" s="933"/>
      <c r="BU29" s="933"/>
      <c r="BV29" s="933"/>
      <c r="BW29" s="933"/>
      <c r="BX29" s="933"/>
      <c r="BY29" s="933"/>
      <c r="BZ29" s="933"/>
    </row>
    <row r="30" spans="1:78" ht="15" customHeight="1">
      <c r="A30" s="932">
        <v>1995</v>
      </c>
      <c r="B30" s="933">
        <v>476607.89295939181</v>
      </c>
      <c r="C30" s="933">
        <v>5962.2675240764638</v>
      </c>
      <c r="D30" s="933">
        <v>36376.299742528936</v>
      </c>
      <c r="E30" s="933">
        <v>14743.515539096525</v>
      </c>
      <c r="F30" s="892">
        <v>0</v>
      </c>
      <c r="G30" s="933">
        <v>533689.9757650937</v>
      </c>
      <c r="H30" s="933"/>
      <c r="I30" s="933">
        <v>4152.7035291489183</v>
      </c>
      <c r="J30" s="933">
        <v>13714.478674751661</v>
      </c>
      <c r="K30" s="933">
        <v>10486.269741403314</v>
      </c>
      <c r="L30" s="933">
        <v>5343.3119953045007</v>
      </c>
      <c r="M30" s="933">
        <v>33696.763940608391</v>
      </c>
      <c r="N30" s="933"/>
      <c r="O30" s="933">
        <v>17921.644652791201</v>
      </c>
      <c r="P30" s="933">
        <v>3411.8307259676035</v>
      </c>
      <c r="Q30" s="933">
        <v>4531.2020034924908</v>
      </c>
      <c r="R30" s="933">
        <v>8254.5044223380701</v>
      </c>
      <c r="S30" s="933">
        <v>34119.181804589367</v>
      </c>
      <c r="T30" s="933"/>
      <c r="U30" s="933">
        <v>40490.340204590306</v>
      </c>
      <c r="V30" s="933">
        <v>3349.2708574600902</v>
      </c>
      <c r="W30" s="933">
        <v>16641.440828016359</v>
      </c>
      <c r="X30" s="933">
        <v>8496.7639038224606</v>
      </c>
      <c r="Y30" s="933">
        <v>64107.208753501582</v>
      </c>
      <c r="Z30" s="933">
        <v>133085.02454739079</v>
      </c>
      <c r="AA30" s="933"/>
      <c r="AB30" s="933">
        <v>7549.5626386625363</v>
      </c>
      <c r="AC30" s="933">
        <v>746.49993402031521</v>
      </c>
      <c r="AD30" s="933">
        <v>7549.5626386625354</v>
      </c>
      <c r="AE30" s="933">
        <v>5984.3282970279024</v>
      </c>
      <c r="AF30" s="933">
        <v>3.5950340062504109</v>
      </c>
      <c r="AG30" s="933">
        <v>21833.54854237954</v>
      </c>
      <c r="AH30" s="933"/>
      <c r="AI30" s="933">
        <v>13067.847734470579</v>
      </c>
      <c r="AJ30" s="933">
        <v>10796.772676788476</v>
      </c>
      <c r="AK30" s="933">
        <v>16503.444458478698</v>
      </c>
      <c r="AL30" s="933">
        <v>22460.774565983571</v>
      </c>
      <c r="AM30" s="933">
        <v>62828.839435721326</v>
      </c>
      <c r="AN30" s="74"/>
      <c r="AO30" s="933"/>
      <c r="AP30" s="933"/>
      <c r="AQ30" s="933"/>
      <c r="AR30" s="933"/>
      <c r="AS30" s="933"/>
      <c r="AT30" s="933"/>
      <c r="AU30" s="933"/>
      <c r="AV30" s="933"/>
      <c r="AW30" s="933"/>
      <c r="AX30" s="933"/>
      <c r="AY30" s="933"/>
      <c r="AZ30" s="933"/>
      <c r="BA30" s="933"/>
      <c r="BB30" s="933"/>
      <c r="BC30" s="933"/>
      <c r="BD30" s="933"/>
      <c r="BE30" s="933"/>
      <c r="BF30" s="933"/>
      <c r="BG30" s="933"/>
      <c r="BH30" s="933"/>
      <c r="BI30" s="933"/>
      <c r="BJ30" s="933"/>
      <c r="BK30" s="933"/>
      <c r="BL30" s="933"/>
      <c r="BM30" s="933"/>
      <c r="BN30" s="933"/>
      <c r="BO30" s="933"/>
      <c r="BP30" s="933"/>
      <c r="BQ30" s="933"/>
      <c r="BR30" s="933"/>
      <c r="BS30" s="933"/>
      <c r="BT30" s="933"/>
      <c r="BU30" s="933"/>
      <c r="BV30" s="933"/>
      <c r="BW30" s="933"/>
      <c r="BX30" s="933"/>
      <c r="BY30" s="933"/>
      <c r="BZ30" s="933"/>
    </row>
    <row r="31" spans="1:78" ht="15" customHeight="1">
      <c r="A31" s="932">
        <v>1996</v>
      </c>
      <c r="B31" s="933">
        <v>480978.60750700143</v>
      </c>
      <c r="C31" s="933">
        <v>6788.0267352651863</v>
      </c>
      <c r="D31" s="933">
        <v>36210.478899711685</v>
      </c>
      <c r="E31" s="933">
        <v>16552.124379935449</v>
      </c>
      <c r="F31" s="892">
        <v>0</v>
      </c>
      <c r="G31" s="933">
        <v>540529.23752191383</v>
      </c>
      <c r="H31" s="933"/>
      <c r="I31" s="933">
        <v>4178.4780208130769</v>
      </c>
      <c r="J31" s="933">
        <v>14114.126619128005</v>
      </c>
      <c r="K31" s="933">
        <v>10270.041754840104</v>
      </c>
      <c r="L31" s="933">
        <v>5554.5209052789087</v>
      </c>
      <c r="M31" s="933">
        <v>34117.167300060093</v>
      </c>
      <c r="N31" s="933"/>
      <c r="O31" s="933">
        <v>18085.465455002664</v>
      </c>
      <c r="P31" s="933">
        <v>3446.0296626083991</v>
      </c>
      <c r="Q31" s="933">
        <v>4820.9415073131904</v>
      </c>
      <c r="R31" s="933">
        <v>8230.3723463824954</v>
      </c>
      <c r="S31" s="933">
        <v>34582.808971306746</v>
      </c>
      <c r="T31" s="933"/>
      <c r="U31" s="933">
        <v>41698.813615837571</v>
      </c>
      <c r="V31" s="933">
        <v>4136.27801833997</v>
      </c>
      <c r="W31" s="933">
        <v>17527.212034702679</v>
      </c>
      <c r="X31" s="933">
        <v>8650.6771941898351</v>
      </c>
      <c r="Y31" s="933">
        <v>71757.904062427056</v>
      </c>
      <c r="Z31" s="933">
        <v>143770.88492549711</v>
      </c>
      <c r="AA31" s="933"/>
      <c r="AB31" s="933">
        <v>8053.0183838659059</v>
      </c>
      <c r="AC31" s="933">
        <v>900.97857582741744</v>
      </c>
      <c r="AD31" s="933">
        <v>8053.0183838659068</v>
      </c>
      <c r="AE31" s="933">
        <v>6517.9431450134207</v>
      </c>
      <c r="AF31" s="933">
        <v>10.990531502871965</v>
      </c>
      <c r="AG31" s="933">
        <v>23535.949020075524</v>
      </c>
      <c r="AH31" s="933"/>
      <c r="AI31" s="933">
        <v>13274.340554457671</v>
      </c>
      <c r="AJ31" s="933">
        <v>10914.439475620715</v>
      </c>
      <c r="AK31" s="933">
        <v>17306.028686879537</v>
      </c>
      <c r="AL31" s="933">
        <v>22729.654151195475</v>
      </c>
      <c r="AM31" s="933">
        <v>64224.462868153394</v>
      </c>
      <c r="AN31" s="74"/>
      <c r="AO31" s="933"/>
      <c r="AP31" s="933"/>
      <c r="AQ31" s="933"/>
      <c r="AR31" s="933"/>
      <c r="AS31" s="933"/>
      <c r="AT31" s="933"/>
      <c r="AU31" s="933"/>
      <c r="AV31" s="933"/>
      <c r="AW31" s="933"/>
      <c r="AX31" s="933"/>
      <c r="AY31" s="933"/>
      <c r="AZ31" s="933"/>
      <c r="BA31" s="933"/>
      <c r="BB31" s="933"/>
      <c r="BC31" s="933"/>
      <c r="BD31" s="933"/>
      <c r="BE31" s="933"/>
      <c r="BF31" s="933"/>
      <c r="BG31" s="933"/>
      <c r="BH31" s="933"/>
      <c r="BI31" s="933"/>
      <c r="BJ31" s="933"/>
      <c r="BK31" s="933"/>
      <c r="BL31" s="933"/>
      <c r="BM31" s="933"/>
      <c r="BN31" s="933"/>
      <c r="BO31" s="933"/>
      <c r="BP31" s="933"/>
      <c r="BQ31" s="933"/>
      <c r="BR31" s="933"/>
      <c r="BS31" s="933"/>
      <c r="BT31" s="933"/>
      <c r="BU31" s="933"/>
      <c r="BV31" s="933"/>
      <c r="BW31" s="933"/>
      <c r="BX31" s="933"/>
      <c r="BY31" s="933"/>
      <c r="BZ31" s="933"/>
    </row>
    <row r="32" spans="1:78" ht="15" customHeight="1">
      <c r="A32" s="932">
        <v>1997</v>
      </c>
      <c r="B32" s="933">
        <v>485697.65039014368</v>
      </c>
      <c r="C32" s="933">
        <v>7600.365160578408</v>
      </c>
      <c r="D32" s="933">
        <v>36065.54326158957</v>
      </c>
      <c r="E32" s="933">
        <v>18505.221871898622</v>
      </c>
      <c r="F32" s="892">
        <v>0</v>
      </c>
      <c r="G32" s="933">
        <v>547868.78068421024</v>
      </c>
      <c r="H32" s="933"/>
      <c r="I32" s="933">
        <v>4192.3370840317939</v>
      </c>
      <c r="J32" s="933">
        <v>14462.144715606131</v>
      </c>
      <c r="K32" s="933">
        <v>10208.21967081711</v>
      </c>
      <c r="L32" s="933">
        <v>5754.4314460858577</v>
      </c>
      <c r="M32" s="933">
        <v>34617.13291654089</v>
      </c>
      <c r="N32" s="933"/>
      <c r="O32" s="933">
        <v>18243.222029887587</v>
      </c>
      <c r="P32" s="933">
        <v>3466.2070891911244</v>
      </c>
      <c r="Q32" s="933">
        <v>5088.7728876177152</v>
      </c>
      <c r="R32" s="933">
        <v>8213.5928451105847</v>
      </c>
      <c r="S32" s="933">
        <v>35011.794851807012</v>
      </c>
      <c r="T32" s="933"/>
      <c r="U32" s="933">
        <v>43038.787065168544</v>
      </c>
      <c r="V32" s="933">
        <v>5141.10180881618</v>
      </c>
      <c r="W32" s="933">
        <v>19271.815484277882</v>
      </c>
      <c r="X32" s="933">
        <v>8592.4766498005574</v>
      </c>
      <c r="Y32" s="933">
        <v>79999.667901176261</v>
      </c>
      <c r="Z32" s="933">
        <v>156043.84890923943</v>
      </c>
      <c r="AA32" s="933"/>
      <c r="AB32" s="933">
        <v>8555.2189773372211</v>
      </c>
      <c r="AC32" s="933">
        <v>1056.3757742620528</v>
      </c>
      <c r="AD32" s="933">
        <v>8555.2189773372229</v>
      </c>
      <c r="AE32" s="933">
        <v>7020.2596553591438</v>
      </c>
      <c r="AF32" s="933">
        <v>22.391810116951287</v>
      </c>
      <c r="AG32" s="933">
        <v>25209.465194412591</v>
      </c>
      <c r="AH32" s="933"/>
      <c r="AI32" s="933">
        <v>13484.929320937741</v>
      </c>
      <c r="AJ32" s="933">
        <v>11024.225449789164</v>
      </c>
      <c r="AK32" s="933">
        <v>18012.625256808165</v>
      </c>
      <c r="AL32" s="933">
        <v>22980.624610690702</v>
      </c>
      <c r="AM32" s="933">
        <v>65502.40463822578</v>
      </c>
      <c r="AN32" s="74"/>
      <c r="AO32" s="933"/>
      <c r="AP32" s="933"/>
      <c r="AQ32" s="933"/>
      <c r="AR32" s="933"/>
      <c r="AS32" s="933"/>
      <c r="AT32" s="933"/>
      <c r="AU32" s="933"/>
      <c r="AV32" s="933"/>
      <c r="AW32" s="933"/>
      <c r="AX32" s="933"/>
      <c r="AY32" s="933"/>
      <c r="AZ32" s="933"/>
      <c r="BA32" s="933"/>
      <c r="BB32" s="933"/>
      <c r="BC32" s="933"/>
      <c r="BD32" s="933"/>
      <c r="BE32" s="933"/>
      <c r="BF32" s="933"/>
      <c r="BG32" s="933"/>
      <c r="BH32" s="933"/>
      <c r="BI32" s="933"/>
      <c r="BJ32" s="933"/>
      <c r="BK32" s="933"/>
      <c r="BL32" s="933"/>
      <c r="BM32" s="933"/>
      <c r="BN32" s="933"/>
      <c r="BO32" s="933"/>
      <c r="BP32" s="933"/>
      <c r="BQ32" s="933"/>
      <c r="BR32" s="933"/>
      <c r="BS32" s="933"/>
      <c r="BT32" s="933"/>
      <c r="BU32" s="933"/>
      <c r="BV32" s="933"/>
      <c r="BW32" s="933"/>
      <c r="BX32" s="933"/>
      <c r="BY32" s="933"/>
      <c r="BZ32" s="933"/>
    </row>
    <row r="33" spans="1:78" ht="15" customHeight="1">
      <c r="A33" s="932">
        <v>1998</v>
      </c>
      <c r="B33" s="933">
        <v>490548.23369646037</v>
      </c>
      <c r="C33" s="933">
        <v>8397.3036066558052</v>
      </c>
      <c r="D33" s="933">
        <v>35921.877</v>
      </c>
      <c r="E33" s="933">
        <v>20597.587474105396</v>
      </c>
      <c r="F33" s="892">
        <v>0</v>
      </c>
      <c r="G33" s="933">
        <v>555465.00177722157</v>
      </c>
      <c r="H33" s="933"/>
      <c r="I33" s="933">
        <v>4200.8927819347882</v>
      </c>
      <c r="J33" s="933">
        <v>14780.739063340798</v>
      </c>
      <c r="K33" s="933">
        <v>10026.564902473201</v>
      </c>
      <c r="L33" s="933">
        <v>5950.8313715489776</v>
      </c>
      <c r="M33" s="933">
        <v>34959.028119297764</v>
      </c>
      <c r="N33" s="933"/>
      <c r="O33" s="933">
        <v>18380.866567337482</v>
      </c>
      <c r="P33" s="933">
        <v>3516.8658692878425</v>
      </c>
      <c r="Q33" s="933">
        <v>5342.3212644246996</v>
      </c>
      <c r="R33" s="933">
        <v>8232.5649197113435</v>
      </c>
      <c r="S33" s="933">
        <v>35472.618620761365</v>
      </c>
      <c r="T33" s="933"/>
      <c r="U33" s="933">
        <v>44511.339478815018</v>
      </c>
      <c r="V33" s="933">
        <v>6275.9617127067295</v>
      </c>
      <c r="W33" s="933">
        <v>21790.087358803117</v>
      </c>
      <c r="X33" s="933">
        <v>8331.1062218290535</v>
      </c>
      <c r="Y33" s="933">
        <v>88699.493471818074</v>
      </c>
      <c r="Z33" s="933">
        <v>169607.98824397198</v>
      </c>
      <c r="AA33" s="933"/>
      <c r="AB33" s="933">
        <v>9067.7347923043653</v>
      </c>
      <c r="AC33" s="933">
        <v>1214.0363979436258</v>
      </c>
      <c r="AD33" s="933">
        <v>9067.7347923043653</v>
      </c>
      <c r="AE33" s="933">
        <v>7482.4719923486882</v>
      </c>
      <c r="AF33" s="933">
        <v>37.999554786754487</v>
      </c>
      <c r="AG33" s="933">
        <v>26869.9775296878</v>
      </c>
      <c r="AH33" s="933"/>
      <c r="AI33" s="933">
        <v>13701.946647808678</v>
      </c>
      <c r="AJ33" s="933">
        <v>11128.240484727139</v>
      </c>
      <c r="AK33" s="933">
        <v>18648.768852078952</v>
      </c>
      <c r="AL33" s="933">
        <v>23218.738052424804</v>
      </c>
      <c r="AM33" s="933">
        <v>66697.694037039575</v>
      </c>
      <c r="AN33" s="74"/>
      <c r="AO33" s="933"/>
      <c r="AP33" s="933"/>
      <c r="AQ33" s="933"/>
      <c r="AR33" s="933"/>
      <c r="AS33" s="933"/>
      <c r="AT33" s="933"/>
      <c r="AU33" s="933"/>
      <c r="AV33" s="933"/>
      <c r="AW33" s="933"/>
      <c r="AX33" s="933"/>
      <c r="AY33" s="933"/>
      <c r="AZ33" s="933"/>
      <c r="BA33" s="933"/>
      <c r="BB33" s="933"/>
      <c r="BC33" s="933"/>
      <c r="BD33" s="933"/>
      <c r="BE33" s="933"/>
      <c r="BF33" s="933"/>
      <c r="BG33" s="933"/>
      <c r="BH33" s="933"/>
      <c r="BI33" s="933"/>
      <c r="BJ33" s="933"/>
      <c r="BK33" s="933"/>
      <c r="BL33" s="933"/>
      <c r="BM33" s="933"/>
      <c r="BN33" s="933"/>
      <c r="BO33" s="933"/>
      <c r="BP33" s="933"/>
      <c r="BQ33" s="933"/>
      <c r="BR33" s="933"/>
      <c r="BS33" s="933"/>
      <c r="BT33" s="933"/>
      <c r="BU33" s="933"/>
      <c r="BV33" s="933"/>
      <c r="BW33" s="933"/>
      <c r="BX33" s="933"/>
      <c r="BY33" s="933"/>
      <c r="BZ33" s="933"/>
    </row>
    <row r="34" spans="1:78" ht="15" customHeight="1">
      <c r="A34" s="932">
        <v>1999</v>
      </c>
      <c r="B34" s="933">
        <v>481712.25275624474</v>
      </c>
      <c r="C34" s="933">
        <v>25602.738221409851</v>
      </c>
      <c r="D34" s="933">
        <v>34470.530772908365</v>
      </c>
      <c r="E34" s="933">
        <v>24963.061375831625</v>
      </c>
      <c r="F34" s="892">
        <v>0</v>
      </c>
      <c r="G34" s="933">
        <v>566748.58312639454</v>
      </c>
      <c r="H34" s="933"/>
      <c r="I34" s="933">
        <v>4205.7017855086324</v>
      </c>
      <c r="J34" s="933">
        <v>15135.986721193371</v>
      </c>
      <c r="K34" s="933">
        <v>10090.657814128914</v>
      </c>
      <c r="L34" s="933">
        <v>6145.1307698399341</v>
      </c>
      <c r="M34" s="933">
        <v>35577.477090670851</v>
      </c>
      <c r="N34" s="933"/>
      <c r="O34" s="933">
        <v>18533.848981825082</v>
      </c>
      <c r="P34" s="933">
        <v>3567.1870995625691</v>
      </c>
      <c r="Q34" s="933">
        <v>5583.8519902953549</v>
      </c>
      <c r="R34" s="933">
        <v>8306.1179820765865</v>
      </c>
      <c r="S34" s="933">
        <v>35991.006053759593</v>
      </c>
      <c r="T34" s="933"/>
      <c r="U34" s="933">
        <v>46068.459363920512</v>
      </c>
      <c r="V34" s="933">
        <v>7762.5770456405244</v>
      </c>
      <c r="W34" s="933">
        <v>24947.380880374654</v>
      </c>
      <c r="X34" s="933">
        <v>7880.8166654119923</v>
      </c>
      <c r="Y34" s="933">
        <v>97351.610244767828</v>
      </c>
      <c r="Z34" s="933">
        <v>184010.84420011551</v>
      </c>
      <c r="AA34" s="933"/>
      <c r="AB34" s="933">
        <v>9593.3535544533133</v>
      </c>
      <c r="AC34" s="933">
        <v>1374.5215068962098</v>
      </c>
      <c r="AD34" s="933">
        <v>9593.3535544533133</v>
      </c>
      <c r="AE34" s="933">
        <v>7895.3068777391227</v>
      </c>
      <c r="AF34" s="933">
        <v>57.941984148005403</v>
      </c>
      <c r="AG34" s="933">
        <v>28514.477477689965</v>
      </c>
      <c r="AH34" s="933"/>
      <c r="AI34" s="933">
        <v>13927.807672223924</v>
      </c>
      <c r="AJ34" s="933">
        <v>11228.614748344231</v>
      </c>
      <c r="AK34" s="933">
        <v>19235.418444207295</v>
      </c>
      <c r="AL34" s="933">
        <v>23449.121981058277</v>
      </c>
      <c r="AM34" s="933">
        <v>67840.962845833725</v>
      </c>
      <c r="AN34" s="74"/>
      <c r="AO34" s="933"/>
      <c r="AP34" s="933"/>
      <c r="AQ34" s="933"/>
      <c r="AR34" s="933"/>
      <c r="AS34" s="933"/>
      <c r="AT34" s="933"/>
      <c r="AU34" s="933"/>
      <c r="AV34" s="933"/>
      <c r="AW34" s="933"/>
      <c r="AX34" s="933"/>
      <c r="AY34" s="933"/>
      <c r="AZ34" s="933"/>
      <c r="BA34" s="933"/>
      <c r="BB34" s="933"/>
      <c r="BC34" s="933"/>
      <c r="BD34" s="933"/>
      <c r="BE34" s="933"/>
      <c r="BF34" s="933"/>
      <c r="BG34" s="933"/>
      <c r="BH34" s="933"/>
      <c r="BI34" s="933"/>
      <c r="BJ34" s="933"/>
      <c r="BK34" s="933"/>
      <c r="BL34" s="933"/>
      <c r="BM34" s="933"/>
      <c r="BN34" s="933"/>
      <c r="BO34" s="933"/>
      <c r="BP34" s="933"/>
      <c r="BQ34" s="933"/>
      <c r="BR34" s="933"/>
      <c r="BS34" s="933"/>
      <c r="BT34" s="933"/>
      <c r="BU34" s="933"/>
      <c r="BV34" s="933"/>
      <c r="BW34" s="933"/>
      <c r="BX34" s="933"/>
      <c r="BY34" s="933"/>
      <c r="BZ34" s="933"/>
    </row>
    <row r="35" spans="1:78" ht="30" customHeight="1">
      <c r="A35" s="938">
        <v>2000</v>
      </c>
      <c r="B35" s="933">
        <v>472910.73386759567</v>
      </c>
      <c r="C35" s="933">
        <v>42808.172836163889</v>
      </c>
      <c r="D35" s="933">
        <v>33019.184545816737</v>
      </c>
      <c r="E35" s="933">
        <v>29328.53527755785</v>
      </c>
      <c r="F35" s="892">
        <v>0</v>
      </c>
      <c r="G35" s="933">
        <v>578066.6265271341</v>
      </c>
      <c r="H35" s="933"/>
      <c r="I35" s="2356">
        <v>4211.5677200350237</v>
      </c>
      <c r="J35" s="2356">
        <v>15986.165591704315</v>
      </c>
      <c r="K35" s="2356">
        <v>9446.3705769161861</v>
      </c>
      <c r="L35" s="2356">
        <v>6343.7571109846203</v>
      </c>
      <c r="M35" s="2356">
        <v>35987.860999640143</v>
      </c>
      <c r="N35" s="933"/>
      <c r="O35" s="933">
        <v>18720.516461729138</v>
      </c>
      <c r="P35" s="933">
        <v>3620.8667379785056</v>
      </c>
      <c r="Q35" s="933">
        <v>5820.260101512833</v>
      </c>
      <c r="R35" s="933">
        <v>8460.3010275548804</v>
      </c>
      <c r="S35" s="933">
        <v>36621.944328775353</v>
      </c>
      <c r="T35" s="933"/>
      <c r="U35" s="933">
        <v>47656.789490670977</v>
      </c>
      <c r="V35" s="933">
        <v>9179.8438550210667</v>
      </c>
      <c r="W35" s="933">
        <v>28558.366290276557</v>
      </c>
      <c r="X35" s="933">
        <v>7425.5795704872826</v>
      </c>
      <c r="Y35" s="933">
        <v>105801.41712785691</v>
      </c>
      <c r="Z35" s="933">
        <v>198621.99633431277</v>
      </c>
      <c r="AA35" s="933"/>
      <c r="AB35" s="933">
        <v>10143.123209964868</v>
      </c>
      <c r="AC35" s="933">
        <v>1539.7110027735912</v>
      </c>
      <c r="AD35" s="933">
        <v>10143.123209964868</v>
      </c>
      <c r="AE35" s="933">
        <v>8249.0235907609513</v>
      </c>
      <c r="AF35" s="933">
        <v>81.931271608879086</v>
      </c>
      <c r="AG35" s="933">
        <v>30156.912285073155</v>
      </c>
      <c r="AH35" s="933"/>
      <c r="AI35" s="933">
        <v>14165.013134454563</v>
      </c>
      <c r="AJ35" s="933">
        <v>11327.485381298278</v>
      </c>
      <c r="AK35" s="933">
        <v>19776.59168289716</v>
      </c>
      <c r="AL35" s="933">
        <v>23676.952179467855</v>
      </c>
      <c r="AM35" s="933">
        <v>68946.042378117854</v>
      </c>
      <c r="AN35" s="74"/>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933"/>
      <c r="BV35" s="933"/>
      <c r="BW35" s="933"/>
      <c r="BX35" s="933"/>
      <c r="BY35" s="933"/>
      <c r="BZ35" s="933"/>
    </row>
    <row r="36" spans="1:78" ht="15" customHeight="1">
      <c r="A36" s="938">
        <v>2001</v>
      </c>
      <c r="B36" s="933">
        <v>464218.4877635265</v>
      </c>
      <c r="C36" s="933">
        <v>60013.607450917931</v>
      </c>
      <c r="D36" s="933">
        <v>31567.838318725102</v>
      </c>
      <c r="E36" s="933">
        <v>33694.009179284076</v>
      </c>
      <c r="F36" s="892">
        <v>0</v>
      </c>
      <c r="G36" s="933">
        <v>589493.94271245366</v>
      </c>
      <c r="H36" s="933"/>
      <c r="I36" s="2356">
        <v>4235.3650721192453</v>
      </c>
      <c r="J36" s="2356">
        <v>16452.140435265541</v>
      </c>
      <c r="K36" s="2356">
        <v>9331.0647244789634</v>
      </c>
      <c r="L36" s="2356">
        <v>6572.5848334276379</v>
      </c>
      <c r="M36" s="2356">
        <v>36591.155065291387</v>
      </c>
      <c r="N36" s="933"/>
      <c r="O36" s="933">
        <v>19014.164412660833</v>
      </c>
      <c r="P36" s="933">
        <v>3692.3147519881927</v>
      </c>
      <c r="Q36" s="933">
        <v>6076.5740074820251</v>
      </c>
      <c r="R36" s="933">
        <v>8747.8116432348615</v>
      </c>
      <c r="S36" s="933">
        <v>37530.864815365916</v>
      </c>
      <c r="T36" s="933"/>
      <c r="U36" s="933">
        <v>49366.198811581482</v>
      </c>
      <c r="V36" s="933">
        <v>10592.680911257234</v>
      </c>
      <c r="W36" s="933">
        <v>32380.434739548797</v>
      </c>
      <c r="X36" s="933">
        <v>8316.7432147035488</v>
      </c>
      <c r="Y36" s="933">
        <v>114703.13632258926</v>
      </c>
      <c r="Z36" s="933">
        <v>215359.19399968031</v>
      </c>
      <c r="AA36" s="933"/>
      <c r="AB36" s="933">
        <v>10760.951246561041</v>
      </c>
      <c r="AC36" s="933">
        <v>1717.0349370122938</v>
      </c>
      <c r="AD36" s="933">
        <v>10760.951246561041</v>
      </c>
      <c r="AE36" s="933">
        <v>8533.4139681181259</v>
      </c>
      <c r="AF36" s="933">
        <v>108.91310908358118</v>
      </c>
      <c r="AG36" s="933">
        <v>31881.26450733608</v>
      </c>
      <c r="AH36" s="933"/>
      <c r="AI36" s="2356">
        <v>14412.883891752623</v>
      </c>
      <c r="AJ36" s="2356">
        <v>11424.393867567573</v>
      </c>
      <c r="AK36" s="933">
        <v>20271.838407597013</v>
      </c>
      <c r="AL36" s="933">
        <v>23902.010596751436</v>
      </c>
      <c r="AM36" s="933">
        <v>70011.126763668653</v>
      </c>
      <c r="AN36" s="74"/>
      <c r="AO36" s="933"/>
      <c r="AP36" s="933"/>
      <c r="AQ36" s="933"/>
      <c r="AR36" s="933"/>
      <c r="AS36" s="933"/>
      <c r="AT36" s="933"/>
      <c r="AU36" s="933"/>
      <c r="AV36" s="933"/>
      <c r="AW36" s="933"/>
      <c r="AX36" s="933"/>
      <c r="AY36" s="933"/>
      <c r="AZ36" s="933"/>
      <c r="BA36" s="933"/>
      <c r="BB36" s="933"/>
      <c r="BC36" s="933"/>
      <c r="BD36" s="933"/>
      <c r="BE36" s="933"/>
      <c r="BF36" s="933"/>
      <c r="BG36" s="933"/>
      <c r="BH36" s="933"/>
      <c r="BI36" s="933"/>
      <c r="BJ36" s="933"/>
      <c r="BK36" s="933"/>
      <c r="BL36" s="933"/>
      <c r="BM36" s="933"/>
      <c r="BN36" s="933"/>
      <c r="BO36" s="933"/>
      <c r="BP36" s="933"/>
      <c r="BQ36" s="933"/>
      <c r="BR36" s="933"/>
      <c r="BS36" s="933"/>
      <c r="BT36" s="933"/>
      <c r="BU36" s="933"/>
      <c r="BV36" s="933"/>
      <c r="BW36" s="933"/>
      <c r="BX36" s="933"/>
      <c r="BY36" s="933"/>
      <c r="BZ36" s="933"/>
    </row>
    <row r="37" spans="1:78" ht="15" customHeight="1">
      <c r="A37" s="938">
        <v>2002</v>
      </c>
      <c r="B37" s="933">
        <v>455446.91051651811</v>
      </c>
      <c r="C37" s="933">
        <v>77219.04206567198</v>
      </c>
      <c r="D37" s="933">
        <v>30116.49209163347</v>
      </c>
      <c r="E37" s="933">
        <v>38059.483081010294</v>
      </c>
      <c r="F37" s="933">
        <v>424.70119521912352</v>
      </c>
      <c r="G37" s="933">
        <v>601266.62895005289</v>
      </c>
      <c r="H37" s="933"/>
      <c r="I37" s="2356">
        <v>4236.5411957651822</v>
      </c>
      <c r="J37" s="2356">
        <v>16670.805517979221</v>
      </c>
      <c r="K37" s="2356">
        <v>9357.9614617652878</v>
      </c>
      <c r="L37" s="2356">
        <v>6768.668704250611</v>
      </c>
      <c r="M37" s="2356">
        <v>37033.976879760303</v>
      </c>
      <c r="N37" s="933"/>
      <c r="O37" s="933">
        <v>19230.774340026033</v>
      </c>
      <c r="P37" s="933">
        <v>3745.9657713755655</v>
      </c>
      <c r="Q37" s="933">
        <v>6295.717498889765</v>
      </c>
      <c r="R37" s="933">
        <v>9104.9275187356252</v>
      </c>
      <c r="S37" s="933">
        <v>38377.385129026989</v>
      </c>
      <c r="T37" s="933"/>
      <c r="U37" s="933">
        <v>50764.687236326732</v>
      </c>
      <c r="V37" s="933">
        <v>12049.630660541594</v>
      </c>
      <c r="W37" s="933">
        <v>36102.576470619482</v>
      </c>
      <c r="X37" s="933">
        <v>9816.5073532236038</v>
      </c>
      <c r="Y37" s="933">
        <v>124938.99109926731</v>
      </c>
      <c r="Z37" s="933">
        <v>233672.3928199787</v>
      </c>
      <c r="AA37" s="933"/>
      <c r="AB37" s="933">
        <v>11345.964466081234</v>
      </c>
      <c r="AC37" s="933">
        <v>1890.9688900058941</v>
      </c>
      <c r="AD37" s="933">
        <v>11345.964466081236</v>
      </c>
      <c r="AE37" s="933">
        <v>8878.4994039880439</v>
      </c>
      <c r="AF37" s="933">
        <v>682.50455793995593</v>
      </c>
      <c r="AG37" s="933">
        <v>34143.901784096364</v>
      </c>
      <c r="AH37" s="933"/>
      <c r="AI37" s="2356">
        <v>14678.091226785167</v>
      </c>
      <c r="AJ37" s="2356">
        <v>11524.663722718322</v>
      </c>
      <c r="AK37" s="933">
        <v>20730.918446601474</v>
      </c>
      <c r="AL37" s="933">
        <v>24136.208842032418</v>
      </c>
      <c r="AM37" s="933">
        <v>71069.882238137376</v>
      </c>
      <c r="AN37" s="74"/>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row>
    <row r="38" spans="1:78" ht="15" customHeight="1">
      <c r="A38" s="938">
        <v>2003</v>
      </c>
      <c r="B38" s="933">
        <v>446664.90266807948</v>
      </c>
      <c r="C38" s="933">
        <v>94424.476680426014</v>
      </c>
      <c r="D38" s="933">
        <v>28665.145864541835</v>
      </c>
      <c r="E38" s="933">
        <v>42424.956982736519</v>
      </c>
      <c r="F38" s="933">
        <v>849.40239043824704</v>
      </c>
      <c r="G38" s="933">
        <v>613028.88458622212</v>
      </c>
      <c r="H38" s="933"/>
      <c r="I38" s="2356">
        <v>4231.0637063175618</v>
      </c>
      <c r="J38" s="2356">
        <v>16881.755862692899</v>
      </c>
      <c r="K38" s="2356">
        <v>9378.7532570516105</v>
      </c>
      <c r="L38" s="2356">
        <v>6954.3340820503772</v>
      </c>
      <c r="M38" s="2356">
        <v>37445.906908112454</v>
      </c>
      <c r="N38" s="933"/>
      <c r="O38" s="933">
        <v>19437.492540473842</v>
      </c>
      <c r="P38" s="933">
        <v>3794.86727861792</v>
      </c>
      <c r="Q38" s="933">
        <v>6627.6523850000003</v>
      </c>
      <c r="R38" s="933">
        <v>9516.2262888140922</v>
      </c>
      <c r="S38" s="933">
        <v>39376.238492905853</v>
      </c>
      <c r="T38" s="933"/>
      <c r="U38" s="933">
        <v>52045.875339857026</v>
      </c>
      <c r="V38" s="933">
        <v>15246.827496029735</v>
      </c>
      <c r="W38" s="933">
        <v>39614.509827586757</v>
      </c>
      <c r="X38" s="933">
        <v>10964.883976514258</v>
      </c>
      <c r="Y38" s="933">
        <v>135445.35889525569</v>
      </c>
      <c r="Z38" s="933">
        <v>253317.4555352435</v>
      </c>
      <c r="AA38" s="933"/>
      <c r="AB38" s="933">
        <v>11933.802</v>
      </c>
      <c r="AC38" s="933">
        <v>2066.7885000000001</v>
      </c>
      <c r="AD38" s="933">
        <v>11933.802000000001</v>
      </c>
      <c r="AE38" s="933">
        <v>9523.5087743467557</v>
      </c>
      <c r="AF38" s="933">
        <v>1675.8535671946561</v>
      </c>
      <c r="AG38" s="933">
        <v>37133.75484154142</v>
      </c>
      <c r="AH38" s="933"/>
      <c r="AI38" s="2356">
        <v>14967.02761062864</v>
      </c>
      <c r="AJ38" s="2356">
        <v>11633.186066912036</v>
      </c>
      <c r="AK38" s="933">
        <v>21163.11815060164</v>
      </c>
      <c r="AL38" s="933">
        <v>24390.628670202546</v>
      </c>
      <c r="AM38" s="933">
        <v>72153.960498344852</v>
      </c>
      <c r="AN38" s="74"/>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row>
    <row r="39" spans="1:78" ht="15" customHeight="1">
      <c r="A39" s="938">
        <v>2004</v>
      </c>
      <c r="B39" s="933">
        <v>437864.89273970819</v>
      </c>
      <c r="C39" s="933">
        <v>111629.91129518009</v>
      </c>
      <c r="D39" s="933">
        <v>27213.7996374502</v>
      </c>
      <c r="E39" s="933">
        <v>46790.430884462752</v>
      </c>
      <c r="F39" s="933">
        <v>1698.8047808764941</v>
      </c>
      <c r="G39" s="933">
        <v>625197.83933767781</v>
      </c>
      <c r="H39" s="933"/>
      <c r="I39" s="2356">
        <v>4218.2294964357625</v>
      </c>
      <c r="J39" s="2356">
        <v>17078.419999999998</v>
      </c>
      <c r="K39" s="2356">
        <v>9389.98</v>
      </c>
      <c r="L39" s="2356">
        <v>7126.4654308323388</v>
      </c>
      <c r="M39" s="2356">
        <v>37813.094927268103</v>
      </c>
      <c r="N39" s="933"/>
      <c r="O39" s="933">
        <v>19626.834082782276</v>
      </c>
      <c r="P39" s="933">
        <v>3837.6318029962281</v>
      </c>
      <c r="Q39" s="933">
        <v>7310.3199999999988</v>
      </c>
      <c r="R39" s="933">
        <v>9930.2316978997187</v>
      </c>
      <c r="S39" s="933">
        <v>40705.017583678222</v>
      </c>
      <c r="T39" s="933"/>
      <c r="U39" s="933">
        <v>53217.778363546211</v>
      </c>
      <c r="V39" s="933">
        <v>19553.707505309751</v>
      </c>
      <c r="W39" s="933">
        <v>42754.37112491086</v>
      </c>
      <c r="X39" s="933">
        <v>11500.229728806282</v>
      </c>
      <c r="Y39" s="933">
        <v>146186.69364495695</v>
      </c>
      <c r="Z39" s="933">
        <v>273212.78036753007</v>
      </c>
      <c r="AA39" s="933"/>
      <c r="AB39" s="933">
        <v>12747.29</v>
      </c>
      <c r="AC39" s="933">
        <v>2761.8472499999998</v>
      </c>
      <c r="AD39" s="933">
        <v>13299.659449999999</v>
      </c>
      <c r="AE39" s="933">
        <v>10699.111577439231</v>
      </c>
      <c r="AF39" s="933">
        <v>3110.9279801527514</v>
      </c>
      <c r="AG39" s="933">
        <v>42618.836257591982</v>
      </c>
      <c r="AH39" s="933"/>
      <c r="AI39" s="2356">
        <v>15260.304902027141</v>
      </c>
      <c r="AJ39" s="2356">
        <v>11734.798820989854</v>
      </c>
      <c r="AK39" s="933">
        <v>21541.001689736197</v>
      </c>
      <c r="AL39" s="933">
        <v>24634.345077341983</v>
      </c>
      <c r="AM39" s="933">
        <v>73170.450490095187</v>
      </c>
      <c r="AN39" s="74"/>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row>
    <row r="40" spans="1:78" ht="15" customHeight="1">
      <c r="A40" s="938">
        <v>2005</v>
      </c>
      <c r="B40" s="933">
        <v>429122.66312975937</v>
      </c>
      <c r="C40" s="933">
        <v>128835.34590993414</v>
      </c>
      <c r="D40" s="933">
        <v>25762.453410358568</v>
      </c>
      <c r="E40" s="933">
        <v>51155.904786188978</v>
      </c>
      <c r="F40" s="933">
        <v>2548.2071713147407</v>
      </c>
      <c r="G40" s="933">
        <v>637424.57440755574</v>
      </c>
      <c r="H40" s="933"/>
      <c r="I40" s="2356">
        <v>4214.8477660361041</v>
      </c>
      <c r="J40" s="2356">
        <v>17325.651999999998</v>
      </c>
      <c r="K40" s="2356">
        <v>9427.1929999999993</v>
      </c>
      <c r="L40" s="2356">
        <v>7311.9982344883556</v>
      </c>
      <c r="M40" s="2356">
        <v>38279.691000524457</v>
      </c>
      <c r="N40" s="933"/>
      <c r="O40" s="933">
        <v>19873.300969369175</v>
      </c>
      <c r="P40" s="933">
        <v>3888.9257426650574</v>
      </c>
      <c r="Q40" s="933">
        <v>8153.2479999999996</v>
      </c>
      <c r="R40" s="933">
        <v>10336.017222981258</v>
      </c>
      <c r="S40" s="933">
        <v>42251.491935015489</v>
      </c>
      <c r="T40" s="933"/>
      <c r="U40" s="933">
        <v>54513.698715216087</v>
      </c>
      <c r="V40" s="933">
        <v>21809.601250808537</v>
      </c>
      <c r="W40" s="933">
        <v>44929.680339595121</v>
      </c>
      <c r="X40" s="933">
        <v>11805.363366619442</v>
      </c>
      <c r="Y40" s="933">
        <v>157496.29068241792</v>
      </c>
      <c r="Z40" s="933">
        <v>290554.63435465714</v>
      </c>
      <c r="AA40" s="933"/>
      <c r="AB40" s="933">
        <v>13515.728749999998</v>
      </c>
      <c r="AC40" s="933">
        <v>3652.1342500000001</v>
      </c>
      <c r="AD40" s="933">
        <v>14323.412286057692</v>
      </c>
      <c r="AE40" s="933">
        <v>11474.994491118561</v>
      </c>
      <c r="AF40" s="933">
        <v>4871.4400435325524</v>
      </c>
      <c r="AG40" s="933">
        <v>47837.709820708798</v>
      </c>
      <c r="AH40" s="933"/>
      <c r="AI40" s="2356">
        <v>15557.879105789028</v>
      </c>
      <c r="AJ40" s="2356">
        <v>11829.692111673043</v>
      </c>
      <c r="AK40" s="933">
        <v>21864.413628286587</v>
      </c>
      <c r="AL40" s="933">
        <v>24868.582444010721</v>
      </c>
      <c r="AM40" s="933">
        <v>74120.567289759376</v>
      </c>
      <c r="AN40" s="74"/>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row>
    <row r="41" spans="1:78" ht="15" customHeight="1">
      <c r="A41" s="938">
        <v>2006</v>
      </c>
      <c r="B41" s="933">
        <v>420380.43351981067</v>
      </c>
      <c r="C41" s="933">
        <v>146040.78052468819</v>
      </c>
      <c r="D41" s="933">
        <v>24311.107183266933</v>
      </c>
      <c r="E41" s="933">
        <v>55521.378687915196</v>
      </c>
      <c r="F41" s="933">
        <v>3397.6095617529882</v>
      </c>
      <c r="G41" s="933">
        <v>649651.30947743391</v>
      </c>
      <c r="H41" s="933"/>
      <c r="I41" s="2356">
        <v>4209.4685656107504</v>
      </c>
      <c r="J41" s="2356">
        <v>17509.864000000001</v>
      </c>
      <c r="K41" s="2356">
        <v>9527.4259999999995</v>
      </c>
      <c r="L41" s="2356">
        <v>7490.389386413829</v>
      </c>
      <c r="M41" s="2356">
        <v>38737.147952024578</v>
      </c>
      <c r="N41" s="933"/>
      <c r="O41" s="933">
        <v>20120.238570637885</v>
      </c>
      <c r="P41" s="933">
        <v>3937.7740894064732</v>
      </c>
      <c r="Q41" s="933">
        <v>8626.1830000000009</v>
      </c>
      <c r="R41" s="933">
        <v>10707.193256887047</v>
      </c>
      <c r="S41" s="933">
        <v>43391.388916931406</v>
      </c>
      <c r="T41" s="933"/>
      <c r="U41" s="933">
        <v>55786.769205437675</v>
      </c>
      <c r="V41" s="933">
        <v>24136.546407526708</v>
      </c>
      <c r="W41" s="933">
        <v>46328.08862328856</v>
      </c>
      <c r="X41" s="933">
        <v>11712.452536577681</v>
      </c>
      <c r="Y41" s="933">
        <v>165649.28380538421</v>
      </c>
      <c r="Z41" s="933">
        <v>303613.14057821484</v>
      </c>
      <c r="AA41" s="933"/>
      <c r="AB41" s="933">
        <v>13944.027249999997</v>
      </c>
      <c r="AC41" s="933">
        <v>4845.4994999999999</v>
      </c>
      <c r="AD41" s="933">
        <v>15118.129051923077</v>
      </c>
      <c r="AE41" s="933">
        <v>11903.818528932741</v>
      </c>
      <c r="AF41" s="933">
        <v>6772.3244886663742</v>
      </c>
      <c r="AG41" s="933">
        <v>52583.798819522184</v>
      </c>
      <c r="AH41" s="933"/>
      <c r="AI41" s="2356">
        <v>15859.702503801067</v>
      </c>
      <c r="AJ41" s="2356">
        <v>11918.072154415739</v>
      </c>
      <c r="AK41" s="933">
        <v>22128.007839600996</v>
      </c>
      <c r="AL41" s="933">
        <v>25094.628453587186</v>
      </c>
      <c r="AM41" s="933">
        <v>75000.410951404978</v>
      </c>
      <c r="AN41" s="74"/>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row>
    <row r="42" spans="1:78" ht="15" customHeight="1">
      <c r="A42" s="938">
        <v>2007</v>
      </c>
      <c r="B42" s="933">
        <v>411630.27888446208</v>
      </c>
      <c r="C42" s="933">
        <v>163246.21513944221</v>
      </c>
      <c r="D42" s="933">
        <v>22859.760956175298</v>
      </c>
      <c r="E42" s="933">
        <v>59886.852589641428</v>
      </c>
      <c r="F42" s="933">
        <v>4247.0119521912347</v>
      </c>
      <c r="G42" s="933">
        <v>661870.1195219123</v>
      </c>
      <c r="H42" s="933"/>
      <c r="I42" s="2356">
        <v>4201.400748087226</v>
      </c>
      <c r="J42" s="2356">
        <v>17687.276000000002</v>
      </c>
      <c r="K42" s="2356">
        <v>9623.9590000000007</v>
      </c>
      <c r="L42" s="2356">
        <v>7658.4258219199946</v>
      </c>
      <c r="M42" s="2356">
        <v>39171.061570007223</v>
      </c>
      <c r="N42" s="933"/>
      <c r="O42" s="933">
        <v>20359.829614298364</v>
      </c>
      <c r="P42" s="933">
        <v>3982.7408724934903</v>
      </c>
      <c r="Q42" s="933">
        <v>8973.6915000000008</v>
      </c>
      <c r="R42" s="933">
        <v>11040.981979979486</v>
      </c>
      <c r="S42" s="933">
        <v>44357.243966771341</v>
      </c>
      <c r="T42" s="933"/>
      <c r="U42" s="933">
        <v>57021.189938001757</v>
      </c>
      <c r="V42" s="933">
        <v>26935.418733208779</v>
      </c>
      <c r="W42" s="933">
        <v>46390.392548613148</v>
      </c>
      <c r="X42" s="933">
        <v>13872.202951362155</v>
      </c>
      <c r="Y42" s="933">
        <v>173114.82022708515</v>
      </c>
      <c r="Z42" s="933">
        <v>317334.02439827099</v>
      </c>
      <c r="AA42" s="933"/>
      <c r="AB42" s="933">
        <v>13958.249000000002</v>
      </c>
      <c r="AC42" s="933">
        <v>6636.6492500000004</v>
      </c>
      <c r="AD42" s="933">
        <v>15706.750821634614</v>
      </c>
      <c r="AE42" s="933">
        <v>11964.1557027666</v>
      </c>
      <c r="AF42" s="933">
        <v>8623.1506912284312</v>
      </c>
      <c r="AG42" s="933">
        <v>56888.955465629646</v>
      </c>
      <c r="AH42" s="933"/>
      <c r="AI42" s="2356">
        <v>16120.619185415633</v>
      </c>
      <c r="AJ42" s="2356">
        <v>11966.679244176354</v>
      </c>
      <c r="AK42" s="933">
        <v>22288.554229972313</v>
      </c>
      <c r="AL42" s="933">
        <v>25243.205205806862</v>
      </c>
      <c r="AM42" s="933">
        <v>75619.057865371171</v>
      </c>
      <c r="AN42" s="74"/>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row>
    <row r="43" spans="1:78" ht="15" customHeight="1">
      <c r="A43" s="938">
        <v>2008</v>
      </c>
      <c r="B43" s="933">
        <v>392524.07780346728</v>
      </c>
      <c r="C43" s="933">
        <v>165701.76816320012</v>
      </c>
      <c r="D43" s="933">
        <v>21408.414729083663</v>
      </c>
      <c r="E43" s="933">
        <v>87880.827578738696</v>
      </c>
      <c r="F43" s="933">
        <v>4310.8955958777424</v>
      </c>
      <c r="G43" s="933">
        <v>671825.98387036752</v>
      </c>
      <c r="H43" s="933"/>
      <c r="I43" s="2356">
        <v>4193.3095925206735</v>
      </c>
      <c r="J43" s="2356">
        <v>17864.892</v>
      </c>
      <c r="K43" s="2356">
        <v>9720.6029999999992</v>
      </c>
      <c r="L43" s="2356">
        <v>7818.8101242395087</v>
      </c>
      <c r="M43" s="2356">
        <v>39597.614716760181</v>
      </c>
      <c r="N43" s="933"/>
      <c r="O43" s="933">
        <v>20600.120544807814</v>
      </c>
      <c r="P43" s="933">
        <v>4025.5038285173614</v>
      </c>
      <c r="Q43" s="933">
        <v>9195.1650000000009</v>
      </c>
      <c r="R43" s="933">
        <v>11343.193947492655</v>
      </c>
      <c r="S43" s="933">
        <v>45163.983320817832</v>
      </c>
      <c r="T43" s="933"/>
      <c r="U43" s="933">
        <v>58243.30863373397</v>
      </c>
      <c r="V43" s="933">
        <v>29527.507443653201</v>
      </c>
      <c r="W43" s="933">
        <v>45573.973483662703</v>
      </c>
      <c r="X43" s="933">
        <v>15818.840335916728</v>
      </c>
      <c r="Y43" s="933">
        <v>178981.48212922458</v>
      </c>
      <c r="Z43" s="933">
        <v>328145.1120261912</v>
      </c>
      <c r="AA43" s="933"/>
      <c r="AB43" s="933">
        <v>13545.05875</v>
      </c>
      <c r="AC43" s="933">
        <v>9387.7852500000008</v>
      </c>
      <c r="AD43" s="933">
        <v>16216.966859615384</v>
      </c>
      <c r="AE43" s="933">
        <v>11155.348592166241</v>
      </c>
      <c r="AF43" s="933">
        <v>10420.041100443847</v>
      </c>
      <c r="AG43" s="933">
        <v>60725.200552225477</v>
      </c>
      <c r="AH43" s="933"/>
      <c r="AI43" s="2356">
        <v>16384.855533617676</v>
      </c>
      <c r="AJ43" s="2356">
        <v>12009.474914706207</v>
      </c>
      <c r="AK43" s="933">
        <v>22449.100620343634</v>
      </c>
      <c r="AL43" s="933">
        <v>25386.569579971823</v>
      </c>
      <c r="AM43" s="933">
        <v>76230.000648639339</v>
      </c>
      <c r="AN43" s="74"/>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row>
    <row r="44" spans="1:78" ht="15" customHeight="1">
      <c r="A44" s="938">
        <v>2009</v>
      </c>
      <c r="B44" s="933">
        <v>337976.3563729875</v>
      </c>
      <c r="C44" s="933">
        <v>168177.71406963476</v>
      </c>
      <c r="D44" s="933">
        <v>19957.068501992024</v>
      </c>
      <c r="E44" s="933">
        <v>151378.08097986993</v>
      </c>
      <c r="F44" s="933">
        <v>4375.3097806024853</v>
      </c>
      <c r="G44" s="933">
        <v>681864.52970508672</v>
      </c>
      <c r="H44" s="933"/>
      <c r="I44" s="2356">
        <v>4186.1475358975058</v>
      </c>
      <c r="J44" s="2356">
        <v>18042.508000000002</v>
      </c>
      <c r="K44" s="2356">
        <v>9817.2469999999994</v>
      </c>
      <c r="L44" s="2356">
        <v>7971.1993679985108</v>
      </c>
      <c r="M44" s="2356">
        <v>40017.101903896022</v>
      </c>
      <c r="N44" s="933"/>
      <c r="O44" s="933">
        <v>20840.889017398997</v>
      </c>
      <c r="P44" s="933">
        <v>4066.1296263246963</v>
      </c>
      <c r="Q44" s="933">
        <v>9419.2505000000001</v>
      </c>
      <c r="R44" s="933">
        <v>11615.438261401951</v>
      </c>
      <c r="S44" s="933">
        <v>45941.707405125642</v>
      </c>
      <c r="T44" s="933"/>
      <c r="U44" s="933">
        <v>59452.847047443065</v>
      </c>
      <c r="V44" s="933">
        <v>31226.946738353752</v>
      </c>
      <c r="W44" s="933">
        <v>43935.639454919328</v>
      </c>
      <c r="X44" s="933">
        <v>18085.918495407142</v>
      </c>
      <c r="Y44" s="933">
        <v>184926.44065473293</v>
      </c>
      <c r="Z44" s="933">
        <v>337627.79239085619</v>
      </c>
      <c r="AA44" s="933"/>
      <c r="AB44" s="933">
        <v>12972.535250000001</v>
      </c>
      <c r="AC44" s="933">
        <v>13016.0425</v>
      </c>
      <c r="AD44" s="933">
        <v>16952.440552884615</v>
      </c>
      <c r="AE44" s="933">
        <v>10186.052190592765</v>
      </c>
      <c r="AF44" s="933">
        <v>12203.058638482524</v>
      </c>
      <c r="AG44" s="933">
        <v>65330.129131959904</v>
      </c>
      <c r="AH44" s="933"/>
      <c r="AI44" s="2356">
        <v>16652.343287639695</v>
      </c>
      <c r="AJ44" s="2356">
        <v>12046.754157240874</v>
      </c>
      <c r="AK44" s="933">
        <v>22609.647010714951</v>
      </c>
      <c r="AL44" s="933">
        <v>25526.225303136373</v>
      </c>
      <c r="AM44" s="933">
        <v>76834.969758731895</v>
      </c>
      <c r="AN44" s="74"/>
      <c r="AO44" s="933"/>
      <c r="AP44" s="933"/>
      <c r="AQ44" s="933"/>
      <c r="AR44" s="933"/>
      <c r="AS44" s="933"/>
      <c r="AT44" s="933"/>
      <c r="AU44" s="933"/>
      <c r="AV44" s="933"/>
      <c r="AW44" s="933"/>
      <c r="AX44" s="933"/>
      <c r="AY44" s="933"/>
      <c r="AZ44" s="933"/>
      <c r="BA44" s="933"/>
      <c r="BB44" s="933"/>
      <c r="BC44" s="933"/>
      <c r="BD44" s="933"/>
      <c r="BE44" s="933"/>
      <c r="BF44" s="933"/>
      <c r="BG44" s="933"/>
      <c r="BH44" s="933"/>
      <c r="BI44" s="933"/>
      <c r="BJ44" s="933"/>
      <c r="BK44" s="933"/>
      <c r="BL44" s="933"/>
      <c r="BM44" s="933"/>
      <c r="BN44" s="933"/>
      <c r="BO44" s="933"/>
      <c r="BP44" s="933"/>
      <c r="BQ44" s="933"/>
      <c r="BR44" s="933"/>
      <c r="BS44" s="933"/>
      <c r="BT44" s="933"/>
      <c r="BU44" s="933"/>
      <c r="BV44" s="933"/>
      <c r="BW44" s="933"/>
      <c r="BX44" s="933"/>
      <c r="BY44" s="933"/>
      <c r="BZ44" s="933"/>
    </row>
    <row r="45" spans="1:78" ht="30" customHeight="1">
      <c r="A45" s="938">
        <v>2010</v>
      </c>
      <c r="B45" s="933">
        <v>242274</v>
      </c>
      <c r="C45" s="933">
        <v>189343</v>
      </c>
      <c r="D45" s="933">
        <v>18506</v>
      </c>
      <c r="E45" s="933">
        <v>237429</v>
      </c>
      <c r="F45" s="933">
        <v>4440</v>
      </c>
      <c r="G45" s="933">
        <v>691992</v>
      </c>
      <c r="H45" s="933"/>
      <c r="I45" s="2356">
        <v>4180.9859999999999</v>
      </c>
      <c r="J45" s="2356">
        <v>18220.259999999998</v>
      </c>
      <c r="K45" s="2356">
        <v>9913.9650000000001</v>
      </c>
      <c r="L45" s="2356">
        <v>8115.4</v>
      </c>
      <c r="M45" s="2356">
        <v>40430.610999999997</v>
      </c>
      <c r="N45" s="933"/>
      <c r="O45" s="933">
        <v>21082</v>
      </c>
      <c r="P45" s="933">
        <v>4105</v>
      </c>
      <c r="Q45" s="933">
        <v>9646</v>
      </c>
      <c r="R45" s="933">
        <v>11860</v>
      </c>
      <c r="S45" s="933">
        <v>46693</v>
      </c>
      <c r="T45" s="933"/>
      <c r="U45" s="933">
        <v>60651</v>
      </c>
      <c r="V45" s="933">
        <v>32887</v>
      </c>
      <c r="W45" s="933">
        <v>41880</v>
      </c>
      <c r="X45" s="933">
        <v>19912</v>
      </c>
      <c r="Y45" s="933">
        <v>189941</v>
      </c>
      <c r="Z45" s="933">
        <v>345271</v>
      </c>
      <c r="AA45" s="933"/>
      <c r="AB45" s="933">
        <v>12252</v>
      </c>
      <c r="AC45" s="933">
        <v>17287</v>
      </c>
      <c r="AD45" s="933">
        <v>17903</v>
      </c>
      <c r="AE45" s="933">
        <v>9323</v>
      </c>
      <c r="AF45" s="933">
        <v>14010</v>
      </c>
      <c r="AG45" s="933">
        <v>70775</v>
      </c>
      <c r="AH45" s="933"/>
      <c r="AI45" s="2356">
        <v>16923.011505335729</v>
      </c>
      <c r="AJ45" s="2356">
        <v>12078.823550683937</v>
      </c>
      <c r="AK45" s="933">
        <v>22770.193401086268</v>
      </c>
      <c r="AL45" s="933">
        <v>25663.72169525866</v>
      </c>
      <c r="AM45" s="933">
        <v>77435.750152364591</v>
      </c>
      <c r="AN45" s="74"/>
      <c r="AO45" s="933"/>
      <c r="AP45" s="933"/>
      <c r="AQ45" s="933"/>
      <c r="AR45" s="933"/>
      <c r="AS45" s="933"/>
      <c r="AT45" s="933"/>
      <c r="AU45" s="933"/>
      <c r="AV45" s="933"/>
      <c r="AW45" s="933"/>
      <c r="AX45" s="933"/>
      <c r="AY45" s="933"/>
      <c r="AZ45" s="933"/>
      <c r="BA45" s="933"/>
      <c r="BB45" s="933"/>
      <c r="BC45" s="933"/>
      <c r="BD45" s="933"/>
      <c r="BE45" s="933"/>
      <c r="BF45" s="933"/>
      <c r="BG45" s="933"/>
      <c r="BH45" s="933"/>
      <c r="BI45" s="933"/>
      <c r="BJ45" s="933"/>
      <c r="BK45" s="933"/>
      <c r="BL45" s="933"/>
      <c r="BM45" s="933"/>
      <c r="BN45" s="933"/>
      <c r="BO45" s="933"/>
      <c r="BP45" s="933"/>
      <c r="BQ45" s="933"/>
      <c r="BR45" s="933"/>
      <c r="BS45" s="933"/>
      <c r="BT45" s="933"/>
      <c r="BU45" s="933"/>
      <c r="BV45" s="933"/>
      <c r="BW45" s="933"/>
      <c r="BX45" s="933"/>
      <c r="BY45" s="933"/>
      <c r="BZ45" s="933"/>
    </row>
    <row r="46" spans="1:78" ht="15" customHeight="1">
      <c r="A46" s="938">
        <v>2011</v>
      </c>
      <c r="B46" s="933">
        <v>147452</v>
      </c>
      <c r="C46" s="933">
        <v>222631</v>
      </c>
      <c r="D46" s="933">
        <v>17054</v>
      </c>
      <c r="E46" s="933">
        <v>310558</v>
      </c>
      <c r="F46" s="933">
        <v>4506</v>
      </c>
      <c r="G46" s="933">
        <v>702201</v>
      </c>
      <c r="H46" s="933"/>
      <c r="I46" s="2356">
        <v>4179</v>
      </c>
      <c r="J46" s="2356">
        <v>18398</v>
      </c>
      <c r="K46" s="2356">
        <v>10011</v>
      </c>
      <c r="L46" s="2356">
        <v>8251</v>
      </c>
      <c r="M46" s="2356">
        <v>40839</v>
      </c>
      <c r="N46" s="933"/>
      <c r="O46" s="933">
        <v>21324</v>
      </c>
      <c r="P46" s="933">
        <v>4142</v>
      </c>
      <c r="Q46" s="933">
        <v>9875</v>
      </c>
      <c r="R46" s="933">
        <v>12078</v>
      </c>
      <c r="S46" s="933">
        <v>47419</v>
      </c>
      <c r="T46" s="933"/>
      <c r="U46" s="933">
        <v>61837</v>
      </c>
      <c r="V46" s="933">
        <v>33952</v>
      </c>
      <c r="W46" s="933">
        <v>39798</v>
      </c>
      <c r="X46" s="933">
        <v>20937</v>
      </c>
      <c r="Y46" s="933">
        <v>194764</v>
      </c>
      <c r="Z46" s="933">
        <v>351288</v>
      </c>
      <c r="AA46" s="933"/>
      <c r="AB46" s="933">
        <v>11415</v>
      </c>
      <c r="AC46" s="933">
        <v>21952</v>
      </c>
      <c r="AD46" s="933">
        <v>19056</v>
      </c>
      <c r="AE46" s="933">
        <v>8633</v>
      </c>
      <c r="AF46" s="933">
        <v>15853</v>
      </c>
      <c r="AG46" s="933">
        <v>76909</v>
      </c>
      <c r="AH46" s="933"/>
      <c r="AI46" s="2356">
        <v>17196.786563181475</v>
      </c>
      <c r="AJ46" s="2356">
        <v>12106.001261607224</v>
      </c>
      <c r="AK46" s="933">
        <v>22998</v>
      </c>
      <c r="AL46" s="933">
        <v>25876</v>
      </c>
      <c r="AM46" s="933">
        <v>78176.787824788698</v>
      </c>
      <c r="AN46" s="74"/>
      <c r="AO46" s="933"/>
      <c r="AP46" s="933"/>
      <c r="AQ46" s="933"/>
      <c r="AR46" s="933"/>
      <c r="AS46" s="933"/>
      <c r="AT46" s="933"/>
      <c r="AU46" s="933"/>
      <c r="AV46" s="933"/>
      <c r="AW46" s="933"/>
      <c r="AX46" s="933"/>
      <c r="AY46" s="933"/>
      <c r="AZ46" s="933"/>
      <c r="BA46" s="933"/>
      <c r="BB46" s="933"/>
      <c r="BC46" s="933"/>
      <c r="BD46" s="933"/>
      <c r="BE46" s="933"/>
      <c r="BF46" s="933"/>
      <c r="BG46" s="933"/>
      <c r="BH46" s="933"/>
      <c r="BI46" s="933"/>
      <c r="BJ46" s="933"/>
      <c r="BK46" s="933"/>
      <c r="BL46" s="933"/>
      <c r="BM46" s="933"/>
      <c r="BN46" s="933"/>
      <c r="BO46" s="933"/>
      <c r="BP46" s="933"/>
      <c r="BQ46" s="933"/>
      <c r="BR46" s="933"/>
      <c r="BS46" s="933"/>
      <c r="BT46" s="933"/>
      <c r="BU46" s="933"/>
      <c r="BV46" s="933"/>
      <c r="BW46" s="933"/>
      <c r="BX46" s="933"/>
      <c r="BY46" s="933"/>
      <c r="BZ46" s="933"/>
    </row>
    <row r="47" spans="1:78" ht="15" customHeight="1">
      <c r="A47" s="938">
        <v>2012</v>
      </c>
      <c r="B47" s="933">
        <v>78073.831732429026</v>
      </c>
      <c r="C47" s="933">
        <v>262801.01390819706</v>
      </c>
      <c r="D47" s="933">
        <v>15603.029820717114</v>
      </c>
      <c r="E47" s="933">
        <v>351785.70671077282</v>
      </c>
      <c r="F47" s="933">
        <v>4574.0544457188907</v>
      </c>
      <c r="G47" s="933">
        <v>712837.63661783491</v>
      </c>
      <c r="H47" s="933"/>
      <c r="I47" s="2356">
        <v>4182.922406248249</v>
      </c>
      <c r="J47" s="2356">
        <v>18584.671999999999</v>
      </c>
      <c r="K47" s="2356">
        <v>10112.248000000001</v>
      </c>
      <c r="L47" s="2356">
        <v>8382.0598139168997</v>
      </c>
      <c r="M47" s="2356">
        <v>41261.902220165153</v>
      </c>
      <c r="N47" s="933"/>
      <c r="O47" s="933">
        <v>21577.007911581139</v>
      </c>
      <c r="P47" s="933">
        <v>4178.5120123586339</v>
      </c>
      <c r="Q47" s="933">
        <v>10112.248000000001</v>
      </c>
      <c r="R47" s="933">
        <v>12277.52046838448</v>
      </c>
      <c r="S47" s="933">
        <v>48145.288392324255</v>
      </c>
      <c r="T47" s="933"/>
      <c r="U47" s="933">
        <v>63041.983390987021</v>
      </c>
      <c r="V47" s="933">
        <v>34619.77573161036</v>
      </c>
      <c r="W47" s="933">
        <v>38069.919848239355</v>
      </c>
      <c r="X47" s="933">
        <v>20962.818614097476</v>
      </c>
      <c r="Y47" s="933">
        <v>199381.72961543227</v>
      </c>
      <c r="Z47" s="933">
        <v>356076.2272003665</v>
      </c>
      <c r="AA47" s="933"/>
      <c r="AB47" s="933">
        <v>10546.84475</v>
      </c>
      <c r="AC47" s="933">
        <v>26724.245999999999</v>
      </c>
      <c r="AD47" s="933">
        <v>20414.258657692306</v>
      </c>
      <c r="AE47" s="933">
        <v>8192.4928080543705</v>
      </c>
      <c r="AF47" s="933">
        <v>17667.006212665929</v>
      </c>
      <c r="AG47" s="933">
        <v>83544.848428412617</v>
      </c>
      <c r="AH47" s="933"/>
      <c r="AI47" s="2356">
        <v>17466.221955242996</v>
      </c>
      <c r="AJ47" s="2356">
        <v>12123.501304736466</v>
      </c>
      <c r="AK47" s="933">
        <v>23230.84</v>
      </c>
      <c r="AL47" s="933">
        <v>26095.423864039767</v>
      </c>
      <c r="AM47" s="933">
        <v>78915.98712401923</v>
      </c>
      <c r="AN47" s="74"/>
      <c r="AO47" s="933"/>
      <c r="AP47" s="933"/>
      <c r="AQ47" s="933"/>
      <c r="AR47" s="933"/>
      <c r="AS47" s="933"/>
      <c r="AT47" s="933"/>
      <c r="AU47" s="933"/>
      <c r="AV47" s="933"/>
      <c r="AW47" s="933"/>
      <c r="AX47" s="933"/>
      <c r="AY47" s="933"/>
      <c r="AZ47" s="933"/>
      <c r="BA47" s="933"/>
      <c r="BB47" s="933"/>
      <c r="BC47" s="933"/>
      <c r="BD47" s="933"/>
      <c r="BE47" s="933"/>
      <c r="BF47" s="933"/>
      <c r="BG47" s="933"/>
      <c r="BH47" s="933"/>
      <c r="BI47" s="933"/>
      <c r="BJ47" s="933"/>
      <c r="BK47" s="933"/>
      <c r="BL47" s="933"/>
      <c r="BM47" s="933"/>
      <c r="BN47" s="933"/>
      <c r="BO47" s="933"/>
      <c r="BP47" s="933"/>
      <c r="BQ47" s="933"/>
      <c r="BR47" s="933"/>
      <c r="BS47" s="933"/>
      <c r="BT47" s="933"/>
      <c r="BU47" s="933"/>
      <c r="BV47" s="933"/>
      <c r="BW47" s="933"/>
      <c r="BX47" s="933"/>
      <c r="BY47" s="933"/>
      <c r="BZ47" s="933"/>
    </row>
    <row r="48" spans="1:78" s="76" customFormat="1" ht="14.45" customHeight="1">
      <c r="A48" s="938">
        <v>2013</v>
      </c>
      <c r="B48" s="933">
        <v>42151.59192815495</v>
      </c>
      <c r="C48" s="933">
        <v>279603.0657942156</v>
      </c>
      <c r="D48" s="933">
        <v>14151.683593625479</v>
      </c>
      <c r="E48" s="933">
        <v>383009.59727896814</v>
      </c>
      <c r="F48" s="933">
        <v>4642.8486905166856</v>
      </c>
      <c r="G48" s="933">
        <v>723558.78728548076</v>
      </c>
      <c r="H48" s="933"/>
      <c r="I48" s="2356">
        <v>4192.2464488185715</v>
      </c>
      <c r="J48" s="2356">
        <v>18771.263999999996</v>
      </c>
      <c r="K48" s="2356">
        <v>10213.775999999998</v>
      </c>
      <c r="L48" s="2356">
        <v>8504.0213633413787</v>
      </c>
      <c r="M48" s="2356">
        <v>41681.307812159946</v>
      </c>
      <c r="N48" s="933"/>
      <c r="O48" s="933">
        <v>21830.279590220987</v>
      </c>
      <c r="P48" s="933">
        <v>4213.8702165481827</v>
      </c>
      <c r="Q48" s="933">
        <v>10351.800000000005</v>
      </c>
      <c r="R48" s="933">
        <v>12455.432098826463</v>
      </c>
      <c r="S48" s="933">
        <v>48851.381905595641</v>
      </c>
      <c r="T48" s="933"/>
      <c r="U48" s="933">
        <v>64236.825856411844</v>
      </c>
      <c r="V48" s="933">
        <v>34892.494797819752</v>
      </c>
      <c r="W48" s="933">
        <v>36520.14273522747</v>
      </c>
      <c r="X48" s="933">
        <v>20202.090559873799</v>
      </c>
      <c r="Y48" s="933">
        <v>202620.72474211812</v>
      </c>
      <c r="Z48" s="933">
        <v>358472.27869145095</v>
      </c>
      <c r="AA48" s="933"/>
      <c r="AB48" s="933">
        <v>10227.746937264817</v>
      </c>
      <c r="AC48" s="933">
        <v>27641.169817443533</v>
      </c>
      <c r="AD48" s="933">
        <v>21018.434385228345</v>
      </c>
      <c r="AE48" s="933">
        <v>7960.7997842944724</v>
      </c>
      <c r="AF48" s="933">
        <v>19398.494166483284</v>
      </c>
      <c r="AG48" s="933">
        <v>86246.645090714461</v>
      </c>
      <c r="AH48" s="933"/>
      <c r="AI48" s="2356">
        <v>17738.476305476215</v>
      </c>
      <c r="AJ48" s="2356">
        <v>12136.835995845509</v>
      </c>
      <c r="AK48" s="933">
        <v>23464.080000000002</v>
      </c>
      <c r="AL48" s="933">
        <v>26317.490305256983</v>
      </c>
      <c r="AM48" s="933">
        <v>79656.882606578714</v>
      </c>
      <c r="AN48" s="227"/>
      <c r="AO48" s="933"/>
      <c r="AP48" s="933"/>
      <c r="AQ48" s="933"/>
      <c r="AR48" s="933"/>
      <c r="AS48" s="933"/>
      <c r="AT48" s="933"/>
      <c r="AU48" s="933"/>
      <c r="AV48" s="933"/>
      <c r="AW48" s="933"/>
      <c r="AX48" s="933"/>
      <c r="AY48" s="933"/>
      <c r="AZ48" s="933"/>
      <c r="BA48" s="933"/>
      <c r="BB48" s="933"/>
      <c r="BC48" s="933"/>
      <c r="BD48" s="933"/>
      <c r="BE48" s="933"/>
      <c r="BF48" s="933"/>
      <c r="BG48" s="933"/>
      <c r="BH48" s="933"/>
      <c r="BI48" s="933"/>
      <c r="BJ48" s="933"/>
      <c r="BK48" s="933"/>
      <c r="BL48" s="933"/>
      <c r="BM48" s="933"/>
      <c r="BN48" s="933"/>
      <c r="BO48" s="933"/>
      <c r="BP48" s="933"/>
      <c r="BQ48" s="933"/>
      <c r="BR48" s="933"/>
      <c r="BS48" s="933"/>
      <c r="BT48" s="933"/>
      <c r="BU48" s="933"/>
      <c r="BV48" s="933"/>
      <c r="BW48" s="933"/>
      <c r="BX48" s="933"/>
      <c r="BY48" s="933"/>
      <c r="BZ48" s="933"/>
    </row>
    <row r="49" spans="1:78" ht="14.45" customHeight="1">
      <c r="A49" s="938">
        <v>2014</v>
      </c>
      <c r="B49" s="933">
        <v>27633.04497902207</v>
      </c>
      <c r="C49" s="933">
        <v>289274.52820713638</v>
      </c>
      <c r="D49" s="933">
        <v>12700.337366533842</v>
      </c>
      <c r="E49" s="933">
        <v>400043.63938056689</v>
      </c>
      <c r="F49" s="933">
        <v>4712.1806059299297</v>
      </c>
      <c r="G49" s="933">
        <v>734363.73053918907</v>
      </c>
      <c r="H49" s="933"/>
      <c r="I49" s="2356">
        <v>4208.0306859208586</v>
      </c>
      <c r="J49" s="2356">
        <v>18957.72</v>
      </c>
      <c r="K49" s="2356">
        <v>10315.230000000001</v>
      </c>
      <c r="L49" s="2356">
        <v>8616.6874852373548</v>
      </c>
      <c r="M49" s="2356">
        <v>42097.668171158221</v>
      </c>
      <c r="N49" s="933"/>
      <c r="O49" s="933">
        <v>22083.977121534615</v>
      </c>
      <c r="P49" s="933">
        <v>4247.7231850969883</v>
      </c>
      <c r="Q49" s="933">
        <v>10594.019999999997</v>
      </c>
      <c r="R49" s="933">
        <v>12613.639631463695</v>
      </c>
      <c r="S49" s="933">
        <v>49539.359938095295</v>
      </c>
      <c r="T49" s="933"/>
      <c r="U49" s="933">
        <v>65421.669327451658</v>
      </c>
      <c r="V49" s="933">
        <v>34771.313213836489</v>
      </c>
      <c r="W49" s="933">
        <v>34579.261761293754</v>
      </c>
      <c r="X49" s="933">
        <v>19865.6304654737</v>
      </c>
      <c r="Y49" s="933">
        <v>205631.00040122855</v>
      </c>
      <c r="Z49" s="933">
        <v>360268.87516928418</v>
      </c>
      <c r="AA49" s="933"/>
      <c r="AB49" s="933">
        <v>9908.6491245296329</v>
      </c>
      <c r="AC49" s="933">
        <v>28558.093634887075</v>
      </c>
      <c r="AD49" s="933">
        <v>21661.403043502389</v>
      </c>
      <c r="AE49" s="933">
        <v>7813.9124609294613</v>
      </c>
      <c r="AF49" s="933">
        <v>20998.852818418989</v>
      </c>
      <c r="AG49" s="933">
        <v>88940.911082267558</v>
      </c>
      <c r="AH49" s="933"/>
      <c r="AI49" s="2356">
        <v>18013.467092213341</v>
      </c>
      <c r="AJ49" s="2356">
        <v>12146.361955136752</v>
      </c>
      <c r="AK49" s="933">
        <v>23697.15</v>
      </c>
      <c r="AL49" s="933">
        <v>26543.674108354811</v>
      </c>
      <c r="AM49" s="933">
        <v>80400.653155704902</v>
      </c>
      <c r="AN49" s="227"/>
      <c r="AO49" s="933"/>
      <c r="AP49" s="933"/>
      <c r="AQ49" s="933"/>
      <c r="AR49" s="933"/>
      <c r="AS49" s="933"/>
      <c r="AT49" s="933"/>
      <c r="AU49" s="933"/>
      <c r="AV49" s="933"/>
      <c r="AW49" s="933"/>
      <c r="AX49" s="933"/>
      <c r="AY49" s="933"/>
      <c r="AZ49" s="933"/>
      <c r="BA49" s="933"/>
      <c r="BB49" s="933"/>
      <c r="BC49" s="933"/>
      <c r="BD49" s="933"/>
      <c r="BE49" s="933"/>
      <c r="BF49" s="933"/>
      <c r="BG49" s="933"/>
      <c r="BH49" s="933"/>
      <c r="BI49" s="933"/>
      <c r="BJ49" s="933"/>
      <c r="BK49" s="933"/>
      <c r="BL49" s="933"/>
      <c r="BM49" s="933"/>
      <c r="BN49" s="933"/>
      <c r="BO49" s="933"/>
      <c r="BP49" s="933"/>
      <c r="BQ49" s="933"/>
      <c r="BR49" s="933"/>
      <c r="BS49" s="933"/>
      <c r="BT49" s="933"/>
      <c r="BU49" s="933"/>
      <c r="BV49" s="933"/>
      <c r="BW49" s="933"/>
      <c r="BX49" s="933"/>
      <c r="BY49" s="933"/>
      <c r="BZ49" s="933"/>
    </row>
    <row r="50" spans="1:78" ht="14.45" customHeight="1">
      <c r="A50" s="938">
        <v>2015</v>
      </c>
      <c r="B50" s="2304">
        <v>23431.030721826806</v>
      </c>
      <c r="C50" s="2304">
        <v>295513.77689434408</v>
      </c>
      <c r="D50" s="2304">
        <v>11248.991139442205</v>
      </c>
      <c r="E50" s="2304">
        <v>410277.16014083207</v>
      </c>
      <c r="F50" s="2304">
        <v>4782.0536968438228</v>
      </c>
      <c r="G50" s="933">
        <v>745253.01259328891</v>
      </c>
      <c r="H50" s="933"/>
      <c r="I50" s="2356">
        <v>4231.5190196637841</v>
      </c>
      <c r="J50" s="2356">
        <v>19144.039999999997</v>
      </c>
      <c r="K50" s="2356">
        <v>10416.609999999999</v>
      </c>
      <c r="L50" s="2356">
        <v>8719.7951842589591</v>
      </c>
      <c r="M50" s="2356">
        <v>42511.96420392274</v>
      </c>
      <c r="N50" s="933"/>
      <c r="O50" s="933">
        <v>22338.11624520371</v>
      </c>
      <c r="P50" s="933">
        <v>4280.2252810667223</v>
      </c>
      <c r="Q50" s="933">
        <v>10838.904999999999</v>
      </c>
      <c r="R50" s="933">
        <v>12754.517733532901</v>
      </c>
      <c r="S50" s="933">
        <v>50211.764259803334</v>
      </c>
      <c r="T50" s="933"/>
      <c r="U50" s="933">
        <v>66597.120884692689</v>
      </c>
      <c r="V50" s="933">
        <v>34726.886090778869</v>
      </c>
      <c r="W50" s="933">
        <v>32573.870782237871</v>
      </c>
      <c r="X50" s="933">
        <v>22715.908273305824</v>
      </c>
      <c r="Y50" s="933">
        <v>208485.36362456463</v>
      </c>
      <c r="Z50" s="933">
        <v>365099.14965557994</v>
      </c>
      <c r="AA50" s="933"/>
      <c r="AB50" s="933">
        <v>9589.5513117944502</v>
      </c>
      <c r="AC50" s="933">
        <v>29475.017452330616</v>
      </c>
      <c r="AD50" s="933">
        <v>22343.164632514417</v>
      </c>
      <c r="AE50" s="933">
        <v>7687.3304517007264</v>
      </c>
      <c r="AF50" s="933">
        <v>22431.951527037847</v>
      </c>
      <c r="AG50" s="933">
        <v>91527.015375378061</v>
      </c>
      <c r="AH50" s="933"/>
      <c r="AI50" s="2356">
        <v>18291.109275076473</v>
      </c>
      <c r="AJ50" s="2356">
        <v>12152.446687504133</v>
      </c>
      <c r="AK50" s="933">
        <v>23930.05</v>
      </c>
      <c r="AL50" s="933">
        <v>26775.82551052716</v>
      </c>
      <c r="AM50" s="933">
        <v>81149.431473107776</v>
      </c>
      <c r="AN50" s="227"/>
      <c r="AO50" s="933"/>
      <c r="AP50" s="933"/>
      <c r="AQ50" s="933"/>
      <c r="AR50" s="933"/>
      <c r="AS50" s="933"/>
      <c r="AT50" s="933"/>
      <c r="AU50" s="933"/>
      <c r="AV50" s="933"/>
      <c r="AW50" s="933"/>
      <c r="AX50" s="933"/>
      <c r="AY50" s="933"/>
      <c r="AZ50" s="933"/>
      <c r="BA50" s="933"/>
      <c r="BB50" s="933"/>
      <c r="BC50" s="933"/>
      <c r="BD50" s="933"/>
      <c r="BE50" s="933"/>
      <c r="BF50" s="933"/>
      <c r="BG50" s="933"/>
      <c r="BH50" s="933"/>
      <c r="BI50" s="933"/>
      <c r="BJ50" s="933"/>
      <c r="BK50" s="933"/>
      <c r="BL50" s="933"/>
      <c r="BM50" s="933"/>
      <c r="BN50" s="933"/>
      <c r="BO50" s="933"/>
      <c r="BP50" s="933"/>
      <c r="BQ50" s="933"/>
      <c r="BR50" s="933"/>
      <c r="BS50" s="933"/>
      <c r="BT50" s="933"/>
      <c r="BU50" s="933"/>
      <c r="BV50" s="933"/>
      <c r="BW50" s="933"/>
      <c r="BX50" s="933"/>
      <c r="BY50" s="933"/>
      <c r="BZ50" s="933"/>
    </row>
    <row r="51" spans="1:78" ht="14.45" customHeight="1" thickBot="1">
      <c r="A51" s="939"/>
      <c r="B51" s="940"/>
      <c r="C51" s="940"/>
      <c r="D51" s="940"/>
      <c r="E51" s="940"/>
      <c r="F51" s="940"/>
      <c r="G51" s="940"/>
      <c r="H51" s="940"/>
      <c r="I51" s="2357"/>
      <c r="J51" s="2357"/>
      <c r="K51" s="2357"/>
      <c r="L51" s="2357"/>
      <c r="M51" s="2357"/>
      <c r="N51" s="940"/>
      <c r="O51" s="940"/>
      <c r="P51" s="940"/>
      <c r="Q51" s="940"/>
      <c r="R51" s="940"/>
      <c r="S51" s="940"/>
      <c r="T51" s="940"/>
      <c r="U51" s="940"/>
      <c r="V51" s="940"/>
      <c r="W51" s="940"/>
      <c r="X51" s="940"/>
      <c r="Y51" s="940"/>
      <c r="Z51" s="940"/>
      <c r="AA51" s="940"/>
      <c r="AB51" s="940"/>
      <c r="AC51" s="940"/>
      <c r="AD51" s="940"/>
      <c r="AE51" s="940"/>
      <c r="AF51" s="940"/>
      <c r="AG51" s="940"/>
      <c r="AH51" s="940"/>
      <c r="AI51" s="940"/>
      <c r="AJ51" s="940"/>
      <c r="AK51" s="940"/>
      <c r="AL51" s="940"/>
      <c r="AM51" s="940"/>
      <c r="AN51" s="227"/>
      <c r="AO51" s="933"/>
      <c r="AP51" s="933"/>
      <c r="AQ51" s="933"/>
      <c r="AR51" s="933"/>
      <c r="AS51" s="933"/>
      <c r="AT51" s="933"/>
      <c r="AU51" s="933"/>
      <c r="AV51" s="933"/>
      <c r="AW51" s="933"/>
      <c r="AX51" s="933"/>
      <c r="AY51" s="933"/>
      <c r="AZ51" s="933"/>
      <c r="BA51" s="933"/>
      <c r="BB51" s="933"/>
      <c r="BC51" s="933"/>
      <c r="BD51" s="933"/>
      <c r="BE51" s="933"/>
      <c r="BF51" s="933"/>
      <c r="BG51" s="933"/>
      <c r="BH51" s="933"/>
      <c r="BI51" s="933"/>
      <c r="BJ51" s="933"/>
      <c r="BK51" s="933"/>
      <c r="BL51" s="933"/>
      <c r="BM51" s="933"/>
      <c r="BN51" s="933"/>
      <c r="BO51" s="933"/>
      <c r="BP51" s="933"/>
      <c r="BQ51" s="933"/>
      <c r="BR51" s="933"/>
      <c r="BS51" s="933"/>
      <c r="BT51" s="933"/>
      <c r="BU51" s="933"/>
      <c r="BV51" s="933"/>
      <c r="BW51" s="933"/>
      <c r="BX51" s="933"/>
      <c r="BY51" s="933"/>
      <c r="BZ51" s="933"/>
    </row>
    <row r="52" spans="1:78" ht="14.45" customHeight="1" thickTop="1">
      <c r="A52" s="938"/>
      <c r="B52" s="933"/>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933"/>
      <c r="AJ52" s="933"/>
      <c r="AK52" s="933"/>
      <c r="AL52" s="933"/>
      <c r="AM52" s="933"/>
    </row>
    <row r="53" spans="1:78" ht="15" customHeight="1">
      <c r="A53" s="938" t="s">
        <v>536</v>
      </c>
      <c r="B53" s="74"/>
      <c r="C53" s="559"/>
      <c r="D53" s="559"/>
      <c r="E53" s="559"/>
      <c r="F53" s="933"/>
      <c r="G53" s="933"/>
      <c r="H53" s="933"/>
      <c r="I53" s="941"/>
      <c r="J53" s="933"/>
      <c r="K53" s="933"/>
      <c r="L53" s="74"/>
      <c r="M53" s="74"/>
      <c r="N53" s="74"/>
      <c r="O53" s="74"/>
      <c r="P53" s="74"/>
      <c r="Q53" s="559"/>
      <c r="R53" s="559"/>
      <c r="S53" s="559"/>
      <c r="T53" s="559"/>
      <c r="U53" s="559"/>
      <c r="V53" s="942"/>
      <c r="W53" s="942"/>
      <c r="X53" s="933"/>
      <c r="Y53" s="933"/>
      <c r="Z53" s="933"/>
      <c r="AA53" s="933"/>
      <c r="AB53" s="933"/>
      <c r="AC53" s="933"/>
      <c r="AD53" s="933"/>
      <c r="AE53" s="389"/>
      <c r="AF53" s="389"/>
      <c r="AG53" s="559"/>
      <c r="AH53" s="559"/>
      <c r="AI53" s="559"/>
      <c r="AJ53" s="559"/>
      <c r="AK53" s="559"/>
      <c r="AL53" s="942"/>
      <c r="AM53" s="559"/>
      <c r="AN53" s="943"/>
      <c r="AO53" s="944"/>
      <c r="AP53" s="944"/>
      <c r="AQ53" s="944"/>
      <c r="AR53" s="944"/>
      <c r="AS53" s="943"/>
      <c r="AT53" s="943"/>
    </row>
    <row r="54" spans="1:78" ht="16.5" customHeight="1">
      <c r="A54" s="945" t="s">
        <v>537</v>
      </c>
      <c r="B54" s="74"/>
      <c r="C54" s="559"/>
      <c r="D54" s="933"/>
      <c r="E54" s="933"/>
      <c r="F54" s="933"/>
      <c r="G54" s="933"/>
      <c r="H54" s="74"/>
      <c r="I54" s="74"/>
      <c r="J54" s="74"/>
      <c r="K54" s="74"/>
      <c r="L54" s="74"/>
      <c r="M54" s="74"/>
      <c r="N54" s="74"/>
      <c r="O54" s="74"/>
      <c r="P54" s="74"/>
      <c r="Q54" s="942"/>
      <c r="R54" s="942"/>
      <c r="S54" s="942"/>
      <c r="T54" s="942"/>
      <c r="U54" s="942"/>
      <c r="V54" s="942"/>
      <c r="W54" s="942"/>
      <c r="X54" s="389"/>
      <c r="Y54" s="389"/>
      <c r="Z54" s="389"/>
      <c r="AA54" s="389"/>
      <c r="AB54" s="389"/>
      <c r="AC54" s="389"/>
      <c r="AD54" s="389"/>
      <c r="AE54" s="389"/>
      <c r="AF54" s="389"/>
      <c r="AG54" s="942"/>
      <c r="AH54" s="942"/>
      <c r="AI54" s="942"/>
      <c r="AJ54" s="942"/>
      <c r="AK54" s="942"/>
      <c r="AL54" s="942"/>
      <c r="AM54" s="942"/>
      <c r="AN54" s="943"/>
    </row>
    <row r="55" spans="1:78" ht="14.25" customHeight="1">
      <c r="A55" s="74" t="s">
        <v>538</v>
      </c>
      <c r="B55" s="74"/>
      <c r="C55" s="74"/>
      <c r="D55" s="74"/>
      <c r="E55" s="74"/>
      <c r="F55" s="74"/>
      <c r="G55" s="933"/>
      <c r="H55" s="74"/>
      <c r="I55" s="74"/>
      <c r="J55" s="933"/>
      <c r="K55" s="933"/>
      <c r="L55" s="74"/>
      <c r="M55" s="74"/>
      <c r="N55" s="74"/>
      <c r="O55" s="559"/>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43"/>
      <c r="AP55" s="943"/>
      <c r="AQ55" s="943"/>
      <c r="AR55" s="943"/>
    </row>
    <row r="56" spans="1:78" ht="15" customHeight="1">
      <c r="A56" s="74" t="s">
        <v>539</v>
      </c>
      <c r="B56" s="227"/>
      <c r="C56" s="933"/>
      <c r="D56" s="933"/>
      <c r="E56" s="933"/>
      <c r="F56" s="933"/>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2"/>
      <c r="AH56" s="942"/>
      <c r="AI56" s="942"/>
      <c r="AJ56" s="942"/>
      <c r="AK56" s="942"/>
      <c r="AL56" s="942"/>
      <c r="AM56" s="942"/>
      <c r="AO56" s="943"/>
      <c r="AP56" s="943"/>
      <c r="AQ56" s="943"/>
      <c r="AR56" s="943"/>
    </row>
    <row r="57" spans="1:78" ht="15" customHeight="1">
      <c r="A57" s="74" t="s">
        <v>540</v>
      </c>
      <c r="B57" s="227"/>
      <c r="C57" s="933"/>
      <c r="D57" s="933"/>
      <c r="E57" s="933"/>
      <c r="F57" s="933"/>
      <c r="G57" s="933"/>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2"/>
      <c r="AH57" s="942"/>
      <c r="AI57" s="942"/>
      <c r="AJ57" s="942"/>
      <c r="AK57" s="942"/>
      <c r="AL57" s="942"/>
      <c r="AM57" s="942"/>
      <c r="AO57" s="943"/>
      <c r="AP57" s="943"/>
      <c r="AQ57" s="943"/>
      <c r="AR57" s="943"/>
    </row>
    <row r="58" spans="1:78" ht="15.75" customHeight="1">
      <c r="A58" s="875" t="s">
        <v>541</v>
      </c>
      <c r="B58" s="74"/>
      <c r="C58" s="941"/>
      <c r="D58" s="942"/>
      <c r="E58" s="942"/>
      <c r="F58" s="941"/>
      <c r="G58" s="933"/>
      <c r="H58" s="74"/>
      <c r="I58" s="946"/>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542</v>
      </c>
      <c r="B59" s="946"/>
      <c r="C59" s="74"/>
      <c r="D59" s="74"/>
      <c r="E59" s="74"/>
      <c r="F59" s="74"/>
      <c r="G59" s="942"/>
      <c r="H59" s="946"/>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46"/>
      <c r="C60" s="74"/>
      <c r="D60" s="74"/>
      <c r="E60" s="74"/>
      <c r="F60" s="74"/>
      <c r="H60" s="946"/>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47" t="s">
        <v>8</v>
      </c>
      <c r="B61" s="946"/>
      <c r="C61" s="74"/>
      <c r="D61" s="74"/>
      <c r="E61" s="74"/>
      <c r="F61" s="74"/>
      <c r="H61" s="946"/>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48" t="s">
        <v>511</v>
      </c>
      <c r="B62" s="946"/>
      <c r="C62" s="307"/>
      <c r="D62" s="307"/>
      <c r="E62" s="307"/>
      <c r="F62" s="307"/>
      <c r="G62" s="307"/>
      <c r="H62" s="946"/>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46"/>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49"/>
      <c r="D65" s="949"/>
      <c r="E65" s="949"/>
      <c r="F65" s="949"/>
      <c r="G65" s="307"/>
    </row>
    <row r="66" spans="1:7">
      <c r="B66" s="83"/>
      <c r="C66" s="83"/>
      <c r="D66" s="83"/>
      <c r="E66" s="83"/>
      <c r="F66" s="83"/>
      <c r="G66" s="946"/>
    </row>
    <row r="67" spans="1:7">
      <c r="A67" s="950"/>
      <c r="C67" s="83"/>
      <c r="D67" s="83"/>
      <c r="E67" s="83"/>
      <c r="F67" s="83"/>
      <c r="G67" s="946"/>
    </row>
    <row r="68" spans="1:7">
      <c r="A68" s="951"/>
      <c r="C68" s="83"/>
      <c r="D68" s="83"/>
      <c r="E68" s="83"/>
      <c r="F68" s="83"/>
      <c r="G68" s="946"/>
    </row>
    <row r="69" spans="1:7">
      <c r="C69" s="83"/>
      <c r="D69" s="83"/>
      <c r="E69" s="83"/>
      <c r="F69" s="83"/>
      <c r="G69" s="946"/>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2" customWidth="1"/>
    <col min="2" max="2" width="6.5703125" style="952" bestFit="1" customWidth="1"/>
    <col min="3" max="3" width="7.85546875" style="952" customWidth="1"/>
    <col min="4" max="6" width="4.5703125" style="952" bestFit="1" customWidth="1"/>
    <col min="7" max="8" width="3.140625" style="952" bestFit="1" customWidth="1"/>
    <col min="9" max="9" width="2.140625" style="952" bestFit="1" customWidth="1"/>
    <col min="10" max="10" width="2.42578125" style="952" bestFit="1" customWidth="1"/>
    <col min="11" max="11" width="6.28515625" style="952" bestFit="1" customWidth="1"/>
    <col min="12" max="12" width="7.5703125" style="952" bestFit="1" customWidth="1"/>
    <col min="13" max="13" width="1.85546875" style="952" customWidth="1"/>
    <col min="14" max="14" width="4.5703125" style="952" bestFit="1" customWidth="1"/>
    <col min="15" max="16" width="6.28515625" style="952" bestFit="1" customWidth="1"/>
    <col min="17" max="17" width="5.85546875" style="952" bestFit="1" customWidth="1"/>
    <col min="18" max="18" width="4.5703125" style="952" bestFit="1" customWidth="1"/>
    <col min="19" max="19" width="3.140625" style="952" bestFit="1" customWidth="1"/>
    <col min="20" max="20" width="2.28515625" style="952" bestFit="1" customWidth="1"/>
    <col min="21" max="21" width="2.140625" style="952" bestFit="1" customWidth="1"/>
    <col min="22" max="22" width="2.42578125" style="952" bestFit="1" customWidth="1"/>
    <col min="23" max="23" width="6.7109375" style="952" bestFit="1" customWidth="1"/>
    <col min="24" max="24" width="8.42578125" style="952" bestFit="1" customWidth="1"/>
    <col min="25" max="25" width="1.7109375" style="952" customWidth="1"/>
    <col min="26" max="26" width="4.5703125" style="952" bestFit="1" customWidth="1"/>
    <col min="27" max="29" width="6.28515625" style="952" bestFit="1" customWidth="1"/>
    <col min="30" max="30" width="4.5703125" style="952" bestFit="1" customWidth="1"/>
    <col min="31" max="31" width="3.140625" style="952" bestFit="1" customWidth="1"/>
    <col min="32" max="32" width="2.28515625" style="952" bestFit="1" customWidth="1"/>
    <col min="33" max="33" width="2.140625" style="952" bestFit="1" customWidth="1"/>
    <col min="34" max="34" width="3.5703125" style="952" bestFit="1" customWidth="1"/>
    <col min="35" max="36" width="8.42578125" style="952" customWidth="1"/>
    <col min="37" max="37" width="1.140625" style="952" customWidth="1"/>
    <col min="38" max="38" width="4.5703125" style="952" bestFit="1" customWidth="1"/>
    <col min="39" max="39" width="5.85546875" style="952" bestFit="1" customWidth="1"/>
    <col min="40" max="40" width="6.28515625" style="952" bestFit="1" customWidth="1"/>
    <col min="41" max="41" width="5.7109375" style="952" bestFit="1" customWidth="1"/>
    <col min="42" max="42" width="4.5703125" style="952" bestFit="1" customWidth="1"/>
    <col min="43" max="43" width="3.42578125" style="952" bestFit="1" customWidth="1"/>
    <col min="44" max="45" width="3.140625" style="952" bestFit="1" customWidth="1"/>
    <col min="46" max="46" width="2.42578125" style="952" bestFit="1" customWidth="1"/>
    <col min="47" max="49" width="7.140625" style="952" customWidth="1"/>
    <col min="50" max="50" width="12.140625" style="952" bestFit="1" customWidth="1"/>
    <col min="51" max="51" width="2.140625" style="952" bestFit="1" customWidth="1"/>
    <col min="52" max="52" width="6.140625" style="952" customWidth="1"/>
    <col min="53" max="53" width="4.5703125" style="952" bestFit="1" customWidth="1"/>
    <col min="54" max="54" width="6.28515625" style="952" bestFit="1" customWidth="1"/>
    <col min="55" max="55" width="6.7109375" style="952" bestFit="1" customWidth="1"/>
    <col min="56" max="57" width="6.28515625" style="952" bestFit="1" customWidth="1"/>
    <col min="58" max="59" width="4.5703125" style="952" bestFit="1" customWidth="1"/>
    <col min="60" max="60" width="4.140625" style="952" bestFit="1" customWidth="1"/>
    <col min="61" max="61" width="6.7109375" style="952" bestFit="1" customWidth="1"/>
    <col min="62" max="62" width="8.7109375" style="952" bestFit="1" customWidth="1"/>
    <col min="63" max="63" width="1.140625" style="952" customWidth="1"/>
    <col min="64" max="65" width="4.5703125" style="952" bestFit="1" customWidth="1"/>
    <col min="66" max="66" width="6.28515625" style="952" bestFit="1" customWidth="1"/>
    <col min="67" max="67" width="4.5703125" style="952" bestFit="1" customWidth="1"/>
    <col min="68" max="68" width="2.28515625" style="952" bestFit="1" customWidth="1"/>
    <col min="69" max="69" width="4.140625" style="952" bestFit="1" customWidth="1"/>
    <col min="70" max="70" width="2.42578125" style="952" bestFit="1" customWidth="1"/>
    <col min="71" max="72" width="8.85546875" style="952" customWidth="1"/>
    <col min="73" max="73" width="1" style="952" customWidth="1"/>
    <col min="74" max="74" width="4.5703125" style="952" bestFit="1" customWidth="1"/>
    <col min="75" max="75" width="6.28515625" style="952" bestFit="1" customWidth="1"/>
    <col min="76" max="76" width="5.85546875" style="952" bestFit="1" customWidth="1"/>
    <col min="77" max="77" width="4.5703125" style="952" bestFit="1" customWidth="1"/>
    <col min="78" max="78" width="4.5703125" style="952" customWidth="1"/>
    <col min="79" max="80" width="3.140625" style="952" bestFit="1" customWidth="1"/>
    <col min="81" max="81" width="2.42578125" style="952" bestFit="1" customWidth="1"/>
    <col min="82" max="82" width="6" style="952" customWidth="1"/>
    <col min="83" max="83" width="8.28515625" style="952" customWidth="1"/>
    <col min="84" max="84" width="6" style="952" customWidth="1"/>
    <col min="85" max="85" width="10.85546875" style="952" bestFit="1" customWidth="1"/>
    <col min="86" max="86" width="1" style="952" customWidth="1"/>
    <col min="87" max="87" width="5.42578125" style="952" customWidth="1"/>
    <col min="88" max="88" width="7.28515625" style="952" bestFit="1" customWidth="1"/>
    <col min="89" max="89" width="8.42578125" style="953" bestFit="1" customWidth="1"/>
    <col min="90" max="90" width="0.85546875" style="952" customWidth="1"/>
    <col min="91" max="92" width="8.140625" style="952" bestFit="1" customWidth="1"/>
    <col min="93" max="93" width="7.7109375" style="952" bestFit="1" customWidth="1"/>
    <col min="94" max="97" width="6.28515625" style="952" bestFit="1" customWidth="1"/>
    <col min="98" max="99" width="8.7109375" style="952" customWidth="1"/>
    <col min="100" max="100" width="1" style="952" customWidth="1"/>
    <col min="101" max="101" width="13.85546875" style="952" bestFit="1" customWidth="1"/>
    <col min="102" max="16384" width="9.140625" style="952"/>
  </cols>
  <sheetData>
    <row r="1" spans="1:101" ht="15.75">
      <c r="A1" s="921" t="s">
        <v>1864</v>
      </c>
      <c r="Z1" s="74"/>
    </row>
    <row r="2" spans="1:101" ht="15.75">
      <c r="A2" s="954" t="s">
        <v>1865</v>
      </c>
      <c r="Z2" s="74"/>
    </row>
    <row r="3" spans="1:101">
      <c r="A3" s="955" t="s">
        <v>355</v>
      </c>
      <c r="B3" s="956"/>
      <c r="C3" s="957"/>
      <c r="AX3" s="958" t="s">
        <v>533</v>
      </c>
      <c r="AZ3" s="63"/>
      <c r="CG3" s="958" t="s">
        <v>533</v>
      </c>
      <c r="CI3" s="63"/>
      <c r="CW3" s="958" t="s">
        <v>533</v>
      </c>
    </row>
    <row r="4" spans="1:101" ht="15.75">
      <c r="A4" s="959"/>
      <c r="B4" s="2460" t="s">
        <v>543</v>
      </c>
      <c r="C4" s="2460"/>
      <c r="D4" s="2461"/>
      <c r="E4" s="2461"/>
      <c r="F4" s="2461"/>
      <c r="G4" s="2461"/>
      <c r="H4" s="2461"/>
      <c r="I4" s="2461"/>
      <c r="J4" s="2461"/>
      <c r="K4" s="2461"/>
      <c r="L4" s="2461"/>
      <c r="M4" s="2461"/>
      <c r="N4" s="2461"/>
      <c r="O4" s="2461"/>
      <c r="P4" s="2461"/>
      <c r="Q4" s="2461"/>
      <c r="R4" s="2461"/>
      <c r="S4" s="2461"/>
      <c r="T4" s="2461"/>
      <c r="U4" s="2461"/>
      <c r="V4" s="2461"/>
      <c r="W4" s="2461"/>
      <c r="X4" s="2461"/>
      <c r="Y4" s="2461"/>
      <c r="Z4" s="2461"/>
      <c r="AA4" s="2461"/>
      <c r="AB4" s="2461"/>
      <c r="AC4" s="2461"/>
      <c r="AD4" s="2461"/>
      <c r="AE4" s="2461"/>
      <c r="AF4" s="2461"/>
      <c r="AG4" s="2461"/>
      <c r="AH4" s="2461"/>
      <c r="AI4" s="2461"/>
      <c r="AJ4" s="2461"/>
      <c r="AK4" s="2461"/>
      <c r="AL4" s="2461"/>
      <c r="AM4" s="2461"/>
      <c r="AN4" s="2461"/>
      <c r="AO4" s="2461"/>
      <c r="AP4" s="2461"/>
      <c r="AQ4" s="2461"/>
      <c r="AR4" s="2461"/>
      <c r="AS4" s="2461"/>
      <c r="AT4" s="2461"/>
      <c r="AU4" s="2461"/>
      <c r="AV4" s="2461"/>
      <c r="AW4" s="2461"/>
      <c r="AX4" s="2462"/>
      <c r="AY4" s="960"/>
      <c r="AZ4" s="2461" t="s">
        <v>544</v>
      </c>
      <c r="BA4" s="2461"/>
      <c r="BB4" s="2461"/>
      <c r="BC4" s="2461"/>
      <c r="BD4" s="2461"/>
      <c r="BE4" s="2461"/>
      <c r="BF4" s="2461"/>
      <c r="BG4" s="2461"/>
      <c r="BH4" s="2461"/>
      <c r="BI4" s="2461"/>
      <c r="BJ4" s="2461"/>
      <c r="BK4" s="2461"/>
      <c r="BL4" s="2461"/>
      <c r="BM4" s="2461"/>
      <c r="BN4" s="2461"/>
      <c r="BO4" s="2461"/>
      <c r="BP4" s="2461"/>
      <c r="BQ4" s="2461"/>
      <c r="BR4" s="2461"/>
      <c r="BS4" s="2461"/>
      <c r="BT4" s="2461"/>
      <c r="BU4" s="2461"/>
      <c r="BV4" s="2461"/>
      <c r="BW4" s="2461"/>
      <c r="BX4" s="2461"/>
      <c r="BY4" s="2461"/>
      <c r="BZ4" s="2461"/>
      <c r="CA4" s="2461"/>
      <c r="CB4" s="2461"/>
      <c r="CC4" s="2461"/>
      <c r="CD4" s="2461"/>
      <c r="CE4" s="2461"/>
      <c r="CF4" s="2461"/>
      <c r="CG4" s="2461"/>
      <c r="CH4" s="960"/>
      <c r="CI4" s="2463" t="s">
        <v>31</v>
      </c>
      <c r="CJ4" s="2461"/>
      <c r="CK4" s="2461"/>
      <c r="CL4" s="2461"/>
      <c r="CM4" s="2461"/>
      <c r="CN4" s="2461"/>
      <c r="CO4" s="2461"/>
      <c r="CP4" s="2461"/>
      <c r="CQ4" s="2461"/>
      <c r="CR4" s="2461"/>
      <c r="CS4" s="2461"/>
      <c r="CT4" s="2461"/>
      <c r="CU4" s="2461"/>
      <c r="CV4" s="2461"/>
      <c r="CW4" s="2462"/>
    </row>
    <row r="5" spans="1:101">
      <c r="A5" s="959"/>
      <c r="B5" s="2459" t="s">
        <v>461</v>
      </c>
      <c r="C5" s="2459"/>
      <c r="D5" s="2459"/>
      <c r="E5" s="2459"/>
      <c r="F5" s="2459"/>
      <c r="G5" s="2459"/>
      <c r="H5" s="2459"/>
      <c r="I5" s="2459"/>
      <c r="J5" s="2459"/>
      <c r="K5" s="2459"/>
      <c r="L5" s="1814"/>
      <c r="M5" s="961"/>
      <c r="N5" s="2459" t="s">
        <v>545</v>
      </c>
      <c r="O5" s="2459"/>
      <c r="P5" s="2459"/>
      <c r="Q5" s="2459"/>
      <c r="R5" s="2459"/>
      <c r="S5" s="2459"/>
      <c r="T5" s="2459"/>
      <c r="U5" s="2459"/>
      <c r="V5" s="2459"/>
      <c r="W5" s="2459"/>
      <c r="X5" s="1814"/>
      <c r="Y5" s="961"/>
      <c r="Z5" s="2459" t="s">
        <v>463</v>
      </c>
      <c r="AA5" s="2459"/>
      <c r="AB5" s="2459"/>
      <c r="AC5" s="2459"/>
      <c r="AD5" s="2459"/>
      <c r="AE5" s="2459"/>
      <c r="AF5" s="2459"/>
      <c r="AG5" s="2459"/>
      <c r="AH5" s="2459"/>
      <c r="AI5" s="2459"/>
      <c r="AJ5" s="1814"/>
      <c r="AK5" s="961"/>
      <c r="AL5" s="2459" t="s">
        <v>546</v>
      </c>
      <c r="AM5" s="2459"/>
      <c r="AN5" s="2459"/>
      <c r="AO5" s="2459"/>
      <c r="AP5" s="2459"/>
      <c r="AQ5" s="2459"/>
      <c r="AR5" s="2459"/>
      <c r="AS5" s="2459"/>
      <c r="AT5" s="2459"/>
      <c r="AU5" s="2459"/>
      <c r="AV5" s="2459"/>
      <c r="AW5" s="2459"/>
      <c r="AX5" s="2464"/>
      <c r="AY5" s="962"/>
      <c r="AZ5" s="2459" t="s">
        <v>465</v>
      </c>
      <c r="BA5" s="2459"/>
      <c r="BB5" s="2459"/>
      <c r="BC5" s="2459"/>
      <c r="BD5" s="2459"/>
      <c r="BE5" s="2459"/>
      <c r="BF5" s="2459"/>
      <c r="BG5" s="2459"/>
      <c r="BH5" s="2459"/>
      <c r="BI5" s="2459"/>
      <c r="BJ5" s="1814"/>
      <c r="BK5" s="961"/>
      <c r="BL5" s="2459" t="s">
        <v>547</v>
      </c>
      <c r="BM5" s="2459"/>
      <c r="BN5" s="2459"/>
      <c r="BO5" s="2459"/>
      <c r="BP5" s="2459"/>
      <c r="BQ5" s="2459"/>
      <c r="BR5" s="2459"/>
      <c r="BS5" s="2459"/>
      <c r="BT5" s="1814"/>
      <c r="BU5" s="961"/>
      <c r="BV5" s="2459" t="s">
        <v>467</v>
      </c>
      <c r="BW5" s="2459"/>
      <c r="BX5" s="2459"/>
      <c r="BY5" s="2459"/>
      <c r="BZ5" s="2459"/>
      <c r="CA5" s="2459"/>
      <c r="CB5" s="2459"/>
      <c r="CC5" s="2459"/>
      <c r="CD5" s="2459"/>
      <c r="CE5" s="2459"/>
      <c r="CF5" s="2459"/>
      <c r="CG5" s="2459"/>
      <c r="CH5" s="962"/>
      <c r="CI5" s="2458" t="s">
        <v>480</v>
      </c>
      <c r="CJ5" s="2459"/>
      <c r="CK5" s="963"/>
      <c r="CL5" s="961"/>
      <c r="CM5" s="2456" t="s">
        <v>1832</v>
      </c>
      <c r="CN5" s="2456"/>
      <c r="CO5" s="2456"/>
      <c r="CP5" s="2456"/>
      <c r="CQ5" s="2456"/>
      <c r="CR5" s="2456"/>
      <c r="CS5" s="2456"/>
      <c r="CT5" s="2456"/>
      <c r="CU5" s="2456"/>
      <c r="CV5" s="1305"/>
      <c r="CW5" s="2068"/>
    </row>
    <row r="6" spans="1:101" s="958" customFormat="1">
      <c r="A6" s="964"/>
      <c r="B6" s="965" t="s">
        <v>548</v>
      </c>
      <c r="C6" s="965" t="s">
        <v>549</v>
      </c>
      <c r="D6" s="965" t="s">
        <v>550</v>
      </c>
      <c r="E6" s="965" t="s">
        <v>551</v>
      </c>
      <c r="F6" s="965" t="s">
        <v>552</v>
      </c>
      <c r="G6" s="965" t="s">
        <v>553</v>
      </c>
      <c r="H6" s="965" t="s">
        <v>554</v>
      </c>
      <c r="I6" s="965" t="s">
        <v>555</v>
      </c>
      <c r="J6" s="965" t="s">
        <v>556</v>
      </c>
      <c r="K6" s="965" t="s">
        <v>71</v>
      </c>
      <c r="L6" s="966" t="s">
        <v>15</v>
      </c>
      <c r="M6" s="965"/>
      <c r="N6" s="965" t="s">
        <v>548</v>
      </c>
      <c r="O6" s="965" t="s">
        <v>549</v>
      </c>
      <c r="P6" s="965" t="s">
        <v>550</v>
      </c>
      <c r="Q6" s="965" t="s">
        <v>551</v>
      </c>
      <c r="R6" s="965" t="s">
        <v>552</v>
      </c>
      <c r="S6" s="965" t="s">
        <v>553</v>
      </c>
      <c r="T6" s="965" t="s">
        <v>554</v>
      </c>
      <c r="U6" s="965" t="s">
        <v>555</v>
      </c>
      <c r="V6" s="965" t="s">
        <v>556</v>
      </c>
      <c r="W6" s="965" t="s">
        <v>71</v>
      </c>
      <c r="X6" s="966" t="s">
        <v>15</v>
      </c>
      <c r="Y6" s="965"/>
      <c r="Z6" s="965" t="s">
        <v>548</v>
      </c>
      <c r="AA6" s="965" t="s">
        <v>549</v>
      </c>
      <c r="AB6" s="965" t="s">
        <v>550</v>
      </c>
      <c r="AC6" s="965" t="s">
        <v>551</v>
      </c>
      <c r="AD6" s="965" t="s">
        <v>552</v>
      </c>
      <c r="AE6" s="965" t="s">
        <v>553</v>
      </c>
      <c r="AF6" s="965" t="s">
        <v>554</v>
      </c>
      <c r="AG6" s="965" t="s">
        <v>555</v>
      </c>
      <c r="AH6" s="965" t="s">
        <v>556</v>
      </c>
      <c r="AI6" s="965" t="s">
        <v>71</v>
      </c>
      <c r="AJ6" s="966" t="s">
        <v>15</v>
      </c>
      <c r="AK6" s="965"/>
      <c r="AL6" s="965" t="s">
        <v>548</v>
      </c>
      <c r="AM6" s="965" t="s">
        <v>549</v>
      </c>
      <c r="AN6" s="965" t="s">
        <v>550</v>
      </c>
      <c r="AO6" s="965" t="s">
        <v>551</v>
      </c>
      <c r="AP6" s="965" t="s">
        <v>552</v>
      </c>
      <c r="AQ6" s="965" t="s">
        <v>553</v>
      </c>
      <c r="AR6" s="965" t="s">
        <v>554</v>
      </c>
      <c r="AS6" s="965" t="s">
        <v>555</v>
      </c>
      <c r="AT6" s="965" t="s">
        <v>556</v>
      </c>
      <c r="AU6" s="965" t="s">
        <v>71</v>
      </c>
      <c r="AV6" s="966" t="s">
        <v>15</v>
      </c>
      <c r="AW6" s="965"/>
      <c r="AX6" s="967" t="s">
        <v>557</v>
      </c>
      <c r="AY6" s="968"/>
      <c r="AZ6" s="965" t="s">
        <v>558</v>
      </c>
      <c r="BA6" s="965" t="s">
        <v>548</v>
      </c>
      <c r="BB6" s="965" t="s">
        <v>549</v>
      </c>
      <c r="BC6" s="965" t="s">
        <v>550</v>
      </c>
      <c r="BD6" s="965" t="s">
        <v>551</v>
      </c>
      <c r="BE6" s="965" t="s">
        <v>552</v>
      </c>
      <c r="BF6" s="965" t="s">
        <v>553</v>
      </c>
      <c r="BG6" s="965" t="s">
        <v>554</v>
      </c>
      <c r="BH6" s="965" t="s">
        <v>555</v>
      </c>
      <c r="BI6" s="965" t="s">
        <v>71</v>
      </c>
      <c r="BJ6" s="966" t="s">
        <v>15</v>
      </c>
      <c r="BK6" s="965"/>
      <c r="BL6" s="965" t="s">
        <v>550</v>
      </c>
      <c r="BM6" s="965" t="s">
        <v>551</v>
      </c>
      <c r="BN6" s="965" t="s">
        <v>552</v>
      </c>
      <c r="BO6" s="965" t="s">
        <v>553</v>
      </c>
      <c r="BP6" s="965" t="s">
        <v>554</v>
      </c>
      <c r="BQ6" s="965" t="s">
        <v>555</v>
      </c>
      <c r="BR6" s="965" t="s">
        <v>556</v>
      </c>
      <c r="BS6" s="965" t="s">
        <v>559</v>
      </c>
      <c r="BT6" s="966" t="s">
        <v>15</v>
      </c>
      <c r="BU6" s="965"/>
      <c r="BV6" s="965" t="s">
        <v>549</v>
      </c>
      <c r="BW6" s="965" t="s">
        <v>550</v>
      </c>
      <c r="BX6" s="965" t="s">
        <v>551</v>
      </c>
      <c r="BY6" s="965" t="s">
        <v>552</v>
      </c>
      <c r="BZ6" s="965" t="s">
        <v>553</v>
      </c>
      <c r="CA6" s="965" t="s">
        <v>554</v>
      </c>
      <c r="CB6" s="965" t="s">
        <v>555</v>
      </c>
      <c r="CC6" s="965" t="s">
        <v>556</v>
      </c>
      <c r="CD6" s="965" t="s">
        <v>71</v>
      </c>
      <c r="CE6" s="966" t="s">
        <v>15</v>
      </c>
      <c r="CF6" s="965"/>
      <c r="CG6" s="966" t="s">
        <v>560</v>
      </c>
      <c r="CH6" s="968"/>
      <c r="CI6" s="969" t="s">
        <v>561</v>
      </c>
      <c r="CJ6" s="970" t="s">
        <v>71</v>
      </c>
      <c r="CK6" s="966" t="s">
        <v>15</v>
      </c>
      <c r="CL6" s="965"/>
      <c r="CM6" s="965" t="s">
        <v>550</v>
      </c>
      <c r="CN6" s="965" t="s">
        <v>551</v>
      </c>
      <c r="CO6" s="965" t="s">
        <v>552</v>
      </c>
      <c r="CP6" s="965" t="s">
        <v>553</v>
      </c>
      <c r="CQ6" s="965" t="s">
        <v>554</v>
      </c>
      <c r="CR6" s="965" t="s">
        <v>555</v>
      </c>
      <c r="CS6" s="965" t="s">
        <v>556</v>
      </c>
      <c r="CT6" s="965" t="s">
        <v>71</v>
      </c>
      <c r="CU6" s="966" t="s">
        <v>15</v>
      </c>
      <c r="CV6" s="965"/>
      <c r="CW6" s="966" t="s">
        <v>562</v>
      </c>
    </row>
    <row r="7" spans="1:101">
      <c r="A7" s="971">
        <v>1996</v>
      </c>
      <c r="B7" s="892">
        <v>0</v>
      </c>
      <c r="C7" s="892">
        <v>0</v>
      </c>
      <c r="D7" s="892">
        <v>0</v>
      </c>
      <c r="E7" s="892">
        <v>0</v>
      </c>
      <c r="F7" s="892">
        <v>0</v>
      </c>
      <c r="G7" s="892">
        <v>0</v>
      </c>
      <c r="H7" s="892">
        <v>0</v>
      </c>
      <c r="I7" s="892">
        <v>0</v>
      </c>
      <c r="J7" s="892">
        <v>0</v>
      </c>
      <c r="K7" s="972">
        <v>4178.4780208130769</v>
      </c>
      <c r="L7" s="973">
        <v>4178.4780208130769</v>
      </c>
      <c r="M7" s="961"/>
      <c r="N7" s="892">
        <v>0</v>
      </c>
      <c r="O7" s="892">
        <v>0</v>
      </c>
      <c r="P7" s="892">
        <v>0</v>
      </c>
      <c r="Q7" s="892">
        <v>0</v>
      </c>
      <c r="R7" s="892">
        <v>0</v>
      </c>
      <c r="S7" s="892">
        <v>0</v>
      </c>
      <c r="T7" s="892">
        <v>0</v>
      </c>
      <c r="U7" s="892">
        <v>0</v>
      </c>
      <c r="V7" s="892">
        <v>0</v>
      </c>
      <c r="W7" s="972">
        <v>14114.126619128005</v>
      </c>
      <c r="X7" s="973">
        <v>14114.126619128005</v>
      </c>
      <c r="Y7" s="961"/>
      <c r="Z7" s="892">
        <v>0</v>
      </c>
      <c r="AA7" s="892">
        <v>0</v>
      </c>
      <c r="AB7" s="892">
        <v>0</v>
      </c>
      <c r="AC7" s="892">
        <v>0</v>
      </c>
      <c r="AD7" s="892">
        <v>0</v>
      </c>
      <c r="AE7" s="892">
        <v>0</v>
      </c>
      <c r="AF7" s="892">
        <v>0</v>
      </c>
      <c r="AG7" s="892">
        <v>0</v>
      </c>
      <c r="AH7" s="892">
        <v>0</v>
      </c>
      <c r="AI7" s="972">
        <v>10270.041754840104</v>
      </c>
      <c r="AJ7" s="973">
        <v>10270.041754840104</v>
      </c>
      <c r="AK7" s="961"/>
      <c r="AL7" s="892">
        <v>0</v>
      </c>
      <c r="AM7" s="892">
        <v>0</v>
      </c>
      <c r="AN7" s="892">
        <v>0</v>
      </c>
      <c r="AO7" s="892">
        <v>0</v>
      </c>
      <c r="AP7" s="892">
        <v>0</v>
      </c>
      <c r="AQ7" s="892">
        <v>0</v>
      </c>
      <c r="AR7" s="892">
        <v>0</v>
      </c>
      <c r="AS7" s="892">
        <v>0</v>
      </c>
      <c r="AT7" s="892">
        <v>0</v>
      </c>
      <c r="AU7" s="972">
        <v>5554.5209052789087</v>
      </c>
      <c r="AV7" s="973">
        <v>5554.5209052789087</v>
      </c>
      <c r="AW7" s="972"/>
      <c r="AX7" s="973">
        <v>34117.167300060093</v>
      </c>
      <c r="AY7" s="974"/>
      <c r="AZ7" s="892">
        <v>0</v>
      </c>
      <c r="BA7" s="892">
        <v>0</v>
      </c>
      <c r="BB7" s="892">
        <v>0</v>
      </c>
      <c r="BC7" s="892">
        <v>0</v>
      </c>
      <c r="BD7" s="892">
        <v>0</v>
      </c>
      <c r="BE7" s="975">
        <v>771.35367097221035</v>
      </c>
      <c r="BF7" s="975">
        <v>462.81220258332621</v>
      </c>
      <c r="BG7" s="975">
        <v>154.27073419444207</v>
      </c>
      <c r="BH7" s="975">
        <v>154.27073419444207</v>
      </c>
      <c r="BI7" s="975">
        <v>16542.758113058244</v>
      </c>
      <c r="BJ7" s="976">
        <v>18085.465455002664</v>
      </c>
      <c r="BL7" s="892">
        <v>0</v>
      </c>
      <c r="BM7" s="892">
        <v>0</v>
      </c>
      <c r="BN7" s="892">
        <v>0</v>
      </c>
      <c r="BO7" s="892">
        <v>0</v>
      </c>
      <c r="BP7" s="892">
        <v>0</v>
      </c>
      <c r="BQ7" s="892">
        <v>0</v>
      </c>
      <c r="BR7" s="892">
        <v>0</v>
      </c>
      <c r="BS7" s="975">
        <v>8230.3723463824954</v>
      </c>
      <c r="BT7" s="976">
        <v>8230.3723463824954</v>
      </c>
      <c r="BV7" s="892">
        <v>0</v>
      </c>
      <c r="BW7" s="892">
        <v>0</v>
      </c>
      <c r="BX7" s="892">
        <v>0</v>
      </c>
      <c r="BY7" s="892">
        <v>0</v>
      </c>
      <c r="BZ7" s="892">
        <v>0</v>
      </c>
      <c r="CA7" s="892">
        <v>0</v>
      </c>
      <c r="CB7" s="892">
        <v>0</v>
      </c>
      <c r="CC7" s="892">
        <v>0</v>
      </c>
      <c r="CD7" s="975">
        <v>4820.9415073131904</v>
      </c>
      <c r="CE7" s="976">
        <v>4820.9415073131904</v>
      </c>
      <c r="CF7" s="975"/>
      <c r="CG7" s="976">
        <v>31136.779308698351</v>
      </c>
      <c r="CH7" s="962"/>
      <c r="CI7" s="892">
        <v>0</v>
      </c>
      <c r="CJ7" s="933">
        <v>10914.439475620718</v>
      </c>
      <c r="CK7" s="973">
        <v>10914.439475620718</v>
      </c>
      <c r="CL7" s="76"/>
      <c r="CM7" s="893">
        <v>0</v>
      </c>
      <c r="CN7" s="893">
        <v>0</v>
      </c>
      <c r="CO7" s="893">
        <v>0</v>
      </c>
      <c r="CP7" s="893">
        <v>0</v>
      </c>
      <c r="CQ7" s="893">
        <v>0</v>
      </c>
      <c r="CR7" s="893">
        <v>0</v>
      </c>
      <c r="CS7" s="893">
        <v>0</v>
      </c>
      <c r="CT7" s="893">
        <v>13274.340554457665</v>
      </c>
      <c r="CU7" s="976">
        <v>13274.340554457665</v>
      </c>
      <c r="CV7" s="975"/>
      <c r="CW7" s="976">
        <v>24188.780030078386</v>
      </c>
    </row>
    <row r="8" spans="1:101">
      <c r="A8" s="971">
        <v>1997</v>
      </c>
      <c r="B8" s="892">
        <v>0</v>
      </c>
      <c r="C8" s="892">
        <v>0</v>
      </c>
      <c r="D8" s="892">
        <v>0</v>
      </c>
      <c r="E8" s="892">
        <v>0</v>
      </c>
      <c r="F8" s="892">
        <v>0</v>
      </c>
      <c r="G8" s="892">
        <v>0</v>
      </c>
      <c r="H8" s="892">
        <v>0</v>
      </c>
      <c r="I8" s="892">
        <v>0</v>
      </c>
      <c r="J8" s="892">
        <v>0</v>
      </c>
      <c r="K8" s="972">
        <v>4192.3370840317939</v>
      </c>
      <c r="L8" s="973">
        <v>4192.3370840317939</v>
      </c>
      <c r="M8" s="961"/>
      <c r="N8" s="892">
        <v>0</v>
      </c>
      <c r="O8" s="892">
        <v>0</v>
      </c>
      <c r="P8" s="892">
        <v>0</v>
      </c>
      <c r="Q8" s="892">
        <v>0</v>
      </c>
      <c r="R8" s="892">
        <v>0</v>
      </c>
      <c r="S8" s="892">
        <v>0</v>
      </c>
      <c r="T8" s="892">
        <v>0</v>
      </c>
      <c r="U8" s="892">
        <v>0</v>
      </c>
      <c r="V8" s="892">
        <v>0</v>
      </c>
      <c r="W8" s="972">
        <v>14462.144715606131</v>
      </c>
      <c r="X8" s="973">
        <v>14462.144715606131</v>
      </c>
      <c r="Y8" s="961"/>
      <c r="Z8" s="892">
        <v>0</v>
      </c>
      <c r="AA8" s="892">
        <v>0</v>
      </c>
      <c r="AB8" s="892">
        <v>0</v>
      </c>
      <c r="AC8" s="892">
        <v>0</v>
      </c>
      <c r="AD8" s="892">
        <v>0</v>
      </c>
      <c r="AE8" s="892">
        <v>0</v>
      </c>
      <c r="AF8" s="892">
        <v>0</v>
      </c>
      <c r="AG8" s="892">
        <v>0</v>
      </c>
      <c r="AH8" s="892">
        <v>0</v>
      </c>
      <c r="AI8" s="972">
        <v>10208.21967081711</v>
      </c>
      <c r="AJ8" s="973">
        <v>10208.21967081711</v>
      </c>
      <c r="AK8" s="961"/>
      <c r="AL8" s="892">
        <v>0</v>
      </c>
      <c r="AM8" s="892">
        <v>0</v>
      </c>
      <c r="AN8" s="892">
        <v>0</v>
      </c>
      <c r="AO8" s="892">
        <v>0</v>
      </c>
      <c r="AP8" s="892">
        <v>0</v>
      </c>
      <c r="AQ8" s="892">
        <v>0</v>
      </c>
      <c r="AR8" s="892">
        <v>0</v>
      </c>
      <c r="AS8" s="892">
        <v>0</v>
      </c>
      <c r="AT8" s="892">
        <v>0</v>
      </c>
      <c r="AU8" s="972">
        <v>5754.4314460858577</v>
      </c>
      <c r="AV8" s="973">
        <v>5754.4314460858577</v>
      </c>
      <c r="AW8" s="972"/>
      <c r="AX8" s="973">
        <v>34617.132916540897</v>
      </c>
      <c r="AY8" s="974"/>
      <c r="AZ8" s="892">
        <v>0</v>
      </c>
      <c r="BA8" s="892">
        <v>0</v>
      </c>
      <c r="BB8" s="892">
        <v>0</v>
      </c>
      <c r="BC8" s="975">
        <v>77.3156519213791</v>
      </c>
      <c r="BD8" s="975">
        <v>386.57825960689553</v>
      </c>
      <c r="BE8" s="975">
        <v>1465.0541621160944</v>
      </c>
      <c r="BF8" s="975">
        <v>693.4749326583468</v>
      </c>
      <c r="BG8" s="975">
        <v>308.47396280749467</v>
      </c>
      <c r="BH8" s="975">
        <v>153.8426589647365</v>
      </c>
      <c r="BI8" s="975">
        <v>15158.482401812638</v>
      </c>
      <c r="BJ8" s="976">
        <v>18243.222029887584</v>
      </c>
      <c r="BL8" s="892">
        <v>0</v>
      </c>
      <c r="BM8" s="892">
        <v>0</v>
      </c>
      <c r="BN8" s="892">
        <v>0</v>
      </c>
      <c r="BO8" s="892">
        <v>0</v>
      </c>
      <c r="BP8" s="892">
        <v>0</v>
      </c>
      <c r="BQ8" s="892">
        <v>0</v>
      </c>
      <c r="BR8" s="892">
        <v>0</v>
      </c>
      <c r="BS8" s="975">
        <v>8213.5928451105847</v>
      </c>
      <c r="BT8" s="976">
        <v>8213.5928451105847</v>
      </c>
      <c r="BV8" s="892">
        <v>0</v>
      </c>
      <c r="BW8" s="892">
        <v>0</v>
      </c>
      <c r="BX8" s="892">
        <v>0</v>
      </c>
      <c r="BY8" s="892">
        <v>0</v>
      </c>
      <c r="BZ8" s="892">
        <v>0</v>
      </c>
      <c r="CA8" s="892">
        <v>0</v>
      </c>
      <c r="CB8" s="892">
        <v>0</v>
      </c>
      <c r="CC8" s="892">
        <v>0</v>
      </c>
      <c r="CD8" s="975">
        <v>5088.7728876177152</v>
      </c>
      <c r="CE8" s="976">
        <v>5088.7728876177152</v>
      </c>
      <c r="CF8" s="975"/>
      <c r="CG8" s="976">
        <v>31545.587762615884</v>
      </c>
      <c r="CH8" s="962"/>
      <c r="CI8" s="892">
        <v>0</v>
      </c>
      <c r="CJ8" s="933">
        <v>11024.225449789166</v>
      </c>
      <c r="CK8" s="973">
        <v>11024.225449789166</v>
      </c>
      <c r="CL8" s="76"/>
      <c r="CM8" s="893">
        <v>0</v>
      </c>
      <c r="CN8" s="893">
        <v>0</v>
      </c>
      <c r="CO8" s="893">
        <v>0</v>
      </c>
      <c r="CP8" s="893">
        <v>0</v>
      </c>
      <c r="CQ8" s="893">
        <v>0</v>
      </c>
      <c r="CR8" s="893">
        <v>0</v>
      </c>
      <c r="CS8" s="893">
        <v>0</v>
      </c>
      <c r="CT8" s="893">
        <v>13484.929320937737</v>
      </c>
      <c r="CU8" s="976">
        <v>13484.929320937737</v>
      </c>
      <c r="CV8" s="975"/>
      <c r="CW8" s="976">
        <v>24509.154770726906</v>
      </c>
    </row>
    <row r="9" spans="1:101">
      <c r="A9" s="971">
        <v>1998</v>
      </c>
      <c r="B9" s="892">
        <v>0</v>
      </c>
      <c r="C9" s="892">
        <v>0</v>
      </c>
      <c r="D9" s="892">
        <v>0</v>
      </c>
      <c r="E9" s="892">
        <v>0</v>
      </c>
      <c r="F9" s="892">
        <v>0</v>
      </c>
      <c r="G9" s="892">
        <v>0</v>
      </c>
      <c r="H9" s="892">
        <v>0</v>
      </c>
      <c r="I9" s="892">
        <v>0</v>
      </c>
      <c r="J9" s="892">
        <v>0</v>
      </c>
      <c r="K9" s="972">
        <v>4200.8927819347882</v>
      </c>
      <c r="L9" s="973">
        <v>4200.8927819347882</v>
      </c>
      <c r="M9" s="961"/>
      <c r="N9" s="892">
        <v>0</v>
      </c>
      <c r="O9" s="892">
        <v>0</v>
      </c>
      <c r="P9" s="892">
        <v>0</v>
      </c>
      <c r="Q9" s="892">
        <v>0</v>
      </c>
      <c r="R9" s="892">
        <v>0</v>
      </c>
      <c r="S9" s="892">
        <v>0</v>
      </c>
      <c r="T9" s="892">
        <v>0</v>
      </c>
      <c r="U9" s="892">
        <v>0</v>
      </c>
      <c r="V9" s="892">
        <v>0</v>
      </c>
      <c r="W9" s="972">
        <v>14780.739063340798</v>
      </c>
      <c r="X9" s="973">
        <v>14780.739063340798</v>
      </c>
      <c r="Y9" s="961"/>
      <c r="Z9" s="892">
        <v>0</v>
      </c>
      <c r="AA9" s="892">
        <v>0</v>
      </c>
      <c r="AB9" s="892">
        <v>0</v>
      </c>
      <c r="AC9" s="892">
        <v>0</v>
      </c>
      <c r="AD9" s="892">
        <v>0</v>
      </c>
      <c r="AE9" s="892">
        <v>0</v>
      </c>
      <c r="AF9" s="892">
        <v>0</v>
      </c>
      <c r="AG9" s="892">
        <v>0</v>
      </c>
      <c r="AH9" s="892">
        <v>0</v>
      </c>
      <c r="AI9" s="972">
        <v>10026.564902473201</v>
      </c>
      <c r="AJ9" s="973">
        <v>10026.564902473201</v>
      </c>
      <c r="AK9" s="961"/>
      <c r="AL9" s="892">
        <v>0</v>
      </c>
      <c r="AM9" s="892">
        <v>0</v>
      </c>
      <c r="AN9" s="892">
        <v>0</v>
      </c>
      <c r="AO9" s="892">
        <v>0</v>
      </c>
      <c r="AP9" s="892">
        <v>0</v>
      </c>
      <c r="AQ9" s="892">
        <v>0</v>
      </c>
      <c r="AR9" s="892">
        <v>0</v>
      </c>
      <c r="AS9" s="892">
        <v>0</v>
      </c>
      <c r="AT9" s="892">
        <v>0</v>
      </c>
      <c r="AU9" s="972">
        <v>5950.8313715489776</v>
      </c>
      <c r="AV9" s="973">
        <v>5950.8313715489776</v>
      </c>
      <c r="AW9" s="972"/>
      <c r="AX9" s="973">
        <v>34959.028119297764</v>
      </c>
      <c r="AY9" s="974"/>
      <c r="AZ9" s="892">
        <v>0</v>
      </c>
      <c r="BA9" s="892">
        <v>0</v>
      </c>
      <c r="BB9" s="892">
        <v>0</v>
      </c>
      <c r="BC9" s="975">
        <v>199.97486370926833</v>
      </c>
      <c r="BD9" s="975">
        <v>999.87431854634178</v>
      </c>
      <c r="BE9" s="975">
        <v>2105.8666111918578</v>
      </c>
      <c r="BF9" s="975">
        <v>845.01716864420939</v>
      </c>
      <c r="BG9" s="975">
        <v>307.57610790187852</v>
      </c>
      <c r="BH9" s="975">
        <v>153.37387980869656</v>
      </c>
      <c r="BI9" s="975">
        <v>13769.183617535231</v>
      </c>
      <c r="BJ9" s="976">
        <v>18380.866567337485</v>
      </c>
      <c r="BL9" s="892">
        <v>0</v>
      </c>
      <c r="BM9" s="892">
        <v>0</v>
      </c>
      <c r="BN9" s="892">
        <v>0</v>
      </c>
      <c r="BO9" s="892">
        <v>0</v>
      </c>
      <c r="BP9" s="892">
        <v>0</v>
      </c>
      <c r="BQ9" s="892">
        <v>0</v>
      </c>
      <c r="BR9" s="892">
        <v>0</v>
      </c>
      <c r="BS9" s="975">
        <v>8232.5649197113435</v>
      </c>
      <c r="BT9" s="976">
        <v>8232.5649197113435</v>
      </c>
      <c r="BV9" s="892">
        <v>0</v>
      </c>
      <c r="BW9" s="892">
        <v>0</v>
      </c>
      <c r="BX9" s="892">
        <v>0</v>
      </c>
      <c r="BY9" s="892">
        <v>0</v>
      </c>
      <c r="BZ9" s="892">
        <v>0</v>
      </c>
      <c r="CA9" s="892">
        <v>0</v>
      </c>
      <c r="CB9" s="892">
        <v>0</v>
      </c>
      <c r="CC9" s="892">
        <v>0</v>
      </c>
      <c r="CD9" s="975">
        <v>5342.3212644246996</v>
      </c>
      <c r="CE9" s="976">
        <v>5342.3212644246996</v>
      </c>
      <c r="CF9" s="975"/>
      <c r="CG9" s="976">
        <v>31955.752751473527</v>
      </c>
      <c r="CH9" s="962"/>
      <c r="CI9" s="892">
        <v>0</v>
      </c>
      <c r="CJ9" s="933">
        <v>11128.240484727139</v>
      </c>
      <c r="CK9" s="973">
        <v>11128.240484727139</v>
      </c>
      <c r="CL9" s="76"/>
      <c r="CM9" s="893">
        <v>0</v>
      </c>
      <c r="CN9" s="893">
        <v>0</v>
      </c>
      <c r="CO9" s="893">
        <v>0</v>
      </c>
      <c r="CP9" s="893">
        <v>0</v>
      </c>
      <c r="CQ9" s="893">
        <v>0</v>
      </c>
      <c r="CR9" s="893">
        <v>0</v>
      </c>
      <c r="CS9" s="893">
        <v>0</v>
      </c>
      <c r="CT9" s="893">
        <v>13701.94664780868</v>
      </c>
      <c r="CU9" s="976">
        <v>13701.94664780868</v>
      </c>
      <c r="CV9" s="975"/>
      <c r="CW9" s="976">
        <v>24830.187132535819</v>
      </c>
    </row>
    <row r="10" spans="1:101">
      <c r="A10" s="971">
        <v>1999</v>
      </c>
      <c r="B10" s="892">
        <v>0</v>
      </c>
      <c r="C10" s="892">
        <v>0</v>
      </c>
      <c r="D10" s="892">
        <v>0</v>
      </c>
      <c r="E10" s="892">
        <v>0</v>
      </c>
      <c r="F10" s="892">
        <v>0</v>
      </c>
      <c r="G10" s="892">
        <v>0</v>
      </c>
      <c r="H10" s="892">
        <v>0</v>
      </c>
      <c r="I10" s="892">
        <v>0</v>
      </c>
      <c r="J10" s="892">
        <v>0</v>
      </c>
      <c r="K10" s="972">
        <v>4205.7017855086324</v>
      </c>
      <c r="L10" s="973">
        <v>4205.7017855086324</v>
      </c>
      <c r="M10" s="961"/>
      <c r="N10" s="892">
        <v>0</v>
      </c>
      <c r="O10" s="892">
        <v>0</v>
      </c>
      <c r="P10" s="892">
        <v>0</v>
      </c>
      <c r="Q10" s="892">
        <v>0</v>
      </c>
      <c r="R10" s="892">
        <v>0</v>
      </c>
      <c r="S10" s="892">
        <v>0</v>
      </c>
      <c r="T10" s="892">
        <v>0</v>
      </c>
      <c r="U10" s="892">
        <v>0</v>
      </c>
      <c r="V10" s="892">
        <v>0</v>
      </c>
      <c r="W10" s="972">
        <v>15135.986721193371</v>
      </c>
      <c r="X10" s="973">
        <v>15135.986721193371</v>
      </c>
      <c r="Y10" s="961"/>
      <c r="Z10" s="892">
        <v>0</v>
      </c>
      <c r="AA10" s="892">
        <v>0</v>
      </c>
      <c r="AB10" s="892">
        <v>0</v>
      </c>
      <c r="AC10" s="892">
        <v>0</v>
      </c>
      <c r="AD10" s="892">
        <v>0</v>
      </c>
      <c r="AE10" s="892">
        <v>0</v>
      </c>
      <c r="AF10" s="892">
        <v>0</v>
      </c>
      <c r="AG10" s="892">
        <v>0</v>
      </c>
      <c r="AH10" s="892">
        <v>0</v>
      </c>
      <c r="AI10" s="972">
        <v>10090.657814128914</v>
      </c>
      <c r="AJ10" s="973">
        <v>10090.657814128914</v>
      </c>
      <c r="AK10" s="961"/>
      <c r="AL10" s="892">
        <v>0</v>
      </c>
      <c r="AM10" s="892">
        <v>0</v>
      </c>
      <c r="AN10" s="892">
        <v>0</v>
      </c>
      <c r="AO10" s="892">
        <v>0</v>
      </c>
      <c r="AP10" s="892">
        <v>0</v>
      </c>
      <c r="AQ10" s="892">
        <v>0</v>
      </c>
      <c r="AR10" s="892">
        <v>0</v>
      </c>
      <c r="AS10" s="892">
        <v>0</v>
      </c>
      <c r="AT10" s="892">
        <v>0</v>
      </c>
      <c r="AU10" s="972">
        <v>6145.1307698399341</v>
      </c>
      <c r="AV10" s="973">
        <v>6145.1307698399341</v>
      </c>
      <c r="AW10" s="972"/>
      <c r="AX10" s="973">
        <v>35577.477090670851</v>
      </c>
      <c r="AY10" s="974"/>
      <c r="AZ10" s="892">
        <v>0</v>
      </c>
      <c r="BA10" s="892">
        <v>0</v>
      </c>
      <c r="BB10" s="892">
        <v>0</v>
      </c>
      <c r="BC10" s="975">
        <v>397.75928742395797</v>
      </c>
      <c r="BD10" s="975">
        <v>1744.5605901130975</v>
      </c>
      <c r="BE10" s="975">
        <v>2697.7762524047289</v>
      </c>
      <c r="BF10" s="975">
        <v>850.74831712606147</v>
      </c>
      <c r="BG10" s="975">
        <v>306.22819384691024</v>
      </c>
      <c r="BH10" s="975">
        <v>152.49584056498969</v>
      </c>
      <c r="BI10" s="975">
        <v>12384.280500345336</v>
      </c>
      <c r="BJ10" s="976">
        <v>18533.848981825082</v>
      </c>
      <c r="BL10" s="892">
        <v>0</v>
      </c>
      <c r="BM10" s="892">
        <v>0</v>
      </c>
      <c r="BN10" s="892">
        <v>0</v>
      </c>
      <c r="BO10" s="892">
        <v>0</v>
      </c>
      <c r="BP10" s="892">
        <v>0</v>
      </c>
      <c r="BQ10" s="892">
        <v>0</v>
      </c>
      <c r="BR10" s="892">
        <v>0</v>
      </c>
      <c r="BS10" s="975">
        <v>8306.1179820765865</v>
      </c>
      <c r="BT10" s="976">
        <v>8306.1179820765865</v>
      </c>
      <c r="BV10" s="892">
        <v>0</v>
      </c>
      <c r="BW10" s="975">
        <v>83.105557571497272</v>
      </c>
      <c r="BX10" s="975">
        <v>57.135070830404366</v>
      </c>
      <c r="BY10" s="975">
        <v>181.79340718765025</v>
      </c>
      <c r="BZ10" s="975">
        <v>161.01701779477594</v>
      </c>
      <c r="CA10" s="975">
        <v>15.582292044655736</v>
      </c>
      <c r="CB10" s="975">
        <v>15.582292044655736</v>
      </c>
      <c r="CC10" s="975">
        <v>5.1940973482185795</v>
      </c>
      <c r="CD10" s="975">
        <v>5064.4422554734974</v>
      </c>
      <c r="CE10" s="976">
        <v>5583.8519902953558</v>
      </c>
      <c r="CF10" s="975"/>
      <c r="CG10" s="976">
        <v>32423.818954197024</v>
      </c>
      <c r="CH10" s="962"/>
      <c r="CI10" s="892">
        <v>0</v>
      </c>
      <c r="CJ10" s="933">
        <v>11228.614748344227</v>
      </c>
      <c r="CK10" s="973">
        <v>11228.614748344227</v>
      </c>
      <c r="CL10" s="76"/>
      <c r="CM10" s="893">
        <v>0</v>
      </c>
      <c r="CN10" s="893">
        <v>0</v>
      </c>
      <c r="CO10" s="893">
        <v>0</v>
      </c>
      <c r="CP10" s="893">
        <v>0</v>
      </c>
      <c r="CQ10" s="893">
        <v>0</v>
      </c>
      <c r="CR10" s="893">
        <v>0</v>
      </c>
      <c r="CS10" s="893">
        <v>0</v>
      </c>
      <c r="CT10" s="893">
        <v>13927.807672223926</v>
      </c>
      <c r="CU10" s="976">
        <v>13927.807672223926</v>
      </c>
      <c r="CV10" s="975"/>
      <c r="CW10" s="976">
        <v>25156.422420568153</v>
      </c>
    </row>
    <row r="11" spans="1:101" ht="30" customHeight="1">
      <c r="A11" s="971">
        <v>2000</v>
      </c>
      <c r="B11" s="892">
        <v>0</v>
      </c>
      <c r="C11" s="892">
        <v>0</v>
      </c>
      <c r="D11" s="892">
        <v>0</v>
      </c>
      <c r="E11" s="892">
        <v>0</v>
      </c>
      <c r="F11" s="892">
        <v>0</v>
      </c>
      <c r="G11" s="892">
        <v>0</v>
      </c>
      <c r="H11" s="892">
        <v>0</v>
      </c>
      <c r="I11" s="892">
        <v>0</v>
      </c>
      <c r="J11" s="892">
        <v>0</v>
      </c>
      <c r="K11" s="972">
        <v>4211.5677200350237</v>
      </c>
      <c r="L11" s="973">
        <v>4211.5677200350237</v>
      </c>
      <c r="M11" s="961"/>
      <c r="N11" s="892">
        <v>0</v>
      </c>
      <c r="O11" s="892">
        <v>0</v>
      </c>
      <c r="P11" s="892">
        <v>0</v>
      </c>
      <c r="Q11" s="892">
        <v>0</v>
      </c>
      <c r="R11" s="892">
        <v>0</v>
      </c>
      <c r="S11" s="892">
        <v>0</v>
      </c>
      <c r="T11" s="892">
        <v>0</v>
      </c>
      <c r="U11" s="892">
        <v>0</v>
      </c>
      <c r="V11" s="892">
        <v>0</v>
      </c>
      <c r="W11" s="972">
        <v>15986.165591704315</v>
      </c>
      <c r="X11" s="973">
        <v>15986.165591704315</v>
      </c>
      <c r="Y11" s="961"/>
      <c r="Z11" s="892">
        <v>0</v>
      </c>
      <c r="AA11" s="892">
        <v>0</v>
      </c>
      <c r="AB11" s="892">
        <v>0</v>
      </c>
      <c r="AC11" s="892">
        <v>0</v>
      </c>
      <c r="AD11" s="892">
        <v>0</v>
      </c>
      <c r="AE11" s="892">
        <v>0</v>
      </c>
      <c r="AF11" s="892">
        <v>0</v>
      </c>
      <c r="AG11" s="892">
        <v>0</v>
      </c>
      <c r="AH11" s="892">
        <v>0</v>
      </c>
      <c r="AI11" s="972">
        <v>9446.3705769161861</v>
      </c>
      <c r="AJ11" s="973">
        <v>9446.3705769161861</v>
      </c>
      <c r="AK11" s="961"/>
      <c r="AL11" s="892">
        <v>0</v>
      </c>
      <c r="AM11" s="892">
        <v>0</v>
      </c>
      <c r="AN11" s="892">
        <v>0</v>
      </c>
      <c r="AO11" s="892">
        <v>0</v>
      </c>
      <c r="AP11" s="892">
        <v>0</v>
      </c>
      <c r="AQ11" s="892">
        <v>0</v>
      </c>
      <c r="AR11" s="892">
        <v>0</v>
      </c>
      <c r="AS11" s="892">
        <v>0</v>
      </c>
      <c r="AT11" s="892">
        <v>0</v>
      </c>
      <c r="AU11" s="972">
        <v>6343.7571109846203</v>
      </c>
      <c r="AV11" s="973">
        <v>6343.7571109846203</v>
      </c>
      <c r="AW11" s="972"/>
      <c r="AX11" s="973">
        <v>35987.86099964015</v>
      </c>
      <c r="AY11" s="974"/>
      <c r="AZ11" s="892">
        <v>0</v>
      </c>
      <c r="BA11" s="892">
        <v>0</v>
      </c>
      <c r="BB11" s="892">
        <v>0</v>
      </c>
      <c r="BC11" s="975">
        <v>845.0297619534042</v>
      </c>
      <c r="BD11" s="975">
        <v>2411.3705894562245</v>
      </c>
      <c r="BE11" s="975">
        <v>3161.5402697179679</v>
      </c>
      <c r="BF11" s="975">
        <v>845.90102988615604</v>
      </c>
      <c r="BG11" s="975">
        <v>303.80265318627954</v>
      </c>
      <c r="BH11" s="975">
        <v>150.95039134742149</v>
      </c>
      <c r="BI11" s="975">
        <v>11001.921766181686</v>
      </c>
      <c r="BJ11" s="976">
        <v>18720.516461729138</v>
      </c>
      <c r="BL11" s="892">
        <v>0</v>
      </c>
      <c r="BM11" s="892">
        <v>0</v>
      </c>
      <c r="BN11" s="892">
        <v>0</v>
      </c>
      <c r="BO11" s="892">
        <v>0</v>
      </c>
      <c r="BP11" s="892">
        <v>0</v>
      </c>
      <c r="BQ11" s="892">
        <v>0</v>
      </c>
      <c r="BR11" s="892">
        <v>0</v>
      </c>
      <c r="BS11" s="975">
        <v>8460.3010275548804</v>
      </c>
      <c r="BT11" s="976">
        <v>8460.3010275548804</v>
      </c>
      <c r="BV11" s="892">
        <v>0</v>
      </c>
      <c r="BW11" s="975">
        <v>214.78184111754663</v>
      </c>
      <c r="BX11" s="975">
        <v>133.92874824763391</v>
      </c>
      <c r="BY11" s="975">
        <v>362.71189078333379</v>
      </c>
      <c r="BZ11" s="975">
        <v>298.02941648740358</v>
      </c>
      <c r="CA11" s="975">
        <v>26.537827688860574</v>
      </c>
      <c r="CB11" s="975">
        <v>26.537827688860574</v>
      </c>
      <c r="CC11" s="975">
        <v>5.1836045574390139</v>
      </c>
      <c r="CD11" s="975">
        <v>4752.5489449417546</v>
      </c>
      <c r="CE11" s="976">
        <v>5820.2601015128321</v>
      </c>
      <c r="CF11" s="975"/>
      <c r="CG11" s="976">
        <v>33001.077590796849</v>
      </c>
      <c r="CH11" s="962"/>
      <c r="CI11" s="892">
        <v>0</v>
      </c>
      <c r="CJ11" s="933">
        <v>11327.485381298282</v>
      </c>
      <c r="CK11" s="973">
        <v>11327.485381298282</v>
      </c>
      <c r="CL11" s="76"/>
      <c r="CM11" s="893">
        <v>0</v>
      </c>
      <c r="CN11" s="893">
        <v>0</v>
      </c>
      <c r="CO11" s="893">
        <v>0</v>
      </c>
      <c r="CP11" s="893">
        <v>0</v>
      </c>
      <c r="CQ11" s="893">
        <v>0</v>
      </c>
      <c r="CR11" s="893">
        <v>0</v>
      </c>
      <c r="CS11" s="893">
        <v>0</v>
      </c>
      <c r="CT11" s="893">
        <v>14165.013134454564</v>
      </c>
      <c r="CU11" s="976">
        <v>14165.013134454564</v>
      </c>
      <c r="CV11" s="975"/>
      <c r="CW11" s="976">
        <v>25492.498515752846</v>
      </c>
    </row>
    <row r="12" spans="1:101">
      <c r="A12" s="971">
        <v>2001</v>
      </c>
      <c r="B12" s="892">
        <v>0</v>
      </c>
      <c r="C12" s="892">
        <v>0</v>
      </c>
      <c r="D12" s="892">
        <v>0</v>
      </c>
      <c r="E12" s="892">
        <v>0</v>
      </c>
      <c r="F12" s="892">
        <v>0</v>
      </c>
      <c r="G12" s="892">
        <v>0</v>
      </c>
      <c r="H12" s="892">
        <v>0</v>
      </c>
      <c r="I12" s="892">
        <v>0</v>
      </c>
      <c r="J12" s="892">
        <v>0</v>
      </c>
      <c r="K12" s="972">
        <v>4235.3650721192453</v>
      </c>
      <c r="L12" s="973">
        <v>4235.3650721192453</v>
      </c>
      <c r="M12" s="961"/>
      <c r="N12" s="892">
        <v>0</v>
      </c>
      <c r="O12" s="892">
        <v>0</v>
      </c>
      <c r="P12" s="892">
        <v>0</v>
      </c>
      <c r="Q12" s="892">
        <v>0</v>
      </c>
      <c r="R12" s="892">
        <v>0</v>
      </c>
      <c r="S12" s="892">
        <v>0</v>
      </c>
      <c r="T12" s="892">
        <v>0</v>
      </c>
      <c r="U12" s="892">
        <v>0</v>
      </c>
      <c r="V12" s="892">
        <v>0</v>
      </c>
      <c r="W12" s="972">
        <v>16452.140435265541</v>
      </c>
      <c r="X12" s="973">
        <v>16452.140435265541</v>
      </c>
      <c r="Y12" s="961"/>
      <c r="Z12" s="892">
        <v>0</v>
      </c>
      <c r="AA12" s="892">
        <v>0</v>
      </c>
      <c r="AB12" s="892">
        <v>0</v>
      </c>
      <c r="AC12" s="892">
        <v>0</v>
      </c>
      <c r="AD12" s="892">
        <v>0</v>
      </c>
      <c r="AE12" s="892">
        <v>0</v>
      </c>
      <c r="AF12" s="892">
        <v>0</v>
      </c>
      <c r="AG12" s="892">
        <v>0</v>
      </c>
      <c r="AH12" s="892">
        <v>0</v>
      </c>
      <c r="AI12" s="972">
        <v>9331.0647244789634</v>
      </c>
      <c r="AJ12" s="973">
        <v>9331.0647244789634</v>
      </c>
      <c r="AK12" s="961"/>
      <c r="AL12" s="892">
        <v>0</v>
      </c>
      <c r="AM12" s="892">
        <v>0</v>
      </c>
      <c r="AN12" s="892">
        <v>0</v>
      </c>
      <c r="AO12" s="892">
        <v>0</v>
      </c>
      <c r="AP12" s="892">
        <v>0</v>
      </c>
      <c r="AQ12" s="892">
        <v>0</v>
      </c>
      <c r="AR12" s="892">
        <v>0</v>
      </c>
      <c r="AS12" s="892">
        <v>0</v>
      </c>
      <c r="AT12" s="892">
        <v>0</v>
      </c>
      <c r="AU12" s="972">
        <v>6572.5848334276379</v>
      </c>
      <c r="AV12" s="973">
        <v>6572.5848334276379</v>
      </c>
      <c r="AW12" s="972"/>
      <c r="AX12" s="973">
        <v>36591.155065291387</v>
      </c>
      <c r="AY12" s="974"/>
      <c r="AZ12" s="892">
        <v>0</v>
      </c>
      <c r="BA12" s="892">
        <v>0</v>
      </c>
      <c r="BB12" s="892">
        <v>0</v>
      </c>
      <c r="BC12" s="975">
        <v>1614.4412199918843</v>
      </c>
      <c r="BD12" s="975">
        <v>3086.7360380602827</v>
      </c>
      <c r="BE12" s="975">
        <v>3392.5415251629165</v>
      </c>
      <c r="BF12" s="975">
        <v>835.00142234758653</v>
      </c>
      <c r="BG12" s="975">
        <v>299.69741314208449</v>
      </c>
      <c r="BH12" s="975">
        <v>148.39421262573327</v>
      </c>
      <c r="BI12" s="975">
        <v>9637.3525813303459</v>
      </c>
      <c r="BJ12" s="976">
        <v>19014.164412660833</v>
      </c>
      <c r="BL12" s="892">
        <v>0</v>
      </c>
      <c r="BM12" s="892">
        <v>0</v>
      </c>
      <c r="BN12" s="892">
        <v>0</v>
      </c>
      <c r="BO12" s="892">
        <v>0</v>
      </c>
      <c r="BP12" s="892">
        <v>0</v>
      </c>
      <c r="BQ12" s="892">
        <v>0</v>
      </c>
      <c r="BR12" s="892">
        <v>0</v>
      </c>
      <c r="BS12" s="975">
        <v>8747.8116432348615</v>
      </c>
      <c r="BT12" s="976">
        <v>8747.8116432348615</v>
      </c>
      <c r="BV12" s="892">
        <v>0</v>
      </c>
      <c r="BW12" s="975">
        <v>431.09016721043895</v>
      </c>
      <c r="BX12" s="975">
        <v>242.02468491184047</v>
      </c>
      <c r="BY12" s="975">
        <v>548.58563622724012</v>
      </c>
      <c r="BZ12" s="975">
        <v>375.65656685593279</v>
      </c>
      <c r="CA12" s="975">
        <v>32.500902287851197</v>
      </c>
      <c r="CB12" s="975">
        <v>32.500902287851197</v>
      </c>
      <c r="CC12" s="975">
        <v>5.1715941896649618</v>
      </c>
      <c r="CD12" s="975">
        <v>4409.0435535112056</v>
      </c>
      <c r="CE12" s="976">
        <v>6076.574007482026</v>
      </c>
      <c r="CF12" s="975"/>
      <c r="CG12" s="976">
        <v>33838.550063377719</v>
      </c>
      <c r="CH12" s="962"/>
      <c r="CI12" s="892">
        <v>0</v>
      </c>
      <c r="CJ12" s="933">
        <v>11424.393867567573</v>
      </c>
      <c r="CK12" s="973">
        <v>11424.393867567573</v>
      </c>
      <c r="CL12" s="76"/>
      <c r="CM12" s="893">
        <v>0</v>
      </c>
      <c r="CN12" s="893">
        <v>0</v>
      </c>
      <c r="CO12" s="893">
        <v>0</v>
      </c>
      <c r="CP12" s="893">
        <v>0</v>
      </c>
      <c r="CQ12" s="893">
        <v>0</v>
      </c>
      <c r="CR12" s="893">
        <v>0</v>
      </c>
      <c r="CS12" s="893">
        <v>0</v>
      </c>
      <c r="CT12" s="893">
        <v>14412.883891752625</v>
      </c>
      <c r="CU12" s="976">
        <v>14412.883891752625</v>
      </c>
      <c r="CV12" s="975"/>
      <c r="CW12" s="976">
        <v>25837.277759320197</v>
      </c>
    </row>
    <row r="13" spans="1:101">
      <c r="A13" s="971">
        <v>2002</v>
      </c>
      <c r="B13" s="892">
        <v>0</v>
      </c>
      <c r="C13" s="892">
        <v>0</v>
      </c>
      <c r="D13" s="892">
        <v>0</v>
      </c>
      <c r="E13" s="892">
        <v>0</v>
      </c>
      <c r="F13" s="892">
        <v>0</v>
      </c>
      <c r="G13" s="892">
        <v>0</v>
      </c>
      <c r="H13" s="892">
        <v>0</v>
      </c>
      <c r="I13" s="892">
        <v>0</v>
      </c>
      <c r="J13" s="892">
        <v>0</v>
      </c>
      <c r="K13" s="972">
        <v>4236.5411957651822</v>
      </c>
      <c r="L13" s="973">
        <v>4236.5411957651822</v>
      </c>
      <c r="M13" s="961"/>
      <c r="N13" s="892">
        <v>0</v>
      </c>
      <c r="O13" s="892">
        <v>0</v>
      </c>
      <c r="P13" s="972">
        <v>332.09944556799996</v>
      </c>
      <c r="Q13" s="972">
        <v>469.27349655584533</v>
      </c>
      <c r="R13" s="972">
        <v>293.26127669239554</v>
      </c>
      <c r="S13" s="972">
        <v>15.045908669935821</v>
      </c>
      <c r="T13" s="972">
        <v>2.3222365275326209</v>
      </c>
      <c r="U13" s="972">
        <v>1.2106001589157931</v>
      </c>
      <c r="V13" s="972">
        <v>0.77976641666598667</v>
      </c>
      <c r="W13" s="972">
        <v>15556.812787389928</v>
      </c>
      <c r="X13" s="973">
        <v>16670.805517979221</v>
      </c>
      <c r="Y13" s="961"/>
      <c r="Z13" s="892">
        <v>0</v>
      </c>
      <c r="AA13" s="892">
        <v>0</v>
      </c>
      <c r="AB13" s="972">
        <v>223.036667905607</v>
      </c>
      <c r="AC13" s="972">
        <v>445.2252876442725</v>
      </c>
      <c r="AD13" s="972">
        <v>150.52854963211115</v>
      </c>
      <c r="AE13" s="972">
        <v>27.561565425597824</v>
      </c>
      <c r="AF13" s="972">
        <v>1.6960963338829429</v>
      </c>
      <c r="AG13" s="892">
        <v>0</v>
      </c>
      <c r="AH13" s="892">
        <v>0</v>
      </c>
      <c r="AI13" s="972">
        <v>8509.9132948238166</v>
      </c>
      <c r="AJ13" s="973">
        <v>9357.9614617652878</v>
      </c>
      <c r="AK13" s="961"/>
      <c r="AL13" s="892">
        <v>0</v>
      </c>
      <c r="AM13" s="892">
        <v>0</v>
      </c>
      <c r="AN13" s="972">
        <v>90.874361885534071</v>
      </c>
      <c r="AO13" s="972">
        <v>240.54978146170785</v>
      </c>
      <c r="AP13" s="972">
        <v>187.09427447021719</v>
      </c>
      <c r="AQ13" s="972">
        <v>5.3455506991490633</v>
      </c>
      <c r="AR13" s="972">
        <v>5.3455506991490633</v>
      </c>
      <c r="AS13" s="972">
        <v>5.3455506991490633</v>
      </c>
      <c r="AT13" s="892">
        <v>0</v>
      </c>
      <c r="AU13" s="972">
        <v>6234.1136343357048</v>
      </c>
      <c r="AV13" s="973">
        <v>6768.668704250611</v>
      </c>
      <c r="AW13" s="972"/>
      <c r="AX13" s="973">
        <v>37033.976879760303</v>
      </c>
      <c r="AY13" s="974"/>
      <c r="AZ13" s="892">
        <v>0</v>
      </c>
      <c r="BA13" s="892">
        <v>0</v>
      </c>
      <c r="BB13" s="892">
        <v>0</v>
      </c>
      <c r="BC13" s="975">
        <v>2548.3975928766095</v>
      </c>
      <c r="BD13" s="975">
        <v>3641.5275016719697</v>
      </c>
      <c r="BE13" s="975">
        <v>3479.3998691319925</v>
      </c>
      <c r="BF13" s="975">
        <v>818.32397017337257</v>
      </c>
      <c r="BG13" s="975">
        <v>293.28345898846175</v>
      </c>
      <c r="BH13" s="975">
        <v>144.4211648147118</v>
      </c>
      <c r="BI13" s="975">
        <v>8305.4207823689176</v>
      </c>
      <c r="BJ13" s="976">
        <v>19230.774340026037</v>
      </c>
      <c r="BL13" s="892">
        <v>0</v>
      </c>
      <c r="BM13" s="892">
        <v>0</v>
      </c>
      <c r="BN13" s="892">
        <v>0</v>
      </c>
      <c r="BO13" s="892">
        <v>0</v>
      </c>
      <c r="BP13" s="892">
        <v>0</v>
      </c>
      <c r="BQ13" s="892">
        <v>0</v>
      </c>
      <c r="BR13" s="892">
        <v>0</v>
      </c>
      <c r="BS13" s="975">
        <v>9104.9275187356252</v>
      </c>
      <c r="BT13" s="976">
        <v>9104.9275187356252</v>
      </c>
      <c r="BV13" s="892">
        <v>0</v>
      </c>
      <c r="BW13" s="975">
        <v>697.47469638332393</v>
      </c>
      <c r="BX13" s="975">
        <v>354.31704771994799</v>
      </c>
      <c r="BY13" s="975">
        <v>719.36843753311416</v>
      </c>
      <c r="BZ13" s="975">
        <v>416.07618628983175</v>
      </c>
      <c r="CA13" s="975">
        <v>32.394116082208278</v>
      </c>
      <c r="CB13" s="975">
        <v>32.394116082208278</v>
      </c>
      <c r="CC13" s="975">
        <v>5.1485218703917957</v>
      </c>
      <c r="CD13" s="975">
        <v>4038.5443769287394</v>
      </c>
      <c r="CE13" s="976">
        <v>6295.7174988897659</v>
      </c>
      <c r="CF13" s="975"/>
      <c r="CG13" s="976">
        <v>34631.41935765143</v>
      </c>
      <c r="CH13" s="962"/>
      <c r="CI13" s="892">
        <v>0</v>
      </c>
      <c r="CJ13" s="933">
        <v>11524.663722718322</v>
      </c>
      <c r="CK13" s="973">
        <v>11524.663722718322</v>
      </c>
      <c r="CL13" s="76"/>
      <c r="CM13" s="893">
        <v>0</v>
      </c>
      <c r="CN13" s="893">
        <v>0</v>
      </c>
      <c r="CO13" s="893">
        <v>0</v>
      </c>
      <c r="CP13" s="893">
        <v>0</v>
      </c>
      <c r="CQ13" s="893">
        <v>0</v>
      </c>
      <c r="CR13" s="893">
        <v>0</v>
      </c>
      <c r="CS13" s="893">
        <v>0</v>
      </c>
      <c r="CT13" s="893">
        <v>14678.091226785167</v>
      </c>
      <c r="CU13" s="976">
        <v>14678.091226785167</v>
      </c>
      <c r="CV13" s="975"/>
      <c r="CW13" s="976">
        <v>26202.754949503491</v>
      </c>
    </row>
    <row r="14" spans="1:101">
      <c r="A14" s="971">
        <v>2003</v>
      </c>
      <c r="B14" s="892">
        <v>0</v>
      </c>
      <c r="C14" s="892">
        <v>0</v>
      </c>
      <c r="D14" s="892">
        <v>0</v>
      </c>
      <c r="E14" s="892">
        <v>0</v>
      </c>
      <c r="F14" s="892">
        <v>0</v>
      </c>
      <c r="G14" s="892">
        <v>0</v>
      </c>
      <c r="H14" s="892">
        <v>0</v>
      </c>
      <c r="I14" s="892">
        <v>0</v>
      </c>
      <c r="J14" s="892">
        <v>0</v>
      </c>
      <c r="K14" s="972">
        <v>4231.0637063175618</v>
      </c>
      <c r="L14" s="973">
        <v>4231.0637063175618</v>
      </c>
      <c r="M14" s="961"/>
      <c r="N14" s="892">
        <v>0</v>
      </c>
      <c r="O14" s="972">
        <v>1.7443508134716432</v>
      </c>
      <c r="P14" s="972">
        <v>1071.3943543833436</v>
      </c>
      <c r="Q14" s="972">
        <v>743.95772804342585</v>
      </c>
      <c r="R14" s="972">
        <v>432.74112066941365</v>
      </c>
      <c r="S14" s="972">
        <v>20.856911265630842</v>
      </c>
      <c r="T14" s="972">
        <v>2.9031465789451358</v>
      </c>
      <c r="U14" s="972">
        <v>1.5591887008100747</v>
      </c>
      <c r="V14" s="972">
        <v>1.4773253457112729</v>
      </c>
      <c r="W14" s="972">
        <v>14605.121736892146</v>
      </c>
      <c r="X14" s="973">
        <v>16881.755862692899</v>
      </c>
      <c r="Y14" s="961"/>
      <c r="Z14" s="892">
        <v>0</v>
      </c>
      <c r="AA14" s="972">
        <v>20.770442733693169</v>
      </c>
      <c r="AB14" s="972">
        <v>538.29683272327441</v>
      </c>
      <c r="AC14" s="972">
        <v>826.50201764918472</v>
      </c>
      <c r="AD14" s="972">
        <v>254.07667493415798</v>
      </c>
      <c r="AE14" s="972">
        <v>35.814064367477243</v>
      </c>
      <c r="AF14" s="972">
        <v>1.692669986092306</v>
      </c>
      <c r="AG14" s="892">
        <v>0</v>
      </c>
      <c r="AH14" s="892">
        <v>0</v>
      </c>
      <c r="AI14" s="972">
        <v>7701.6005546577326</v>
      </c>
      <c r="AJ14" s="973">
        <v>9378.7532570516123</v>
      </c>
      <c r="AK14" s="961"/>
      <c r="AL14" s="892">
        <v>0</v>
      </c>
      <c r="AM14" s="972">
        <v>1.0505635145381875</v>
      </c>
      <c r="AN14" s="972">
        <v>243.18493147445798</v>
      </c>
      <c r="AO14" s="972">
        <v>461.11216064060386</v>
      </c>
      <c r="AP14" s="972">
        <v>334.12964293680085</v>
      </c>
      <c r="AQ14" s="972">
        <v>9.5465612267657374</v>
      </c>
      <c r="AR14" s="972">
        <v>5.344307168612989</v>
      </c>
      <c r="AS14" s="972">
        <v>5.344307168612989</v>
      </c>
      <c r="AT14" s="892">
        <v>0</v>
      </c>
      <c r="AU14" s="972">
        <v>5894.6216079199849</v>
      </c>
      <c r="AV14" s="973">
        <v>6954.3340820503772</v>
      </c>
      <c r="AW14" s="972"/>
      <c r="AX14" s="973">
        <v>37445.906908112447</v>
      </c>
      <c r="AY14" s="974"/>
      <c r="AZ14" s="892">
        <v>0</v>
      </c>
      <c r="BA14" s="892">
        <v>0</v>
      </c>
      <c r="BB14" s="975">
        <v>3.1311352955955756</v>
      </c>
      <c r="BC14" s="975">
        <v>3699.8175579383865</v>
      </c>
      <c r="BD14" s="975">
        <v>4019.533645762227</v>
      </c>
      <c r="BE14" s="975">
        <v>3476.4922196289658</v>
      </c>
      <c r="BF14" s="975">
        <v>792.94956436989787</v>
      </c>
      <c r="BG14" s="975">
        <v>283.49778498552598</v>
      </c>
      <c r="BH14" s="975">
        <v>138.61816107787607</v>
      </c>
      <c r="BI14" s="975">
        <v>7023.4524714153695</v>
      </c>
      <c r="BJ14" s="976">
        <v>19437.492540473846</v>
      </c>
      <c r="BL14" s="892">
        <v>0</v>
      </c>
      <c r="BM14" s="892">
        <v>0</v>
      </c>
      <c r="BN14" s="892">
        <v>0</v>
      </c>
      <c r="BO14" s="892">
        <v>0</v>
      </c>
      <c r="BP14" s="892">
        <v>0</v>
      </c>
      <c r="BQ14" s="892">
        <v>0</v>
      </c>
      <c r="BR14" s="892">
        <v>0</v>
      </c>
      <c r="BS14" s="975">
        <v>9516.2262888140922</v>
      </c>
      <c r="BT14" s="976">
        <v>9516.2262888140922</v>
      </c>
      <c r="BV14" s="892">
        <v>0</v>
      </c>
      <c r="BW14" s="975">
        <v>1098.0749906426881</v>
      </c>
      <c r="BX14" s="975">
        <v>536.17210567686914</v>
      </c>
      <c r="BY14" s="975">
        <v>826.2057033427925</v>
      </c>
      <c r="BZ14" s="975">
        <v>443.21128045334638</v>
      </c>
      <c r="CA14" s="975">
        <v>39.531781506811996</v>
      </c>
      <c r="CB14" s="975">
        <v>32.206436580510271</v>
      </c>
      <c r="CC14" s="975">
        <v>5.1068712797268683</v>
      </c>
      <c r="CD14" s="975">
        <v>3647.1432155172556</v>
      </c>
      <c r="CE14" s="976">
        <v>6627.6523850000012</v>
      </c>
      <c r="CF14" s="975"/>
      <c r="CG14" s="976">
        <v>35581.371214287938</v>
      </c>
      <c r="CH14" s="962"/>
      <c r="CI14" s="977">
        <v>7.3986552852531711</v>
      </c>
      <c r="CJ14" s="933">
        <v>11625.787411626781</v>
      </c>
      <c r="CK14" s="973">
        <v>11633.186066912034</v>
      </c>
      <c r="CL14" s="76"/>
      <c r="CM14" s="893">
        <v>77.1611819584123</v>
      </c>
      <c r="CN14" s="893">
        <v>894.83869191656095</v>
      </c>
      <c r="CO14" s="893">
        <v>14.42694364036182</v>
      </c>
      <c r="CP14" s="893">
        <v>0.20665353685137025</v>
      </c>
      <c r="CQ14" s="893">
        <v>0</v>
      </c>
      <c r="CR14" s="893">
        <v>0</v>
      </c>
      <c r="CS14" s="893">
        <v>4.6573751252835027</v>
      </c>
      <c r="CT14" s="893">
        <v>13975.736764451172</v>
      </c>
      <c r="CU14" s="976">
        <v>14967.027610628642</v>
      </c>
      <c r="CV14" s="975"/>
      <c r="CW14" s="976">
        <v>26600.213677540676</v>
      </c>
    </row>
    <row r="15" spans="1:101">
      <c r="A15" s="971">
        <v>2004</v>
      </c>
      <c r="B15" s="892">
        <v>0</v>
      </c>
      <c r="C15" s="972">
        <v>2.1785567605907192</v>
      </c>
      <c r="D15" s="972">
        <v>37.035464930042224</v>
      </c>
      <c r="E15" s="972">
        <v>30.499794648270068</v>
      </c>
      <c r="F15" s="972">
        <v>126.35629211426169</v>
      </c>
      <c r="G15" s="972">
        <v>17.428454084725754</v>
      </c>
      <c r="H15" s="972">
        <v>2.1785567605907192</v>
      </c>
      <c r="I15" s="972">
        <v>2.1785567605907192</v>
      </c>
      <c r="J15" s="892">
        <v>0</v>
      </c>
      <c r="K15" s="972">
        <v>4000.3738203766907</v>
      </c>
      <c r="L15" s="973">
        <v>4218.2294964357625</v>
      </c>
      <c r="M15" s="961"/>
      <c r="N15" s="892">
        <v>0</v>
      </c>
      <c r="O15" s="972">
        <v>5.9302324432604161</v>
      </c>
      <c r="P15" s="972">
        <v>1956.2087492716373</v>
      </c>
      <c r="Q15" s="972">
        <v>929.12491565589812</v>
      </c>
      <c r="R15" s="972">
        <v>547.43154315598179</v>
      </c>
      <c r="S15" s="972">
        <v>26.830787488026232</v>
      </c>
      <c r="T15" s="972">
        <v>2.9022115478180108</v>
      </c>
      <c r="U15" s="972">
        <v>1.5586906176574551</v>
      </c>
      <c r="V15" s="972">
        <v>2.07493554211743</v>
      </c>
      <c r="W15" s="972">
        <v>13606.357934277601</v>
      </c>
      <c r="X15" s="973">
        <v>17078.419999999998</v>
      </c>
      <c r="Y15" s="961"/>
      <c r="Z15" s="892">
        <v>0</v>
      </c>
      <c r="AA15" s="972">
        <v>52.962034625357425</v>
      </c>
      <c r="AB15" s="972">
        <v>919.91674215058345</v>
      </c>
      <c r="AC15" s="972">
        <v>1134.9483987911879</v>
      </c>
      <c r="AD15" s="972">
        <v>330.07349410596044</v>
      </c>
      <c r="AE15" s="972">
        <v>39.762743680259419</v>
      </c>
      <c r="AF15" s="972">
        <v>1.6887480840977003</v>
      </c>
      <c r="AG15" s="892">
        <v>0</v>
      </c>
      <c r="AH15" s="892">
        <v>0</v>
      </c>
      <c r="AI15" s="972">
        <v>6910.6278385625528</v>
      </c>
      <c r="AJ15" s="973">
        <v>9389.98</v>
      </c>
      <c r="AK15" s="961"/>
      <c r="AL15" s="892">
        <v>0</v>
      </c>
      <c r="AM15" s="972">
        <v>4.6542448286195679</v>
      </c>
      <c r="AN15" s="972">
        <v>443.90834438640275</v>
      </c>
      <c r="AO15" s="972">
        <v>661.76814048674748</v>
      </c>
      <c r="AP15" s="972">
        <v>431.85183418010735</v>
      </c>
      <c r="AQ15" s="972">
        <v>14.692207968054813</v>
      </c>
      <c r="AR15" s="972">
        <v>6.8870057706892425</v>
      </c>
      <c r="AS15" s="972">
        <v>10.490931476393477</v>
      </c>
      <c r="AT15" s="892">
        <v>0</v>
      </c>
      <c r="AU15" s="972">
        <v>5552.2127217353245</v>
      </c>
      <c r="AV15" s="973">
        <v>7126.4654308323388</v>
      </c>
      <c r="AW15" s="972"/>
      <c r="AX15" s="973">
        <v>37813.094927268103</v>
      </c>
      <c r="AY15" s="974"/>
      <c r="AZ15" s="892">
        <v>0</v>
      </c>
      <c r="BA15" s="892">
        <v>0</v>
      </c>
      <c r="BB15" s="975">
        <v>95.051604200830013</v>
      </c>
      <c r="BC15" s="975">
        <v>4931.2914406433274</v>
      </c>
      <c r="BD15" s="975">
        <v>4234.0997020838895</v>
      </c>
      <c r="BE15" s="975">
        <v>3400.0766499372598</v>
      </c>
      <c r="BF15" s="975">
        <v>756.19722779039171</v>
      </c>
      <c r="BG15" s="975">
        <v>269.71597916748732</v>
      </c>
      <c r="BH15" s="975">
        <v>130.65329051133747</v>
      </c>
      <c r="BI15" s="975">
        <v>5809.748188447752</v>
      </c>
      <c r="BJ15" s="976">
        <v>19626.834082782276</v>
      </c>
      <c r="BL15" s="892">
        <v>0</v>
      </c>
      <c r="BM15" s="892">
        <v>0</v>
      </c>
      <c r="BN15" s="892">
        <v>0</v>
      </c>
      <c r="BO15" s="892">
        <v>0</v>
      </c>
      <c r="BP15" s="892">
        <v>0</v>
      </c>
      <c r="BQ15" s="892">
        <v>0</v>
      </c>
      <c r="BR15" s="892">
        <v>0</v>
      </c>
      <c r="BS15" s="975">
        <v>9930.2316978997187</v>
      </c>
      <c r="BT15" s="976">
        <v>9930.2316978997187</v>
      </c>
      <c r="BV15" s="892">
        <v>0</v>
      </c>
      <c r="BW15" s="975">
        <v>1866.7825971584273</v>
      </c>
      <c r="BX15" s="975">
        <v>754.6058031243939</v>
      </c>
      <c r="BY15" s="975">
        <v>898.15838845509495</v>
      </c>
      <c r="BZ15" s="975">
        <v>472.55757985530283</v>
      </c>
      <c r="CA15" s="975">
        <v>39.190166729860472</v>
      </c>
      <c r="CB15" s="975">
        <v>31.879620007471154</v>
      </c>
      <c r="CC15" s="975">
        <v>5.0362156861781413</v>
      </c>
      <c r="CD15" s="975">
        <v>3242.1096289832703</v>
      </c>
      <c r="CE15" s="976">
        <v>7310.32</v>
      </c>
      <c r="CF15" s="975"/>
      <c r="CG15" s="976">
        <v>36867.385780681994</v>
      </c>
      <c r="CH15" s="962"/>
      <c r="CI15" s="977">
        <v>18.207469351974037</v>
      </c>
      <c r="CJ15" s="933">
        <v>11716.591351637881</v>
      </c>
      <c r="CK15" s="973">
        <v>11734.798820989854</v>
      </c>
      <c r="CL15" s="76"/>
      <c r="CM15" s="893">
        <v>226.61066434508484</v>
      </c>
      <c r="CN15" s="893">
        <v>1694.6238006292338</v>
      </c>
      <c r="CO15" s="893">
        <v>41.27864278216456</v>
      </c>
      <c r="CP15" s="893">
        <v>2.7830714114664299</v>
      </c>
      <c r="CQ15" s="893">
        <v>0.37144455656995945</v>
      </c>
      <c r="CR15" s="893">
        <v>0</v>
      </c>
      <c r="CS15" s="893">
        <v>7.14434842262476</v>
      </c>
      <c r="CT15" s="893">
        <v>13287.492929879994</v>
      </c>
      <c r="CU15" s="976">
        <v>15260.304902027139</v>
      </c>
      <c r="CV15" s="975"/>
      <c r="CW15" s="976">
        <v>26995.103723016993</v>
      </c>
    </row>
    <row r="16" spans="1:101">
      <c r="A16" s="971">
        <v>2005</v>
      </c>
      <c r="B16" s="892">
        <v>0</v>
      </c>
      <c r="C16" s="972">
        <v>5.7399055130552386</v>
      </c>
      <c r="D16" s="972">
        <v>72.647604100166419</v>
      </c>
      <c r="E16" s="972">
        <v>66.112511684617544</v>
      </c>
      <c r="F16" s="972">
        <v>277.1170382227603</v>
      </c>
      <c r="G16" s="972">
        <v>24.54999585720822</v>
      </c>
      <c r="H16" s="972">
        <v>4.5527250548755891</v>
      </c>
      <c r="I16" s="972">
        <v>4.5527250548755891</v>
      </c>
      <c r="J16" s="892">
        <v>0</v>
      </c>
      <c r="K16" s="972">
        <v>3759.5752605485454</v>
      </c>
      <c r="L16" s="973">
        <v>4214.8477660361041</v>
      </c>
      <c r="M16" s="961"/>
      <c r="N16" s="892">
        <v>0</v>
      </c>
      <c r="O16" s="972">
        <v>25.158999069347832</v>
      </c>
      <c r="P16" s="972">
        <v>2968.2895128326131</v>
      </c>
      <c r="Q16" s="972">
        <v>1095.2874186580757</v>
      </c>
      <c r="R16" s="972">
        <v>627.25654004542946</v>
      </c>
      <c r="S16" s="972">
        <v>30.020822073887008</v>
      </c>
      <c r="T16" s="972">
        <v>2.9002165048049764</v>
      </c>
      <c r="U16" s="972">
        <v>1.5576348280180925</v>
      </c>
      <c r="V16" s="972">
        <v>2.0739534610236414</v>
      </c>
      <c r="W16" s="972">
        <v>12573.106902526799</v>
      </c>
      <c r="X16" s="973">
        <v>17325.651999999998</v>
      </c>
      <c r="Y16" s="961"/>
      <c r="Z16" s="972">
        <v>0.81332605209492526</v>
      </c>
      <c r="AA16" s="972">
        <v>89.448563044164061</v>
      </c>
      <c r="AB16" s="972">
        <v>1364.7520596757806</v>
      </c>
      <c r="AC16" s="972">
        <v>1399.8578398220966</v>
      </c>
      <c r="AD16" s="972">
        <v>389.19618053000102</v>
      </c>
      <c r="AE16" s="972">
        <v>39.612963856002857</v>
      </c>
      <c r="AF16" s="972">
        <v>1.6812139788413141</v>
      </c>
      <c r="AG16" s="892">
        <v>0</v>
      </c>
      <c r="AH16" s="892">
        <v>0</v>
      </c>
      <c r="AI16" s="972">
        <v>6141.8308530410195</v>
      </c>
      <c r="AJ16" s="973">
        <v>9427.1930000000011</v>
      </c>
      <c r="AK16" s="961"/>
      <c r="AL16" s="892">
        <v>0</v>
      </c>
      <c r="AM16" s="972">
        <v>18.017422653776869</v>
      </c>
      <c r="AN16" s="972">
        <v>692.3163690340599</v>
      </c>
      <c r="AO16" s="972">
        <v>869.94383336754709</v>
      </c>
      <c r="AP16" s="972">
        <v>485.09133677179585</v>
      </c>
      <c r="AQ16" s="972">
        <v>20.031182819395966</v>
      </c>
      <c r="AR16" s="972">
        <v>10.089965757217444</v>
      </c>
      <c r="AS16" s="972">
        <v>12.623902843971152</v>
      </c>
      <c r="AT16" s="892">
        <v>0</v>
      </c>
      <c r="AU16" s="972">
        <v>5203.8842212405925</v>
      </c>
      <c r="AV16" s="973">
        <v>7311.9982344883574</v>
      </c>
      <c r="AW16" s="972"/>
      <c r="AX16" s="973">
        <v>38279.691000524464</v>
      </c>
      <c r="AY16" s="974"/>
      <c r="AZ16" s="892">
        <v>0</v>
      </c>
      <c r="BA16" s="892">
        <v>0</v>
      </c>
      <c r="BB16" s="975">
        <v>344.5213837150369</v>
      </c>
      <c r="BC16" s="975">
        <v>6235.9090275941107</v>
      </c>
      <c r="BD16" s="975">
        <v>4244.4896141039226</v>
      </c>
      <c r="BE16" s="975">
        <v>3280.8844403676612</v>
      </c>
      <c r="BF16" s="975">
        <v>708.03287845701277</v>
      </c>
      <c r="BG16" s="975">
        <v>251.45869857692247</v>
      </c>
      <c r="BH16" s="975">
        <v>120.38018648242107</v>
      </c>
      <c r="BI16" s="975">
        <v>4687.6247400720849</v>
      </c>
      <c r="BJ16" s="976">
        <v>19873.300969369171</v>
      </c>
      <c r="BL16" s="975">
        <v>5.8134630400081404</v>
      </c>
      <c r="BM16" s="975">
        <v>1.1025533351739578</v>
      </c>
      <c r="BN16" s="975">
        <v>806.46764861906036</v>
      </c>
      <c r="BO16" s="975">
        <v>118.27390322775184</v>
      </c>
      <c r="BP16" s="892">
        <v>0</v>
      </c>
      <c r="BQ16" s="975">
        <v>69.460860115959335</v>
      </c>
      <c r="BR16" s="975">
        <v>1.2027854565534084</v>
      </c>
      <c r="BS16" s="975">
        <v>9333.6960091867495</v>
      </c>
      <c r="BT16" s="976">
        <v>10336.017222981256</v>
      </c>
      <c r="BV16" s="892">
        <v>0</v>
      </c>
      <c r="BW16" s="975">
        <v>2897.4170074705598</v>
      </c>
      <c r="BX16" s="975">
        <v>929.77267445005873</v>
      </c>
      <c r="BY16" s="975">
        <v>940.41809026731505</v>
      </c>
      <c r="BZ16" s="975">
        <v>479.08568737517896</v>
      </c>
      <c r="CA16" s="975">
        <v>38.637586778826432</v>
      </c>
      <c r="CB16" s="975">
        <v>31.343978531159163</v>
      </c>
      <c r="CC16" s="975">
        <v>4.9235821129161561</v>
      </c>
      <c r="CD16" s="975">
        <v>2831.6493930139864</v>
      </c>
      <c r="CE16" s="976">
        <v>8153.2480000000014</v>
      </c>
      <c r="CF16" s="975"/>
      <c r="CG16" s="976">
        <v>38362.56619235043</v>
      </c>
      <c r="CH16" s="962"/>
      <c r="CI16" s="977">
        <v>32.089783538355398</v>
      </c>
      <c r="CJ16" s="933">
        <v>11797.602328134688</v>
      </c>
      <c r="CK16" s="973">
        <v>11829.692111673043</v>
      </c>
      <c r="CL16" s="76"/>
      <c r="CM16" s="893">
        <v>447.17972530202212</v>
      </c>
      <c r="CN16" s="893">
        <v>2361.464016101309</v>
      </c>
      <c r="CO16" s="893">
        <v>119.12357848613709</v>
      </c>
      <c r="CP16" s="893">
        <v>7.2639351961947725</v>
      </c>
      <c r="CQ16" s="893">
        <v>3.4888247834735484</v>
      </c>
      <c r="CR16" s="893">
        <v>0</v>
      </c>
      <c r="CS16" s="893">
        <v>7.3416682846129673</v>
      </c>
      <c r="CT16" s="893">
        <v>12612.017357635277</v>
      </c>
      <c r="CU16" s="976">
        <v>15557.879105789027</v>
      </c>
      <c r="CV16" s="975"/>
      <c r="CW16" s="976">
        <v>27387.571217462071</v>
      </c>
    </row>
    <row r="17" spans="1:101">
      <c r="A17" s="971">
        <v>2006</v>
      </c>
      <c r="B17" s="892">
        <v>0</v>
      </c>
      <c r="C17" s="972">
        <v>17.978002688363944</v>
      </c>
      <c r="D17" s="972">
        <v>99.67758781982252</v>
      </c>
      <c r="E17" s="972">
        <v>89.474282570169279</v>
      </c>
      <c r="F17" s="972">
        <v>453.86982284436385</v>
      </c>
      <c r="G17" s="972">
        <v>28.019006389991549</v>
      </c>
      <c r="H17" s="972">
        <v>6.2267147999662535</v>
      </c>
      <c r="I17" s="972">
        <v>5.9558375590049399</v>
      </c>
      <c r="J17" s="892">
        <v>0</v>
      </c>
      <c r="K17" s="972">
        <v>3507.996433698107</v>
      </c>
      <c r="L17" s="973">
        <v>4209.4685656107504</v>
      </c>
      <c r="M17" s="961"/>
      <c r="N17" s="892">
        <v>0</v>
      </c>
      <c r="O17" s="972">
        <v>69.706812517107963</v>
      </c>
      <c r="P17" s="972">
        <v>3995.0022883529823</v>
      </c>
      <c r="Q17" s="972">
        <v>1215.9583476923333</v>
      </c>
      <c r="R17" s="972">
        <v>672.03636497849095</v>
      </c>
      <c r="S17" s="972">
        <v>30.981870974230951</v>
      </c>
      <c r="T17" s="972">
        <v>2.895982185085467</v>
      </c>
      <c r="U17" s="972">
        <v>1.5553920806183177</v>
      </c>
      <c r="V17" s="972">
        <v>2.0719373192965085</v>
      </c>
      <c r="W17" s="972">
        <v>11519.655003899854</v>
      </c>
      <c r="X17" s="973">
        <v>17509.864000000001</v>
      </c>
      <c r="Y17" s="961"/>
      <c r="Z17" s="972">
        <v>1.6682840292722023</v>
      </c>
      <c r="AA17" s="972">
        <v>119.18886508845</v>
      </c>
      <c r="AB17" s="972">
        <v>1882.2990275172015</v>
      </c>
      <c r="AC17" s="972">
        <v>1660.5899413402058</v>
      </c>
      <c r="AD17" s="972">
        <v>422.34984199924418</v>
      </c>
      <c r="AE17" s="972">
        <v>40.202331425096595</v>
      </c>
      <c r="AF17" s="972">
        <v>1.6676132683819558</v>
      </c>
      <c r="AG17" s="892">
        <v>0</v>
      </c>
      <c r="AH17" s="892">
        <v>0</v>
      </c>
      <c r="AI17" s="972">
        <v>5399.4600953321478</v>
      </c>
      <c r="AJ17" s="973">
        <v>9527.4259999999995</v>
      </c>
      <c r="AK17" s="961"/>
      <c r="AL17" s="972">
        <v>2.6890459325964051</v>
      </c>
      <c r="AM17" s="972">
        <v>38.986818855450679</v>
      </c>
      <c r="AN17" s="972">
        <v>1014.6090572667728</v>
      </c>
      <c r="AO17" s="972">
        <v>1044.0515944874783</v>
      </c>
      <c r="AP17" s="972">
        <v>498.34073440295214</v>
      </c>
      <c r="AQ17" s="972">
        <v>22.705251728414929</v>
      </c>
      <c r="AR17" s="972">
        <v>10.133756069284518</v>
      </c>
      <c r="AS17" s="972">
        <v>12.612919775356936</v>
      </c>
      <c r="AT17" s="892">
        <v>0</v>
      </c>
      <c r="AU17" s="972">
        <v>4846.0450842209148</v>
      </c>
      <c r="AV17" s="973">
        <v>7490.1742627392214</v>
      </c>
      <c r="AW17" s="972"/>
      <c r="AX17" s="973">
        <v>38736.932828349978</v>
      </c>
      <c r="AY17" s="974"/>
      <c r="AZ17" s="892">
        <v>0</v>
      </c>
      <c r="BA17" s="892">
        <v>0</v>
      </c>
      <c r="BB17" s="975">
        <v>775.35216478664745</v>
      </c>
      <c r="BC17" s="975">
        <v>7429.9056661923851</v>
      </c>
      <c r="BD17" s="975">
        <v>4155.5340532011223</v>
      </c>
      <c r="BE17" s="975">
        <v>3098.004983316468</v>
      </c>
      <c r="BF17" s="975">
        <v>646.8918814281285</v>
      </c>
      <c r="BG17" s="975">
        <v>228.70886075541054</v>
      </c>
      <c r="BH17" s="975">
        <v>107.92867815025392</v>
      </c>
      <c r="BI17" s="975">
        <v>3677.9122828074692</v>
      </c>
      <c r="BJ17" s="976">
        <v>20120.238570637885</v>
      </c>
      <c r="BL17" s="975">
        <v>10.041889614885038</v>
      </c>
      <c r="BM17" s="975">
        <v>10.243095890962962</v>
      </c>
      <c r="BN17" s="975">
        <v>1592.0639598052567</v>
      </c>
      <c r="BO17" s="975">
        <v>228.05208302058352</v>
      </c>
      <c r="BP17" s="892">
        <v>0</v>
      </c>
      <c r="BQ17" s="975">
        <v>121.83813286128478</v>
      </c>
      <c r="BR17" s="975">
        <v>1.3940861683972805</v>
      </c>
      <c r="BS17" s="975">
        <v>8743.5600095256777</v>
      </c>
      <c r="BT17" s="976">
        <v>10707.193256887047</v>
      </c>
      <c r="BV17" s="892">
        <v>0</v>
      </c>
      <c r="BW17" s="975">
        <v>3690.2169872544819</v>
      </c>
      <c r="BX17" s="975">
        <v>1024.4853551802696</v>
      </c>
      <c r="BY17" s="975">
        <v>937.97981511303681</v>
      </c>
      <c r="BZ17" s="975">
        <v>475.75603522818398</v>
      </c>
      <c r="CA17" s="975">
        <v>37.778704739604308</v>
      </c>
      <c r="CB17" s="975">
        <v>30.51763586992611</v>
      </c>
      <c r="CC17" s="975">
        <v>4.7548547540033175</v>
      </c>
      <c r="CD17" s="975">
        <v>2424.6936118604931</v>
      </c>
      <c r="CE17" s="976">
        <v>8626.1830000000009</v>
      </c>
      <c r="CF17" s="975"/>
      <c r="CG17" s="976">
        <v>39453.614827524929</v>
      </c>
      <c r="CH17" s="962"/>
      <c r="CI17" s="977">
        <v>48.6666291725547</v>
      </c>
      <c r="CJ17" s="933">
        <v>11869.405525243186</v>
      </c>
      <c r="CK17" s="973">
        <v>11918.07215441574</v>
      </c>
      <c r="CL17" s="76"/>
      <c r="CM17" s="893">
        <v>737.66221129079338</v>
      </c>
      <c r="CN17" s="893">
        <v>2927.8759685225978</v>
      </c>
      <c r="CO17" s="893">
        <v>225.63455094702064</v>
      </c>
      <c r="CP17" s="893">
        <v>11.13704554661726</v>
      </c>
      <c r="CQ17" s="893">
        <v>4.4570966120272812</v>
      </c>
      <c r="CR17" s="893">
        <v>0</v>
      </c>
      <c r="CS17" s="893">
        <v>7.3415014272840562</v>
      </c>
      <c r="CT17" s="893">
        <v>11945.59412945473</v>
      </c>
      <c r="CU17" s="976">
        <v>15859.702503801071</v>
      </c>
      <c r="CV17" s="975"/>
      <c r="CW17" s="976">
        <v>27777.774658216811</v>
      </c>
    </row>
    <row r="18" spans="1:101">
      <c r="A18" s="971">
        <v>2007</v>
      </c>
      <c r="B18" s="972">
        <v>0.77815730178248288</v>
      </c>
      <c r="C18" s="972">
        <v>30.658256947275781</v>
      </c>
      <c r="D18" s="972">
        <v>141.50988703579938</v>
      </c>
      <c r="E18" s="972">
        <v>112.53890865246125</v>
      </c>
      <c r="F18" s="972">
        <v>621.45290801994315</v>
      </c>
      <c r="G18" s="972">
        <v>31.309145941644541</v>
      </c>
      <c r="H18" s="972">
        <v>10.030254129881865</v>
      </c>
      <c r="I18" s="972">
        <v>6.7155767728421889</v>
      </c>
      <c r="J18" s="892">
        <v>0</v>
      </c>
      <c r="K18" s="972">
        <v>3246.4076532855956</v>
      </c>
      <c r="L18" s="973">
        <v>4201.400748087226</v>
      </c>
      <c r="M18" s="961"/>
      <c r="N18" s="892">
        <v>0</v>
      </c>
      <c r="O18" s="972">
        <v>130.64560671027721</v>
      </c>
      <c r="P18" s="972">
        <v>5061.3953164597287</v>
      </c>
      <c r="Q18" s="972">
        <v>1300.8541301596319</v>
      </c>
      <c r="R18" s="972">
        <v>696.86132042229622</v>
      </c>
      <c r="S18" s="972">
        <v>30.917840429635753</v>
      </c>
      <c r="T18" s="972">
        <v>2.8875339029055591</v>
      </c>
      <c r="U18" s="972">
        <v>1.5509133492953195</v>
      </c>
      <c r="V18" s="972">
        <v>2.0678193176583228</v>
      </c>
      <c r="W18" s="972">
        <v>10460.095519248571</v>
      </c>
      <c r="X18" s="973">
        <v>17687.275999999998</v>
      </c>
      <c r="Y18" s="961"/>
      <c r="Z18" s="972">
        <v>2.9156652835803567</v>
      </c>
      <c r="AA18" s="972">
        <v>156.26370354572276</v>
      </c>
      <c r="AB18" s="972">
        <v>2415.4568770562728</v>
      </c>
      <c r="AC18" s="972">
        <v>1874.1088882019126</v>
      </c>
      <c r="AD18" s="972">
        <v>446.02407956831712</v>
      </c>
      <c r="AE18" s="972">
        <v>39.741159816296509</v>
      </c>
      <c r="AF18" s="972">
        <v>1.6445411761295032</v>
      </c>
      <c r="AG18" s="892">
        <v>0</v>
      </c>
      <c r="AH18" s="892">
        <v>0</v>
      </c>
      <c r="AI18" s="972">
        <v>4687.3870878955049</v>
      </c>
      <c r="AJ18" s="973">
        <v>9623.5420025437361</v>
      </c>
      <c r="AK18" s="961"/>
      <c r="AL18" s="972">
        <v>3.7724698969241919</v>
      </c>
      <c r="AM18" s="972">
        <v>59.569780049211047</v>
      </c>
      <c r="AN18" s="972">
        <v>1381.7862116533968</v>
      </c>
      <c r="AO18" s="972">
        <v>1182.2187918994421</v>
      </c>
      <c r="AP18" s="972">
        <v>508.24001064920276</v>
      </c>
      <c r="AQ18" s="972">
        <v>22.728893775924075</v>
      </c>
      <c r="AR18" s="972">
        <v>10.602001868462461</v>
      </c>
      <c r="AS18" s="972">
        <v>12.590938638161569</v>
      </c>
      <c r="AT18" s="972">
        <v>1.570135523843619</v>
      </c>
      <c r="AU18" s="972">
        <v>4475.346587965425</v>
      </c>
      <c r="AV18" s="973">
        <v>7658.4258219199937</v>
      </c>
      <c r="AW18" s="972"/>
      <c r="AX18" s="973">
        <v>39170.644572550955</v>
      </c>
      <c r="AY18" s="974"/>
      <c r="AZ18" s="892">
        <v>0</v>
      </c>
      <c r="BA18" s="975">
        <v>2.6052135210371912</v>
      </c>
      <c r="BB18" s="975">
        <v>1284.5044215419373</v>
      </c>
      <c r="BC18" s="975">
        <v>8520.5217100937843</v>
      </c>
      <c r="BD18" s="975">
        <v>4013.4847123009235</v>
      </c>
      <c r="BE18" s="975">
        <v>2870.5521390196841</v>
      </c>
      <c r="BF18" s="975">
        <v>574.82627950016365</v>
      </c>
      <c r="BG18" s="975">
        <v>202.0441678471397</v>
      </c>
      <c r="BH18" s="975">
        <v>93.746604883313651</v>
      </c>
      <c r="BI18" s="975">
        <v>2797.5443655903828</v>
      </c>
      <c r="BJ18" s="976">
        <v>20359.829614298367</v>
      </c>
      <c r="BL18" s="975">
        <v>14.101758366908912</v>
      </c>
      <c r="BM18" s="975">
        <v>46.03895077785311</v>
      </c>
      <c r="BN18" s="975">
        <v>2330.5090133691469</v>
      </c>
      <c r="BO18" s="975">
        <v>356.68655757568695</v>
      </c>
      <c r="BP18" s="892">
        <v>0</v>
      </c>
      <c r="BQ18" s="975">
        <v>137.71009210550105</v>
      </c>
      <c r="BR18" s="975">
        <v>1.6700124745644451</v>
      </c>
      <c r="BS18" s="975">
        <v>8154.2655953098247</v>
      </c>
      <c r="BT18" s="976">
        <v>11040.981979979486</v>
      </c>
      <c r="BV18" s="892">
        <v>0</v>
      </c>
      <c r="BW18" s="975">
        <v>4425.6340859485699</v>
      </c>
      <c r="BX18" s="975">
        <v>1061.6119015307695</v>
      </c>
      <c r="BY18" s="975">
        <v>924.21660566483342</v>
      </c>
      <c r="BZ18" s="975">
        <v>461.24311736254111</v>
      </c>
      <c r="CA18" s="975">
        <v>36.519926153060183</v>
      </c>
      <c r="CB18" s="975">
        <v>29.317597988946432</v>
      </c>
      <c r="CC18" s="975">
        <v>4.5173349422708595</v>
      </c>
      <c r="CD18" s="975">
        <v>2030.6309304090087</v>
      </c>
      <c r="CE18" s="976">
        <v>8973.6915000000008</v>
      </c>
      <c r="CF18" s="975"/>
      <c r="CG18" s="976">
        <v>40374.503094277854</v>
      </c>
      <c r="CH18" s="962"/>
      <c r="CI18" s="977">
        <v>66.575925985320325</v>
      </c>
      <c r="CJ18" s="933">
        <v>11900.103318191035</v>
      </c>
      <c r="CK18" s="973">
        <v>11966.679244176355</v>
      </c>
      <c r="CL18" s="76"/>
      <c r="CM18" s="893">
        <v>1014.7558056736386</v>
      </c>
      <c r="CN18" s="893">
        <v>3481.9871823430403</v>
      </c>
      <c r="CO18" s="893">
        <v>318.0005689745804</v>
      </c>
      <c r="CP18" s="893">
        <v>11.13688463579583</v>
      </c>
      <c r="CQ18" s="893">
        <v>4.4570474086310643</v>
      </c>
      <c r="CR18" s="893">
        <v>0</v>
      </c>
      <c r="CS18" s="893">
        <v>7.341055973015294</v>
      </c>
      <c r="CT18" s="893">
        <v>11282.940640406934</v>
      </c>
      <c r="CU18" s="976">
        <v>16120.619185415635</v>
      </c>
      <c r="CV18" s="975"/>
      <c r="CW18" s="976">
        <v>28087.298429591989</v>
      </c>
    </row>
    <row r="19" spans="1:101">
      <c r="A19" s="971">
        <v>2008</v>
      </c>
      <c r="B19" s="972">
        <v>3.3960456904249932</v>
      </c>
      <c r="C19" s="972">
        <v>46.360294130047308</v>
      </c>
      <c r="D19" s="972">
        <v>185.96692697744689</v>
      </c>
      <c r="E19" s="972">
        <v>136.05941013278834</v>
      </c>
      <c r="F19" s="972">
        <v>796.66715118892284</v>
      </c>
      <c r="G19" s="972">
        <v>31.292430519893379</v>
      </c>
      <c r="H19" s="972">
        <v>10.027174768918647</v>
      </c>
      <c r="I19" s="972">
        <v>6.7128056022323719</v>
      </c>
      <c r="J19" s="892">
        <v>0</v>
      </c>
      <c r="K19" s="972">
        <v>2976.8273535099993</v>
      </c>
      <c r="L19" s="973">
        <v>4193.3095925206744</v>
      </c>
      <c r="M19" s="961"/>
      <c r="N19" s="972">
        <v>6.2257907582814527</v>
      </c>
      <c r="O19" s="972">
        <v>192.84666842519113</v>
      </c>
      <c r="P19" s="972">
        <v>6137.4688704870887</v>
      </c>
      <c r="Q19" s="972">
        <v>1377.5861003591988</v>
      </c>
      <c r="R19" s="972">
        <v>706.82746870297638</v>
      </c>
      <c r="S19" s="972">
        <v>30.795995607718535</v>
      </c>
      <c r="T19" s="972">
        <v>2.8716880701729992</v>
      </c>
      <c r="U19" s="972">
        <v>1.5425050061187824</v>
      </c>
      <c r="V19" s="972">
        <v>2.0599008136513883</v>
      </c>
      <c r="W19" s="972">
        <v>9406.6670117696012</v>
      </c>
      <c r="X19" s="973">
        <v>17864.892</v>
      </c>
      <c r="Y19" s="961"/>
      <c r="Z19" s="972">
        <v>11.085496412759934</v>
      </c>
      <c r="AA19" s="972">
        <v>204.48268025816677</v>
      </c>
      <c r="AB19" s="972">
        <v>2946.8878481442262</v>
      </c>
      <c r="AC19" s="972">
        <v>2067.1292653495325</v>
      </c>
      <c r="AD19" s="972">
        <v>440.32998013793076</v>
      </c>
      <c r="AE19" s="972">
        <v>38.996182793117413</v>
      </c>
      <c r="AF19" s="972">
        <v>1.6077614668028557</v>
      </c>
      <c r="AG19" s="892">
        <v>0</v>
      </c>
      <c r="AH19" s="892">
        <v>0</v>
      </c>
      <c r="AI19" s="972">
        <v>4009.6676303733939</v>
      </c>
      <c r="AJ19" s="973">
        <v>9720.1868449359299</v>
      </c>
      <c r="AK19" s="961"/>
      <c r="AL19" s="972">
        <v>6.3960239509921708</v>
      </c>
      <c r="AM19" s="972">
        <v>81.088602835850565</v>
      </c>
      <c r="AN19" s="972">
        <v>1763.7949722367721</v>
      </c>
      <c r="AO19" s="972">
        <v>1311.4056339260546</v>
      </c>
      <c r="AP19" s="972">
        <v>518.17385224756629</v>
      </c>
      <c r="AQ19" s="972">
        <v>22.697335613838273</v>
      </c>
      <c r="AR19" s="972">
        <v>10.813379916512753</v>
      </c>
      <c r="AS19" s="972">
        <v>12.548742241518376</v>
      </c>
      <c r="AT19" s="972">
        <v>2.2604652440741608</v>
      </c>
      <c r="AU19" s="972">
        <v>4089.6311160263299</v>
      </c>
      <c r="AV19" s="973">
        <v>7818.8101242395096</v>
      </c>
      <c r="AW19" s="972"/>
      <c r="AX19" s="973">
        <v>39597.19856169611</v>
      </c>
      <c r="AY19" s="974"/>
      <c r="AZ19" s="975">
        <v>1.7557958360280954</v>
      </c>
      <c r="BA19" s="975">
        <v>20.155942853840749</v>
      </c>
      <c r="BB19" s="975">
        <v>1876.3488781508245</v>
      </c>
      <c r="BC19" s="975">
        <v>9490.8423975496062</v>
      </c>
      <c r="BD19" s="975">
        <v>3808.6902996685535</v>
      </c>
      <c r="BE19" s="975">
        <v>2599.458622642594</v>
      </c>
      <c r="BF19" s="975">
        <v>494.82096792482332</v>
      </c>
      <c r="BG19" s="975">
        <v>172.64640820567666</v>
      </c>
      <c r="BH19" s="975">
        <v>78.567188152469456</v>
      </c>
      <c r="BI19" s="975">
        <v>2056.8340438233968</v>
      </c>
      <c r="BJ19" s="976">
        <v>20600.120544807814</v>
      </c>
      <c r="BL19" s="975">
        <v>23.091304440922322</v>
      </c>
      <c r="BM19" s="975">
        <v>91.055154485333617</v>
      </c>
      <c r="BN19" s="975">
        <v>3070.4264798969411</v>
      </c>
      <c r="BO19" s="975">
        <v>446.26787134611209</v>
      </c>
      <c r="BP19" s="892">
        <v>0</v>
      </c>
      <c r="BQ19" s="975">
        <v>150.97983818854996</v>
      </c>
      <c r="BR19" s="975">
        <v>1.6665563615877796</v>
      </c>
      <c r="BS19" s="975">
        <v>7559.7067427732072</v>
      </c>
      <c r="BT19" s="976">
        <v>11343.193947492655</v>
      </c>
      <c r="BV19" s="892">
        <v>0</v>
      </c>
      <c r="BW19" s="975">
        <v>5057.0468393155043</v>
      </c>
      <c r="BX19" s="975">
        <v>1078.7992579908569</v>
      </c>
      <c r="BY19" s="975">
        <v>892.74038295752302</v>
      </c>
      <c r="BZ19" s="975">
        <v>441.04100739043952</v>
      </c>
      <c r="CA19" s="975">
        <v>34.779646763604752</v>
      </c>
      <c r="CB19" s="975">
        <v>27.676965671738216</v>
      </c>
      <c r="CC19" s="975">
        <v>4.2031313423326502</v>
      </c>
      <c r="CD19" s="975">
        <v>1658.8777685680025</v>
      </c>
      <c r="CE19" s="976">
        <v>9195.1650000000009</v>
      </c>
      <c r="CF19" s="975"/>
      <c r="CG19" s="976">
        <v>41138.479492300467</v>
      </c>
      <c r="CH19" s="962"/>
      <c r="CI19" s="977">
        <v>86.3881113898547</v>
      </c>
      <c r="CJ19" s="933">
        <v>11923.08680331635</v>
      </c>
      <c r="CK19" s="973">
        <v>12009.474914706205</v>
      </c>
      <c r="CL19" s="76"/>
      <c r="CM19" s="893">
        <v>1293.5430364002498</v>
      </c>
      <c r="CN19" s="893">
        <v>4039.3695091411873</v>
      </c>
      <c r="CO19" s="893">
        <v>410.93345707394479</v>
      </c>
      <c r="CP19" s="893">
        <v>11.136464552933706</v>
      </c>
      <c r="CQ19" s="893">
        <v>4.4569143789442203</v>
      </c>
      <c r="CR19" s="893">
        <v>0</v>
      </c>
      <c r="CS19" s="893">
        <v>7.3399357212591934</v>
      </c>
      <c r="CT19" s="893">
        <v>10618.076216349156</v>
      </c>
      <c r="CU19" s="976">
        <v>16384.855533617676</v>
      </c>
      <c r="CV19" s="975"/>
      <c r="CW19" s="976">
        <v>28394.330448323883</v>
      </c>
    </row>
    <row r="20" spans="1:101">
      <c r="A20" s="971">
        <v>2009</v>
      </c>
      <c r="B20" s="972">
        <v>6.0772324940471218</v>
      </c>
      <c r="C20" s="972">
        <v>65.117651045715064</v>
      </c>
      <c r="D20" s="972">
        <v>279.71522074120827</v>
      </c>
      <c r="E20" s="972">
        <v>181.5556534178742</v>
      </c>
      <c r="F20" s="972">
        <v>903.50749726391371</v>
      </c>
      <c r="G20" s="972">
        <v>31.256847920107827</v>
      </c>
      <c r="H20" s="972">
        <v>10.020663545669393</v>
      </c>
      <c r="I20" s="972">
        <v>6.7068266233401825</v>
      </c>
      <c r="J20" s="892">
        <v>0</v>
      </c>
      <c r="K20" s="972">
        <v>2702.1899428456295</v>
      </c>
      <c r="L20" s="973">
        <v>4186.1475358975058</v>
      </c>
      <c r="M20" s="961"/>
      <c r="N20" s="972">
        <v>6.224342458311094</v>
      </c>
      <c r="O20" s="972">
        <v>441.05830992726243</v>
      </c>
      <c r="P20" s="972">
        <v>7079.6984337960057</v>
      </c>
      <c r="Q20" s="972">
        <v>1407.231037539271</v>
      </c>
      <c r="R20" s="972">
        <v>702.35287920499798</v>
      </c>
      <c r="S20" s="972">
        <v>30.5773470714058</v>
      </c>
      <c r="T20" s="972">
        <v>2.8437476883335568</v>
      </c>
      <c r="U20" s="972">
        <v>1.5276642544942829</v>
      </c>
      <c r="V20" s="972">
        <v>2.0455648703298381</v>
      </c>
      <c r="W20" s="972">
        <v>8368.9486731895904</v>
      </c>
      <c r="X20" s="973">
        <v>18042.508000000002</v>
      </c>
      <c r="Y20" s="961"/>
      <c r="Z20" s="972">
        <v>19.111688574209236</v>
      </c>
      <c r="AA20" s="972">
        <v>388.2676781789508</v>
      </c>
      <c r="AB20" s="972">
        <v>3362.3963838416921</v>
      </c>
      <c r="AC20" s="972">
        <v>2196.9876126928189</v>
      </c>
      <c r="AD20" s="972">
        <v>439.50136811886</v>
      </c>
      <c r="AE20" s="972">
        <v>37.86208416591635</v>
      </c>
      <c r="AF20" s="972">
        <v>1.5526647222306798</v>
      </c>
      <c r="AG20" s="892">
        <v>0</v>
      </c>
      <c r="AH20" s="892">
        <v>0</v>
      </c>
      <c r="AI20" s="972">
        <v>3371.152328869005</v>
      </c>
      <c r="AJ20" s="973">
        <v>9816.8318091636829</v>
      </c>
      <c r="AK20" s="961"/>
      <c r="AL20" s="972">
        <v>12.045527622776589</v>
      </c>
      <c r="AM20" s="972">
        <v>131.89363705331434</v>
      </c>
      <c r="AN20" s="972">
        <v>2184.3455564519277</v>
      </c>
      <c r="AO20" s="972">
        <v>1391.1330198174151</v>
      </c>
      <c r="AP20" s="972">
        <v>514.89976589536434</v>
      </c>
      <c r="AQ20" s="972">
        <v>22.588349141909024</v>
      </c>
      <c r="AR20" s="972">
        <v>10.746630632025235</v>
      </c>
      <c r="AS20" s="972">
        <v>12.472362615758117</v>
      </c>
      <c r="AT20" s="972">
        <v>2.2596716216176476</v>
      </c>
      <c r="AU20" s="972">
        <v>3688.8148471464028</v>
      </c>
      <c r="AV20" s="973">
        <v>7971.1993679985108</v>
      </c>
      <c r="AW20" s="972"/>
      <c r="AX20" s="973">
        <v>40016.686713059702</v>
      </c>
      <c r="AY20" s="974"/>
      <c r="AZ20" s="975">
        <v>10.628752016095829</v>
      </c>
      <c r="BA20" s="975">
        <v>55.610618946664196</v>
      </c>
      <c r="BB20" s="975">
        <v>2523.5335272409889</v>
      </c>
      <c r="BC20" s="975">
        <v>10346.759424712876</v>
      </c>
      <c r="BD20" s="975">
        <v>3535.4978656583585</v>
      </c>
      <c r="BE20" s="975">
        <v>2294.5633029242331</v>
      </c>
      <c r="BF20" s="975">
        <v>411.15374438966546</v>
      </c>
      <c r="BG20" s="975">
        <v>142.15944647456061</v>
      </c>
      <c r="BH20" s="975">
        <v>63.299682066249197</v>
      </c>
      <c r="BI20" s="975">
        <v>1457.6826529693053</v>
      </c>
      <c r="BJ20" s="976">
        <v>20840.889017399</v>
      </c>
      <c r="BL20" s="975">
        <v>40.782152541392335</v>
      </c>
      <c r="BM20" s="975">
        <v>157.47395325857565</v>
      </c>
      <c r="BN20" s="975">
        <v>3783.8711204613915</v>
      </c>
      <c r="BO20" s="975">
        <v>516.16841060762602</v>
      </c>
      <c r="BP20" s="892">
        <v>0</v>
      </c>
      <c r="BQ20" s="975">
        <v>161.58118471098697</v>
      </c>
      <c r="BR20" s="975">
        <v>1.6600986444288646</v>
      </c>
      <c r="BS20" s="975">
        <v>6953.9013411775504</v>
      </c>
      <c r="BT20" s="976">
        <v>11615.438261401952</v>
      </c>
      <c r="BV20" s="975">
        <v>7.3253454669770415</v>
      </c>
      <c r="BW20" s="975">
        <v>5693.1393772829852</v>
      </c>
      <c r="BX20" s="975">
        <v>1074.1436798468867</v>
      </c>
      <c r="BY20" s="975">
        <v>850.04871489952882</v>
      </c>
      <c r="BZ20" s="975">
        <v>414.47560258516637</v>
      </c>
      <c r="CA20" s="975">
        <v>32.509053010473515</v>
      </c>
      <c r="CB20" s="975">
        <v>25.565221420091373</v>
      </c>
      <c r="CC20" s="975">
        <v>3.8125426171222077</v>
      </c>
      <c r="CD20" s="975">
        <v>1318.2309628707694</v>
      </c>
      <c r="CE20" s="976">
        <v>9419.2505000000001</v>
      </c>
      <c r="CF20" s="975"/>
      <c r="CG20" s="976">
        <v>41875.577778800951</v>
      </c>
      <c r="CH20" s="962"/>
      <c r="CI20" s="977">
        <v>107.96354522345035</v>
      </c>
      <c r="CJ20" s="933">
        <v>11938.790612017425</v>
      </c>
      <c r="CK20" s="973">
        <v>12046.754157240875</v>
      </c>
      <c r="CL20" s="76"/>
      <c r="CM20" s="893">
        <v>1575.8123067259598</v>
      </c>
      <c r="CN20" s="893">
        <v>4603.4511215477132</v>
      </c>
      <c r="CO20" s="893">
        <v>505.03230285221292</v>
      </c>
      <c r="CP20" s="893">
        <v>11.135391101938614</v>
      </c>
      <c r="CQ20" s="893">
        <v>4.4565653040249105</v>
      </c>
      <c r="CR20" s="893">
        <v>0</v>
      </c>
      <c r="CS20" s="893">
        <v>7.3372866551158458</v>
      </c>
      <c r="CT20" s="893">
        <v>9945.1183134527346</v>
      </c>
      <c r="CU20" s="976">
        <v>16652.343287639698</v>
      </c>
      <c r="CV20" s="975"/>
      <c r="CW20" s="976">
        <v>28699.097444880572</v>
      </c>
    </row>
    <row r="21" spans="1:101" ht="30" customHeight="1">
      <c r="A21" s="971">
        <v>2010</v>
      </c>
      <c r="B21" s="972">
        <v>14.251212670434411</v>
      </c>
      <c r="C21" s="972">
        <v>165.91179750215858</v>
      </c>
      <c r="D21" s="972">
        <v>415.73717173293312</v>
      </c>
      <c r="E21" s="972">
        <v>208.61558382579238</v>
      </c>
      <c r="F21" s="972">
        <v>902.62448698892194</v>
      </c>
      <c r="G21" s="972">
        <v>31.185126883830709</v>
      </c>
      <c r="H21" s="972">
        <v>10.007152594966396</v>
      </c>
      <c r="I21" s="972">
        <v>6.6945733070617299</v>
      </c>
      <c r="J21" s="892">
        <v>0</v>
      </c>
      <c r="K21" s="972">
        <v>2425.9584843551024</v>
      </c>
      <c r="L21" s="973">
        <v>4180.9855898612013</v>
      </c>
      <c r="M21" s="961"/>
      <c r="N21" s="972">
        <v>18.612374238680857</v>
      </c>
      <c r="O21" s="972">
        <v>762.89828520663877</v>
      </c>
      <c r="P21" s="972">
        <v>7946.5669302804099</v>
      </c>
      <c r="Q21" s="972">
        <v>1406.6504735980191</v>
      </c>
      <c r="R21" s="972">
        <v>694.7600175552692</v>
      </c>
      <c r="S21" s="972">
        <v>30.207774305932332</v>
      </c>
      <c r="T21" s="972">
        <v>2.7974318909683888</v>
      </c>
      <c r="U21" s="972">
        <v>1.5030378577106736</v>
      </c>
      <c r="V21" s="972">
        <v>2.021126595307372</v>
      </c>
      <c r="W21" s="972">
        <v>7354.2425484710629</v>
      </c>
      <c r="X21" s="973">
        <v>18220.260000000002</v>
      </c>
      <c r="Y21" s="961"/>
      <c r="Z21" s="972">
        <v>27.037821097755629</v>
      </c>
      <c r="AA21" s="972">
        <v>656.9846378101264</v>
      </c>
      <c r="AB21" s="972">
        <v>3718.0343961416384</v>
      </c>
      <c r="AC21" s="972">
        <v>2269.6460828241602</v>
      </c>
      <c r="AD21" s="972">
        <v>426.34719942500584</v>
      </c>
      <c r="AE21" s="972">
        <v>36.237598815401711</v>
      </c>
      <c r="AF21" s="972">
        <v>1.4751042810421529</v>
      </c>
      <c r="AG21" s="892">
        <v>0</v>
      </c>
      <c r="AH21" s="892">
        <v>0</v>
      </c>
      <c r="AI21" s="972">
        <v>2777.7888210824017</v>
      </c>
      <c r="AJ21" s="973">
        <v>9913.5516614775315</v>
      </c>
      <c r="AK21" s="961"/>
      <c r="AL21" s="972">
        <v>17.825241840160778</v>
      </c>
      <c r="AM21" s="972">
        <v>183.83275924044727</v>
      </c>
      <c r="AN21" s="972">
        <v>2641.0897558470674</v>
      </c>
      <c r="AO21" s="972">
        <v>1440.1797122816358</v>
      </c>
      <c r="AP21" s="972">
        <v>509.31743360086051</v>
      </c>
      <c r="AQ21" s="972">
        <v>22.398923908153005</v>
      </c>
      <c r="AR21" s="972">
        <v>10.633904184536281</v>
      </c>
      <c r="AS21" s="972">
        <v>12.341962817537112</v>
      </c>
      <c r="AT21" s="972">
        <v>2.2580358274425412</v>
      </c>
      <c r="AU21" s="972">
        <v>3275.5219369673978</v>
      </c>
      <c r="AV21" s="973">
        <v>8115.399666515239</v>
      </c>
      <c r="AW21" s="972"/>
      <c r="AX21" s="973">
        <v>40430.196917853973</v>
      </c>
      <c r="AY21" s="974"/>
      <c r="AZ21" s="972">
        <v>23.17134930072476</v>
      </c>
      <c r="BA21" s="972">
        <v>109.32633061066686</v>
      </c>
      <c r="BB21" s="972">
        <v>3206.5068675725897</v>
      </c>
      <c r="BC21" s="972">
        <v>11077.394857744883</v>
      </c>
      <c r="BD21" s="972">
        <v>3213.6381766452619</v>
      </c>
      <c r="BE21" s="972">
        <v>1969.0006604991374</v>
      </c>
      <c r="BF21" s="972">
        <v>328.72137779260237</v>
      </c>
      <c r="BG21" s="972">
        <v>112.4195827685307</v>
      </c>
      <c r="BH21" s="972">
        <v>48.869268334981946</v>
      </c>
      <c r="BI21" s="972">
        <v>993.25676265312893</v>
      </c>
      <c r="BJ21" s="976">
        <v>21082.305233922503</v>
      </c>
      <c r="BL21" s="972">
        <v>62.750743666660448</v>
      </c>
      <c r="BM21" s="972">
        <v>232.27178832209961</v>
      </c>
      <c r="BN21" s="972">
        <v>4485.2117724985646</v>
      </c>
      <c r="BO21" s="972">
        <v>575.97237480821161</v>
      </c>
      <c r="BP21" s="892">
        <v>0</v>
      </c>
      <c r="BQ21" s="972">
        <v>169.51309114072316</v>
      </c>
      <c r="BR21" s="972">
        <v>1.6483718150663</v>
      </c>
      <c r="BS21" s="972">
        <v>6332.2799710132667</v>
      </c>
      <c r="BT21" s="976">
        <v>11859.648113264593</v>
      </c>
      <c r="BV21" s="972">
        <v>30.078409839129097</v>
      </c>
      <c r="BW21" s="972">
        <v>6314.7058119160774</v>
      </c>
      <c r="BX21" s="972">
        <v>1052.448798729881</v>
      </c>
      <c r="BY21" s="972">
        <v>795.19409339398794</v>
      </c>
      <c r="BZ21" s="972">
        <v>381.46824903608808</v>
      </c>
      <c r="CA21" s="972">
        <v>29.711820451358903</v>
      </c>
      <c r="CB21" s="972">
        <v>23.005948610222575</v>
      </c>
      <c r="CC21" s="972">
        <v>3.3562686715738121</v>
      </c>
      <c r="CD21" s="972">
        <v>1016.0505993516811</v>
      </c>
      <c r="CE21" s="976">
        <v>9646.02</v>
      </c>
      <c r="CF21" s="972"/>
      <c r="CG21" s="976">
        <v>42587.9733471871</v>
      </c>
      <c r="CH21" s="962"/>
      <c r="CI21" s="977">
        <v>133.91955199792201</v>
      </c>
      <c r="CJ21" s="933">
        <v>11944.903998686015</v>
      </c>
      <c r="CK21" s="973">
        <v>12078.823550683937</v>
      </c>
      <c r="CL21" s="76"/>
      <c r="CM21" s="893">
        <v>1863.1681257337736</v>
      </c>
      <c r="CN21" s="893">
        <v>5177.1405221218756</v>
      </c>
      <c r="CO21" s="893">
        <v>600.83794089175285</v>
      </c>
      <c r="CP21" s="893">
        <v>11.132807064732118</v>
      </c>
      <c r="CQ21" s="893">
        <v>4.4557036260242269</v>
      </c>
      <c r="CR21" s="893">
        <v>0</v>
      </c>
      <c r="CS21" s="893">
        <v>7.3313962098062495</v>
      </c>
      <c r="CT21" s="893">
        <v>9258.9450096877663</v>
      </c>
      <c r="CU21" s="976">
        <v>16923.011505335729</v>
      </c>
      <c r="CV21" s="972"/>
      <c r="CW21" s="976">
        <v>29001.835056019667</v>
      </c>
    </row>
    <row r="22" spans="1:101">
      <c r="A22" s="971">
        <v>2011</v>
      </c>
      <c r="B22" s="972">
        <v>25.244044257359594</v>
      </c>
      <c r="C22" s="972">
        <v>319.77987787432994</v>
      </c>
      <c r="D22" s="972">
        <v>525.23881410294621</v>
      </c>
      <c r="E22" s="972">
        <v>208.24407247689055</v>
      </c>
      <c r="F22" s="972">
        <v>900.88390497984244</v>
      </c>
      <c r="G22" s="972">
        <v>31.049083557874468</v>
      </c>
      <c r="H22" s="972">
        <v>9.980710198889625</v>
      </c>
      <c r="I22" s="972">
        <v>6.6709248937792482</v>
      </c>
      <c r="J22" s="892">
        <v>0</v>
      </c>
      <c r="K22" s="972">
        <v>2151.7786079650414</v>
      </c>
      <c r="L22" s="973">
        <v>4178.8700403069533</v>
      </c>
      <c r="M22" s="961"/>
      <c r="N22" s="972">
        <v>43.423340744104372</v>
      </c>
      <c r="O22" s="972">
        <v>1146.9457487065411</v>
      </c>
      <c r="P22" s="972">
        <v>8734.4637532415909</v>
      </c>
      <c r="Q22" s="972">
        <v>1385.7746438758029</v>
      </c>
      <c r="R22" s="972">
        <v>682.61094816890704</v>
      </c>
      <c r="S22" s="972">
        <v>29.619249861040011</v>
      </c>
      <c r="T22" s="972">
        <v>2.7252522679802738</v>
      </c>
      <c r="U22" s="972">
        <v>1.4646180685648453</v>
      </c>
      <c r="V22" s="972">
        <v>1.9818973874564125</v>
      </c>
      <c r="W22" s="972">
        <v>6369.0025476780093</v>
      </c>
      <c r="X22" s="973">
        <v>18398.011999999999</v>
      </c>
      <c r="Y22" s="961"/>
      <c r="Z22" s="972">
        <v>42.861317205428549</v>
      </c>
      <c r="AA22" s="972">
        <v>1074.5388663105985</v>
      </c>
      <c r="AB22" s="972">
        <v>4010.7603812365196</v>
      </c>
      <c r="AC22" s="972">
        <v>2202.3382336525756</v>
      </c>
      <c r="AD22" s="972">
        <v>407.98663182043174</v>
      </c>
      <c r="AE22" s="972">
        <v>34.047871155749085</v>
      </c>
      <c r="AF22" s="972">
        <v>1.3725032825971015</v>
      </c>
      <c r="AG22" s="892">
        <v>0</v>
      </c>
      <c r="AH22" s="892">
        <v>0</v>
      </c>
      <c r="AI22" s="972">
        <v>2236.3672006459087</v>
      </c>
      <c r="AJ22" s="973">
        <v>10010.273005309808</v>
      </c>
      <c r="AK22" s="961"/>
      <c r="AL22" s="972">
        <v>29.63539794352409</v>
      </c>
      <c r="AM22" s="972">
        <v>378.676491573786</v>
      </c>
      <c r="AN22" s="972">
        <v>3014.5640629954537</v>
      </c>
      <c r="AO22" s="972">
        <v>1425.6226890890337</v>
      </c>
      <c r="AP22" s="972">
        <v>500.34503085337639</v>
      </c>
      <c r="AQ22" s="972">
        <v>22.088064254061088</v>
      </c>
      <c r="AR22" s="972">
        <v>10.454210688104338</v>
      </c>
      <c r="AS22" s="972">
        <v>12.131927333089438</v>
      </c>
      <c r="AT22" s="972">
        <v>2.2545985927227377</v>
      </c>
      <c r="AU22" s="972">
        <v>2855.3255414820615</v>
      </c>
      <c r="AV22" s="973">
        <v>8251.0980148052131</v>
      </c>
      <c r="AW22" s="972"/>
      <c r="AX22" s="973">
        <v>40838.253060421972</v>
      </c>
      <c r="AY22" s="974"/>
      <c r="AZ22" s="972">
        <v>39.449514959742665</v>
      </c>
      <c r="BA22" s="972">
        <v>199.7763362780247</v>
      </c>
      <c r="BB22" s="972">
        <v>3921.6715660768664</v>
      </c>
      <c r="BC22" s="972">
        <v>11649.439407241</v>
      </c>
      <c r="BD22" s="972">
        <v>2852.561965356977</v>
      </c>
      <c r="BE22" s="972">
        <v>1638.7103804915509</v>
      </c>
      <c r="BF22" s="972">
        <v>252.19495899370014</v>
      </c>
      <c r="BG22" s="972">
        <v>85.130347066137531</v>
      </c>
      <c r="BH22" s="972">
        <v>36.052247878390602</v>
      </c>
      <c r="BI22" s="972">
        <v>649.23925323410197</v>
      </c>
      <c r="BJ22" s="976">
        <v>21324.225977576491</v>
      </c>
      <c r="BK22" s="961"/>
      <c r="BL22" s="972">
        <v>89.19196121368833</v>
      </c>
      <c r="BM22" s="972">
        <v>338.3216432468829</v>
      </c>
      <c r="BN22" s="972">
        <v>5170.7435260664661</v>
      </c>
      <c r="BO22" s="972">
        <v>616.79759980878009</v>
      </c>
      <c r="BP22" s="892">
        <v>0</v>
      </c>
      <c r="BQ22" s="972">
        <v>167.952756166559</v>
      </c>
      <c r="BR22" s="972">
        <v>1.628339309238688</v>
      </c>
      <c r="BS22" s="972">
        <v>5693.0561575082993</v>
      </c>
      <c r="BT22" s="976">
        <v>12077.691983319915</v>
      </c>
      <c r="BU22" s="961"/>
      <c r="BV22" s="972">
        <v>69.536011943718435</v>
      </c>
      <c r="BW22" s="972">
        <v>6916.3230861612874</v>
      </c>
      <c r="BX22" s="972">
        <v>1011.6310999225727</v>
      </c>
      <c r="BY22" s="972">
        <v>728.39359071879437</v>
      </c>
      <c r="BZ22" s="972">
        <v>342.68993201665137</v>
      </c>
      <c r="CA22" s="972">
        <v>26.456272551358179</v>
      </c>
      <c r="CB22" s="972">
        <v>20.085379905089511</v>
      </c>
      <c r="CC22" s="972">
        <v>2.8553938558044787</v>
      </c>
      <c r="CD22" s="972">
        <v>757.43273292472429</v>
      </c>
      <c r="CE22" s="976">
        <v>9875.4035000000022</v>
      </c>
      <c r="CF22" s="972"/>
      <c r="CG22" s="976">
        <v>43277.321460896404</v>
      </c>
      <c r="CH22" s="962"/>
      <c r="CI22" s="977">
        <v>159.25061515146621</v>
      </c>
      <c r="CJ22" s="933">
        <v>11946.750646455757</v>
      </c>
      <c r="CK22" s="973">
        <v>12106.001261607224</v>
      </c>
      <c r="CL22" s="76"/>
      <c r="CM22" s="893">
        <v>2156.8995185331696</v>
      </c>
      <c r="CN22" s="893">
        <v>5762.4518019046063</v>
      </c>
      <c r="CO22" s="893">
        <v>698.79126923286162</v>
      </c>
      <c r="CP22" s="893">
        <v>11.126947059043689</v>
      </c>
      <c r="CQ22" s="893">
        <v>4.4537027212860441</v>
      </c>
      <c r="CR22" s="893">
        <v>0</v>
      </c>
      <c r="CS22" s="893">
        <v>7.319079480055775</v>
      </c>
      <c r="CT22" s="893">
        <v>8555.7442442504525</v>
      </c>
      <c r="CU22" s="976">
        <v>17196.786563181475</v>
      </c>
      <c r="CV22" s="972"/>
      <c r="CW22" s="976">
        <v>29302.787824788698</v>
      </c>
    </row>
    <row r="23" spans="1:101">
      <c r="A23" s="971">
        <v>2012</v>
      </c>
      <c r="B23" s="972">
        <v>39.131014563110682</v>
      </c>
      <c r="C23" s="972">
        <v>500.24757940162669</v>
      </c>
      <c r="D23" s="972">
        <v>607.74575486701201</v>
      </c>
      <c r="E23" s="972">
        <v>207.55788051737278</v>
      </c>
      <c r="F23" s="972">
        <v>897.63028567604715</v>
      </c>
      <c r="G23" s="972">
        <v>30.806204459762771</v>
      </c>
      <c r="H23" s="972">
        <v>9.9318883347759446</v>
      </c>
      <c r="I23" s="972">
        <v>6.6279389595633864</v>
      </c>
      <c r="J23" s="892">
        <v>0</v>
      </c>
      <c r="K23" s="972">
        <v>1883.2438594689779</v>
      </c>
      <c r="L23" s="973">
        <v>4182.922406248249</v>
      </c>
      <c r="M23" s="972"/>
      <c r="N23" s="972">
        <v>81.16442118206129</v>
      </c>
      <c r="O23" s="972">
        <v>1586.2136172763653</v>
      </c>
      <c r="P23" s="972">
        <v>9443.5599096364167</v>
      </c>
      <c r="Q23" s="972">
        <v>1354.054898172488</v>
      </c>
      <c r="R23" s="972">
        <v>664.27851896847255</v>
      </c>
      <c r="S23" s="972">
        <v>28.736079148348907</v>
      </c>
      <c r="T23" s="972">
        <v>2.6194979698620737</v>
      </c>
      <c r="U23" s="972">
        <v>1.4082636496437877</v>
      </c>
      <c r="V23" s="972">
        <v>1.9225945571573619</v>
      </c>
      <c r="W23" s="972">
        <v>5420.7141994391814</v>
      </c>
      <c r="X23" s="973">
        <v>18584.671999999999</v>
      </c>
      <c r="Y23" s="961"/>
      <c r="Z23" s="972">
        <v>66.799325894782555</v>
      </c>
      <c r="AA23" s="972">
        <v>1525.6502530928092</v>
      </c>
      <c r="AB23" s="972">
        <v>4238.1623067901501</v>
      </c>
      <c r="AC23" s="972">
        <v>2111.2768701160257</v>
      </c>
      <c r="AD23" s="972">
        <v>383.762878147263</v>
      </c>
      <c r="AE23" s="972">
        <v>31.269873306856635</v>
      </c>
      <c r="AF23" s="972">
        <v>1.2449592531975653</v>
      </c>
      <c r="AG23" s="892">
        <v>0</v>
      </c>
      <c r="AH23" s="892">
        <v>0</v>
      </c>
      <c r="AI23" s="972">
        <v>1753.6772111481873</v>
      </c>
      <c r="AJ23" s="973">
        <v>10111.843677749273</v>
      </c>
      <c r="AK23" s="961"/>
      <c r="AL23" s="972">
        <v>47.775960069123492</v>
      </c>
      <c r="AM23" s="972">
        <v>662.83506308889105</v>
      </c>
      <c r="AN23" s="972">
        <v>3299.4299781797044</v>
      </c>
      <c r="AO23" s="972">
        <v>1402.9054881954155</v>
      </c>
      <c r="AP23" s="972">
        <v>486.75123643655536</v>
      </c>
      <c r="AQ23" s="972">
        <v>21.606250572942944</v>
      </c>
      <c r="AR23" s="972">
        <v>10.183776359858037</v>
      </c>
      <c r="AS23" s="972">
        <v>11.812670456661321</v>
      </c>
      <c r="AT23" s="972">
        <v>2.2478021691058827</v>
      </c>
      <c r="AU23" s="972">
        <v>2436.5115883886415</v>
      </c>
      <c r="AV23" s="973">
        <v>8382.0598139168997</v>
      </c>
      <c r="AW23" s="972"/>
      <c r="AX23" s="973">
        <v>41261.497897914414</v>
      </c>
      <c r="AY23" s="974"/>
      <c r="AZ23" s="972">
        <v>57.773324477487449</v>
      </c>
      <c r="BA23" s="972">
        <v>328.26788313618056</v>
      </c>
      <c r="BB23" s="972">
        <v>4668.2556753580729</v>
      </c>
      <c r="BC23" s="972">
        <v>12057.579784641124</v>
      </c>
      <c r="BD23" s="972">
        <v>2466.571851377309</v>
      </c>
      <c r="BE23" s="972">
        <v>1320.0986493311989</v>
      </c>
      <c r="BF23" s="972">
        <v>185.24207347749626</v>
      </c>
      <c r="BG23" s="972">
        <v>61.575823160827419</v>
      </c>
      <c r="BH23" s="972">
        <v>25.354487121669575</v>
      </c>
      <c r="BI23" s="972">
        <v>406.28835949977122</v>
      </c>
      <c r="BJ23" s="976">
        <v>21577.007911581139</v>
      </c>
      <c r="BK23" s="961"/>
      <c r="BL23" s="972">
        <v>120.5675143196674</v>
      </c>
      <c r="BM23" s="972">
        <v>473.32251872041638</v>
      </c>
      <c r="BN23" s="972">
        <v>5840.1948227532012</v>
      </c>
      <c r="BO23" s="972">
        <v>637.97159274584703</v>
      </c>
      <c r="BP23" s="892">
        <v>0</v>
      </c>
      <c r="BQ23" s="972">
        <v>165.40447153453573</v>
      </c>
      <c r="BR23" s="972">
        <v>1.5961446176342504</v>
      </c>
      <c r="BS23" s="972">
        <v>5038.4634036931784</v>
      </c>
      <c r="BT23" s="976">
        <v>12277.52046838448</v>
      </c>
      <c r="BU23" s="961"/>
      <c r="BV23" s="972">
        <v>152.57795495182532</v>
      </c>
      <c r="BW23" s="972">
        <v>7471.9178866351185</v>
      </c>
      <c r="BX23" s="972">
        <v>950.17699913354511</v>
      </c>
      <c r="BY23" s="972">
        <v>651.24283954604664</v>
      </c>
      <c r="BZ23" s="972">
        <v>299.5774508042096</v>
      </c>
      <c r="CA23" s="972">
        <v>22.874639398207307</v>
      </c>
      <c r="CB23" s="972">
        <v>16.946874708988279</v>
      </c>
      <c r="CC23" s="972">
        <v>2.3387034924140964</v>
      </c>
      <c r="CD23" s="972">
        <v>544.59465132964431</v>
      </c>
      <c r="CE23" s="976">
        <v>10112.248000000001</v>
      </c>
      <c r="CF23" s="972"/>
      <c r="CG23" s="978">
        <v>43966.776379965624</v>
      </c>
      <c r="CH23" s="961"/>
      <c r="CI23" s="977">
        <v>184.11568030187817</v>
      </c>
      <c r="CJ23" s="933">
        <v>11939.385624434588</v>
      </c>
      <c r="CK23" s="973">
        <v>12123.501304736466</v>
      </c>
      <c r="CL23" s="76"/>
      <c r="CM23" s="893">
        <v>2455.6610636692299</v>
      </c>
      <c r="CN23" s="893">
        <v>6355.7145323721288</v>
      </c>
      <c r="CO23" s="893">
        <v>798.46318396056881</v>
      </c>
      <c r="CP23" s="893">
        <v>11.114427410314656</v>
      </c>
      <c r="CQ23" s="893">
        <v>4.4493319125582049</v>
      </c>
      <c r="CR23" s="893">
        <v>0</v>
      </c>
      <c r="CS23" s="893">
        <v>7.2948608962924997</v>
      </c>
      <c r="CT23" s="893">
        <v>7833.5245550219042</v>
      </c>
      <c r="CU23" s="976">
        <v>17466.221955242996</v>
      </c>
      <c r="CV23" s="972"/>
      <c r="CW23" s="976">
        <v>29589.723259979462</v>
      </c>
    </row>
    <row r="24" spans="1:101">
      <c r="A24" s="971">
        <v>2013</v>
      </c>
      <c r="B24" s="972">
        <v>53.022608033023978</v>
      </c>
      <c r="C24" s="972">
        <v>708.54725838960803</v>
      </c>
      <c r="D24" s="972">
        <v>661.84411382122107</v>
      </c>
      <c r="E24" s="972">
        <v>206.3569473217029</v>
      </c>
      <c r="F24" s="972">
        <v>891.88255958331013</v>
      </c>
      <c r="G24" s="972">
        <v>30.398024911103299</v>
      </c>
      <c r="H24" s="972">
        <v>9.8468269821404828</v>
      </c>
      <c r="I24" s="972">
        <v>6.5543381350577512</v>
      </c>
      <c r="J24" s="892">
        <v>0</v>
      </c>
      <c r="K24" s="972">
        <v>1623.7937716414037</v>
      </c>
      <c r="L24" s="973">
        <v>4192.2464488185715</v>
      </c>
      <c r="M24" s="961"/>
      <c r="N24" s="972">
        <v>132.10098354587274</v>
      </c>
      <c r="O24" s="972">
        <v>2170.0867515625932</v>
      </c>
      <c r="P24" s="972">
        <v>9969.8528693902335</v>
      </c>
      <c r="Q24" s="972">
        <v>1308.5264530026725</v>
      </c>
      <c r="R24" s="972">
        <v>638.17995459622944</v>
      </c>
      <c r="S24" s="972">
        <v>27.486821973656877</v>
      </c>
      <c r="T24" s="972">
        <v>2.4738216831789468</v>
      </c>
      <c r="U24" s="972">
        <v>1.3305441922600976</v>
      </c>
      <c r="V24" s="972">
        <v>1.8381642058282732</v>
      </c>
      <c r="W24" s="972">
        <v>4519.3876358474718</v>
      </c>
      <c r="X24" s="973">
        <v>18771.263999999996</v>
      </c>
      <c r="Y24" s="961"/>
      <c r="Z24" s="972">
        <v>98.94406179593723</v>
      </c>
      <c r="AA24" s="972">
        <v>2009.5553814561508</v>
      </c>
      <c r="AB24" s="972">
        <v>4392.8913056322235</v>
      </c>
      <c r="AC24" s="972">
        <v>1994.104788863674</v>
      </c>
      <c r="AD24" s="972">
        <v>353.5537455037574</v>
      </c>
      <c r="AE24" s="972">
        <v>27.952410696038768</v>
      </c>
      <c r="AF24" s="972">
        <v>1.0959661723196372</v>
      </c>
      <c r="AG24" s="892">
        <v>0</v>
      </c>
      <c r="AH24" s="892">
        <v>0</v>
      </c>
      <c r="AI24" s="972">
        <v>1335.2830601846697</v>
      </c>
      <c r="AJ24" s="973">
        <v>10213.380720304769</v>
      </c>
      <c r="AK24" s="961"/>
      <c r="AL24" s="972">
        <v>72.242619281670017</v>
      </c>
      <c r="AM24" s="972">
        <v>1005.2429271837556</v>
      </c>
      <c r="AN24" s="972">
        <v>3516.2410097031429</v>
      </c>
      <c r="AO24" s="972">
        <v>1369.31795684176</v>
      </c>
      <c r="AP24" s="972">
        <v>467.33199842884636</v>
      </c>
      <c r="AQ24" s="972">
        <v>20.900720377313586</v>
      </c>
      <c r="AR24" s="972">
        <v>9.7992982393912644</v>
      </c>
      <c r="AS24" s="972">
        <v>11.354603699954891</v>
      </c>
      <c r="AT24" s="972">
        <v>2.2351564595394326</v>
      </c>
      <c r="AU24" s="972">
        <v>2029.3550731260036</v>
      </c>
      <c r="AV24" s="973">
        <v>8504.0213633413787</v>
      </c>
      <c r="AW24" s="972"/>
      <c r="AX24" s="973">
        <v>41680.912532464718</v>
      </c>
      <c r="AY24" s="974"/>
      <c r="AZ24" s="972">
        <v>85.500322198020427</v>
      </c>
      <c r="BA24" s="972">
        <v>494.71776191520439</v>
      </c>
      <c r="BB24" s="972">
        <v>5416.4875273498265</v>
      </c>
      <c r="BC24" s="972">
        <v>12300.370345955784</v>
      </c>
      <c r="BD24" s="972">
        <v>2073.0966021262002</v>
      </c>
      <c r="BE24" s="972">
        <v>1027.6458808752097</v>
      </c>
      <c r="BF24" s="972">
        <v>130.02716597426655</v>
      </c>
      <c r="BG24" s="972">
        <v>42.451254554890028</v>
      </c>
      <c r="BH24" s="972">
        <v>16.963828831621122</v>
      </c>
      <c r="BI24" s="972">
        <v>243.01890043997076</v>
      </c>
      <c r="BJ24" s="976">
        <v>21830.279590220987</v>
      </c>
      <c r="BK24" s="961"/>
      <c r="BL24" s="972">
        <v>156.95105349947869</v>
      </c>
      <c r="BM24" s="972">
        <v>628.7195185512511</v>
      </c>
      <c r="BN24" s="972">
        <v>6484.310399738556</v>
      </c>
      <c r="BO24" s="972">
        <v>646.86803291251363</v>
      </c>
      <c r="BP24" s="892">
        <v>0</v>
      </c>
      <c r="BQ24" s="972">
        <v>161.4738284718814</v>
      </c>
      <c r="BR24" s="972">
        <v>1.5474622624543699</v>
      </c>
      <c r="BS24" s="972">
        <v>4375.5618033903274</v>
      </c>
      <c r="BT24" s="976">
        <v>12455.432098826463</v>
      </c>
      <c r="BU24" s="961"/>
      <c r="BV24" s="972">
        <v>283.18518499719272</v>
      </c>
      <c r="BW24" s="972">
        <v>7960.1791357460788</v>
      </c>
      <c r="BX24" s="972">
        <v>876.15467953914663</v>
      </c>
      <c r="BY24" s="972">
        <v>566.67640485423499</v>
      </c>
      <c r="BZ24" s="972">
        <v>254.17821367804973</v>
      </c>
      <c r="CA24" s="972">
        <v>19.147566958044084</v>
      </c>
      <c r="CB24" s="972">
        <v>13.77065777742893</v>
      </c>
      <c r="CC24" s="972">
        <v>1.8378286766447627</v>
      </c>
      <c r="CD24" s="972">
        <v>376.67032777318099</v>
      </c>
      <c r="CE24" s="976">
        <v>10351.800000000005</v>
      </c>
      <c r="CF24" s="972"/>
      <c r="CG24" s="978">
        <v>44637.51168904746</v>
      </c>
      <c r="CH24" s="961"/>
      <c r="CI24" s="977">
        <v>209.16924838818088</v>
      </c>
      <c r="CJ24" s="933">
        <v>11927.666747457328</v>
      </c>
      <c r="CK24" s="973">
        <v>12136.835995845509</v>
      </c>
      <c r="CL24" s="76"/>
      <c r="CM24" s="893">
        <v>2761.9544992019846</v>
      </c>
      <c r="CN24" s="893">
        <v>6960.3637969694955</v>
      </c>
      <c r="CO24" s="893">
        <v>900.71826993449338</v>
      </c>
      <c r="CP24" s="893">
        <v>11.089227927220724</v>
      </c>
      <c r="CQ24" s="893">
        <v>4.4403503830190063</v>
      </c>
      <c r="CR24" s="893">
        <v>0</v>
      </c>
      <c r="CS24" s="893">
        <v>7.2500769381110226</v>
      </c>
      <c r="CT24" s="893">
        <v>7092.660084121886</v>
      </c>
      <c r="CU24" s="976">
        <v>17738.476305476215</v>
      </c>
      <c r="CV24" s="972"/>
      <c r="CW24" s="976">
        <v>29875.312301321726</v>
      </c>
    </row>
    <row r="25" spans="1:101">
      <c r="A25" s="971">
        <v>2014</v>
      </c>
      <c r="B25" s="972">
        <v>66.91916148316146</v>
      </c>
      <c r="C25" s="972">
        <v>972.60926726840921</v>
      </c>
      <c r="D25" s="972">
        <v>659.24385361756117</v>
      </c>
      <c r="E25" s="972">
        <v>204.36839266040445</v>
      </c>
      <c r="F25" s="972">
        <v>882.28245968902388</v>
      </c>
      <c r="G25" s="972">
        <v>29.752173840185669</v>
      </c>
      <c r="H25" s="972">
        <v>9.7069465954799394</v>
      </c>
      <c r="I25" s="972">
        <v>6.4356169252488691</v>
      </c>
      <c r="J25" s="892">
        <v>0</v>
      </c>
      <c r="K25" s="972">
        <v>1376.7128138413841</v>
      </c>
      <c r="L25" s="973">
        <v>4208.0306859208586</v>
      </c>
      <c r="M25" s="961"/>
      <c r="N25" s="972">
        <v>196.79031018835462</v>
      </c>
      <c r="O25" s="972">
        <v>3396.646663545866</v>
      </c>
      <c r="P25" s="972">
        <v>9805.4393125885126</v>
      </c>
      <c r="Q25" s="972">
        <v>1246.7529841424941</v>
      </c>
      <c r="R25" s="972">
        <v>603.11014294330482</v>
      </c>
      <c r="S25" s="972">
        <v>25.820710319291731</v>
      </c>
      <c r="T25" s="972">
        <v>2.285154342443299</v>
      </c>
      <c r="U25" s="972">
        <v>1.22976512855664</v>
      </c>
      <c r="V25" s="972">
        <v>1.7249483319923515</v>
      </c>
      <c r="W25" s="972">
        <v>3677.9200084691838</v>
      </c>
      <c r="X25" s="973">
        <v>18957.72</v>
      </c>
      <c r="Y25" s="961"/>
      <c r="Z25" s="972">
        <v>139.54256233248131</v>
      </c>
      <c r="AA25" s="972">
        <v>2774.9476849590678</v>
      </c>
      <c r="AB25" s="972">
        <v>4222.2656791150475</v>
      </c>
      <c r="AC25" s="972">
        <v>1850.7334611055651</v>
      </c>
      <c r="AD25" s="972">
        <v>317.92147433745896</v>
      </c>
      <c r="AE25" s="972">
        <v>24.22261611188042</v>
      </c>
      <c r="AF25" s="972">
        <v>0.93240898772970016</v>
      </c>
      <c r="AG25" s="892">
        <v>0</v>
      </c>
      <c r="AH25" s="892">
        <v>0</v>
      </c>
      <c r="AI25" s="972">
        <v>984.28237928561487</v>
      </c>
      <c r="AJ25" s="973">
        <v>10314.848266234845</v>
      </c>
      <c r="AK25" s="961"/>
      <c r="AL25" s="972">
        <v>96.817212444753039</v>
      </c>
      <c r="AM25" s="972">
        <v>1596.1334885398235</v>
      </c>
      <c r="AN25" s="972">
        <v>3473.1917561921982</v>
      </c>
      <c r="AO25" s="972">
        <v>1322.2413602522372</v>
      </c>
      <c r="AP25" s="972">
        <v>441.16721482580078</v>
      </c>
      <c r="AQ25" s="972">
        <v>19.924380096354852</v>
      </c>
      <c r="AR25" s="972">
        <v>9.2826018343997738</v>
      </c>
      <c r="AS25" s="972">
        <v>10.734080409426328</v>
      </c>
      <c r="AT25" s="972">
        <v>2.2130154167734424</v>
      </c>
      <c r="AU25" s="972">
        <v>1644.9823752255882</v>
      </c>
      <c r="AV25" s="973">
        <v>8616.6874852373548</v>
      </c>
      <c r="AW25" s="972"/>
      <c r="AX25" s="973">
        <v>42097.286437393057</v>
      </c>
      <c r="AY25" s="974"/>
      <c r="AZ25" s="972">
        <v>122.70940931652373</v>
      </c>
      <c r="BA25" s="972">
        <v>680.43444885208601</v>
      </c>
      <c r="BB25" s="972">
        <v>6157.8696048174634</v>
      </c>
      <c r="BC25" s="972">
        <v>12396.101578123587</v>
      </c>
      <c r="BD25" s="972">
        <v>1690.3501843166173</v>
      </c>
      <c r="BE25" s="972">
        <v>772.02656579236987</v>
      </c>
      <c r="BF25" s="972">
        <v>87.095723947938311</v>
      </c>
      <c r="BG25" s="972">
        <v>27.844672890318403</v>
      </c>
      <c r="BH25" s="972">
        <v>10.779446582842985</v>
      </c>
      <c r="BI25" s="972">
        <v>138.76548689486657</v>
      </c>
      <c r="BJ25" s="973">
        <v>22083.977121534615</v>
      </c>
      <c r="BK25" s="961"/>
      <c r="BL25" s="972">
        <v>203.24229082358107</v>
      </c>
      <c r="BM25" s="972">
        <v>805.23523942758163</v>
      </c>
      <c r="BN25" s="972">
        <v>7089.7851244220101</v>
      </c>
      <c r="BO25" s="972">
        <v>641.84457371061808</v>
      </c>
      <c r="BP25" s="892">
        <v>0</v>
      </c>
      <c r="BQ25" s="972">
        <v>155.75872038955998</v>
      </c>
      <c r="BR25" s="972">
        <v>1.4781924584891759</v>
      </c>
      <c r="BS25" s="972">
        <v>3716.2954902318543</v>
      </c>
      <c r="BT25" s="973">
        <v>12613.639631463695</v>
      </c>
      <c r="BU25" s="961"/>
      <c r="BV25" s="972">
        <v>465.78965127292389</v>
      </c>
      <c r="BW25" s="972">
        <v>8372.1617915081861</v>
      </c>
      <c r="BX25" s="972">
        <v>790.97206692885777</v>
      </c>
      <c r="BY25" s="972">
        <v>478.64095262056514</v>
      </c>
      <c r="BZ25" s="972">
        <v>208.8504913093461</v>
      </c>
      <c r="CA25" s="972">
        <v>15.476780016799273</v>
      </c>
      <c r="CB25" s="972">
        <v>10.74336359497366</v>
      </c>
      <c r="CC25" s="972">
        <v>1.3815547310963687</v>
      </c>
      <c r="CD25" s="972">
        <v>250.00334801724972</v>
      </c>
      <c r="CE25" s="973">
        <v>10594.019999999997</v>
      </c>
      <c r="CF25" s="972"/>
      <c r="CG25" s="978">
        <v>45291.636752998311</v>
      </c>
      <c r="CH25" s="961"/>
      <c r="CI25" s="977">
        <v>234.74650868925971</v>
      </c>
      <c r="CJ25" s="933">
        <v>11911.615446447493</v>
      </c>
      <c r="CK25" s="973">
        <v>12146.361955136752</v>
      </c>
      <c r="CL25" s="76"/>
      <c r="CM25" s="893">
        <v>3075.4417870810462</v>
      </c>
      <c r="CN25" s="893">
        <v>7573.4228592302297</v>
      </c>
      <c r="CO25" s="893">
        <v>1005.4880516531322</v>
      </c>
      <c r="CP25" s="893">
        <v>11.041441415580042</v>
      </c>
      <c r="CQ25" s="893">
        <v>4.4229887221027449</v>
      </c>
      <c r="CR25" s="893">
        <v>0</v>
      </c>
      <c r="CS25" s="893">
        <v>7.1721959938552002</v>
      </c>
      <c r="CT25" s="893">
        <v>6336.4777681173946</v>
      </c>
      <c r="CU25" s="973">
        <v>18013.467092213341</v>
      </c>
      <c r="CV25" s="972"/>
      <c r="CW25" s="973">
        <v>30159.829047350093</v>
      </c>
    </row>
    <row r="26" spans="1:101">
      <c r="A26" s="979">
        <v>2015</v>
      </c>
      <c r="B26" s="972">
        <v>80.857083793512189</v>
      </c>
      <c r="C26" s="972">
        <v>1237.5718027307994</v>
      </c>
      <c r="D26" s="972">
        <v>655.02950341382166</v>
      </c>
      <c r="E26" s="972">
        <v>201.25022817221534</v>
      </c>
      <c r="F26" s="972">
        <v>867.11539153663352</v>
      </c>
      <c r="G26" s="972">
        <v>28.789871611944204</v>
      </c>
      <c r="H26" s="972">
        <v>9.4897843147145249</v>
      </c>
      <c r="I26" s="972">
        <v>6.2551815204665413</v>
      </c>
      <c r="J26" s="892">
        <v>0</v>
      </c>
      <c r="K26" s="972">
        <v>1145.1601725696762</v>
      </c>
      <c r="L26" s="973">
        <v>4231.5190196637841</v>
      </c>
      <c r="M26" s="961"/>
      <c r="N26" s="972">
        <v>262.57138425672338</v>
      </c>
      <c r="O26" s="972">
        <v>4642.4559316027971</v>
      </c>
      <c r="P26" s="972">
        <v>9573.4868224369766</v>
      </c>
      <c r="Q26" s="972">
        <v>1167.4559909495831</v>
      </c>
      <c r="R26" s="972">
        <v>558.60678647475345</v>
      </c>
      <c r="S26" s="972">
        <v>23.725028644215943</v>
      </c>
      <c r="T26" s="972">
        <v>2.0554171206541634</v>
      </c>
      <c r="U26" s="972">
        <v>1.1068912069022496</v>
      </c>
      <c r="V26" s="972">
        <v>1.5819511918309657</v>
      </c>
      <c r="W26" s="972">
        <v>2910.9937961155597</v>
      </c>
      <c r="X26" s="973">
        <v>19144.039999999997</v>
      </c>
      <c r="Y26" s="961"/>
      <c r="Z26" s="972">
        <v>180.43063434063188</v>
      </c>
      <c r="AA26" s="972">
        <v>3544.387356442699</v>
      </c>
      <c r="AB26" s="972">
        <v>4008.1522781188469</v>
      </c>
      <c r="AC26" s="972">
        <v>1683.6589417581044</v>
      </c>
      <c r="AD26" s="972">
        <v>278.14326809605456</v>
      </c>
      <c r="AE26" s="972">
        <v>20.273957882962005</v>
      </c>
      <c r="AF26" s="972">
        <v>0.76368734615329481</v>
      </c>
      <c r="AG26" s="892">
        <v>0</v>
      </c>
      <c r="AH26" s="892">
        <v>0.36266497405256354</v>
      </c>
      <c r="AI26" s="972">
        <v>700.43721104049416</v>
      </c>
      <c r="AJ26" s="973">
        <v>10416.609999999999</v>
      </c>
      <c r="AK26" s="961"/>
      <c r="AL26" s="972">
        <v>121.33034525791638</v>
      </c>
      <c r="AM26" s="972">
        <v>2186.4988426886912</v>
      </c>
      <c r="AN26" s="972">
        <v>3411.0643557927556</v>
      </c>
      <c r="AO26" s="972">
        <v>1259.6243376722573</v>
      </c>
      <c r="AP26" s="972">
        <v>407.905499775826</v>
      </c>
      <c r="AQ26" s="972">
        <v>18.647193689236122</v>
      </c>
      <c r="AR26" s="972">
        <v>8.6257925201226442</v>
      </c>
      <c r="AS26" s="972">
        <v>9.9402713887102117</v>
      </c>
      <c r="AT26" s="972">
        <v>2.1765362058726967</v>
      </c>
      <c r="AU26" s="972">
        <v>1293.9820092675723</v>
      </c>
      <c r="AV26" s="973">
        <v>8719.7951842589591</v>
      </c>
      <c r="AW26" s="972"/>
      <c r="AX26" s="973">
        <v>42511.96420392274</v>
      </c>
      <c r="AY26" s="972"/>
      <c r="AZ26" s="972">
        <v>169.42992396488611</v>
      </c>
      <c r="BA26" s="972">
        <v>904.02681527291213</v>
      </c>
      <c r="BB26" s="972">
        <v>6902.3912222225208</v>
      </c>
      <c r="BC26" s="972">
        <v>12313.22731433743</v>
      </c>
      <c r="BD26" s="972">
        <v>1334.8741769757935</v>
      </c>
      <c r="BE26" s="972">
        <v>559.12368022340422</v>
      </c>
      <c r="BF26" s="972">
        <v>55.614079364871031</v>
      </c>
      <c r="BG26" s="972">
        <v>17.350389052985889</v>
      </c>
      <c r="BH26" s="972">
        <v>6.49599872852869</v>
      </c>
      <c r="BI26" s="972">
        <v>75.582645060372741</v>
      </c>
      <c r="BJ26" s="973">
        <v>22338.11624520371</v>
      </c>
      <c r="BK26" s="961"/>
      <c r="BL26" s="972">
        <v>259.6746920171567</v>
      </c>
      <c r="BM26" s="972">
        <v>1002.961415725519</v>
      </c>
      <c r="BN26" s="972">
        <v>7644.8332652759582</v>
      </c>
      <c r="BO26" s="972">
        <v>621.16538591462381</v>
      </c>
      <c r="BP26" s="892">
        <v>0</v>
      </c>
      <c r="BQ26" s="972">
        <v>147.92268337174713</v>
      </c>
      <c r="BR26" s="972">
        <v>1.3854345767520775</v>
      </c>
      <c r="BS26" s="972">
        <v>3076.5748566511425</v>
      </c>
      <c r="BT26" s="973">
        <v>12754.517733532901</v>
      </c>
      <c r="BU26" s="961"/>
      <c r="BV26" s="972">
        <v>665.91386478976369</v>
      </c>
      <c r="BW26" s="972">
        <v>8738.2989049028729</v>
      </c>
      <c r="BX26" s="972">
        <v>697.31308201944955</v>
      </c>
      <c r="BY26" s="972">
        <v>391.5410608170211</v>
      </c>
      <c r="BZ26" s="972">
        <v>165.89436988794645</v>
      </c>
      <c r="CA26" s="972">
        <v>12.052825200689435</v>
      </c>
      <c r="CB26" s="972">
        <v>8.0258030846360455</v>
      </c>
      <c r="CC26" s="972">
        <v>0.99096600588592676</v>
      </c>
      <c r="CD26" s="972">
        <v>158.87412329173475</v>
      </c>
      <c r="CE26" s="973">
        <v>10838.904999999999</v>
      </c>
      <c r="CF26" s="972"/>
      <c r="CG26" s="973">
        <v>45931.538978736608</v>
      </c>
      <c r="CH26" s="961"/>
      <c r="CI26" s="933">
        <v>261.08476958324388</v>
      </c>
      <c r="CJ26" s="933">
        <v>11891.361917920889</v>
      </c>
      <c r="CK26" s="973">
        <v>12152.446687504133</v>
      </c>
      <c r="CL26" s="76"/>
      <c r="CM26" s="893">
        <v>3394.9672403920626</v>
      </c>
      <c r="CN26" s="893">
        <v>8189.5174416675991</v>
      </c>
      <c r="CO26" s="893">
        <v>1112.4445287576043</v>
      </c>
      <c r="CP26" s="893">
        <v>10.956064559057113</v>
      </c>
      <c r="CQ26" s="893">
        <v>4.3914180153992284</v>
      </c>
      <c r="CR26" s="893">
        <v>0</v>
      </c>
      <c r="CS26" s="893">
        <v>7.0448193627694824</v>
      </c>
      <c r="CT26" s="893">
        <v>5571.787762321982</v>
      </c>
      <c r="CU26" s="973">
        <v>18291.109275076473</v>
      </c>
      <c r="CV26" s="972"/>
      <c r="CW26" s="973">
        <v>30443.555962580605</v>
      </c>
    </row>
    <row r="27" spans="1:101" ht="13.5" thickBot="1">
      <c r="A27" s="980"/>
      <c r="B27" s="981"/>
      <c r="C27" s="981"/>
      <c r="D27" s="981"/>
      <c r="E27" s="981"/>
      <c r="F27" s="981"/>
      <c r="G27" s="981"/>
      <c r="H27" s="981"/>
      <c r="I27" s="981"/>
      <c r="J27" s="982"/>
      <c r="K27" s="981"/>
      <c r="L27" s="983"/>
      <c r="M27" s="984"/>
      <c r="N27" s="981"/>
      <c r="O27" s="981"/>
      <c r="P27" s="981"/>
      <c r="Q27" s="981"/>
      <c r="R27" s="981"/>
      <c r="S27" s="981"/>
      <c r="T27" s="981"/>
      <c r="U27" s="981"/>
      <c r="V27" s="981"/>
      <c r="W27" s="981"/>
      <c r="X27" s="983"/>
      <c r="Y27" s="984"/>
      <c r="Z27" s="981"/>
      <c r="AA27" s="981"/>
      <c r="AB27" s="981"/>
      <c r="AC27" s="981"/>
      <c r="AD27" s="981"/>
      <c r="AE27" s="981"/>
      <c r="AF27" s="981"/>
      <c r="AG27" s="982"/>
      <c r="AH27" s="982"/>
      <c r="AI27" s="981"/>
      <c r="AJ27" s="983"/>
      <c r="AK27" s="984"/>
      <c r="AL27" s="981"/>
      <c r="AM27" s="981"/>
      <c r="AN27" s="981"/>
      <c r="AO27" s="981"/>
      <c r="AP27" s="981"/>
      <c r="AQ27" s="981"/>
      <c r="AR27" s="981"/>
      <c r="AS27" s="981"/>
      <c r="AT27" s="981"/>
      <c r="AU27" s="981"/>
      <c r="AV27" s="983"/>
      <c r="AW27" s="981"/>
      <c r="AX27" s="983"/>
      <c r="AY27" s="981"/>
      <c r="AZ27" s="981"/>
      <c r="BA27" s="981"/>
      <c r="BB27" s="981"/>
      <c r="BC27" s="981"/>
      <c r="BD27" s="981"/>
      <c r="BE27" s="981"/>
      <c r="BF27" s="981"/>
      <c r="BG27" s="981"/>
      <c r="BH27" s="981"/>
      <c r="BI27" s="981"/>
      <c r="BJ27" s="983"/>
      <c r="BK27" s="984"/>
      <c r="BL27" s="981"/>
      <c r="BM27" s="981"/>
      <c r="BN27" s="981"/>
      <c r="BO27" s="981"/>
      <c r="BP27" s="982"/>
      <c r="BQ27" s="981"/>
      <c r="BR27" s="981"/>
      <c r="BS27" s="981"/>
      <c r="BT27" s="983"/>
      <c r="BU27" s="984"/>
      <c r="BV27" s="981"/>
      <c r="BW27" s="981"/>
      <c r="BX27" s="981"/>
      <c r="BY27" s="981"/>
      <c r="BZ27" s="981"/>
      <c r="CA27" s="981"/>
      <c r="CB27" s="981"/>
      <c r="CC27" s="981"/>
      <c r="CD27" s="981"/>
      <c r="CE27" s="983"/>
      <c r="CF27" s="981"/>
      <c r="CG27" s="983"/>
      <c r="CH27" s="984"/>
      <c r="CI27" s="940"/>
      <c r="CJ27" s="940"/>
      <c r="CK27" s="983"/>
      <c r="CL27" s="925"/>
      <c r="CM27" s="900"/>
      <c r="CN27" s="900"/>
      <c r="CO27" s="900"/>
      <c r="CP27" s="900"/>
      <c r="CQ27" s="900"/>
      <c r="CR27" s="900"/>
      <c r="CS27" s="900"/>
      <c r="CT27" s="900"/>
      <c r="CU27" s="983"/>
      <c r="CV27" s="981"/>
      <c r="CW27" s="983"/>
    </row>
    <row r="28" spans="1:101" ht="13.5" thickTop="1">
      <c r="K28" s="975"/>
      <c r="L28" s="975"/>
      <c r="W28" s="975"/>
      <c r="X28" s="975"/>
      <c r="AI28" s="975"/>
      <c r="AJ28" s="975"/>
      <c r="AL28" s="975"/>
      <c r="AM28" s="975"/>
      <c r="AN28" s="975"/>
      <c r="AO28" s="975"/>
      <c r="AP28" s="975"/>
      <c r="AQ28" s="975"/>
      <c r="AR28" s="975"/>
      <c r="AS28" s="975"/>
      <c r="AT28" s="975"/>
      <c r="AU28" s="975"/>
      <c r="AV28" s="975"/>
      <c r="AW28" s="975"/>
      <c r="AX28" s="975"/>
      <c r="BI28" s="975"/>
      <c r="BJ28" s="975"/>
      <c r="BS28" s="975"/>
      <c r="BT28" s="975"/>
      <c r="CG28" s="975"/>
      <c r="CW28" s="985"/>
    </row>
    <row r="30" spans="1:101">
      <c r="A30" s="227" t="s">
        <v>361</v>
      </c>
    </row>
    <row r="31" spans="1:101">
      <c r="A31" s="948" t="s">
        <v>511</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86" bestFit="1" customWidth="1"/>
    <col min="13" max="15" width="11.7109375" style="986" bestFit="1" customWidth="1"/>
    <col min="16" max="16" width="9.140625" style="986"/>
    <col min="17" max="17" width="6.5703125" style="986" bestFit="1" customWidth="1"/>
    <col min="18" max="18" width="9.140625" style="986"/>
    <col min="19" max="24" width="9.140625" style="153"/>
    <col min="25" max="16384" width="9.140625" style="1"/>
  </cols>
  <sheetData>
    <row r="1" spans="1:15" ht="15.75">
      <c r="A1" s="47" t="s">
        <v>1867</v>
      </c>
      <c r="B1" s="10"/>
      <c r="C1" s="10"/>
      <c r="D1" s="10"/>
      <c r="E1" s="10"/>
    </row>
    <row r="2" spans="1:15" ht="13.5" thickBot="1">
      <c r="A2" s="49" t="s">
        <v>355</v>
      </c>
      <c r="B2" s="217"/>
      <c r="C2" s="217"/>
      <c r="D2" s="217"/>
      <c r="E2" s="217"/>
      <c r="F2" s="217"/>
      <c r="G2" s="217"/>
      <c r="H2" s="12" t="s">
        <v>533</v>
      </c>
      <c r="I2" s="186"/>
      <c r="J2" s="277"/>
      <c r="K2" s="277"/>
    </row>
    <row r="3" spans="1:15" ht="24.75" customHeight="1" thickTop="1">
      <c r="A3" s="304"/>
      <c r="B3" s="304"/>
      <c r="C3" s="2408" t="s">
        <v>563</v>
      </c>
      <c r="D3" s="2408"/>
      <c r="E3" s="2408"/>
      <c r="F3" s="2408"/>
      <c r="G3" s="2408"/>
      <c r="H3" s="2408"/>
      <c r="I3" s="987"/>
      <c r="J3" s="277"/>
      <c r="K3" s="277"/>
    </row>
    <row r="4" spans="1:15" ht="15.95" customHeight="1">
      <c r="A4" s="8"/>
      <c r="B4" s="8"/>
      <c r="C4" s="9" t="s">
        <v>564</v>
      </c>
      <c r="D4" s="9" t="s">
        <v>565</v>
      </c>
      <c r="E4" s="9" t="s">
        <v>566</v>
      </c>
      <c r="F4" s="9" t="s">
        <v>567</v>
      </c>
      <c r="G4" s="9" t="s">
        <v>568</v>
      </c>
      <c r="H4" s="9" t="s">
        <v>15</v>
      </c>
      <c r="I4" s="988"/>
      <c r="J4" s="277"/>
      <c r="K4" s="277"/>
    </row>
    <row r="5" spans="1:15">
      <c r="A5" s="16">
        <v>1970</v>
      </c>
      <c r="B5" s="989"/>
      <c r="C5" s="393">
        <v>4845.5079965233399</v>
      </c>
      <c r="D5" s="393">
        <v>5175.4888278277976</v>
      </c>
      <c r="E5" s="393">
        <v>5009.4129489146981</v>
      </c>
      <c r="F5" s="393">
        <v>4014.040226734161</v>
      </c>
      <c r="G5" s="393" t="s">
        <v>293</v>
      </c>
      <c r="H5" s="393">
        <v>19044.45</v>
      </c>
      <c r="O5" s="990"/>
    </row>
    <row r="6" spans="1:15">
      <c r="A6" s="16">
        <v>1971</v>
      </c>
      <c r="B6" s="989"/>
      <c r="C6" s="393">
        <v>4728.9425742574258</v>
      </c>
      <c r="D6" s="393">
        <v>5050.9852585258541</v>
      </c>
      <c r="E6" s="393">
        <v>4888.9045654565452</v>
      </c>
      <c r="F6" s="393">
        <v>4590.1676017601758</v>
      </c>
      <c r="G6" s="393" t="s">
        <v>293</v>
      </c>
      <c r="H6" s="393">
        <v>19259</v>
      </c>
      <c r="O6" s="990"/>
    </row>
    <row r="7" spans="1:15">
      <c r="A7" s="16">
        <v>1972</v>
      </c>
      <c r="B7" s="989"/>
      <c r="C7" s="393">
        <v>4802.5478449697648</v>
      </c>
      <c r="D7" s="393">
        <v>4993.1081473337008</v>
      </c>
      <c r="E7" s="393">
        <v>5383.982775029016</v>
      </c>
      <c r="F7" s="393">
        <v>4293.9112326675222</v>
      </c>
      <c r="G7" s="393" t="s">
        <v>293</v>
      </c>
      <c r="H7" s="393">
        <v>19473.55</v>
      </c>
      <c r="O7" s="990"/>
    </row>
    <row r="8" spans="1:15">
      <c r="A8" s="16">
        <v>1973</v>
      </c>
      <c r="B8" s="989"/>
      <c r="C8" s="393">
        <v>4660.6354370533272</v>
      </c>
      <c r="D8" s="393">
        <v>5079.5081528312276</v>
      </c>
      <c r="E8" s="393">
        <v>5254.7299578522998</v>
      </c>
      <c r="F8" s="393">
        <v>4693.2264522631494</v>
      </c>
      <c r="G8" s="393" t="s">
        <v>293</v>
      </c>
      <c r="H8" s="393">
        <v>19688.099999999999</v>
      </c>
      <c r="O8" s="990"/>
    </row>
    <row r="9" spans="1:15">
      <c r="A9" s="16">
        <v>1974</v>
      </c>
      <c r="B9" s="989"/>
      <c r="C9" s="393">
        <v>4525.2940230840086</v>
      </c>
      <c r="D9" s="393">
        <v>4898.4489460217537</v>
      </c>
      <c r="E9" s="393">
        <v>4921.6393649613874</v>
      </c>
      <c r="F9" s="393">
        <v>5557.2676659328517</v>
      </c>
      <c r="G9" s="393" t="s">
        <v>293</v>
      </c>
      <c r="H9" s="393">
        <v>19902.650000000001</v>
      </c>
      <c r="O9" s="990"/>
    </row>
    <row r="10" spans="1:15">
      <c r="A10" s="16">
        <v>1975</v>
      </c>
      <c r="B10" s="989"/>
      <c r="C10" s="393">
        <v>4665.3654219409282</v>
      </c>
      <c r="D10" s="393">
        <v>4986.8586497890292</v>
      </c>
      <c r="E10" s="393">
        <v>4716.2950421940941</v>
      </c>
      <c r="F10" s="393">
        <v>5748.6808860759493</v>
      </c>
      <c r="G10" s="393" t="s">
        <v>293</v>
      </c>
      <c r="H10" s="393">
        <v>20117.2</v>
      </c>
      <c r="O10" s="990"/>
    </row>
    <row r="11" spans="1:15">
      <c r="A11" s="16">
        <v>1976</v>
      </c>
      <c r="B11" s="989"/>
      <c r="C11" s="393">
        <v>4430.8677050473198</v>
      </c>
      <c r="D11" s="393">
        <v>5050.8684936908521</v>
      </c>
      <c r="E11" s="393">
        <v>4828.5233832807571</v>
      </c>
      <c r="F11" s="393">
        <v>5686.9037854889584</v>
      </c>
      <c r="G11" s="393">
        <v>334.58663249211349</v>
      </c>
      <c r="H11" s="393">
        <v>20331.75</v>
      </c>
      <c r="O11" s="990"/>
    </row>
    <row r="12" spans="1:15">
      <c r="A12" s="16">
        <v>1977</v>
      </c>
      <c r="B12" s="989"/>
      <c r="C12" s="393">
        <v>4267.9941560817524</v>
      </c>
      <c r="D12" s="393">
        <v>4988.6343369400456</v>
      </c>
      <c r="E12" s="393">
        <v>4777.0603941247191</v>
      </c>
      <c r="F12" s="393">
        <v>5853.6173498510279</v>
      </c>
      <c r="G12" s="393">
        <v>658.99376300245683</v>
      </c>
      <c r="H12" s="393">
        <v>20546.3</v>
      </c>
      <c r="O12" s="990"/>
    </row>
    <row r="13" spans="1:15">
      <c r="A13" s="16">
        <v>1978</v>
      </c>
      <c r="B13" s="989"/>
      <c r="C13" s="393">
        <v>4901.1756035934868</v>
      </c>
      <c r="D13" s="393">
        <v>4405.2296181920283</v>
      </c>
      <c r="E13" s="393">
        <v>5087.6852049410454</v>
      </c>
      <c r="F13" s="393">
        <v>5502.0332397529501</v>
      </c>
      <c r="G13" s="393">
        <v>864.72633352049411</v>
      </c>
      <c r="H13" s="393">
        <v>20760.849999999999</v>
      </c>
      <c r="O13" s="990"/>
    </row>
    <row r="14" spans="1:15">
      <c r="A14" s="16">
        <v>1979</v>
      </c>
      <c r="B14" s="989"/>
      <c r="C14" s="393">
        <v>5144.3316788321163</v>
      </c>
      <c r="D14" s="393">
        <v>4601.6004631261003</v>
      </c>
      <c r="E14" s="393">
        <v>4383.0297206141449</v>
      </c>
      <c r="F14" s="393">
        <v>5677.8615037215477</v>
      </c>
      <c r="G14" s="393">
        <v>1168.5766337060875</v>
      </c>
      <c r="H14" s="393">
        <v>20975.4</v>
      </c>
      <c r="O14" s="990"/>
    </row>
    <row r="15" spans="1:15" ht="30" customHeight="1">
      <c r="A15" s="16">
        <v>1980</v>
      </c>
      <c r="B15" s="989"/>
      <c r="C15" s="393">
        <v>5412.6876158025243</v>
      </c>
      <c r="D15" s="393">
        <v>4692.9974222869669</v>
      </c>
      <c r="E15" s="393">
        <v>4384.5285643729849</v>
      </c>
      <c r="F15" s="393">
        <v>5616.2897475168265</v>
      </c>
      <c r="G15" s="393">
        <v>1083.4466500207041</v>
      </c>
      <c r="H15" s="393">
        <v>21189.95</v>
      </c>
      <c r="O15" s="990"/>
    </row>
    <row r="16" spans="1:15">
      <c r="A16" s="16">
        <v>1981</v>
      </c>
      <c r="B16" s="989"/>
      <c r="C16" s="393">
        <v>5347.9498862737346</v>
      </c>
      <c r="D16" s="393">
        <v>4624.0239566851278</v>
      </c>
      <c r="E16" s="393">
        <v>4236.6600820806962</v>
      </c>
      <c r="F16" s="393">
        <v>5692.9789111946202</v>
      </c>
      <c r="G16" s="393">
        <v>1502.8871637658231</v>
      </c>
      <c r="H16" s="393">
        <v>21404.5</v>
      </c>
      <c r="O16" s="990"/>
    </row>
    <row r="17" spans="1:15">
      <c r="A17" s="16">
        <v>1982</v>
      </c>
      <c r="B17" s="989"/>
      <c r="C17" s="393">
        <v>5382.2481744670422</v>
      </c>
      <c r="D17" s="393">
        <v>4633.1833202646403</v>
      </c>
      <c r="E17" s="393">
        <v>4236.9311908845866</v>
      </c>
      <c r="F17" s="393">
        <v>5509.3878951237448</v>
      </c>
      <c r="G17" s="393">
        <v>1857.2994192599851</v>
      </c>
      <c r="H17" s="393">
        <v>21619.05</v>
      </c>
      <c r="O17" s="990"/>
    </row>
    <row r="18" spans="1:15">
      <c r="A18" s="16">
        <v>1983</v>
      </c>
      <c r="B18" s="989"/>
      <c r="C18" s="393">
        <v>5280.6105979581907</v>
      </c>
      <c r="D18" s="393">
        <v>4607.6644433641231</v>
      </c>
      <c r="E18" s="393">
        <v>4258.454214876032</v>
      </c>
      <c r="F18" s="393">
        <v>5610.7150996596965</v>
      </c>
      <c r="G18" s="393">
        <v>2076.1556441419539</v>
      </c>
      <c r="H18" s="393">
        <v>21833.599999999999</v>
      </c>
      <c r="O18" s="990"/>
    </row>
    <row r="19" spans="1:15">
      <c r="A19" s="16">
        <v>1984</v>
      </c>
      <c r="B19" s="989"/>
      <c r="C19" s="393">
        <v>5183.0881587870581</v>
      </c>
      <c r="D19" s="393">
        <v>4633.0592278628164</v>
      </c>
      <c r="E19" s="393">
        <v>4276.3414357682623</v>
      </c>
      <c r="F19" s="393">
        <v>5587.7696387680353</v>
      </c>
      <c r="G19" s="393">
        <v>2367.8915388138312</v>
      </c>
      <c r="H19" s="393">
        <v>22048.15</v>
      </c>
      <c r="O19" s="990"/>
    </row>
    <row r="20" spans="1:15">
      <c r="A20" s="16">
        <v>1985</v>
      </c>
      <c r="B20" s="989"/>
      <c r="C20" s="393">
        <v>5138.5386766481524</v>
      </c>
      <c r="D20" s="393">
        <v>4621.3515865732916</v>
      </c>
      <c r="E20" s="393">
        <v>4271.9008500362233</v>
      </c>
      <c r="F20" s="393">
        <v>5620.9598985752236</v>
      </c>
      <c r="G20" s="393">
        <v>2609.9489881671097</v>
      </c>
      <c r="H20" s="393">
        <v>22262.7</v>
      </c>
      <c r="O20" s="990"/>
    </row>
    <row r="21" spans="1:15">
      <c r="A21" s="16">
        <v>1986</v>
      </c>
      <c r="B21" s="989"/>
      <c r="C21" s="393">
        <v>4989.5292835116106</v>
      </c>
      <c r="D21" s="393">
        <v>4676.5329815939085</v>
      </c>
      <c r="E21" s="393">
        <v>4316.9662956538486</v>
      </c>
      <c r="F21" s="393">
        <v>5730.3232991230598</v>
      </c>
      <c r="G21" s="393">
        <v>2763.8981401175674</v>
      </c>
      <c r="H21" s="393">
        <v>22477.25</v>
      </c>
      <c r="O21" s="990"/>
    </row>
    <row r="22" spans="1:15">
      <c r="A22" s="16">
        <v>1987</v>
      </c>
      <c r="B22" s="989"/>
      <c r="C22" s="393">
        <v>4881.2805818251636</v>
      </c>
      <c r="D22" s="393">
        <v>4721.1493063223097</v>
      </c>
      <c r="E22" s="393">
        <v>4351.8669771014347</v>
      </c>
      <c r="F22" s="393">
        <v>5628.5598675051606</v>
      </c>
      <c r="G22" s="393">
        <v>3108.9432672459316</v>
      </c>
      <c r="H22" s="393">
        <v>22691.8</v>
      </c>
      <c r="O22" s="990"/>
    </row>
    <row r="23" spans="1:15">
      <c r="A23" s="16">
        <v>1988</v>
      </c>
      <c r="B23" s="989"/>
      <c r="C23" s="393">
        <v>4697.0824739558466</v>
      </c>
      <c r="D23" s="393">
        <v>4740.8679083436855</v>
      </c>
      <c r="E23" s="393">
        <v>4399.3415201185117</v>
      </c>
      <c r="F23" s="393">
        <v>5681.1601118226117</v>
      </c>
      <c r="G23" s="393">
        <v>3387.8979857593417</v>
      </c>
      <c r="H23" s="393">
        <v>22906.35</v>
      </c>
      <c r="O23" s="990"/>
    </row>
    <row r="24" spans="1:15">
      <c r="A24" s="16">
        <v>1989</v>
      </c>
      <c r="B24" s="989"/>
      <c r="C24" s="393">
        <v>4737.2965827925864</v>
      </c>
      <c r="D24" s="393">
        <v>4759.9630736193458</v>
      </c>
      <c r="E24" s="393">
        <v>4440.4734886326505</v>
      </c>
      <c r="F24" s="393">
        <v>5573.7980299705905</v>
      </c>
      <c r="G24" s="393">
        <v>3609.3688249848292</v>
      </c>
      <c r="H24" s="393">
        <v>23120.9</v>
      </c>
      <c r="O24" s="990"/>
    </row>
    <row r="25" spans="1:15" ht="30" customHeight="1">
      <c r="A25" s="16">
        <v>1990</v>
      </c>
      <c r="B25" s="989"/>
      <c r="C25" s="393">
        <v>4780.5262152777777</v>
      </c>
      <c r="D25" s="393">
        <v>4714.6251759259258</v>
      </c>
      <c r="E25" s="393">
        <v>4489.9134351851853</v>
      </c>
      <c r="F25" s="393">
        <v>5575.660067129631</v>
      </c>
      <c r="G25" s="393">
        <v>3774.7251064814809</v>
      </c>
      <c r="H25" s="393">
        <v>23335.45</v>
      </c>
      <c r="O25" s="990"/>
    </row>
    <row r="26" spans="1:15">
      <c r="A26" s="16">
        <v>1991</v>
      </c>
      <c r="B26" s="989"/>
      <c r="C26" s="393">
        <v>4804.2043212991421</v>
      </c>
      <c r="D26" s="393">
        <v>4733.9832102390001</v>
      </c>
      <c r="E26" s="393">
        <v>4474.7052617092513</v>
      </c>
      <c r="F26" s="393">
        <v>5534.5038763245993</v>
      </c>
      <c r="G26" s="393">
        <v>4002.6033304280008</v>
      </c>
      <c r="H26" s="393">
        <v>23550</v>
      </c>
      <c r="O26" s="990"/>
    </row>
    <row r="27" spans="1:15">
      <c r="A27" s="16">
        <v>1992</v>
      </c>
      <c r="B27" s="989"/>
      <c r="C27" s="393">
        <v>4776.3360272417704</v>
      </c>
      <c r="D27" s="393">
        <v>4729.9428830874012</v>
      </c>
      <c r="E27" s="393">
        <v>4491.5037003405214</v>
      </c>
      <c r="F27" s="393">
        <v>5560.7038365493745</v>
      </c>
      <c r="G27" s="393">
        <v>4204.5135527809307</v>
      </c>
      <c r="H27" s="393">
        <v>23763</v>
      </c>
      <c r="O27" s="990"/>
    </row>
    <row r="28" spans="1:15">
      <c r="A28" s="16">
        <v>1993</v>
      </c>
      <c r="B28" s="989"/>
      <c r="C28" s="393">
        <v>4810.8047701996511</v>
      </c>
      <c r="D28" s="393">
        <v>4766.9535039528319</v>
      </c>
      <c r="E28" s="393">
        <v>4527.375854214124</v>
      </c>
      <c r="F28" s="393">
        <v>5483.5473670105857</v>
      </c>
      <c r="G28" s="393">
        <v>4357.3185046228054</v>
      </c>
      <c r="H28" s="393">
        <v>23946</v>
      </c>
      <c r="O28" s="990"/>
    </row>
    <row r="29" spans="1:15">
      <c r="A29" s="16">
        <v>1994</v>
      </c>
      <c r="B29" s="989"/>
      <c r="C29" s="393">
        <v>4802.6585322723258</v>
      </c>
      <c r="D29" s="393">
        <v>4754.642617152962</v>
      </c>
      <c r="E29" s="393">
        <v>4513.4960212201577</v>
      </c>
      <c r="F29" s="393">
        <v>5481.2834659593273</v>
      </c>
      <c r="G29" s="393">
        <v>4583.9193633952254</v>
      </c>
      <c r="H29" s="393">
        <v>24136</v>
      </c>
      <c r="O29" s="990"/>
    </row>
    <row r="30" spans="1:15">
      <c r="A30" s="16">
        <v>1995</v>
      </c>
      <c r="B30" s="989"/>
      <c r="C30" s="393">
        <v>4843.0784554091315</v>
      </c>
      <c r="D30" s="393">
        <v>4797.2583512105402</v>
      </c>
      <c r="E30" s="393">
        <v>4554.3052405761564</v>
      </c>
      <c r="F30" s="393">
        <v>5476.0352436408211</v>
      </c>
      <c r="G30" s="393">
        <v>4668.3227091633471</v>
      </c>
      <c r="H30" s="393">
        <v>24339</v>
      </c>
      <c r="O30" s="990"/>
    </row>
    <row r="31" spans="1:15">
      <c r="A31" s="16">
        <v>1996</v>
      </c>
      <c r="B31" s="989"/>
      <c r="C31" s="393">
        <v>4853.9731958762886</v>
      </c>
      <c r="D31" s="393">
        <v>4830.7938144329892</v>
      </c>
      <c r="E31" s="393">
        <v>4589.5175257731962</v>
      </c>
      <c r="F31" s="393">
        <v>5447.1546391752581</v>
      </c>
      <c r="G31" s="393">
        <v>4806.5608247422679</v>
      </c>
      <c r="H31" s="393">
        <v>24528</v>
      </c>
      <c r="O31" s="990"/>
    </row>
    <row r="32" spans="1:15">
      <c r="A32" s="16">
        <v>1997</v>
      </c>
      <c r="B32" s="989"/>
      <c r="C32" s="393">
        <v>4842.8501690617068</v>
      </c>
      <c r="D32" s="393">
        <v>4819.8636094674557</v>
      </c>
      <c r="E32" s="393">
        <v>4574.3253592561277</v>
      </c>
      <c r="F32" s="393">
        <v>5440.5007185122568</v>
      </c>
      <c r="G32" s="393">
        <v>5043.4601437024512</v>
      </c>
      <c r="H32" s="393">
        <v>24721</v>
      </c>
      <c r="O32" s="990"/>
    </row>
    <row r="33" spans="1:15">
      <c r="A33" s="16">
        <v>1998</v>
      </c>
      <c r="B33" s="989"/>
      <c r="C33" s="393">
        <v>4857.1919166666676</v>
      </c>
      <c r="D33" s="393">
        <v>4833.3159999999998</v>
      </c>
      <c r="E33" s="393">
        <v>4584.1759999999995</v>
      </c>
      <c r="F33" s="393">
        <v>5432.2900833333333</v>
      </c>
      <c r="G33" s="393">
        <v>5207.0259999999989</v>
      </c>
      <c r="H33" s="393">
        <v>24914</v>
      </c>
      <c r="O33" s="990"/>
    </row>
    <row r="34" spans="1:15">
      <c r="A34" s="16">
        <v>1999</v>
      </c>
      <c r="B34" s="989"/>
      <c r="C34" s="393">
        <v>4867.5691258524494</v>
      </c>
      <c r="D34" s="393">
        <v>4817.7836329820202</v>
      </c>
      <c r="E34" s="393">
        <v>4593.7489150650954</v>
      </c>
      <c r="F34" s="393">
        <v>5446.3254804711714</v>
      </c>
      <c r="G34" s="393">
        <v>5369.5728456292627</v>
      </c>
      <c r="H34" s="393">
        <v>25095</v>
      </c>
      <c r="O34" s="990"/>
    </row>
    <row r="35" spans="1:15">
      <c r="A35" s="24">
        <v>2000</v>
      </c>
      <c r="B35" s="991"/>
      <c r="C35" s="393">
        <v>4902.6553010122534</v>
      </c>
      <c r="D35" s="393">
        <v>4856.0324167042345</v>
      </c>
      <c r="E35" s="393">
        <v>4602.1967132494556</v>
      </c>
      <c r="F35" s="393">
        <v>5463.1659768042291</v>
      </c>
      <c r="G35" s="393">
        <v>5456.9495922298256</v>
      </c>
      <c r="H35" s="393">
        <v>25281</v>
      </c>
      <c r="I35" s="277"/>
      <c r="J35" s="277"/>
      <c r="K35" s="277"/>
      <c r="O35" s="990"/>
    </row>
    <row r="36" spans="1:15" ht="13.5" thickBot="1">
      <c r="I36" s="277"/>
      <c r="J36" s="277"/>
      <c r="K36" s="277"/>
      <c r="O36" s="990"/>
    </row>
    <row r="37" spans="1:15" ht="15" thickTop="1">
      <c r="A37" s="992"/>
      <c r="B37" s="304"/>
      <c r="C37" s="2465" t="s">
        <v>569</v>
      </c>
      <c r="D37" s="2408"/>
      <c r="E37" s="2408"/>
      <c r="F37" s="2408"/>
      <c r="G37" s="2408"/>
      <c r="H37" s="2408"/>
      <c r="I37" s="277"/>
      <c r="J37" s="277"/>
      <c r="K37" s="277"/>
      <c r="O37" s="990"/>
    </row>
    <row r="38" spans="1:15">
      <c r="A38" s="7"/>
      <c r="B38" s="8"/>
      <c r="C38" s="9" t="s">
        <v>570</v>
      </c>
      <c r="D38" s="9" t="s">
        <v>571</v>
      </c>
      <c r="E38" s="9" t="s">
        <v>572</v>
      </c>
      <c r="F38" s="9" t="s">
        <v>573</v>
      </c>
      <c r="G38" s="9" t="s">
        <v>574</v>
      </c>
      <c r="H38" s="9" t="s">
        <v>15</v>
      </c>
      <c r="I38" s="277"/>
      <c r="J38" s="277"/>
      <c r="K38" s="277"/>
      <c r="O38" s="990"/>
    </row>
    <row r="39" spans="1:15">
      <c r="A39" s="24">
        <v>2001</v>
      </c>
      <c r="B39" s="991"/>
      <c r="C39" s="393">
        <v>5678.3460649240787</v>
      </c>
      <c r="D39" s="393">
        <v>4744.2093101062383</v>
      </c>
      <c r="E39" s="393">
        <v>4939.6899637029619</v>
      </c>
      <c r="F39" s="393">
        <v>5426.3711169287953</v>
      </c>
      <c r="G39" s="393">
        <v>4679.3835443379276</v>
      </c>
      <c r="H39" s="393">
        <v>25468</v>
      </c>
      <c r="I39" s="277"/>
      <c r="J39" s="277"/>
      <c r="K39" s="277"/>
      <c r="O39" s="990"/>
    </row>
    <row r="40" spans="1:15">
      <c r="A40" s="24">
        <v>2002</v>
      </c>
      <c r="B40" s="991"/>
      <c r="C40" s="993" t="s">
        <v>575</v>
      </c>
      <c r="D40" s="993" t="s">
        <v>575</v>
      </c>
      <c r="E40" s="993" t="s">
        <v>575</v>
      </c>
      <c r="F40" s="993" t="s">
        <v>575</v>
      </c>
      <c r="G40" s="993" t="s">
        <v>575</v>
      </c>
      <c r="H40" s="393">
        <v>25636</v>
      </c>
      <c r="I40" s="277"/>
      <c r="J40" s="277"/>
      <c r="K40" s="277"/>
      <c r="O40" s="990"/>
    </row>
    <row r="41" spans="1:15">
      <c r="A41" s="24">
        <v>2003</v>
      </c>
      <c r="B41" s="991"/>
      <c r="C41" s="393">
        <v>5528.2937435300164</v>
      </c>
      <c r="D41" s="393">
        <v>5286.434057686326</v>
      </c>
      <c r="E41" s="393">
        <v>4829.5082938139203</v>
      </c>
      <c r="F41" s="393">
        <v>5611.0437575422829</v>
      </c>
      <c r="G41" s="393">
        <v>4579.7201474274534</v>
      </c>
      <c r="H41" s="393">
        <v>25835</v>
      </c>
      <c r="I41" s="277"/>
      <c r="J41" s="277"/>
      <c r="K41" s="277"/>
      <c r="O41" s="990"/>
    </row>
    <row r="42" spans="1:15">
      <c r="A42" s="24">
        <v>2004</v>
      </c>
      <c r="B42" s="991"/>
      <c r="C42" s="393">
        <v>5619.7075188963472</v>
      </c>
      <c r="D42" s="393">
        <v>5058.2973539321356</v>
      </c>
      <c r="E42" s="393">
        <v>4967.8807676753422</v>
      </c>
      <c r="F42" s="393">
        <v>5566.3350075472808</v>
      </c>
      <c r="G42" s="393">
        <v>4829.7793519488923</v>
      </c>
      <c r="H42" s="393">
        <v>26042</v>
      </c>
      <c r="I42" s="277"/>
      <c r="J42" s="277"/>
      <c r="K42" s="277"/>
      <c r="O42" s="990"/>
    </row>
    <row r="43" spans="1:15">
      <c r="A43" s="24">
        <v>2005</v>
      </c>
      <c r="B43" s="991"/>
      <c r="C43" s="393">
        <v>5822.7384346086847</v>
      </c>
      <c r="D43" s="393">
        <v>5022.3047855455616</v>
      </c>
      <c r="E43" s="393">
        <v>4764.7119801772124</v>
      </c>
      <c r="F43" s="393">
        <v>5740.6501899870864</v>
      </c>
      <c r="G43" s="393">
        <v>4923.594609681455</v>
      </c>
      <c r="H43" s="393">
        <v>26274</v>
      </c>
      <c r="I43" s="277"/>
      <c r="J43" s="277"/>
      <c r="K43" s="277"/>
      <c r="O43" s="990"/>
    </row>
    <row r="44" spans="1:15">
      <c r="A44" s="24">
        <v>2006</v>
      </c>
      <c r="B44" s="991"/>
      <c r="C44" s="393">
        <v>5785.1529873150821</v>
      </c>
      <c r="D44" s="393">
        <v>5285.760730891674</v>
      </c>
      <c r="E44" s="393">
        <v>4840.9735116526663</v>
      </c>
      <c r="F44" s="393">
        <v>5668.3754790195026</v>
      </c>
      <c r="G44" s="393">
        <v>4935.7372911210759</v>
      </c>
      <c r="H44" s="393">
        <v>26516</v>
      </c>
      <c r="I44" s="277"/>
      <c r="J44" s="277"/>
      <c r="K44" s="277"/>
      <c r="O44" s="990"/>
    </row>
    <row r="45" spans="1:15">
      <c r="A45" s="24">
        <v>2007</v>
      </c>
      <c r="B45" s="991"/>
      <c r="C45" s="393">
        <v>5791.6271898305358</v>
      </c>
      <c r="D45" s="393">
        <v>5053.0896266412437</v>
      </c>
      <c r="E45" s="393">
        <v>4776.5292541886574</v>
      </c>
      <c r="F45" s="393">
        <v>5693.8181621406784</v>
      </c>
      <c r="G45" s="393">
        <v>5456.935767198881</v>
      </c>
      <c r="H45" s="393">
        <v>26772</v>
      </c>
      <c r="I45" s="277"/>
      <c r="J45" s="277"/>
      <c r="K45" s="277"/>
      <c r="O45" s="990"/>
    </row>
    <row r="46" spans="1:15">
      <c r="A46" s="24">
        <v>2008</v>
      </c>
      <c r="B46" s="991"/>
      <c r="C46" s="393">
        <v>5755.7807914881741</v>
      </c>
      <c r="D46" s="393">
        <v>4845.8217628030234</v>
      </c>
      <c r="E46" s="393">
        <v>4880.5022305919902</v>
      </c>
      <c r="F46" s="393">
        <v>5670.1402391385445</v>
      </c>
      <c r="G46" s="393">
        <v>5894.7549759782651</v>
      </c>
      <c r="H46" s="393">
        <v>27047</v>
      </c>
      <c r="I46" s="994"/>
      <c r="J46" s="994"/>
      <c r="K46" s="994"/>
      <c r="O46" s="990"/>
    </row>
    <row r="47" spans="1:15">
      <c r="A47" s="24">
        <v>2009</v>
      </c>
      <c r="B47" s="991"/>
      <c r="C47" s="393">
        <v>5669.1632470241339</v>
      </c>
      <c r="D47" s="393">
        <v>5064.0288167978479</v>
      </c>
      <c r="E47" s="393">
        <v>5242.3226359648916</v>
      </c>
      <c r="F47" s="393">
        <v>5442.1754238324602</v>
      </c>
      <c r="G47" s="393">
        <v>5848.3098763806684</v>
      </c>
      <c r="H47" s="393">
        <v>27266</v>
      </c>
      <c r="I47" s="994"/>
      <c r="J47" s="994"/>
      <c r="K47" s="994"/>
      <c r="O47" s="990"/>
    </row>
    <row r="48" spans="1:15">
      <c r="A48" s="24">
        <v>2010</v>
      </c>
      <c r="B48" s="995"/>
      <c r="C48" s="393">
        <v>5773.0771686564767</v>
      </c>
      <c r="D48" s="393">
        <v>5206.1911729208596</v>
      </c>
      <c r="E48" s="393">
        <v>5201.383250601687</v>
      </c>
      <c r="F48" s="393">
        <v>5500.4164399158963</v>
      </c>
      <c r="G48" s="393">
        <v>5766.9319679050795</v>
      </c>
      <c r="H48" s="393">
        <v>27448</v>
      </c>
      <c r="I48" s="277"/>
      <c r="J48" s="277"/>
      <c r="K48" s="277"/>
      <c r="O48" s="990"/>
    </row>
    <row r="49" spans="1:24">
      <c r="A49" s="24">
        <v>2011</v>
      </c>
      <c r="B49" s="995"/>
      <c r="C49" s="393">
        <v>5562.5476320949838</v>
      </c>
      <c r="D49" s="393">
        <v>5185.9133545688501</v>
      </c>
      <c r="E49" s="393">
        <v>5297.7803668934275</v>
      </c>
      <c r="F49" s="393">
        <v>5699.2141325565181</v>
      </c>
      <c r="G49" s="393">
        <v>5868.5445138862224</v>
      </c>
      <c r="H49" s="393">
        <v>27614</v>
      </c>
      <c r="I49" s="277"/>
      <c r="J49" s="277"/>
      <c r="K49" s="277"/>
      <c r="O49" s="990"/>
    </row>
    <row r="50" spans="1:24">
      <c r="A50" s="24">
        <v>2012</v>
      </c>
      <c r="B50" s="995"/>
      <c r="C50" s="393">
        <v>5356.6244312973049</v>
      </c>
      <c r="D50" s="393">
        <v>5195.6172568628554</v>
      </c>
      <c r="E50" s="393">
        <v>5387.1379937776201</v>
      </c>
      <c r="F50" s="393">
        <v>5725.6347378921182</v>
      </c>
      <c r="G50" s="393">
        <v>6101.9855801701005</v>
      </c>
      <c r="H50" s="393">
        <v>27767</v>
      </c>
      <c r="I50" s="277"/>
      <c r="J50" s="277"/>
      <c r="K50" s="277"/>
      <c r="O50" s="990"/>
    </row>
    <row r="51" spans="1:24" s="52" customFormat="1">
      <c r="A51" s="24">
        <v>2013</v>
      </c>
      <c r="B51" s="420"/>
      <c r="C51" s="393">
        <v>5515.4370813031446</v>
      </c>
      <c r="D51" s="393">
        <v>5235.4060356037662</v>
      </c>
      <c r="E51" s="393">
        <v>5129.7711986160466</v>
      </c>
      <c r="F51" s="393">
        <v>5751.1484762266637</v>
      </c>
      <c r="G51" s="393">
        <v>6282.2372082503771</v>
      </c>
      <c r="H51" s="393">
        <v>27914</v>
      </c>
      <c r="I51" s="422"/>
      <c r="J51" s="422"/>
      <c r="K51" s="996"/>
      <c r="L51" s="986"/>
      <c r="M51" s="986"/>
      <c r="N51" s="986"/>
      <c r="O51" s="990"/>
      <c r="P51" s="986"/>
      <c r="Q51" s="986"/>
      <c r="R51" s="993"/>
      <c r="S51" s="277"/>
      <c r="T51" s="277"/>
      <c r="U51" s="277"/>
      <c r="V51" s="277"/>
      <c r="W51" s="277"/>
      <c r="X51" s="277"/>
    </row>
    <row r="52" spans="1:24" s="52" customFormat="1">
      <c r="A52" s="24">
        <v>2014</v>
      </c>
      <c r="B52" s="420"/>
      <c r="C52" s="393">
        <v>4463.097910059364</v>
      </c>
      <c r="D52" s="393">
        <v>4173.1677644954052</v>
      </c>
      <c r="E52" s="393">
        <v>6691.2224932910467</v>
      </c>
      <c r="F52" s="393">
        <v>6321.3903391070999</v>
      </c>
      <c r="G52" s="393">
        <v>6424.1214930470851</v>
      </c>
      <c r="H52" s="393">
        <v>28073</v>
      </c>
      <c r="I52" s="422"/>
      <c r="J52" s="422"/>
      <c r="K52" s="996"/>
      <c r="L52" s="993"/>
      <c r="M52" s="986"/>
      <c r="N52" s="993"/>
      <c r="O52" s="997"/>
      <c r="P52" s="993"/>
      <c r="Q52" s="986"/>
      <c r="R52" s="993"/>
      <c r="S52" s="277"/>
      <c r="T52" s="277"/>
      <c r="U52" s="277"/>
      <c r="V52" s="277"/>
      <c r="W52" s="277"/>
      <c r="X52" s="277"/>
    </row>
    <row r="53" spans="1:24" s="52" customFormat="1">
      <c r="A53" s="24"/>
      <c r="B53" s="420"/>
      <c r="C53" s="393"/>
      <c r="D53" s="393"/>
      <c r="E53" s="393"/>
      <c r="F53" s="393"/>
      <c r="G53" s="393"/>
      <c r="H53" s="393"/>
      <c r="I53" s="422"/>
      <c r="J53" s="422"/>
      <c r="K53" s="422"/>
      <c r="L53" s="993"/>
      <c r="M53" s="986"/>
      <c r="N53" s="993"/>
      <c r="O53" s="997"/>
      <c r="P53" s="993"/>
      <c r="Q53" s="993"/>
      <c r="R53" s="993"/>
      <c r="S53" s="277"/>
      <c r="T53" s="277"/>
      <c r="U53" s="277"/>
      <c r="V53" s="277"/>
      <c r="W53" s="277"/>
      <c r="X53" s="277"/>
    </row>
    <row r="54" spans="1:24" s="52" customFormat="1" ht="6" customHeight="1" thickBot="1">
      <c r="A54" s="29"/>
      <c r="B54" s="416"/>
      <c r="C54" s="376"/>
      <c r="D54" s="376"/>
      <c r="E54" s="376"/>
      <c r="F54" s="376"/>
      <c r="G54" s="376"/>
      <c r="H54" s="376"/>
      <c r="I54" s="421"/>
      <c r="J54" s="422"/>
      <c r="K54" s="422"/>
      <c r="L54" s="993"/>
      <c r="M54" s="986"/>
      <c r="N54" s="993"/>
      <c r="O54" s="997"/>
      <c r="P54" s="993"/>
      <c r="Q54" s="993"/>
      <c r="R54" s="993"/>
      <c r="S54" s="277"/>
      <c r="T54" s="277"/>
      <c r="U54" s="277"/>
      <c r="V54" s="277"/>
      <c r="W54" s="277"/>
      <c r="X54" s="277"/>
    </row>
    <row r="55" spans="1:24" ht="13.5" thickTop="1">
      <c r="A55" s="24"/>
      <c r="B55" s="991"/>
      <c r="C55" s="998"/>
      <c r="D55" s="393"/>
      <c r="E55" s="393"/>
      <c r="F55" s="393"/>
      <c r="G55" s="393"/>
      <c r="H55" s="393"/>
      <c r="I55" s="277"/>
      <c r="J55" s="277"/>
      <c r="K55" s="277"/>
      <c r="L55" s="993"/>
    </row>
    <row r="56" spans="1:24">
      <c r="A56" s="24" t="s">
        <v>576</v>
      </c>
      <c r="B56" s="991"/>
      <c r="C56" s="393"/>
      <c r="D56" s="393"/>
      <c r="E56" s="393"/>
      <c r="F56" s="393"/>
      <c r="G56" s="393"/>
      <c r="H56" s="393"/>
    </row>
    <row r="57" spans="1:24">
      <c r="A57" s="10" t="s">
        <v>577</v>
      </c>
      <c r="B57" s="10"/>
      <c r="C57" s="10"/>
      <c r="D57" s="10"/>
      <c r="E57" s="10"/>
      <c r="F57" s="10"/>
      <c r="G57" s="10"/>
      <c r="H57" s="10"/>
    </row>
    <row r="58" spans="1:24">
      <c r="A58" s="211" t="s">
        <v>578</v>
      </c>
      <c r="B58" s="10"/>
      <c r="C58" s="10"/>
      <c r="D58" s="10"/>
      <c r="E58" s="10"/>
      <c r="F58" s="10"/>
      <c r="G58" s="10"/>
      <c r="H58" s="10"/>
    </row>
    <row r="59" spans="1:24">
      <c r="A59" s="264" t="s">
        <v>579</v>
      </c>
      <c r="B59" s="10"/>
      <c r="C59" s="10"/>
      <c r="D59" s="10"/>
      <c r="E59" s="10"/>
      <c r="F59" s="10"/>
      <c r="G59" s="10"/>
      <c r="H59" s="10"/>
    </row>
    <row r="60" spans="1:24">
      <c r="A60" s="264" t="s">
        <v>580</v>
      </c>
      <c r="B60" s="10"/>
      <c r="C60" s="10"/>
      <c r="D60" s="10"/>
      <c r="E60" s="10"/>
      <c r="F60" s="10"/>
      <c r="G60" s="10"/>
      <c r="H60" s="10"/>
    </row>
    <row r="61" spans="1:24">
      <c r="A61" s="10"/>
      <c r="B61" s="156"/>
      <c r="C61" s="156"/>
      <c r="D61" s="156"/>
      <c r="E61" s="156"/>
      <c r="F61" s="156"/>
      <c r="G61" s="156"/>
      <c r="H61" s="10"/>
      <c r="I61" s="258"/>
      <c r="J61" s="258"/>
      <c r="K61" s="258"/>
    </row>
    <row r="62" spans="1:24" s="642" customFormat="1">
      <c r="A62" s="60" t="s">
        <v>361</v>
      </c>
      <c r="B62" s="423"/>
      <c r="C62" s="423"/>
      <c r="D62" s="423"/>
      <c r="E62" s="423"/>
      <c r="F62" s="423"/>
      <c r="G62" s="423"/>
      <c r="H62" s="60"/>
      <c r="I62" s="308"/>
      <c r="J62" s="308"/>
      <c r="K62" s="308"/>
      <c r="L62" s="999"/>
      <c r="M62" s="999"/>
      <c r="N62" s="999"/>
      <c r="O62" s="999"/>
      <c r="P62" s="999"/>
      <c r="Q62" s="999"/>
      <c r="R62" s="999"/>
      <c r="S62" s="60"/>
      <c r="T62" s="60"/>
      <c r="U62" s="60"/>
      <c r="V62" s="60"/>
      <c r="W62" s="60"/>
      <c r="X62" s="60"/>
    </row>
    <row r="63" spans="1:24">
      <c r="A63" s="116" t="s">
        <v>581</v>
      </c>
      <c r="B63" s="10"/>
      <c r="C63" s="10"/>
      <c r="D63" s="10"/>
      <c r="E63" s="10"/>
      <c r="F63" s="10"/>
      <c r="G63" s="10"/>
      <c r="H63" s="10"/>
    </row>
    <row r="64" spans="1:24">
      <c r="A64" s="116" t="s">
        <v>582</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M38" sqref="M38"/>
    </sheetView>
  </sheetViews>
  <sheetFormatPr defaultColWidth="9.140625" defaultRowHeight="12.75"/>
  <cols>
    <col min="1" max="1" width="7.85546875" style="662" customWidth="1"/>
    <col min="2" max="2" width="13.5703125" style="662" customWidth="1"/>
    <col min="3" max="4" width="9.140625" style="662" customWidth="1"/>
    <col min="5" max="5" width="9.140625" style="662"/>
    <col min="6" max="6" width="9.140625" style="662" customWidth="1"/>
    <col min="7" max="16384" width="9.140625" style="662"/>
  </cols>
  <sheetData>
    <row r="1" spans="1:6" ht="21" customHeight="1">
      <c r="A1" s="857" t="s">
        <v>583</v>
      </c>
    </row>
    <row r="2" spans="1:6" ht="15.75" customHeight="1" thickBot="1">
      <c r="A2" s="643" t="s">
        <v>355</v>
      </c>
      <c r="B2" s="644"/>
      <c r="C2" s="861"/>
      <c r="D2" s="700"/>
    </row>
    <row r="3" spans="1:6" ht="15.75" customHeight="1" thickTop="1">
      <c r="A3" s="1000"/>
      <c r="B3" s="1001" t="s">
        <v>584</v>
      </c>
      <c r="C3" s="1002" t="s">
        <v>585</v>
      </c>
      <c r="D3" s="700"/>
    </row>
    <row r="4" spans="1:6" ht="15.75" customHeight="1">
      <c r="A4" s="1003">
        <v>1970</v>
      </c>
      <c r="B4" s="1004">
        <v>17.600000000000001</v>
      </c>
      <c r="C4" s="1005" t="s">
        <v>37</v>
      </c>
      <c r="F4" s="1006"/>
    </row>
    <row r="5" spans="1:6" ht="15.75" customHeight="1">
      <c r="A5" s="1003">
        <v>1971</v>
      </c>
      <c r="B5" s="1007">
        <v>18.399999999999999</v>
      </c>
      <c r="C5" s="1005" t="s">
        <v>37</v>
      </c>
      <c r="D5" s="839"/>
      <c r="F5" s="1006"/>
    </row>
    <row r="6" spans="1:6" ht="15.75" customHeight="1">
      <c r="A6" s="1003">
        <v>1972</v>
      </c>
      <c r="B6" s="1007">
        <v>19.2</v>
      </c>
      <c r="C6" s="1005" t="s">
        <v>37</v>
      </c>
      <c r="D6" s="839"/>
      <c r="F6" s="1006"/>
    </row>
    <row r="7" spans="1:6" ht="15.75" customHeight="1">
      <c r="A7" s="1003">
        <v>1973</v>
      </c>
      <c r="B7" s="1007">
        <v>20.5</v>
      </c>
      <c r="C7" s="1005" t="s">
        <v>37</v>
      </c>
      <c r="D7" s="839"/>
      <c r="F7" s="1006"/>
    </row>
    <row r="8" spans="1:6" ht="15.75" customHeight="1">
      <c r="A8" s="1003">
        <v>1974</v>
      </c>
      <c r="B8" s="1007">
        <v>22</v>
      </c>
      <c r="C8" s="1005" t="s">
        <v>37</v>
      </c>
      <c r="D8" s="839"/>
      <c r="F8" s="1006"/>
    </row>
    <row r="9" spans="1:6" ht="15.75" customHeight="1">
      <c r="A9" s="1003">
        <v>1975</v>
      </c>
      <c r="B9" s="1007">
        <v>23.1</v>
      </c>
      <c r="C9" s="1005" t="s">
        <v>37</v>
      </c>
      <c r="D9" s="839"/>
      <c r="F9" s="1006"/>
    </row>
    <row r="10" spans="1:6" ht="15.75" customHeight="1">
      <c r="A10" s="1003">
        <v>1976</v>
      </c>
      <c r="B10" s="1007">
        <v>24.7</v>
      </c>
      <c r="C10" s="1005" t="s">
        <v>37</v>
      </c>
      <c r="D10" s="839"/>
      <c r="F10" s="1006"/>
    </row>
    <row r="11" spans="1:6" ht="15.75" customHeight="1">
      <c r="A11" s="1003">
        <v>1977</v>
      </c>
      <c r="B11" s="1007">
        <v>26.6</v>
      </c>
      <c r="C11" s="1005" t="s">
        <v>37</v>
      </c>
      <c r="D11" s="839"/>
      <c r="F11" s="1006"/>
    </row>
    <row r="12" spans="1:6" ht="15.75" customHeight="1">
      <c r="A12" s="1003">
        <v>1978</v>
      </c>
      <c r="B12" s="1007">
        <v>27.3</v>
      </c>
      <c r="C12" s="1005" t="s">
        <v>37</v>
      </c>
      <c r="D12" s="839"/>
      <c r="F12" s="1006"/>
    </row>
    <row r="13" spans="1:6" ht="15.75" customHeight="1">
      <c r="A13" s="1003">
        <v>1979</v>
      </c>
      <c r="B13" s="1007">
        <v>29</v>
      </c>
      <c r="C13" s="1005" t="s">
        <v>37</v>
      </c>
      <c r="D13" s="839"/>
      <c r="F13" s="1006"/>
    </row>
    <row r="14" spans="1:6" ht="30" customHeight="1">
      <c r="A14" s="1003">
        <v>1980</v>
      </c>
      <c r="B14" s="1007">
        <v>30.3</v>
      </c>
      <c r="C14" s="1005" t="s">
        <v>37</v>
      </c>
      <c r="D14" s="839"/>
      <c r="F14" s="1006"/>
    </row>
    <row r="15" spans="1:6" ht="15.75" customHeight="1">
      <c r="A15" s="1003">
        <v>1981</v>
      </c>
      <c r="B15" s="1007">
        <v>31.6</v>
      </c>
      <c r="C15" s="1005" t="s">
        <v>37</v>
      </c>
      <c r="D15" s="839"/>
      <c r="F15" s="1006"/>
    </row>
    <row r="16" spans="1:6" ht="15.75" customHeight="1">
      <c r="A16" s="1003">
        <v>1982</v>
      </c>
      <c r="B16" s="1007">
        <v>33</v>
      </c>
      <c r="C16" s="1005" t="s">
        <v>37</v>
      </c>
      <c r="D16" s="839"/>
      <c r="F16" s="1006"/>
    </row>
    <row r="17" spans="1:6" ht="15.75" customHeight="1">
      <c r="A17" s="1003">
        <v>1983</v>
      </c>
      <c r="B17" s="1007">
        <v>34.9</v>
      </c>
      <c r="C17" s="1005" t="s">
        <v>37</v>
      </c>
      <c r="D17" s="839"/>
      <c r="E17" s="700"/>
      <c r="F17" s="1006"/>
    </row>
    <row r="18" spans="1:6" ht="15.75" customHeight="1">
      <c r="A18" s="1003">
        <v>1984</v>
      </c>
      <c r="B18" s="1007">
        <v>35.700000000000003</v>
      </c>
      <c r="C18" s="1005" t="s">
        <v>37</v>
      </c>
      <c r="D18" s="839"/>
      <c r="E18" s="674"/>
      <c r="F18" s="1006"/>
    </row>
    <row r="19" spans="1:6" ht="15.75" customHeight="1">
      <c r="A19" s="1003">
        <v>1985</v>
      </c>
      <c r="B19" s="1007">
        <v>36.5</v>
      </c>
      <c r="C19" s="1005" t="s">
        <v>37</v>
      </c>
      <c r="D19" s="839"/>
      <c r="E19" s="700"/>
      <c r="F19" s="1006"/>
    </row>
    <row r="20" spans="1:6" ht="15.75" customHeight="1">
      <c r="A20" s="1003">
        <v>1986</v>
      </c>
      <c r="B20" s="1007">
        <v>37.9</v>
      </c>
      <c r="C20" s="1005" t="s">
        <v>37</v>
      </c>
      <c r="D20" s="839"/>
      <c r="F20" s="1006"/>
    </row>
    <row r="21" spans="1:6" ht="15.75" customHeight="1">
      <c r="A21" s="1003">
        <v>1987</v>
      </c>
      <c r="B21" s="1007">
        <v>38.700000000000003</v>
      </c>
      <c r="C21" s="1005" t="s">
        <v>37</v>
      </c>
      <c r="D21" s="839"/>
      <c r="F21" s="1006"/>
    </row>
    <row r="22" spans="1:6" ht="15.75" customHeight="1">
      <c r="A22" s="1003">
        <v>1988</v>
      </c>
      <c r="B22" s="1007">
        <v>39</v>
      </c>
      <c r="C22" s="1005" t="s">
        <v>37</v>
      </c>
      <c r="D22" s="839"/>
      <c r="F22" s="1006"/>
    </row>
    <row r="23" spans="1:6" ht="15.75" customHeight="1">
      <c r="A23" s="1003">
        <v>1989</v>
      </c>
      <c r="B23" s="1007">
        <v>39.700000000000003</v>
      </c>
      <c r="C23" s="1005" t="s">
        <v>37</v>
      </c>
      <c r="D23" s="839"/>
      <c r="F23" s="1006"/>
    </row>
    <row r="24" spans="1:6" ht="30" customHeight="1">
      <c r="A24" s="1003">
        <v>1990</v>
      </c>
      <c r="B24" s="1007">
        <v>40.200000000000003</v>
      </c>
      <c r="C24" s="1005" t="s">
        <v>37</v>
      </c>
      <c r="D24" s="839"/>
      <c r="F24" s="1006"/>
    </row>
    <row r="25" spans="1:6" ht="15.75" customHeight="1">
      <c r="A25" s="1003">
        <v>1991</v>
      </c>
      <c r="B25" s="1007">
        <v>41</v>
      </c>
      <c r="C25" s="1005" t="s">
        <v>37</v>
      </c>
      <c r="D25" s="839"/>
      <c r="F25" s="1006"/>
    </row>
    <row r="26" spans="1:6" ht="15.75" customHeight="1">
      <c r="A26" s="1003">
        <v>1992</v>
      </c>
      <c r="B26" s="1007">
        <v>41.9</v>
      </c>
      <c r="C26" s="1005" t="s">
        <v>37</v>
      </c>
      <c r="D26" s="839"/>
      <c r="F26" s="1006"/>
    </row>
    <row r="27" spans="1:6" ht="15.75" customHeight="1">
      <c r="A27" s="1003">
        <v>1993</v>
      </c>
      <c r="B27" s="1007">
        <v>42.4</v>
      </c>
      <c r="C27" s="1005" t="s">
        <v>37</v>
      </c>
      <c r="D27" s="839"/>
      <c r="F27" s="1006"/>
    </row>
    <row r="28" spans="1:6" ht="15.75" customHeight="1">
      <c r="A28" s="1003">
        <v>1994</v>
      </c>
      <c r="B28" s="1007">
        <v>42.7</v>
      </c>
      <c r="C28" s="1005" t="s">
        <v>37</v>
      </c>
      <c r="D28" s="839"/>
      <c r="F28" s="1006"/>
    </row>
    <row r="29" spans="1:6" ht="15.75" customHeight="1">
      <c r="A29" s="1003">
        <v>1995</v>
      </c>
      <c r="B29" s="1007">
        <v>43.4</v>
      </c>
      <c r="C29" s="1005" t="s">
        <v>37</v>
      </c>
      <c r="D29" s="839"/>
      <c r="F29" s="1006"/>
    </row>
    <row r="30" spans="1:6" ht="15.75" customHeight="1">
      <c r="A30" s="683">
        <v>1996</v>
      </c>
      <c r="B30" s="1007">
        <v>43.4</v>
      </c>
      <c r="C30" s="1008">
        <v>44.5</v>
      </c>
      <c r="D30" s="839"/>
      <c r="F30" s="1006"/>
    </row>
    <row r="31" spans="1:6" ht="15.75" customHeight="1">
      <c r="A31" s="1003">
        <v>1997</v>
      </c>
      <c r="B31" s="1007">
        <v>43.7</v>
      </c>
      <c r="C31" s="1005" t="s">
        <v>37</v>
      </c>
      <c r="D31" s="839"/>
      <c r="F31" s="1006"/>
    </row>
    <row r="32" spans="1:6" ht="15.75" customHeight="1">
      <c r="A32" s="1003">
        <v>1998</v>
      </c>
      <c r="B32" s="1007">
        <v>44.6</v>
      </c>
      <c r="C32" s="1005" t="s">
        <v>37</v>
      </c>
      <c r="D32" s="839"/>
      <c r="F32" s="1006"/>
    </row>
    <row r="33" spans="1:6" ht="15.75" customHeight="1">
      <c r="A33" s="1003">
        <v>1999</v>
      </c>
      <c r="B33" s="1007">
        <v>44.9</v>
      </c>
      <c r="C33" s="1005" t="s">
        <v>37</v>
      </c>
      <c r="D33" s="839"/>
      <c r="F33" s="1006"/>
    </row>
    <row r="34" spans="1:6" ht="30" customHeight="1">
      <c r="A34" s="683">
        <v>2000</v>
      </c>
      <c r="B34" s="1007">
        <v>45.5</v>
      </c>
      <c r="C34" s="1005" t="s">
        <v>37</v>
      </c>
      <c r="D34" s="839"/>
      <c r="F34" s="1006"/>
    </row>
    <row r="35" spans="1:6" ht="15.75" customHeight="1">
      <c r="A35" s="1009">
        <v>2001</v>
      </c>
      <c r="B35" s="1007">
        <v>45.8</v>
      </c>
      <c r="C35" s="1010">
        <v>46</v>
      </c>
      <c r="D35" s="839"/>
      <c r="F35" s="1006"/>
    </row>
    <row r="36" spans="1:6" ht="15.75" customHeight="1">
      <c r="A36" s="684">
        <v>2002</v>
      </c>
      <c r="B36" s="1007">
        <v>47.1</v>
      </c>
      <c r="C36" s="1005" t="s">
        <v>37</v>
      </c>
      <c r="D36" s="839"/>
      <c r="F36" s="1006"/>
    </row>
    <row r="37" spans="1:6" ht="15.75" customHeight="1">
      <c r="A37" s="1011" t="s">
        <v>586</v>
      </c>
      <c r="B37" s="1007">
        <v>46.6</v>
      </c>
      <c r="C37" s="842">
        <v>47.8</v>
      </c>
      <c r="D37" s="839"/>
      <c r="F37" s="1006"/>
    </row>
    <row r="38" spans="1:6" ht="15.75" customHeight="1">
      <c r="A38" s="684">
        <v>2004</v>
      </c>
      <c r="B38" s="1007">
        <v>47.4</v>
      </c>
      <c r="C38" s="842">
        <v>48.7</v>
      </c>
      <c r="D38" s="839"/>
      <c r="F38" s="1006"/>
    </row>
    <row r="39" spans="1:6" ht="15.75" customHeight="1">
      <c r="A39" s="684">
        <v>2005</v>
      </c>
      <c r="B39" s="1007">
        <v>48.1</v>
      </c>
      <c r="C39" s="842">
        <v>49.4</v>
      </c>
      <c r="D39" s="839"/>
      <c r="F39" s="1006"/>
    </row>
    <row r="40" spans="1:6" ht="15.75" customHeight="1">
      <c r="A40" s="684">
        <v>2006</v>
      </c>
      <c r="B40" s="1007">
        <v>48.7</v>
      </c>
      <c r="C40" s="842">
        <v>50.2</v>
      </c>
      <c r="D40" s="839"/>
      <c r="F40" s="1006"/>
    </row>
    <row r="41" spans="1:6" ht="15.75" customHeight="1">
      <c r="A41" s="684">
        <v>2007</v>
      </c>
      <c r="B41" s="1007">
        <v>49.8</v>
      </c>
      <c r="C41" s="842">
        <v>51.5</v>
      </c>
      <c r="D41" s="839"/>
      <c r="F41" s="1006"/>
    </row>
    <row r="42" spans="1:6" ht="15.75" customHeight="1">
      <c r="A42" s="684">
        <v>2008</v>
      </c>
      <c r="B42" s="1007">
        <v>51.4</v>
      </c>
      <c r="C42" s="842">
        <v>52.7</v>
      </c>
      <c r="D42" s="839"/>
      <c r="F42" s="1006"/>
    </row>
    <row r="43" spans="1:6" ht="15.75" customHeight="1">
      <c r="A43" s="684">
        <v>2009</v>
      </c>
      <c r="B43" s="1007">
        <v>53.056823572899894</v>
      </c>
      <c r="C43" s="842">
        <v>54.1</v>
      </c>
      <c r="D43" s="839"/>
      <c r="F43" s="1006"/>
    </row>
    <row r="44" spans="1:6" ht="30" customHeight="1">
      <c r="A44" s="684" t="s">
        <v>587</v>
      </c>
      <c r="B44" s="1007">
        <v>55</v>
      </c>
      <c r="C44" s="842">
        <v>55.6</v>
      </c>
      <c r="D44" s="839"/>
    </row>
    <row r="45" spans="1:6" ht="15.75" customHeight="1">
      <c r="A45" s="684">
        <v>2011</v>
      </c>
      <c r="B45" s="1012">
        <v>56.679838705239874</v>
      </c>
      <c r="C45" s="842">
        <v>56.9</v>
      </c>
      <c r="D45" s="839"/>
      <c r="F45" s="1006"/>
    </row>
    <row r="46" spans="1:6" ht="15.75" customHeight="1">
      <c r="A46" s="684" t="s">
        <v>588</v>
      </c>
      <c r="B46" s="1012">
        <v>58.5</v>
      </c>
      <c r="C46" s="842">
        <v>58.6</v>
      </c>
      <c r="D46" s="850"/>
    </row>
    <row r="47" spans="1:6" ht="15.75" customHeight="1">
      <c r="A47" s="684">
        <v>2013</v>
      </c>
      <c r="B47" s="1013" t="s">
        <v>37</v>
      </c>
      <c r="C47" s="1010">
        <v>59.7</v>
      </c>
      <c r="D47" s="850"/>
    </row>
    <row r="48" spans="1:6" ht="15.75" customHeight="1">
      <c r="A48" s="684">
        <v>2014</v>
      </c>
      <c r="B48" s="1013" t="s">
        <v>37</v>
      </c>
      <c r="C48" s="1010">
        <v>60.859500738758911</v>
      </c>
      <c r="D48" s="850"/>
    </row>
    <row r="49" spans="1:10" ht="15.75" customHeight="1" thickBot="1">
      <c r="A49" s="1014"/>
      <c r="B49" s="1015"/>
      <c r="C49" s="1015"/>
      <c r="D49" s="850"/>
    </row>
    <row r="50" spans="1:10" ht="15.75" customHeight="1" thickTop="1">
      <c r="A50" s="684"/>
      <c r="B50" s="853"/>
      <c r="C50" s="842"/>
      <c r="D50" s="850"/>
    </row>
    <row r="51" spans="1:10" ht="15.75" customHeight="1">
      <c r="A51" s="1016" t="s">
        <v>589</v>
      </c>
      <c r="B51" s="688"/>
      <c r="C51" s="688"/>
      <c r="D51" s="688"/>
      <c r="E51" s="688"/>
      <c r="F51" s="688"/>
    </row>
    <row r="52" spans="1:10" ht="15.75" customHeight="1">
      <c r="A52" s="688" t="s">
        <v>590</v>
      </c>
      <c r="B52" s="688"/>
      <c r="C52" s="688"/>
      <c r="D52" s="688"/>
      <c r="E52" s="688"/>
      <c r="F52" s="688"/>
    </row>
    <row r="53" spans="1:10" ht="15.75" customHeight="1">
      <c r="A53" s="1017" t="s">
        <v>591</v>
      </c>
    </row>
    <row r="54" spans="1:10" ht="15.75" customHeight="1">
      <c r="A54" s="827" t="s">
        <v>592</v>
      </c>
    </row>
    <row r="55" spans="1:10" ht="15.75" customHeight="1">
      <c r="A55" s="1018" t="s">
        <v>593</v>
      </c>
      <c r="B55" s="842"/>
      <c r="C55" s="700"/>
      <c r="D55" s="700"/>
    </row>
    <row r="56" spans="1:10" ht="15.75" customHeight="1">
      <c r="A56" s="85" t="s">
        <v>6</v>
      </c>
      <c r="B56" s="813"/>
      <c r="C56" s="813"/>
      <c r="D56" s="813"/>
      <c r="E56" s="813"/>
      <c r="F56" s="813"/>
      <c r="G56" s="813"/>
      <c r="H56" s="813"/>
      <c r="I56" s="813"/>
      <c r="J56" s="813"/>
    </row>
    <row r="57" spans="1:10" ht="15.75" customHeight="1">
      <c r="A57" s="827" t="s">
        <v>594</v>
      </c>
      <c r="B57" s="813"/>
      <c r="C57" s="813"/>
      <c r="D57" s="813"/>
      <c r="E57" s="813"/>
      <c r="F57" s="813"/>
      <c r="G57" s="813"/>
      <c r="H57" s="813"/>
      <c r="I57" s="813"/>
      <c r="J57" s="813"/>
    </row>
    <row r="58" spans="1:10" ht="15.75" customHeight="1">
      <c r="A58" s="713"/>
      <c r="B58" s="877"/>
      <c r="C58" s="710"/>
      <c r="D58" s="710"/>
    </row>
    <row r="59" spans="1:10" ht="16.5" customHeight="1">
      <c r="A59" s="1019" t="s">
        <v>361</v>
      </c>
      <c r="B59" s="877"/>
      <c r="C59" s="710"/>
      <c r="D59" s="710"/>
    </row>
    <row r="60" spans="1:10">
      <c r="A60" s="1020" t="s">
        <v>595</v>
      </c>
    </row>
    <row r="61" spans="1:10">
      <c r="A61" s="719" t="s">
        <v>596</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32" activePane="bottomLeft" state="frozenSplit"/>
      <selection activeCell="A52" sqref="A52:E52"/>
      <selection pane="bottomLeft" activeCell="A5" sqref="A5"/>
    </sheetView>
  </sheetViews>
  <sheetFormatPr defaultColWidth="9.140625" defaultRowHeight="12.75"/>
  <cols>
    <col min="1" max="1" width="6.7109375" style="710" customWidth="1"/>
    <col min="2" max="2" width="17.5703125" style="710" customWidth="1"/>
    <col min="3" max="3" width="16.42578125" style="710" customWidth="1"/>
    <col min="4" max="4" width="10.140625" style="710" customWidth="1"/>
    <col min="5" max="5" width="2.42578125" style="710" customWidth="1"/>
    <col min="6" max="6" width="20.140625" style="710" bestFit="1" customWidth="1"/>
    <col min="7" max="16384" width="9.140625" style="710"/>
  </cols>
  <sheetData>
    <row r="1" spans="1:6" ht="21" customHeight="1">
      <c r="A1" s="857" t="s">
        <v>1918</v>
      </c>
    </row>
    <row r="2" spans="1:6" ht="15" customHeight="1" thickBot="1">
      <c r="A2" s="1021" t="s">
        <v>355</v>
      </c>
      <c r="B2" s="644"/>
      <c r="C2" s="1022"/>
      <c r="D2" s="1022"/>
      <c r="E2" s="1022"/>
      <c r="F2" s="1023" t="s">
        <v>597</v>
      </c>
    </row>
    <row r="3" spans="1:6" ht="20.25" customHeight="1" thickTop="1">
      <c r="A3" s="847"/>
      <c r="B3" s="1024" t="s">
        <v>598</v>
      </c>
      <c r="C3" s="1024"/>
      <c r="D3" s="1024"/>
      <c r="E3" s="847"/>
      <c r="F3" s="683" t="s">
        <v>599</v>
      </c>
    </row>
    <row r="4" spans="1:6" ht="32.25" customHeight="1">
      <c r="A4" s="1025"/>
      <c r="B4" s="667" t="s">
        <v>600</v>
      </c>
      <c r="C4" s="667" t="s">
        <v>601</v>
      </c>
      <c r="D4" s="1026" t="s">
        <v>602</v>
      </c>
      <c r="E4" s="1027"/>
      <c r="F4" s="1025"/>
    </row>
    <row r="5" spans="1:6" ht="15" customHeight="1">
      <c r="A5" s="1003">
        <v>1970</v>
      </c>
      <c r="B5" s="1028">
        <v>13.700009980984275</v>
      </c>
      <c r="C5" s="1028">
        <v>11.200009980984275</v>
      </c>
      <c r="D5" s="1028">
        <v>11.982187512190933</v>
      </c>
      <c r="E5" s="1028"/>
      <c r="F5" s="1028">
        <v>5.7802197802197801</v>
      </c>
    </row>
    <row r="6" spans="1:6" ht="15" customHeight="1">
      <c r="A6" s="1003">
        <v>1971</v>
      </c>
      <c r="B6" s="1028">
        <v>14.421898947926211</v>
      </c>
      <c r="C6" s="1028">
        <v>11.921898947926211</v>
      </c>
      <c r="D6" s="1028">
        <v>12.782322490280446</v>
      </c>
      <c r="E6" s="1028"/>
      <c r="F6" s="1028">
        <v>6.7296703296703297</v>
      </c>
    </row>
    <row r="7" spans="1:6" ht="15" customHeight="1">
      <c r="A7" s="1003">
        <v>1972</v>
      </c>
      <c r="B7" s="1028">
        <v>14.168722061429193</v>
      </c>
      <c r="C7" s="1028">
        <v>11.668722061429193</v>
      </c>
      <c r="D7" s="1028">
        <v>12.600383900676116</v>
      </c>
      <c r="E7" s="1028"/>
      <c r="F7" s="1028">
        <v>6.3857923497267759</v>
      </c>
    </row>
    <row r="8" spans="1:6" ht="15" customHeight="1">
      <c r="A8" s="1003">
        <v>1973</v>
      </c>
      <c r="B8" s="1028">
        <v>14.043704663763354</v>
      </c>
      <c r="C8" s="1028">
        <v>11.543704663763354</v>
      </c>
      <c r="D8" s="1028">
        <v>12.574317820717233</v>
      </c>
      <c r="E8" s="1028"/>
      <c r="F8" s="1028">
        <v>6.1225274725274721</v>
      </c>
    </row>
    <row r="9" spans="1:6" ht="15" customHeight="1">
      <c r="A9" s="1003">
        <v>1974</v>
      </c>
      <c r="B9" s="1028">
        <v>14.697920277101153</v>
      </c>
      <c r="C9" s="1028">
        <v>12.197920277101153</v>
      </c>
      <c r="D9" s="1028">
        <v>13.346357777101153</v>
      </c>
      <c r="E9" s="1028"/>
      <c r="F9" s="1028">
        <v>6.731868131868131</v>
      </c>
    </row>
    <row r="10" spans="1:6" ht="15" customHeight="1">
      <c r="A10" s="1003">
        <v>1975</v>
      </c>
      <c r="B10" s="1028">
        <v>14.236356924457532</v>
      </c>
      <c r="C10" s="1028">
        <v>11.736356924457532</v>
      </c>
      <c r="D10" s="1028">
        <v>12.962754603782425</v>
      </c>
      <c r="E10" s="1028"/>
      <c r="F10" s="1028">
        <v>6.394505494505494</v>
      </c>
    </row>
    <row r="11" spans="1:6" ht="15" customHeight="1">
      <c r="A11" s="1003">
        <v>1976</v>
      </c>
      <c r="B11" s="1028">
        <v>13.578809584295028</v>
      </c>
      <c r="C11" s="1028">
        <v>11.078809584295028</v>
      </c>
      <c r="D11" s="1028">
        <v>12.365350067996395</v>
      </c>
      <c r="E11" s="1028"/>
      <c r="F11" s="1028">
        <v>5.8087431693989071</v>
      </c>
    </row>
    <row r="12" spans="1:6" ht="15" customHeight="1">
      <c r="A12" s="1003">
        <v>1977</v>
      </c>
      <c r="B12" s="1028">
        <v>14.605935724955614</v>
      </c>
      <c r="C12" s="1028">
        <v>12.105935724955614</v>
      </c>
      <c r="D12" s="1028">
        <v>13.449636718160006</v>
      </c>
      <c r="E12" s="1028"/>
      <c r="F12" s="1028">
        <v>6.5917582417582423</v>
      </c>
    </row>
    <row r="13" spans="1:6" ht="15" customHeight="1">
      <c r="A13" s="1003">
        <v>1978</v>
      </c>
      <c r="B13" s="1028">
        <v>14.70434585967922</v>
      </c>
      <c r="C13" s="1028">
        <v>12.20434585967922</v>
      </c>
      <c r="D13" s="1028">
        <v>13.557204461006428</v>
      </c>
      <c r="E13" s="1028"/>
      <c r="F13" s="1028">
        <v>6.4681318681318682</v>
      </c>
    </row>
    <row r="14" spans="1:6" ht="15" customHeight="1">
      <c r="A14" s="1003">
        <v>1979</v>
      </c>
      <c r="B14" s="1028">
        <v>13.854341823998684</v>
      </c>
      <c r="C14" s="1028">
        <v>11.354341823998684</v>
      </c>
      <c r="D14" s="1028">
        <v>12.765492088282601</v>
      </c>
      <c r="E14" s="1028"/>
      <c r="F14" s="1028">
        <v>5.1164835164835161</v>
      </c>
    </row>
    <row r="15" spans="1:6" ht="30" customHeight="1">
      <c r="A15" s="1003">
        <v>1980</v>
      </c>
      <c r="B15" s="1028">
        <v>14.42162801120568</v>
      </c>
      <c r="C15" s="1028">
        <v>11.92162801120568</v>
      </c>
      <c r="D15" s="1028">
        <v>13.360515514323664</v>
      </c>
      <c r="E15" s="1028"/>
      <c r="F15" s="1028">
        <v>5.776502732240437</v>
      </c>
    </row>
    <row r="16" spans="1:6" ht="15" customHeight="1">
      <c r="A16" s="1003">
        <v>1981</v>
      </c>
      <c r="B16" s="1028">
        <v>13.842464452759447</v>
      </c>
      <c r="C16" s="1028">
        <v>11.342464452759447</v>
      </c>
      <c r="D16" s="1028">
        <v>12.810820447815072</v>
      </c>
      <c r="E16" s="1028"/>
      <c r="F16" s="1028">
        <v>5.1494505494505489</v>
      </c>
    </row>
    <row r="17" spans="1:6" ht="15" customHeight="1">
      <c r="A17" s="1003">
        <v>1982</v>
      </c>
      <c r="B17" s="1028">
        <v>14.542972216087337</v>
      </c>
      <c r="C17" s="1028">
        <v>12.042972216087337</v>
      </c>
      <c r="D17" s="1028">
        <v>13.564780596386283</v>
      </c>
      <c r="E17" s="1028"/>
      <c r="F17" s="1028">
        <v>5.7906593406593396</v>
      </c>
    </row>
    <row r="18" spans="1:6" ht="15" customHeight="1">
      <c r="A18" s="1003">
        <v>1983</v>
      </c>
      <c r="B18" s="1028">
        <v>14.940738106222852</v>
      </c>
      <c r="C18" s="1028">
        <v>12.440738106222852</v>
      </c>
      <c r="D18" s="1028">
        <v>14.078074032328832</v>
      </c>
      <c r="E18" s="1028"/>
      <c r="F18" s="1028">
        <v>6.2307692307692308</v>
      </c>
    </row>
    <row r="19" spans="1:6" ht="15" customHeight="1">
      <c r="A19" s="1003">
        <v>1984</v>
      </c>
      <c r="B19" s="1028">
        <v>14.400304918278911</v>
      </c>
      <c r="C19" s="1028">
        <v>11.900304918278911</v>
      </c>
      <c r="D19" s="1028">
        <v>13.588970454728415</v>
      </c>
      <c r="E19" s="1028"/>
      <c r="F19" s="1028">
        <v>5.7978142076502737</v>
      </c>
    </row>
    <row r="20" spans="1:6" ht="15" customHeight="1">
      <c r="A20" s="1003">
        <v>1985</v>
      </c>
      <c r="B20" s="1028">
        <v>14.06367160906132</v>
      </c>
      <c r="C20" s="1028">
        <v>11.56367160906132</v>
      </c>
      <c r="D20" s="1028">
        <v>13.321580326762358</v>
      </c>
      <c r="E20" s="1028"/>
      <c r="F20" s="1028">
        <v>4.8252747252747259</v>
      </c>
    </row>
    <row r="21" spans="1:6" ht="15" customHeight="1">
      <c r="A21" s="1003">
        <v>1986</v>
      </c>
      <c r="B21" s="1028">
        <v>14.790159234481532</v>
      </c>
      <c r="C21" s="1028">
        <v>12.290159234481532</v>
      </c>
      <c r="D21" s="1028">
        <v>14.0942158927972</v>
      </c>
      <c r="E21" s="1028"/>
      <c r="F21" s="1028">
        <v>5.2994505494505493</v>
      </c>
    </row>
    <row r="22" spans="1:6" ht="15" customHeight="1">
      <c r="A22" s="1003">
        <v>1987</v>
      </c>
      <c r="B22" s="1028">
        <v>14.473994639088408</v>
      </c>
      <c r="C22" s="1028">
        <v>11.973994639088408</v>
      </c>
      <c r="D22" s="1028">
        <v>13.833572171493593</v>
      </c>
      <c r="E22" s="1028"/>
      <c r="F22" s="1028">
        <v>4.8945054945054949</v>
      </c>
    </row>
    <row r="23" spans="1:6" ht="15" customHeight="1">
      <c r="A23" s="1003">
        <v>1988</v>
      </c>
      <c r="B23" s="1028">
        <v>15.536217693798662</v>
      </c>
      <c r="C23" s="1028">
        <v>13.036217693798662</v>
      </c>
      <c r="D23" s="1028">
        <v>14.924270262496393</v>
      </c>
      <c r="E23" s="1028"/>
      <c r="F23" s="1028">
        <v>6.1896174863387969</v>
      </c>
    </row>
    <row r="24" spans="1:6" ht="15" customHeight="1">
      <c r="A24" s="1003">
        <v>1989</v>
      </c>
      <c r="B24" s="1028">
        <v>15.8008357974707</v>
      </c>
      <c r="C24" s="1028">
        <v>13.3008357974707</v>
      </c>
      <c r="D24" s="1028">
        <v>15.249248495883398</v>
      </c>
      <c r="E24" s="1028"/>
      <c r="F24" s="1028">
        <v>6.9038461538461542</v>
      </c>
    </row>
    <row r="25" spans="1:6" ht="30" customHeight="1">
      <c r="A25" s="1003">
        <v>1990</v>
      </c>
      <c r="B25" s="1028">
        <v>16.653212234079604</v>
      </c>
      <c r="C25" s="1028">
        <v>14.153212234079604</v>
      </c>
      <c r="D25" s="1028">
        <v>16.137471493338865</v>
      </c>
      <c r="E25" s="1028"/>
      <c r="F25" s="1028">
        <v>7.6120879120879117</v>
      </c>
    </row>
    <row r="26" spans="1:6" ht="15" customHeight="1">
      <c r="A26" s="1003">
        <v>1991</v>
      </c>
      <c r="B26" s="1028">
        <v>15.876370728766307</v>
      </c>
      <c r="C26" s="1028">
        <v>13.376370728766307</v>
      </c>
      <c r="D26" s="1028">
        <v>15.420522104913097</v>
      </c>
      <c r="E26" s="1028"/>
      <c r="F26" s="1028">
        <v>6.0879120879120876</v>
      </c>
    </row>
    <row r="27" spans="1:6" ht="15" customHeight="1">
      <c r="A27" s="1003">
        <v>1992</v>
      </c>
      <c r="B27" s="1028">
        <v>15.986141282954758</v>
      </c>
      <c r="C27" s="1028">
        <v>13.486141282954758</v>
      </c>
      <c r="D27" s="1028">
        <v>15.558218467971784</v>
      </c>
      <c r="E27" s="1028"/>
      <c r="F27" s="1028">
        <v>6.1114754098360651</v>
      </c>
    </row>
    <row r="28" spans="1:6" ht="15" customHeight="1">
      <c r="A28" s="1003">
        <v>1993</v>
      </c>
      <c r="B28" s="1028">
        <v>16.304009291247251</v>
      </c>
      <c r="C28" s="1028">
        <v>13.804009291247251</v>
      </c>
      <c r="D28" s="1028">
        <v>15.910418402457612</v>
      </c>
      <c r="E28" s="1028"/>
      <c r="F28" s="1028">
        <v>6.151648351648352</v>
      </c>
    </row>
    <row r="29" spans="1:6" ht="15" customHeight="1">
      <c r="A29" s="1003">
        <v>1994</v>
      </c>
      <c r="B29" s="1028">
        <v>17.031046578314864</v>
      </c>
      <c r="C29" s="1028">
        <v>14.531046578314864</v>
      </c>
      <c r="D29" s="1028">
        <v>16.674172130923175</v>
      </c>
      <c r="E29" s="1028"/>
      <c r="F29" s="1028">
        <v>7.2109890109890111</v>
      </c>
    </row>
    <row r="30" spans="1:6" ht="15" customHeight="1">
      <c r="A30" s="1003">
        <v>1995</v>
      </c>
      <c r="B30" s="1028">
        <v>16.591899926715254</v>
      </c>
      <c r="C30" s="1028">
        <v>14.091899926715254</v>
      </c>
      <c r="D30" s="1028">
        <v>16.265827247205621</v>
      </c>
      <c r="E30" s="1028"/>
      <c r="F30" s="1028">
        <v>6.8796703296703292</v>
      </c>
    </row>
    <row r="31" spans="1:6" ht="15" customHeight="1">
      <c r="A31" s="1003">
        <v>1996</v>
      </c>
      <c r="B31" s="1028">
        <v>16.636876726648264</v>
      </c>
      <c r="C31" s="1028">
        <v>14.136876726648264</v>
      </c>
      <c r="D31" s="1028">
        <v>16.311919681974725</v>
      </c>
      <c r="E31" s="1028"/>
      <c r="F31" s="1028">
        <v>5.6880765027322395</v>
      </c>
    </row>
    <row r="32" spans="1:6" ht="15" customHeight="1">
      <c r="A32" s="1003">
        <v>1997</v>
      </c>
      <c r="B32" s="1028">
        <v>17.602740998313244</v>
      </c>
      <c r="C32" s="1028">
        <v>15.102740998313244</v>
      </c>
      <c r="D32" s="1028">
        <v>17.296422316994562</v>
      </c>
      <c r="E32" s="1028"/>
      <c r="F32" s="1028">
        <v>7.2782378523202071</v>
      </c>
    </row>
    <row r="33" spans="1:6" ht="15" customHeight="1">
      <c r="A33" s="1003">
        <v>1998</v>
      </c>
      <c r="B33" s="1028">
        <v>18.081309641257928</v>
      </c>
      <c r="C33" s="1028">
        <v>15.581309641257928</v>
      </c>
      <c r="D33" s="1028">
        <v>17.809122141257927</v>
      </c>
      <c r="E33" s="1028"/>
      <c r="F33" s="1028">
        <v>7.4951900907429794</v>
      </c>
    </row>
    <row r="34" spans="1:6" ht="15" customHeight="1">
      <c r="A34" s="1003">
        <v>1999</v>
      </c>
      <c r="B34" s="1028">
        <v>17.782740119454967</v>
      </c>
      <c r="C34" s="1028">
        <v>15.282740119454967</v>
      </c>
      <c r="D34" s="1028">
        <v>17.512952973350401</v>
      </c>
      <c r="E34" s="1028"/>
      <c r="F34" s="1028">
        <v>7.1565875584975878</v>
      </c>
    </row>
    <row r="35" spans="1:6" ht="30" customHeight="1">
      <c r="A35" s="683">
        <v>2000</v>
      </c>
      <c r="B35" s="1028">
        <v>17.966052952805473</v>
      </c>
      <c r="C35" s="1028">
        <v>15.466052952805473</v>
      </c>
      <c r="D35" s="1028">
        <v>17.693511969198916</v>
      </c>
      <c r="E35" s="1028"/>
      <c r="F35" s="1028">
        <v>7.172316835875967</v>
      </c>
    </row>
    <row r="36" spans="1:6" ht="15" customHeight="1">
      <c r="A36" s="683">
        <v>2001</v>
      </c>
      <c r="B36" s="1028">
        <v>17.790660356369454</v>
      </c>
      <c r="C36" s="1028">
        <v>15.290660356369454</v>
      </c>
      <c r="D36" s="1028">
        <v>17.545843283198721</v>
      </c>
      <c r="E36" s="1028"/>
      <c r="F36" s="1028">
        <v>6.6454560887421215</v>
      </c>
    </row>
    <row r="37" spans="1:6" ht="15" customHeight="1">
      <c r="A37" s="683">
        <v>2002</v>
      </c>
      <c r="B37" s="1028">
        <v>18.642112414267803</v>
      </c>
      <c r="C37" s="1028">
        <v>16.142112414267803</v>
      </c>
      <c r="D37" s="1028">
        <v>18.397263929419317</v>
      </c>
      <c r="E37" s="1028"/>
      <c r="F37" s="1028">
        <v>7.6662222213450102</v>
      </c>
    </row>
    <row r="38" spans="1:6" ht="15" customHeight="1">
      <c r="A38" s="683">
        <v>2003</v>
      </c>
      <c r="B38" s="1028">
        <v>17.866314833849621</v>
      </c>
      <c r="C38" s="1028">
        <v>15.366314833849621</v>
      </c>
      <c r="D38" s="1028">
        <v>17.650724946209174</v>
      </c>
      <c r="E38" s="1028"/>
      <c r="F38" s="1028">
        <v>6.6136136256902311</v>
      </c>
    </row>
    <row r="39" spans="1:6" ht="15" customHeight="1">
      <c r="A39" s="683">
        <v>2004</v>
      </c>
      <c r="B39" s="1028">
        <v>18.35538758297216</v>
      </c>
      <c r="C39" s="1028">
        <v>15.85538758297216</v>
      </c>
      <c r="D39" s="1028">
        <v>18.144268512612403</v>
      </c>
      <c r="E39" s="1028"/>
      <c r="F39" s="1028">
        <v>7.0138288532331909</v>
      </c>
    </row>
    <row r="40" spans="1:6" ht="15" customHeight="1">
      <c r="A40" s="683">
        <v>2005</v>
      </c>
      <c r="B40" s="1028">
        <v>18.750457386951947</v>
      </c>
      <c r="C40" s="1028">
        <v>16.250457386951947</v>
      </c>
      <c r="D40" s="1028">
        <v>18.539696388141007</v>
      </c>
      <c r="E40" s="1028"/>
      <c r="F40" s="1028">
        <v>7.1040878600128687</v>
      </c>
    </row>
    <row r="41" spans="1:6" ht="15" customHeight="1">
      <c r="A41" s="683">
        <v>2006</v>
      </c>
      <c r="B41" s="1028">
        <v>18.092563590875503</v>
      </c>
      <c r="C41" s="1028">
        <v>15.592563590875503</v>
      </c>
      <c r="D41" s="1028">
        <v>17.869944028648128</v>
      </c>
      <c r="E41" s="1028"/>
      <c r="F41" s="1028">
        <v>6.8515415001948323</v>
      </c>
    </row>
    <row r="42" spans="1:6" ht="15" customHeight="1">
      <c r="A42" s="683">
        <v>2007</v>
      </c>
      <c r="B42" s="1028">
        <v>17.727230609802344</v>
      </c>
      <c r="C42" s="1028">
        <v>15.227230609802344</v>
      </c>
      <c r="D42" s="1028">
        <v>17.510102480775124</v>
      </c>
      <c r="E42" s="1029"/>
      <c r="F42" s="1028">
        <v>7.2882618277201123</v>
      </c>
    </row>
    <row r="43" spans="1:6" ht="15" customHeight="1">
      <c r="A43" s="683">
        <v>2008</v>
      </c>
      <c r="B43" s="1030">
        <v>17.347642615676452</v>
      </c>
      <c r="C43" s="1030">
        <v>14.847642615676452</v>
      </c>
      <c r="D43" s="1030">
        <v>17.271849650758433</v>
      </c>
      <c r="E43" s="1030"/>
      <c r="F43" s="1030">
        <v>6.3883890448180107</v>
      </c>
    </row>
    <row r="44" spans="1:6" ht="15" customHeight="1">
      <c r="A44" s="1031" t="s">
        <v>603</v>
      </c>
      <c r="B44" s="1032">
        <v>17.23</v>
      </c>
      <c r="C44" s="1032">
        <v>15.74</v>
      </c>
      <c r="D44" s="1032">
        <v>17.190000000000001</v>
      </c>
      <c r="E44" s="1032"/>
      <c r="F44" s="1032">
        <v>6.28186813186813</v>
      </c>
    </row>
    <row r="45" spans="1:6" ht="30" customHeight="1">
      <c r="A45" s="683" t="s">
        <v>587</v>
      </c>
      <c r="B45" s="850">
        <v>16.944164879531563</v>
      </c>
      <c r="C45" s="850">
        <v>14.915652507482202</v>
      </c>
      <c r="D45" s="850">
        <v>16.882425609957139</v>
      </c>
      <c r="E45" s="850"/>
      <c r="F45" s="850">
        <v>4.1349286744543532</v>
      </c>
    </row>
    <row r="46" spans="1:6" ht="15" customHeight="1">
      <c r="A46" s="1011" t="s">
        <v>604</v>
      </c>
      <c r="B46" s="1033">
        <v>17.675177211324943</v>
      </c>
      <c r="C46" s="1033">
        <v>16.520513289323333</v>
      </c>
      <c r="D46" s="1033">
        <v>17.641650907745742</v>
      </c>
      <c r="E46" s="1033"/>
      <c r="F46" s="1033">
        <v>6.7069444444444448</v>
      </c>
    </row>
    <row r="47" spans="1:6" ht="15" customHeight="1">
      <c r="A47" s="1011" t="s">
        <v>588</v>
      </c>
      <c r="B47" s="1820">
        <v>17.357561096822</v>
      </c>
      <c r="C47" s="1820">
        <v>16.537844375098398</v>
      </c>
      <c r="D47" s="1820">
        <v>17.2759984699786</v>
      </c>
      <c r="E47" s="1033"/>
      <c r="F47" s="850">
        <v>6.5515725437604821</v>
      </c>
    </row>
    <row r="48" spans="1:6" ht="15" customHeight="1">
      <c r="A48" s="1011" t="s">
        <v>605</v>
      </c>
      <c r="B48" s="1033" t="s">
        <v>293</v>
      </c>
      <c r="C48" s="1033" t="s">
        <v>293</v>
      </c>
      <c r="D48" s="1033" t="s">
        <v>293</v>
      </c>
      <c r="E48" s="1033"/>
      <c r="F48" s="853">
        <v>5.9162417099456226</v>
      </c>
    </row>
    <row r="49" spans="1:6" ht="15" customHeight="1">
      <c r="A49" s="1011" t="s">
        <v>606</v>
      </c>
      <c r="B49" s="1033" t="s">
        <v>293</v>
      </c>
      <c r="C49" s="1033" t="s">
        <v>293</v>
      </c>
      <c r="D49" s="1033" t="s">
        <v>293</v>
      </c>
      <c r="E49" s="1033"/>
      <c r="F49" s="853">
        <v>7.616273102430938</v>
      </c>
    </row>
    <row r="50" spans="1:6" ht="15" customHeight="1">
      <c r="A50" s="1034" t="s">
        <v>607</v>
      </c>
      <c r="B50" s="1033" t="s">
        <v>293</v>
      </c>
      <c r="C50" s="1033" t="s">
        <v>293</v>
      </c>
      <c r="D50" s="1033" t="s">
        <v>293</v>
      </c>
      <c r="E50" s="1033"/>
      <c r="F50" s="853">
        <v>7.5466337197961666</v>
      </c>
    </row>
    <row r="51" spans="1:6" ht="8.25" customHeight="1" thickBot="1">
      <c r="A51" s="1022"/>
      <c r="B51" s="1022"/>
      <c r="C51" s="1022"/>
      <c r="D51" s="1022"/>
      <c r="E51" s="1022"/>
      <c r="F51" s="1022"/>
    </row>
    <row r="52" spans="1:6" ht="15" customHeight="1" thickTop="1"/>
    <row r="53" spans="1:6" ht="15" customHeight="1">
      <c r="A53" s="847" t="s">
        <v>608</v>
      </c>
      <c r="B53" s="847"/>
      <c r="C53" s="847"/>
      <c r="D53" s="847"/>
      <c r="E53" s="847"/>
      <c r="F53" s="847"/>
    </row>
    <row r="54" spans="1:6" ht="15" customHeight="1">
      <c r="A54" s="847" t="s">
        <v>609</v>
      </c>
      <c r="B54" s="847"/>
      <c r="C54" s="847"/>
      <c r="D54" s="847"/>
      <c r="E54" s="847"/>
      <c r="F54" s="847"/>
    </row>
    <row r="55" spans="1:6" ht="15" customHeight="1">
      <c r="A55" s="847" t="s">
        <v>610</v>
      </c>
      <c r="B55" s="847"/>
      <c r="C55" s="847"/>
      <c r="D55" s="847"/>
      <c r="E55" s="847"/>
      <c r="F55" s="847"/>
    </row>
    <row r="56" spans="1:6" ht="15" customHeight="1">
      <c r="A56" s="847" t="s">
        <v>611</v>
      </c>
      <c r="B56" s="847"/>
      <c r="C56" s="847"/>
      <c r="D56" s="847"/>
      <c r="E56" s="847"/>
      <c r="F56" s="847"/>
    </row>
    <row r="57" spans="1:6" ht="15" customHeight="1">
      <c r="A57" s="847" t="s">
        <v>612</v>
      </c>
      <c r="B57" s="847"/>
      <c r="C57" s="847"/>
      <c r="D57" s="847"/>
      <c r="E57" s="847"/>
      <c r="F57" s="847"/>
    </row>
    <row r="58" spans="1:6" ht="15" customHeight="1">
      <c r="A58" s="847" t="s">
        <v>613</v>
      </c>
      <c r="B58" s="847"/>
      <c r="C58" s="847"/>
      <c r="D58" s="847"/>
      <c r="E58" s="847"/>
      <c r="F58" s="847"/>
    </row>
    <row r="59" spans="1:6">
      <c r="A59" s="847" t="s">
        <v>614</v>
      </c>
      <c r="B59" s="847"/>
      <c r="C59" s="847"/>
      <c r="D59" s="847"/>
      <c r="E59" s="847"/>
      <c r="F59" s="847"/>
    </row>
    <row r="60" spans="1:6">
      <c r="A60" s="847" t="s">
        <v>615</v>
      </c>
      <c r="B60" s="847"/>
      <c r="C60" s="847"/>
      <c r="D60" s="847"/>
      <c r="E60" s="847"/>
      <c r="F60" s="847"/>
    </row>
    <row r="61" spans="1:6">
      <c r="A61" s="847" t="s">
        <v>616</v>
      </c>
      <c r="B61" s="847"/>
      <c r="C61" s="847"/>
      <c r="D61" s="847"/>
      <c r="E61" s="847"/>
      <c r="F61" s="847"/>
    </row>
    <row r="62" spans="1:6">
      <c r="A62" s="847"/>
      <c r="B62" s="847"/>
      <c r="C62" s="847"/>
      <c r="D62" s="847"/>
      <c r="E62" s="847"/>
      <c r="F62" s="847"/>
    </row>
    <row r="63" spans="1:6">
      <c r="A63" s="876" t="s">
        <v>361</v>
      </c>
      <c r="B63" s="847"/>
      <c r="C63" s="847"/>
      <c r="D63" s="847"/>
      <c r="E63" s="847"/>
    </row>
    <row r="64" spans="1:6">
      <c r="A64" s="1035" t="s">
        <v>617</v>
      </c>
      <c r="B64" s="847"/>
      <c r="C64" s="847"/>
      <c r="D64" s="847"/>
      <c r="E64" s="847"/>
    </row>
    <row r="65" spans="1:2">
      <c r="A65" s="1035" t="s">
        <v>618</v>
      </c>
      <c r="B65" s="719"/>
    </row>
    <row r="66" spans="1:2">
      <c r="A66" s="1035"/>
      <c r="B66" s="719"/>
    </row>
    <row r="67" spans="1:2">
      <c r="A67" s="847" t="s">
        <v>619</v>
      </c>
    </row>
    <row r="68" spans="1:2">
      <c r="A68" s="847" t="s">
        <v>620</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0" width="7.5703125" style="662" customWidth="1"/>
    <col min="11" max="11" width="21.85546875" style="662" customWidth="1"/>
    <col min="12" max="12" width="8.85546875" style="662" customWidth="1"/>
    <col min="13" max="19" width="7.5703125" style="662" customWidth="1"/>
    <col min="20" max="20" width="9.8554687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5.7109375"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2208" t="s">
        <v>1869</v>
      </c>
      <c r="B1" s="2209"/>
      <c r="C1" s="2209"/>
      <c r="D1" s="2209"/>
      <c r="E1" s="2209"/>
      <c r="F1" s="2209"/>
      <c r="G1" s="2209"/>
      <c r="H1" s="2209"/>
      <c r="I1" s="2209"/>
      <c r="J1" s="2209"/>
      <c r="K1" s="2209"/>
      <c r="L1" s="2209"/>
      <c r="M1" s="2209"/>
      <c r="N1" s="2209"/>
      <c r="O1" s="2209"/>
      <c r="P1" s="2209"/>
      <c r="Q1" s="2209"/>
      <c r="R1" s="2209"/>
      <c r="S1" s="2209"/>
      <c r="T1" s="2209"/>
      <c r="U1" s="2209"/>
      <c r="V1" s="2209"/>
      <c r="W1" s="2209"/>
    </row>
    <row r="2" spans="1:46" ht="15" customHeight="1" thickBot="1">
      <c r="A2" s="2210" t="s">
        <v>355</v>
      </c>
      <c r="B2" s="2211"/>
      <c r="C2" s="2212"/>
      <c r="D2" s="2212"/>
      <c r="E2" s="2212"/>
      <c r="F2" s="2212"/>
      <c r="G2" s="2212"/>
      <c r="H2" s="2212"/>
      <c r="I2" s="2209"/>
      <c r="J2" s="2209"/>
      <c r="K2" s="2209"/>
      <c r="L2" s="2209"/>
      <c r="M2" s="2209"/>
      <c r="N2" s="2209"/>
      <c r="O2" s="2209"/>
      <c r="P2" s="2209"/>
      <c r="Q2" s="2209"/>
      <c r="R2" s="2209"/>
      <c r="S2" s="2209"/>
      <c r="T2" s="2209"/>
      <c r="U2" s="2209"/>
      <c r="V2" s="2209"/>
      <c r="W2" s="2209"/>
      <c r="AS2" s="861"/>
      <c r="AT2" s="861"/>
    </row>
    <row r="3" spans="1:46" ht="15" customHeight="1" thickTop="1">
      <c r="A3" s="2213"/>
      <c r="B3" s="2466" t="s">
        <v>621</v>
      </c>
      <c r="C3" s="2466"/>
      <c r="D3" s="2466"/>
      <c r="E3" s="2466"/>
      <c r="F3" s="2466"/>
      <c r="G3" s="2466"/>
      <c r="H3" s="2466"/>
      <c r="I3" s="2213"/>
      <c r="J3" s="2466" t="s">
        <v>622</v>
      </c>
      <c r="K3" s="2466"/>
      <c r="L3" s="2466"/>
      <c r="M3" s="2466"/>
      <c r="N3" s="2466"/>
      <c r="O3" s="2466"/>
      <c r="P3" s="2466"/>
      <c r="Q3" s="2466"/>
      <c r="R3" s="2466"/>
      <c r="S3" s="2466"/>
      <c r="T3" s="2214"/>
      <c r="U3" s="2215"/>
      <c r="V3" s="2209"/>
      <c r="W3" s="2209"/>
    </row>
    <row r="4" spans="1:46" ht="37.5" customHeight="1">
      <c r="A4" s="2216" t="s">
        <v>623</v>
      </c>
      <c r="B4" s="2217" t="s">
        <v>624</v>
      </c>
      <c r="C4" s="2218" t="s">
        <v>625</v>
      </c>
      <c r="D4" s="2217" t="s">
        <v>626</v>
      </c>
      <c r="E4" s="2217" t="s">
        <v>627</v>
      </c>
      <c r="F4" s="2217" t="s">
        <v>628</v>
      </c>
      <c r="G4" s="2217" t="s">
        <v>629</v>
      </c>
      <c r="H4" s="2218" t="s">
        <v>630</v>
      </c>
      <c r="I4" s="2219"/>
      <c r="J4" s="2218" t="s">
        <v>631</v>
      </c>
      <c r="K4" s="2220" t="s">
        <v>632</v>
      </c>
      <c r="L4" s="2218" t="s">
        <v>633</v>
      </c>
      <c r="M4" s="2218" t="s">
        <v>634</v>
      </c>
      <c r="N4" s="2218" t="s">
        <v>635</v>
      </c>
      <c r="O4" s="2220" t="s">
        <v>636</v>
      </c>
      <c r="P4" s="2218" t="s">
        <v>637</v>
      </c>
      <c r="Q4" s="2220" t="s">
        <v>638</v>
      </c>
      <c r="R4" s="2218" t="s">
        <v>639</v>
      </c>
      <c r="S4" s="2220" t="s">
        <v>640</v>
      </c>
      <c r="T4" s="2219"/>
      <c r="U4" s="2220" t="s">
        <v>641</v>
      </c>
      <c r="V4" s="2209"/>
      <c r="W4" s="2209"/>
    </row>
    <row r="5" spans="1:46" ht="15" customHeight="1">
      <c r="A5" s="2221">
        <v>2008</v>
      </c>
      <c r="B5" s="2222">
        <v>3.2358439424592293</v>
      </c>
      <c r="C5" s="2222">
        <v>3.4270743674332689</v>
      </c>
      <c r="D5" s="2222">
        <v>3.0840118852604768</v>
      </c>
      <c r="E5" s="2222">
        <v>3.5681692133636345</v>
      </c>
      <c r="F5" s="2222">
        <v>3.4883704771325847</v>
      </c>
      <c r="G5" s="2222">
        <v>2.6920794978476943</v>
      </c>
      <c r="H5" s="2222">
        <v>3.9562538126636895</v>
      </c>
      <c r="I5" s="2223"/>
      <c r="J5" s="2222">
        <v>4.1199930714210602</v>
      </c>
      <c r="K5" s="2222">
        <v>3.9258494769147587</v>
      </c>
      <c r="L5" s="2222">
        <v>3.812397675385399</v>
      </c>
      <c r="M5" s="2222">
        <v>3.3015714604636623</v>
      </c>
      <c r="N5" s="2222">
        <v>3.0418051926544063</v>
      </c>
      <c r="O5" s="2222">
        <v>2.7374799322399586</v>
      </c>
      <c r="P5" s="2222">
        <v>2.4411478489925158</v>
      </c>
      <c r="Q5" s="2222">
        <v>2.3759621761000482</v>
      </c>
      <c r="R5" s="2222">
        <v>2.1077888582976492</v>
      </c>
      <c r="S5" s="2222">
        <v>2.0686719640406066</v>
      </c>
      <c r="T5" s="2222"/>
      <c r="U5" s="2222">
        <v>3.2556824890313369</v>
      </c>
      <c r="V5" s="2209"/>
      <c r="W5" s="2209"/>
      <c r="Y5" s="662">
        <f>(1900+1929)/2</f>
        <v>1914.5</v>
      </c>
      <c r="Z5" s="662">
        <f>(1930+1949)/2</f>
        <v>1939.5</v>
      </c>
      <c r="AA5" s="662">
        <f>(1950+1966)/2</f>
        <v>1958</v>
      </c>
      <c r="AB5" s="662">
        <f>(1967+1975)/2</f>
        <v>1971</v>
      </c>
      <c r="AC5" s="662">
        <f>(1976+1982)/2</f>
        <v>1979</v>
      </c>
      <c r="AD5" s="662">
        <f>(1983+1990)/2</f>
        <v>1986.5</v>
      </c>
      <c r="AE5" s="662">
        <f>(1991+1995)/2</f>
        <v>1993</v>
      </c>
      <c r="AG5" s="662">
        <f>(1996+2002)/2</f>
        <v>1999</v>
      </c>
      <c r="AH5" s="662">
        <f>(2003+2006)/2</f>
        <v>2004.5</v>
      </c>
    </row>
    <row r="6" spans="1:46" ht="15" customHeight="1">
      <c r="A6" s="2221">
        <v>2009</v>
      </c>
      <c r="B6" s="2222">
        <v>3.2348299382549706</v>
      </c>
      <c r="C6" s="2222">
        <v>3.3640502054652526</v>
      </c>
      <c r="D6" s="2222">
        <v>2.9875321477705903</v>
      </c>
      <c r="E6" s="2222">
        <v>3.5112240319004919</v>
      </c>
      <c r="F6" s="2222">
        <v>3.4179919114697355</v>
      </c>
      <c r="G6" s="2222">
        <v>2.5188510293340625</v>
      </c>
      <c r="H6" s="2222">
        <v>3.6665219092802177</v>
      </c>
      <c r="I6" s="2223"/>
      <c r="J6" s="2222">
        <v>3.943654083961059</v>
      </c>
      <c r="K6" s="2222">
        <v>3.7535401165657247</v>
      </c>
      <c r="L6" s="2222">
        <v>3.6742337170308907</v>
      </c>
      <c r="M6" s="2222">
        <v>3.1963887710940169</v>
      </c>
      <c r="N6" s="2222">
        <v>2.998847409514922</v>
      </c>
      <c r="O6" s="2222">
        <v>2.7529640993149642</v>
      </c>
      <c r="P6" s="2222">
        <v>2.5083887387064188</v>
      </c>
      <c r="Q6" s="2222">
        <v>2.3547544540741887</v>
      </c>
      <c r="R6" s="2222">
        <v>2.0753052789114514</v>
      </c>
      <c r="S6" s="2222">
        <v>2.0425244671210527</v>
      </c>
      <c r="T6" s="2222"/>
      <c r="U6" s="2222">
        <v>3.1720040773780624</v>
      </c>
      <c r="V6" s="2209"/>
      <c r="W6" s="2209"/>
    </row>
    <row r="7" spans="1:46" ht="15" customHeight="1">
      <c r="A7" s="2221">
        <v>2010</v>
      </c>
      <c r="B7" s="2222">
        <v>3.2241931174612688</v>
      </c>
      <c r="C7" s="2222">
        <v>3.3354745539634938</v>
      </c>
      <c r="D7" s="2222">
        <v>3.0797589280945585</v>
      </c>
      <c r="E7" s="2222">
        <v>3.4421009490388648</v>
      </c>
      <c r="F7" s="2222">
        <v>3.2104801294300613</v>
      </c>
      <c r="G7" s="2222">
        <v>2.5164828416076026</v>
      </c>
      <c r="H7" s="2222">
        <v>3.7101041573988742</v>
      </c>
      <c r="I7" s="2224"/>
      <c r="J7" s="2222">
        <v>4.064053971624717</v>
      </c>
      <c r="K7" s="2222">
        <v>3.9183587782981126</v>
      </c>
      <c r="L7" s="2222">
        <v>3.6805173416437795</v>
      </c>
      <c r="M7" s="2222">
        <v>3.1199330873386657</v>
      </c>
      <c r="N7" s="2222">
        <v>2.941424863067966</v>
      </c>
      <c r="O7" s="2222">
        <v>2.6307023864869556</v>
      </c>
      <c r="P7" s="2222">
        <v>2.4050102735904271</v>
      </c>
      <c r="Q7" s="2222">
        <v>2.2973850978484429</v>
      </c>
      <c r="R7" s="2222">
        <v>2.098524258079602</v>
      </c>
      <c r="S7" s="2222">
        <v>2.088020019302081</v>
      </c>
      <c r="T7" s="2222"/>
      <c r="U7" s="2222">
        <v>3.1636733310189951</v>
      </c>
      <c r="V7" s="2209"/>
      <c r="W7" s="2209"/>
    </row>
    <row r="8" spans="1:46" ht="15" customHeight="1">
      <c r="A8" s="2225" t="s">
        <v>642</v>
      </c>
      <c r="B8" s="2226">
        <v>3.3245931177202297</v>
      </c>
      <c r="C8" s="2226">
        <v>3.4027260100073806</v>
      </c>
      <c r="D8" s="2226">
        <v>3.0902195285465255</v>
      </c>
      <c r="E8" s="2226">
        <v>3.4683803018603787</v>
      </c>
      <c r="F8" s="2226">
        <v>3.3612813661889724</v>
      </c>
      <c r="G8" s="2226">
        <v>2.5295718394320406</v>
      </c>
      <c r="H8" s="2226">
        <v>3.6982438994883999</v>
      </c>
      <c r="I8" s="2227"/>
      <c r="J8" s="2228">
        <v>4.0751497413041031</v>
      </c>
      <c r="K8" s="2228">
        <v>3.9513731082957055</v>
      </c>
      <c r="L8" s="2228">
        <v>3.7098880728363612</v>
      </c>
      <c r="M8" s="2228">
        <v>3.1367354920437767</v>
      </c>
      <c r="N8" s="2228">
        <v>2.952226722890555</v>
      </c>
      <c r="O8" s="2228">
        <v>2.6352335157618665</v>
      </c>
      <c r="P8" s="2228">
        <v>2.4088173853059556</v>
      </c>
      <c r="Q8" s="2228">
        <v>2.2853407833496107</v>
      </c>
      <c r="R8" s="2228">
        <v>2.0934916749695125</v>
      </c>
      <c r="S8" s="2228">
        <v>2.0925977302580785</v>
      </c>
      <c r="T8" s="2226"/>
      <c r="U8" s="2226">
        <v>3.2058290140103489</v>
      </c>
      <c r="V8" s="2209"/>
      <c r="W8" s="2209"/>
    </row>
    <row r="9" spans="1:46" ht="15" customHeight="1" thickBot="1">
      <c r="A9" s="2229" t="s">
        <v>643</v>
      </c>
      <c r="B9" s="2230">
        <v>3.49834674912245</v>
      </c>
      <c r="C9" s="2230">
        <v>3.4578407378921701</v>
      </c>
      <c r="D9" s="2230">
        <v>2.9854892156738999</v>
      </c>
      <c r="E9" s="2230">
        <v>3.5543416118989599</v>
      </c>
      <c r="F9" s="2230">
        <v>3.4674811534072298</v>
      </c>
      <c r="G9" s="2230">
        <v>2.2769557444824842</v>
      </c>
      <c r="H9" s="2230">
        <v>2.1754704530419402</v>
      </c>
      <c r="I9" s="2230"/>
      <c r="J9" s="2230">
        <v>3.91333225453275</v>
      </c>
      <c r="K9" s="2230">
        <v>3.77859625177175</v>
      </c>
      <c r="L9" s="2230">
        <v>3.6795323319481001</v>
      </c>
      <c r="M9" s="2230">
        <v>3.04426864235946</v>
      </c>
      <c r="N9" s="2230">
        <v>2.9594015491467398</v>
      </c>
      <c r="O9" s="2230">
        <v>2.6458846870132899</v>
      </c>
      <c r="P9" s="2230">
        <v>2.5890170627353002</v>
      </c>
      <c r="Q9" s="2230">
        <v>2.4628493316873601</v>
      </c>
      <c r="R9" s="2230">
        <v>2.4328539860984901</v>
      </c>
      <c r="S9" s="2230">
        <v>1.88483090785038</v>
      </c>
      <c r="T9" s="2230"/>
      <c r="U9" s="2230">
        <v>3.1483216349505199</v>
      </c>
      <c r="V9" s="2209"/>
      <c r="W9" s="2209"/>
    </row>
    <row r="10" spans="1:46" ht="15" customHeight="1" thickTop="1">
      <c r="A10" s="2231"/>
      <c r="B10" s="2232"/>
      <c r="C10" s="2233"/>
      <c r="D10" s="2233"/>
      <c r="E10" s="2233"/>
      <c r="F10" s="2233"/>
      <c r="G10" s="2233"/>
      <c r="H10" s="2233"/>
      <c r="I10" s="2209"/>
      <c r="J10" s="2209"/>
      <c r="K10" s="2209"/>
      <c r="L10" s="2209"/>
      <c r="M10" s="2209"/>
      <c r="N10" s="2209"/>
      <c r="O10" s="2209"/>
      <c r="P10" s="2209"/>
      <c r="Q10" s="2209"/>
      <c r="R10" s="2209"/>
      <c r="S10" s="2209"/>
      <c r="T10" s="2209"/>
      <c r="U10" s="2209"/>
      <c r="V10" s="2209"/>
      <c r="W10" s="2209"/>
      <c r="AS10" s="674"/>
      <c r="AT10" s="674"/>
    </row>
    <row r="11" spans="1:46" ht="14.25" customHeight="1">
      <c r="A11" s="2234" t="s">
        <v>644</v>
      </c>
      <c r="B11" s="2232"/>
      <c r="C11" s="2233"/>
      <c r="D11" s="2233"/>
      <c r="E11" s="2233"/>
      <c r="F11" s="2233"/>
      <c r="G11" s="2233"/>
      <c r="H11" s="2233"/>
      <c r="I11" s="2209"/>
      <c r="J11" s="2209"/>
      <c r="K11" s="2209"/>
      <c r="L11" s="2209"/>
      <c r="M11" s="2209"/>
      <c r="N11" s="2209"/>
      <c r="O11" s="2209"/>
      <c r="P11" s="2209"/>
      <c r="Q11" s="2209"/>
      <c r="R11" s="2209"/>
      <c r="S11" s="2209"/>
      <c r="T11" s="2209"/>
      <c r="U11" s="2209"/>
      <c r="V11" s="2209"/>
      <c r="W11" s="2209"/>
      <c r="Z11" s="805" t="s">
        <v>2044</v>
      </c>
      <c r="AS11" s="674"/>
      <c r="AT11" s="674"/>
    </row>
    <row r="12" spans="1:46" ht="14.25" customHeight="1">
      <c r="A12" s="2234" t="s">
        <v>645</v>
      </c>
      <c r="B12" s="2232"/>
      <c r="C12" s="2233"/>
      <c r="D12" s="2233"/>
      <c r="E12" s="2233"/>
      <c r="F12" s="2233"/>
      <c r="G12" s="2233"/>
      <c r="H12" s="2233"/>
      <c r="I12" s="2209"/>
      <c r="J12" s="2209"/>
      <c r="K12" s="2209"/>
      <c r="L12" s="2209"/>
      <c r="M12" s="2209"/>
      <c r="N12" s="2209"/>
      <c r="O12" s="2209"/>
      <c r="P12" s="2209"/>
      <c r="Q12" s="2209"/>
      <c r="R12" s="2209"/>
      <c r="S12" s="2209"/>
      <c r="T12" s="2209"/>
      <c r="U12" s="2209"/>
      <c r="V12" s="2209"/>
      <c r="W12" s="2209"/>
      <c r="AS12" s="674"/>
      <c r="AT12" s="674"/>
    </row>
    <row r="13" spans="1:46" ht="14.25" customHeight="1">
      <c r="A13" s="2235" t="s">
        <v>646</v>
      </c>
      <c r="B13" s="2232"/>
      <c r="C13" s="2233"/>
      <c r="D13" s="2233"/>
      <c r="E13" s="2233"/>
      <c r="F13" s="2233"/>
      <c r="G13" s="2233"/>
      <c r="H13" s="2233"/>
      <c r="I13" s="2209"/>
      <c r="J13" s="2209"/>
      <c r="K13" s="2209"/>
      <c r="L13" s="2209"/>
      <c r="M13" s="2209"/>
      <c r="N13" s="2209"/>
      <c r="O13" s="2209"/>
      <c r="P13" s="2209"/>
      <c r="Q13" s="2209"/>
      <c r="R13" s="2209"/>
      <c r="S13" s="2209"/>
      <c r="T13" s="2209"/>
      <c r="U13" s="2209"/>
      <c r="V13" s="2209"/>
      <c r="W13" s="2209"/>
      <c r="AS13" s="674"/>
      <c r="AT13" s="674"/>
    </row>
    <row r="14" spans="1:46" ht="14.25" customHeight="1">
      <c r="A14" s="2236" t="s">
        <v>647</v>
      </c>
      <c r="B14" s="2232"/>
      <c r="C14" s="2233"/>
      <c r="D14" s="2233"/>
      <c r="E14" s="2233"/>
      <c r="F14" s="2233"/>
      <c r="G14" s="2233"/>
      <c r="H14" s="2233"/>
      <c r="I14" s="2209"/>
      <c r="J14" s="2209"/>
      <c r="K14" s="2209"/>
      <c r="L14" s="2209"/>
      <c r="M14" s="2209"/>
      <c r="N14" s="2209"/>
      <c r="O14" s="2209"/>
      <c r="P14" s="2209"/>
      <c r="Q14" s="2209"/>
      <c r="R14" s="2209"/>
      <c r="S14" s="2209"/>
      <c r="T14" s="2209"/>
      <c r="U14" s="2209"/>
      <c r="V14" s="2209"/>
      <c r="W14" s="2209"/>
      <c r="AS14" s="674"/>
      <c r="AT14" s="674"/>
    </row>
    <row r="15" spans="1:46" ht="14.25" customHeight="1">
      <c r="A15" s="2237" t="s">
        <v>648</v>
      </c>
      <c r="B15" s="2238"/>
      <c r="C15" s="2233"/>
      <c r="D15" s="2233"/>
      <c r="E15" s="2233"/>
      <c r="F15" s="2233"/>
      <c r="G15" s="2239"/>
      <c r="H15" s="2239"/>
      <c r="I15" s="2239"/>
      <c r="J15" s="2239"/>
      <c r="K15" s="2239"/>
      <c r="L15" s="2209"/>
      <c r="M15" s="2209"/>
      <c r="N15" s="2209"/>
      <c r="O15" s="2209"/>
      <c r="P15" s="2209"/>
      <c r="Q15" s="2209"/>
      <c r="R15" s="2209"/>
      <c r="S15" s="2239"/>
      <c r="T15" s="2239"/>
      <c r="U15" s="2209"/>
      <c r="V15" s="2209"/>
      <c r="W15" s="2209"/>
      <c r="AF15" s="1045"/>
      <c r="AG15" s="1045"/>
      <c r="AS15" s="1045"/>
      <c r="AT15" s="1045"/>
    </row>
    <row r="16" spans="1:46" ht="14.25" customHeight="1">
      <c r="A16" s="2240" t="s">
        <v>649</v>
      </c>
      <c r="B16" s="2238"/>
      <c r="C16" s="2233"/>
      <c r="D16" s="2233"/>
      <c r="E16" s="2233"/>
      <c r="F16" s="2233"/>
      <c r="G16" s="2239"/>
      <c r="H16" s="2239"/>
      <c r="I16" s="2239"/>
      <c r="J16" s="2239"/>
      <c r="K16" s="2239"/>
      <c r="L16" s="2209"/>
      <c r="M16" s="2209"/>
      <c r="N16" s="2209"/>
      <c r="O16" s="2209"/>
      <c r="P16" s="2209"/>
      <c r="Q16" s="2209"/>
      <c r="R16" s="2209"/>
      <c r="S16" s="2239"/>
      <c r="T16" s="2239"/>
      <c r="U16" s="2209"/>
      <c r="V16" s="2209"/>
      <c r="W16" s="2209"/>
      <c r="AF16" s="1045"/>
      <c r="AG16" s="1045"/>
      <c r="AS16" s="1045"/>
      <c r="AT16" s="1045"/>
    </row>
    <row r="17" spans="1:46" ht="14.25" customHeight="1">
      <c r="A17" s="2240" t="s">
        <v>650</v>
      </c>
      <c r="B17" s="2209"/>
      <c r="C17" s="2209"/>
      <c r="D17" s="2209"/>
      <c r="E17" s="2209"/>
      <c r="F17" s="2209"/>
      <c r="G17" s="2209"/>
      <c r="H17" s="2209"/>
      <c r="I17" s="2209"/>
      <c r="J17" s="2209"/>
      <c r="K17" s="2209"/>
      <c r="L17" s="2209"/>
      <c r="M17" s="2209"/>
      <c r="N17" s="2209"/>
      <c r="O17" s="2209"/>
      <c r="P17" s="2209"/>
      <c r="Q17" s="2209"/>
      <c r="R17" s="2209"/>
      <c r="S17" s="2209"/>
      <c r="T17" s="2209"/>
      <c r="U17" s="2209"/>
      <c r="V17" s="2209"/>
      <c r="W17" s="2209"/>
    </row>
    <row r="18" spans="1:46" ht="14.25" customHeight="1">
      <c r="A18" s="2240" t="s">
        <v>651</v>
      </c>
      <c r="B18" s="2209"/>
      <c r="C18" s="2209"/>
      <c r="D18" s="2209"/>
      <c r="E18" s="2209"/>
      <c r="F18" s="2209"/>
      <c r="G18" s="2209"/>
      <c r="H18" s="2209"/>
      <c r="I18" s="2209"/>
      <c r="J18" s="2209"/>
      <c r="K18" s="2209"/>
      <c r="L18" s="2209"/>
      <c r="M18" s="2209"/>
      <c r="N18" s="2209"/>
      <c r="O18" s="2209"/>
      <c r="P18" s="2209"/>
      <c r="Q18" s="2209"/>
      <c r="R18" s="2209"/>
      <c r="S18" s="2209"/>
      <c r="T18" s="2209"/>
      <c r="U18" s="2209"/>
      <c r="V18" s="2209"/>
      <c r="W18" s="2209"/>
    </row>
    <row r="19" spans="1:46" ht="14.25" customHeight="1">
      <c r="A19" s="2241" t="s">
        <v>652</v>
      </c>
      <c r="B19" s="2209"/>
      <c r="C19" s="2209"/>
      <c r="D19" s="2209"/>
      <c r="E19" s="2209"/>
      <c r="F19" s="2209"/>
      <c r="G19" s="2209"/>
      <c r="H19" s="2209"/>
      <c r="I19" s="2209"/>
      <c r="J19" s="2209"/>
      <c r="K19" s="2209"/>
      <c r="L19" s="2209"/>
      <c r="M19" s="2209"/>
      <c r="N19" s="2209"/>
      <c r="O19" s="2209"/>
      <c r="P19" s="2209"/>
      <c r="Q19" s="2209"/>
      <c r="R19" s="2209"/>
      <c r="S19" s="2209"/>
      <c r="T19" s="2209"/>
      <c r="U19" s="2209"/>
      <c r="V19" s="2209"/>
      <c r="W19" s="2209"/>
    </row>
    <row r="20" spans="1:46">
      <c r="A20" s="2209"/>
      <c r="B20" s="2209"/>
      <c r="C20" s="2209"/>
      <c r="D20" s="2209"/>
      <c r="E20" s="2209"/>
      <c r="F20" s="2209"/>
      <c r="G20" s="2209"/>
      <c r="H20" s="2209"/>
      <c r="I20" s="2209"/>
      <c r="J20" s="2209"/>
      <c r="K20" s="2209"/>
      <c r="L20" s="2209"/>
      <c r="M20" s="2209"/>
      <c r="N20" s="2209"/>
      <c r="O20" s="2209"/>
      <c r="P20" s="2209"/>
      <c r="Q20" s="2209"/>
      <c r="R20" s="2209"/>
      <c r="S20" s="2209"/>
      <c r="T20" s="2209"/>
      <c r="U20" s="2209"/>
      <c r="V20" s="2209"/>
      <c r="W20" s="2209"/>
    </row>
    <row r="21" spans="1:46" ht="15" customHeight="1">
      <c r="A21" s="2242" t="s">
        <v>653</v>
      </c>
      <c r="B21" s="2243"/>
      <c r="C21" s="2239"/>
      <c r="D21" s="2239"/>
      <c r="E21" s="2239"/>
      <c r="F21" s="2239"/>
      <c r="G21" s="2209"/>
      <c r="H21" s="2209"/>
      <c r="I21" s="2209"/>
      <c r="J21" s="2209"/>
      <c r="K21" s="2209"/>
      <c r="L21" s="2209"/>
      <c r="M21" s="2209"/>
      <c r="N21" s="2209"/>
      <c r="O21" s="2209"/>
      <c r="P21" s="2209"/>
      <c r="Q21" s="2209"/>
      <c r="R21" s="2209"/>
      <c r="S21" s="2209"/>
      <c r="T21" s="2209"/>
      <c r="U21" s="2209"/>
      <c r="V21" s="2209"/>
      <c r="W21" s="2209"/>
      <c r="AF21" s="1045"/>
      <c r="AG21" s="1045"/>
      <c r="AS21" s="1045"/>
      <c r="AT21" s="1045"/>
    </row>
    <row r="22" spans="1:46" ht="15" customHeight="1">
      <c r="A22" s="2209" t="s">
        <v>654</v>
      </c>
      <c r="B22" s="2244"/>
      <c r="C22" s="2239"/>
      <c r="D22" s="2239"/>
      <c r="E22" s="2239"/>
      <c r="F22" s="2239"/>
      <c r="G22" s="2209"/>
      <c r="H22" s="2209"/>
      <c r="I22" s="2209"/>
      <c r="J22" s="2209"/>
      <c r="K22" s="2209"/>
      <c r="L22" s="2209"/>
      <c r="M22" s="2209"/>
      <c r="N22" s="2209"/>
      <c r="O22" s="2209"/>
      <c r="P22" s="2209"/>
      <c r="Q22" s="2209"/>
      <c r="R22" s="2209"/>
      <c r="S22" s="2209"/>
      <c r="T22" s="2209"/>
      <c r="U22" s="2209"/>
      <c r="V22" s="2209"/>
      <c r="W22" s="2209"/>
      <c r="AF22" s="1045"/>
      <c r="AG22" s="1045"/>
      <c r="AS22" s="1045"/>
      <c r="AT22" s="1045"/>
    </row>
    <row r="23" spans="1:46">
      <c r="A23" s="2245" t="s">
        <v>655</v>
      </c>
      <c r="B23" s="2209"/>
      <c r="C23" s="2209"/>
      <c r="D23" s="2209"/>
      <c r="E23" s="2209"/>
      <c r="F23" s="2209"/>
      <c r="G23" s="2209"/>
      <c r="H23" s="2209"/>
      <c r="I23" s="2209"/>
      <c r="J23" s="2209"/>
      <c r="K23" s="2209"/>
      <c r="L23" s="2209"/>
      <c r="M23" s="2209"/>
      <c r="N23" s="2209"/>
      <c r="O23" s="2209"/>
      <c r="P23" s="2209"/>
      <c r="Q23" s="2209"/>
      <c r="R23" s="2209"/>
      <c r="S23" s="2209"/>
      <c r="T23" s="2209"/>
      <c r="U23" s="2209"/>
      <c r="V23" s="2209"/>
      <c r="W23" s="2209"/>
    </row>
    <row r="24" spans="1:46" ht="15" customHeight="1">
      <c r="A24" s="2246"/>
      <c r="B24" s="2209"/>
      <c r="C24" s="2209"/>
      <c r="D24" s="2209"/>
      <c r="E24" s="2209"/>
      <c r="F24" s="2209"/>
      <c r="G24" s="2209"/>
      <c r="H24" s="2209"/>
      <c r="I24" s="2209"/>
      <c r="J24" s="2209"/>
      <c r="K24" s="2209"/>
      <c r="L24" s="2209"/>
      <c r="M24" s="2209"/>
      <c r="N24" s="2209"/>
      <c r="O24" s="2209"/>
      <c r="P24" s="2209"/>
      <c r="Q24" s="2209"/>
      <c r="R24" s="2209"/>
      <c r="S24" s="2209"/>
      <c r="T24" s="2209"/>
      <c r="U24" s="2209"/>
      <c r="V24" s="2209"/>
      <c r="W24" s="2209"/>
      <c r="AF24" s="1045"/>
      <c r="AG24" s="1045"/>
      <c r="AS24" s="1045"/>
      <c r="AT24" s="1045"/>
    </row>
    <row r="25" spans="1:46" ht="15" customHeight="1">
      <c r="A25" s="2209"/>
      <c r="B25" s="2209"/>
      <c r="C25" s="2209"/>
      <c r="D25" s="2209"/>
      <c r="E25" s="2209"/>
      <c r="F25" s="2209"/>
      <c r="G25" s="2209"/>
      <c r="H25" s="2209"/>
      <c r="I25" s="2209"/>
      <c r="J25" s="2209"/>
      <c r="K25" s="2209"/>
      <c r="L25" s="2209"/>
      <c r="M25" s="2209"/>
      <c r="N25" s="2209"/>
      <c r="O25" s="2209"/>
      <c r="P25" s="2209"/>
      <c r="Q25" s="2209"/>
      <c r="R25" s="2209"/>
      <c r="S25" s="2209"/>
      <c r="T25" s="2209"/>
      <c r="U25" s="2209"/>
      <c r="V25" s="2209"/>
      <c r="W25" s="2209"/>
    </row>
    <row r="26" spans="1:46" ht="15" customHeight="1">
      <c r="A26" s="2209"/>
      <c r="B26" s="2209"/>
      <c r="C26" s="2209"/>
      <c r="D26" s="2209"/>
      <c r="E26" s="2209"/>
      <c r="F26" s="2209"/>
      <c r="G26" s="2209"/>
      <c r="H26" s="2209"/>
      <c r="I26" s="2209"/>
      <c r="J26" s="2209"/>
      <c r="K26" s="2209"/>
      <c r="L26" s="2209"/>
      <c r="M26" s="2209"/>
      <c r="N26" s="2209"/>
      <c r="O26" s="2209"/>
      <c r="P26" s="2209"/>
      <c r="Q26" s="2209"/>
      <c r="R26" s="2209"/>
      <c r="S26" s="2209"/>
      <c r="T26" s="2209"/>
      <c r="U26" s="2209"/>
      <c r="V26" s="2209"/>
      <c r="W26" s="2209"/>
    </row>
    <row r="27" spans="1:46" ht="15" customHeight="1">
      <c r="A27" s="2209"/>
      <c r="B27" s="2209"/>
      <c r="C27" s="2209"/>
      <c r="D27" s="2209"/>
      <c r="E27" s="2209"/>
      <c r="F27" s="2209"/>
      <c r="G27" s="2209"/>
      <c r="H27" s="2209"/>
      <c r="I27" s="2209"/>
      <c r="J27" s="2209"/>
      <c r="K27" s="2209"/>
      <c r="L27" s="2209"/>
      <c r="M27" s="2209"/>
      <c r="N27" s="2209"/>
      <c r="O27" s="2209"/>
      <c r="P27" s="2209"/>
      <c r="Q27" s="2209"/>
      <c r="R27" s="2209"/>
      <c r="S27" s="2209"/>
      <c r="T27" s="2209"/>
      <c r="U27" s="2209"/>
      <c r="V27" s="2209"/>
      <c r="W27" s="2209"/>
    </row>
    <row r="28" spans="1:46" ht="15" customHeight="1">
      <c r="J28" s="805" t="s">
        <v>2046</v>
      </c>
      <c r="L28" s="662">
        <f>2012-1915</f>
        <v>97</v>
      </c>
      <c r="M28" s="662">
        <f>2012-1940</f>
        <v>72</v>
      </c>
      <c r="N28" s="662">
        <f>2012-1958</f>
        <v>54</v>
      </c>
      <c r="O28" s="662">
        <f>2012-1971</f>
        <v>41</v>
      </c>
      <c r="P28" s="662">
        <f>2012-1979</f>
        <v>33</v>
      </c>
      <c r="Q28" s="662">
        <f>2012-1987</f>
        <v>25</v>
      </c>
      <c r="R28" s="662">
        <f>2012-1993</f>
        <v>19</v>
      </c>
      <c r="S28" s="662">
        <f>2012-1999</f>
        <v>13</v>
      </c>
      <c r="T28" s="662">
        <f>2012-2005</f>
        <v>7</v>
      </c>
      <c r="U28" s="662">
        <v>0</v>
      </c>
    </row>
    <row r="29" spans="1:46" ht="15" customHeight="1"/>
    <row r="30" spans="1:46" ht="15" customHeight="1">
      <c r="L30" s="2220" t="s">
        <v>632</v>
      </c>
      <c r="M30" s="2218" t="s">
        <v>633</v>
      </c>
      <c r="N30" s="2218" t="s">
        <v>634</v>
      </c>
      <c r="O30" s="2218" t="s">
        <v>635</v>
      </c>
      <c r="P30" s="2220" t="s">
        <v>636</v>
      </c>
      <c r="Q30" s="2218" t="s">
        <v>637</v>
      </c>
      <c r="R30" s="2220" t="s">
        <v>638</v>
      </c>
      <c r="S30" s="2218" t="s">
        <v>639</v>
      </c>
      <c r="T30" s="2220" t="s">
        <v>640</v>
      </c>
      <c r="U30" s="2251">
        <v>2012</v>
      </c>
      <c r="Y30" s="2249"/>
      <c r="Z30" s="2250" t="s">
        <v>2047</v>
      </c>
      <c r="AA30" s="2249">
        <v>2.1700000000000001E-2</v>
      </c>
    </row>
    <row r="31" spans="1:46" ht="15" customHeight="1">
      <c r="K31" s="2217" t="s">
        <v>624</v>
      </c>
      <c r="L31" s="662">
        <f>(B9+(L$28*AA$30))</f>
        <v>5.6032467491224498</v>
      </c>
      <c r="M31" s="662">
        <f>(B9+(M$28*AA$30))</f>
        <v>5.0607467491224503</v>
      </c>
      <c r="N31" s="662">
        <f>(B9+(N$28*AA$30))</f>
        <v>4.6701467491224502</v>
      </c>
      <c r="O31" s="662">
        <f>(B9+(O$28*AA$30))</f>
        <v>4.3880467491224504</v>
      </c>
      <c r="P31" s="662">
        <f>(B9+(P$28*AA$30))</f>
        <v>4.21444674912245</v>
      </c>
      <c r="Q31" s="662">
        <f>(B9+(Q$28*AA$30))</f>
        <v>4.0408467491224496</v>
      </c>
      <c r="R31" s="662">
        <f>(B9+(R$28*AA$30))</f>
        <v>3.9106467491224501</v>
      </c>
      <c r="S31" s="662">
        <f>(B9+(S$28*AA$30))</f>
        <v>3.7804467491224498</v>
      </c>
      <c r="T31" s="662">
        <f>(B9+(T$28*AA$30))</f>
        <v>3.65024674912245</v>
      </c>
      <c r="U31" s="2251">
        <f>(B9+(U$28*AA$30))</f>
        <v>3.49834674912245</v>
      </c>
    </row>
    <row r="32" spans="1:46" ht="15" customHeight="1">
      <c r="F32" s="805" t="s">
        <v>2045</v>
      </c>
      <c r="H32" s="805"/>
      <c r="K32" s="2218" t="s">
        <v>625</v>
      </c>
      <c r="L32" s="662">
        <f>(C9+(L$28*AA$30))</f>
        <v>5.5627407378921703</v>
      </c>
      <c r="M32" s="662">
        <f>(C9+(M$28*AA$30))</f>
        <v>5.0202407378921698</v>
      </c>
      <c r="N32" s="662">
        <f>(C9+(N$28*AA$30))</f>
        <v>4.6296407378921698</v>
      </c>
      <c r="O32" s="662">
        <f>(C9+(O$28*AA$30))</f>
        <v>4.34754073789217</v>
      </c>
      <c r="P32" s="662">
        <f>(C9+(P$28*AA$30))</f>
        <v>4.1739407378921705</v>
      </c>
      <c r="Q32" s="662">
        <f>(C9+(Q$28*AA$30))</f>
        <v>4.00034073789217</v>
      </c>
      <c r="R32" s="662">
        <f>(C9+(R$28*AA$30))</f>
        <v>3.8701407378921702</v>
      </c>
      <c r="S32" s="662">
        <f>(C9+(S$28*AA$30))</f>
        <v>3.7399407378921703</v>
      </c>
      <c r="T32" s="662">
        <f>(C9+(T$28*AA$30))</f>
        <v>3.60974073789217</v>
      </c>
      <c r="U32" s="2251">
        <f>(C9+(U$28*AA$30))</f>
        <v>3.4578407378921701</v>
      </c>
    </row>
    <row r="33" spans="1:46" ht="15" customHeight="1">
      <c r="G33" s="674"/>
      <c r="H33" s="674"/>
      <c r="K33" s="2217" t="s">
        <v>626</v>
      </c>
      <c r="L33" s="662">
        <f>(D9+(L$28*AA$30))</f>
        <v>5.0903892156739001</v>
      </c>
      <c r="M33" s="662">
        <f>(D9+(M$28*AA$30))</f>
        <v>4.5478892156738997</v>
      </c>
      <c r="N33" s="662">
        <f>(D9+(N$28*AA$30))</f>
        <v>4.1572892156738996</v>
      </c>
      <c r="O33" s="662">
        <f>(D9+(O$28*AA$30))</f>
        <v>3.8751892156738998</v>
      </c>
      <c r="P33" s="662">
        <f>(D9+(P$28*AA$30))</f>
        <v>3.7015892156738999</v>
      </c>
      <c r="Q33" s="662">
        <f>(D9+(Q$28*AA$30))</f>
        <v>3.5279892156738999</v>
      </c>
      <c r="R33" s="662">
        <f>(D9+(R$28*AA$30))</f>
        <v>3.3977892156739</v>
      </c>
      <c r="S33" s="662">
        <f>(D9+(S$28*AA$30))</f>
        <v>3.2675892156739001</v>
      </c>
      <c r="T33" s="662">
        <f>(D9+(T$28*AA$30))</f>
        <v>3.1373892156738998</v>
      </c>
      <c r="U33" s="2251"/>
      <c r="V33" s="1049"/>
      <c r="AS33" s="674"/>
      <c r="AT33" s="674"/>
    </row>
    <row r="34" spans="1:46" ht="15" customHeight="1">
      <c r="G34" s="1045"/>
      <c r="H34" s="1045"/>
      <c r="K34" s="2217" t="s">
        <v>627</v>
      </c>
      <c r="L34" s="662">
        <f>(E9+(L$28*AA$30))</f>
        <v>5.6592416118989597</v>
      </c>
      <c r="M34" s="662">
        <f>(E9+(M$28*AA$30))</f>
        <v>5.1167416118989602</v>
      </c>
      <c r="N34" s="662">
        <f>(E9+(N$28*AA$30))</f>
        <v>4.7261416118989601</v>
      </c>
      <c r="O34" s="662">
        <f>(E9+(O$28*AA$30))</f>
        <v>4.4440416118989603</v>
      </c>
      <c r="P34" s="662">
        <f>(E9+(P$28*AA$30))</f>
        <v>4.2704416118989599</v>
      </c>
      <c r="Q34" s="662">
        <f>(E9+(Q$28*AA$30))</f>
        <v>4.0968416118989595</v>
      </c>
      <c r="R34" s="662">
        <f>(E9+(R$28*AA$30))</f>
        <v>3.96664161189896</v>
      </c>
      <c r="S34" s="662">
        <f>(E9+(S$28*AA$30))</f>
        <v>3.8364416118989597</v>
      </c>
      <c r="T34" s="662">
        <f>(E9+(T$28*AA$30))</f>
        <v>3.7062416118989598</v>
      </c>
      <c r="U34" s="2251"/>
      <c r="AF34" s="1045"/>
      <c r="AG34" s="1045"/>
      <c r="AS34" s="1045"/>
      <c r="AT34" s="1045"/>
    </row>
    <row r="35" spans="1:46" ht="15" customHeight="1">
      <c r="G35" s="1045"/>
      <c r="H35" s="1045"/>
      <c r="K35" s="2217" t="s">
        <v>628</v>
      </c>
      <c r="L35" s="662">
        <f>(F9+(L$28*AA$30))</f>
        <v>5.5723811534072301</v>
      </c>
      <c r="M35" s="662">
        <f>(F9+(M$28*AA$30))</f>
        <v>5.0298811534072296</v>
      </c>
      <c r="N35" s="662">
        <f>(F9+(N$28*AA$30))</f>
        <v>4.6392811534072296</v>
      </c>
      <c r="O35" s="662">
        <f>(F9+(O$28*AA$30))</f>
        <v>4.3571811534072298</v>
      </c>
      <c r="P35" s="662">
        <f>(F9+(P$28*AA$30))</f>
        <v>4.1835811534072302</v>
      </c>
      <c r="Q35" s="662">
        <f>(F9+(Q$28*AA$30))</f>
        <v>4.0099811534072298</v>
      </c>
      <c r="R35" s="662">
        <f>(F9+(R$28*AA$30))</f>
        <v>3.87978115340723</v>
      </c>
      <c r="S35" s="662">
        <f>(F9+(S$28*AA$30))</f>
        <v>3.7495811534072301</v>
      </c>
      <c r="T35" s="662">
        <f>(F9+(T$28*AA$30))</f>
        <v>3.6193811534072298</v>
      </c>
      <c r="U35" s="2251"/>
      <c r="AF35" s="1045"/>
      <c r="AG35" s="1045"/>
      <c r="AS35" s="1045"/>
      <c r="AT35" s="1045"/>
    </row>
    <row r="36" spans="1:46">
      <c r="A36" s="1046"/>
      <c r="B36" s="1047"/>
      <c r="C36" s="1045"/>
      <c r="D36" s="1045"/>
      <c r="E36" s="1045"/>
      <c r="F36" s="1045"/>
      <c r="G36" s="1045"/>
      <c r="H36" s="1045"/>
      <c r="K36" s="2217" t="s">
        <v>629</v>
      </c>
      <c r="L36" s="662">
        <f>(G9+(L$28*AA$30))</f>
        <v>4.3818557444824844</v>
      </c>
      <c r="M36" s="662">
        <f>(G9+(M$28*AA$30))</f>
        <v>3.839355744482484</v>
      </c>
      <c r="N36" s="662">
        <f>(G9+(N$28*AA$30))</f>
        <v>3.4487557444824839</v>
      </c>
      <c r="O36" s="662">
        <f>(G9+(O$28*AA$30))</f>
        <v>3.1666557444824841</v>
      </c>
      <c r="P36" s="662">
        <f>(G9+(P$28*AA$30))</f>
        <v>2.9930557444824841</v>
      </c>
      <c r="Q36" s="662">
        <f>(G9+(Q$28*AA$30))</f>
        <v>2.8194557444824841</v>
      </c>
      <c r="R36" s="662">
        <f>(G9+(R$28*AA$30))</f>
        <v>2.6892557444824843</v>
      </c>
      <c r="S36" s="662">
        <f>(G9+(S$28*AA$30))</f>
        <v>2.5590557444824844</v>
      </c>
      <c r="T36" s="662">
        <f>(G9+(T$28*AA$30))</f>
        <v>2.4288557444824841</v>
      </c>
      <c r="U36" s="2251"/>
      <c r="AF36" s="1045"/>
      <c r="AG36" s="1045"/>
      <c r="AS36" s="1045"/>
      <c r="AT36" s="1045"/>
    </row>
    <row r="37" spans="1:46">
      <c r="A37" s="1046"/>
      <c r="B37" s="1048"/>
      <c r="C37" s="1045"/>
      <c r="D37" s="1045"/>
      <c r="E37" s="1045"/>
      <c r="F37" s="1045"/>
      <c r="G37" s="1045"/>
      <c r="H37" s="1045"/>
      <c r="I37" s="1045"/>
      <c r="J37" s="1045"/>
      <c r="K37" s="2218" t="s">
        <v>630</v>
      </c>
      <c r="L37" s="662">
        <f>(H9+(L$28*AA$30))</f>
        <v>4.2803704530419404</v>
      </c>
      <c r="M37" s="662">
        <f>(H9+(M$28*AA$30))</f>
        <v>3.73787045304194</v>
      </c>
      <c r="N37" s="662">
        <f>(H9+(N$28*AA$30))</f>
        <v>3.3472704530419399</v>
      </c>
      <c r="O37" s="662">
        <f>(H9+(O$28*AA$30))</f>
        <v>3.0651704530419401</v>
      </c>
      <c r="P37" s="662">
        <f>(H9+(P$28*AA$30))</f>
        <v>2.8915704530419402</v>
      </c>
      <c r="Q37" s="662">
        <f>(H9+(Q$28*AA$30))</f>
        <v>2.7179704530419402</v>
      </c>
      <c r="R37" s="662">
        <f>(H9+(R$28*AA$30))</f>
        <v>2.5877704530419403</v>
      </c>
      <c r="S37" s="662">
        <f>(H9+(S$28*AA$30))</f>
        <v>2.4575704530419404</v>
      </c>
      <c r="T37" s="662">
        <f>(H9+(T$28*AA$30))</f>
        <v>2.3273704530419401</v>
      </c>
      <c r="U37" s="2251"/>
      <c r="AF37" s="1045"/>
      <c r="AG37" s="1045"/>
      <c r="AS37" s="1045"/>
      <c r="AT37" s="1045"/>
    </row>
    <row r="38" spans="1:46">
      <c r="A38" s="1046"/>
      <c r="B38" s="1048"/>
      <c r="C38" s="1045"/>
      <c r="D38" s="1045"/>
      <c r="E38" s="1045"/>
      <c r="F38" s="1045"/>
      <c r="G38" s="1045"/>
      <c r="H38" s="1045"/>
      <c r="I38" s="1045"/>
      <c r="J38" s="1045"/>
      <c r="K38" s="1045" t="s">
        <v>2048</v>
      </c>
      <c r="L38" s="662">
        <f>(L36+L37)/2</f>
        <v>4.3311130987622128</v>
      </c>
      <c r="M38" s="662">
        <f t="shared" ref="M38:T38" si="0">(M36+M37)/2</f>
        <v>3.788613098762212</v>
      </c>
      <c r="N38" s="662">
        <f t="shared" si="0"/>
        <v>3.3980130987622119</v>
      </c>
      <c r="O38" s="662">
        <f t="shared" si="0"/>
        <v>3.1159130987622121</v>
      </c>
      <c r="P38" s="662">
        <f t="shared" si="0"/>
        <v>2.9423130987622121</v>
      </c>
      <c r="Q38" s="662">
        <f t="shared" si="0"/>
        <v>2.7687130987622122</v>
      </c>
      <c r="R38" s="662">
        <f t="shared" si="0"/>
        <v>2.6385130987622123</v>
      </c>
      <c r="S38" s="662">
        <f t="shared" si="0"/>
        <v>2.5083130987622124</v>
      </c>
      <c r="T38" s="662">
        <f t="shared" si="0"/>
        <v>2.3781130987622121</v>
      </c>
      <c r="U38" s="2251"/>
      <c r="AF38" s="1045"/>
      <c r="AG38" s="1045"/>
      <c r="AS38" s="1045"/>
      <c r="AT38" s="1045"/>
    </row>
    <row r="39" spans="1:46">
      <c r="K39" s="85" t="s">
        <v>2049</v>
      </c>
      <c r="L39" s="662">
        <f>(L33+L34)/2</f>
        <v>5.3748154137864299</v>
      </c>
      <c r="M39" s="662">
        <f t="shared" ref="M39:T39" si="1">(M33+M34)/2</f>
        <v>4.8323154137864304</v>
      </c>
      <c r="N39" s="662">
        <f t="shared" si="1"/>
        <v>4.4417154137864294</v>
      </c>
      <c r="O39" s="662">
        <f t="shared" si="1"/>
        <v>4.1596154137864296</v>
      </c>
      <c r="P39" s="662">
        <f t="shared" si="1"/>
        <v>3.9860154137864301</v>
      </c>
      <c r="Q39" s="662">
        <f t="shared" si="1"/>
        <v>3.8124154137864297</v>
      </c>
      <c r="R39" s="662">
        <f t="shared" si="1"/>
        <v>3.6822154137864302</v>
      </c>
      <c r="S39" s="662">
        <f t="shared" si="1"/>
        <v>3.5520154137864299</v>
      </c>
      <c r="T39" s="662">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tabSelected="1" zoomScaleNormal="100" workbookViewId="0">
      <pane xSplit="1" ySplit="3" topLeftCell="B31" activePane="bottomRight" state="frozen"/>
      <selection activeCell="A52" sqref="A52:E52"/>
      <selection pane="topRight" activeCell="A52" sqref="A52:E52"/>
      <selection pane="bottomLeft" activeCell="A52" sqref="A52:E52"/>
      <selection pane="bottomRight" activeCell="L52" sqref="L52"/>
    </sheetView>
  </sheetViews>
  <sheetFormatPr defaultColWidth="9.140625" defaultRowHeight="12.75"/>
  <cols>
    <col min="1" max="1" width="9.85546875" style="641" customWidth="1"/>
    <col min="2" max="2" width="9.28515625" style="641" bestFit="1" customWidth="1"/>
    <col min="3" max="3" width="18.28515625" style="641" customWidth="1"/>
    <col min="4" max="4" width="14.42578125" style="641" customWidth="1"/>
    <col min="5" max="7" width="9.28515625" style="641" bestFit="1" customWidth="1"/>
    <col min="8" max="9" width="9.28515625" style="641" customWidth="1"/>
    <col min="10" max="10" width="4.140625" style="641" customWidth="1"/>
    <col min="11" max="11" width="16.28515625" style="641" customWidth="1"/>
    <col min="12" max="16384" width="9.140625" style="641"/>
  </cols>
  <sheetData>
    <row r="1" spans="1:12" ht="21" customHeight="1">
      <c r="A1" s="47" t="s">
        <v>1871</v>
      </c>
      <c r="B1" s="60"/>
      <c r="C1" s="60"/>
      <c r="D1" s="60"/>
      <c r="E1" s="60"/>
      <c r="F1" s="60"/>
    </row>
    <row r="2" spans="1:12" ht="15" customHeight="1" thickBot="1">
      <c r="A2" s="643" t="s">
        <v>355</v>
      </c>
      <c r="B2" s="644"/>
      <c r="C2" s="645"/>
      <c r="D2" s="645"/>
      <c r="E2" s="645"/>
      <c r="F2" s="645"/>
      <c r="G2" s="645"/>
      <c r="H2" s="645"/>
      <c r="I2" s="645"/>
      <c r="J2" s="645"/>
      <c r="K2" s="910" t="s">
        <v>533</v>
      </c>
    </row>
    <row r="3" spans="1:12" s="1051" customFormat="1" ht="32.25" customHeight="1" thickTop="1">
      <c r="A3" s="651"/>
      <c r="B3" s="888" t="s">
        <v>59</v>
      </c>
      <c r="C3" s="888" t="s">
        <v>656</v>
      </c>
      <c r="D3" s="888" t="s">
        <v>657</v>
      </c>
      <c r="E3" s="888" t="s">
        <v>58</v>
      </c>
      <c r="F3" s="888" t="s">
        <v>13</v>
      </c>
      <c r="G3" s="888" t="s">
        <v>71</v>
      </c>
      <c r="H3" s="818" t="s">
        <v>658</v>
      </c>
      <c r="I3" s="888" t="s">
        <v>15</v>
      </c>
      <c r="J3" s="888"/>
      <c r="K3" s="911" t="s">
        <v>659</v>
      </c>
      <c r="L3" s="1050"/>
    </row>
    <row r="4" spans="1:12" ht="15" customHeight="1">
      <c r="A4" s="16">
        <v>1970</v>
      </c>
      <c r="B4" s="1052">
        <v>1725.0346471564162</v>
      </c>
      <c r="C4" s="1052">
        <v>1168.3781380708419</v>
      </c>
      <c r="D4" s="1052">
        <v>465.22544476018834</v>
      </c>
      <c r="E4" s="1052">
        <v>491.50803365669952</v>
      </c>
      <c r="F4" s="1052">
        <v>1982.9442390106844</v>
      </c>
      <c r="G4" s="1052">
        <v>178.10559929280402</v>
      </c>
      <c r="I4" s="393">
        <v>6011.1961019476348</v>
      </c>
      <c r="K4" s="1052">
        <v>19044.45</v>
      </c>
      <c r="L4" s="156"/>
    </row>
    <row r="5" spans="1:12" ht="15" customHeight="1">
      <c r="A5" s="16">
        <v>1971</v>
      </c>
      <c r="B5" s="655">
        <v>1638.9068229667364</v>
      </c>
      <c r="C5" s="655">
        <v>1359.4767867206897</v>
      </c>
      <c r="D5" s="655">
        <v>541.31720898815422</v>
      </c>
      <c r="E5" s="655">
        <v>589.24613866974164</v>
      </c>
      <c r="F5" s="655">
        <v>2337.9766147218779</v>
      </c>
      <c r="G5" s="655">
        <v>195.35938289229784</v>
      </c>
      <c r="I5" s="393">
        <v>6662.2829549594971</v>
      </c>
      <c r="K5" s="655">
        <v>19259</v>
      </c>
      <c r="L5" s="156"/>
    </row>
    <row r="6" spans="1:12" ht="15" customHeight="1">
      <c r="A6" s="16">
        <v>1972</v>
      </c>
      <c r="B6" s="655">
        <v>1575.4979191904617</v>
      </c>
      <c r="C6" s="655">
        <v>1504.9375177293919</v>
      </c>
      <c r="D6" s="655">
        <v>599.23684225893908</v>
      </c>
      <c r="E6" s="655">
        <v>689.80690980598422</v>
      </c>
      <c r="F6" s="655">
        <v>2722.36772801293</v>
      </c>
      <c r="G6" s="655">
        <v>201.14980118006565</v>
      </c>
      <c r="I6" s="393">
        <v>7292.9967181777729</v>
      </c>
      <c r="K6" s="655">
        <v>19473.55</v>
      </c>
      <c r="L6" s="156"/>
    </row>
    <row r="7" spans="1:12" ht="15" customHeight="1">
      <c r="A7" s="16">
        <v>1973</v>
      </c>
      <c r="B7" s="655">
        <v>1525.2010947683918</v>
      </c>
      <c r="C7" s="655">
        <v>1676.6693414212527</v>
      </c>
      <c r="D7" s="655">
        <v>680.55524711389637</v>
      </c>
      <c r="E7" s="655">
        <v>727.88907419291536</v>
      </c>
      <c r="F7" s="655">
        <v>3306.0048557634868</v>
      </c>
      <c r="G7" s="655">
        <v>238.77286104305171</v>
      </c>
      <c r="I7" s="393">
        <v>8155.0924743029955</v>
      </c>
      <c r="K7" s="655">
        <v>19688.099999999999</v>
      </c>
      <c r="L7" s="156"/>
    </row>
    <row r="8" spans="1:12" ht="15" customHeight="1">
      <c r="A8" s="16">
        <v>1974</v>
      </c>
      <c r="B8" s="655">
        <v>1555.698484344065</v>
      </c>
      <c r="C8" s="655">
        <v>1844.764081097185</v>
      </c>
      <c r="D8" s="655">
        <v>748.41710868444204</v>
      </c>
      <c r="E8" s="655">
        <v>732.64989431609001</v>
      </c>
      <c r="F8" s="655">
        <v>3989.1052351930584</v>
      </c>
      <c r="G8" s="655">
        <v>314.29313974248339</v>
      </c>
      <c r="I8" s="393">
        <v>9184.9279433773245</v>
      </c>
      <c r="K8" s="655">
        <v>19902.650000000001</v>
      </c>
      <c r="L8" s="156"/>
    </row>
    <row r="9" spans="1:12" ht="15" customHeight="1">
      <c r="A9" s="16">
        <v>1975</v>
      </c>
      <c r="B9" s="655">
        <v>1483.6052758245837</v>
      </c>
      <c r="C9" s="655">
        <v>1989.0673726486398</v>
      </c>
      <c r="D9" s="655">
        <v>854.42128500802812</v>
      </c>
      <c r="E9" s="655">
        <v>719.06741807606329</v>
      </c>
      <c r="F9" s="655">
        <v>4483.5968421213356</v>
      </c>
      <c r="G9" s="655">
        <v>382.7976549169631</v>
      </c>
      <c r="I9" s="393">
        <v>9912.5558485956135</v>
      </c>
      <c r="K9" s="655">
        <v>20117.2</v>
      </c>
      <c r="L9" s="156"/>
    </row>
    <row r="10" spans="1:12" ht="15" customHeight="1">
      <c r="A10" s="16">
        <v>1976</v>
      </c>
      <c r="B10" s="655">
        <v>1495.2999128072165</v>
      </c>
      <c r="C10" s="655">
        <v>1847.9354573623341</v>
      </c>
      <c r="D10" s="655">
        <v>793.79683654905148</v>
      </c>
      <c r="E10" s="655">
        <v>687.90722861369284</v>
      </c>
      <c r="F10" s="655">
        <v>5316.7411831544459</v>
      </c>
      <c r="G10" s="655">
        <v>366.20943640905415</v>
      </c>
      <c r="I10" s="393">
        <v>10507.890054895794</v>
      </c>
      <c r="K10" s="655">
        <v>20331.75</v>
      </c>
      <c r="L10" s="156"/>
    </row>
    <row r="11" spans="1:12" ht="15" customHeight="1">
      <c r="A11" s="16">
        <v>1977</v>
      </c>
      <c r="B11" s="655">
        <v>1482.8947947576994</v>
      </c>
      <c r="C11" s="655">
        <v>1724.574109749507</v>
      </c>
      <c r="D11" s="655">
        <v>740.80589084402004</v>
      </c>
      <c r="E11" s="655">
        <v>711.54110172746334</v>
      </c>
      <c r="F11" s="655">
        <v>6050.210762611413</v>
      </c>
      <c r="G11" s="655">
        <v>378.79099827256124</v>
      </c>
      <c r="I11" s="393">
        <v>11088.817657962663</v>
      </c>
      <c r="K11" s="655">
        <v>20546.3</v>
      </c>
      <c r="L11" s="156"/>
    </row>
    <row r="12" spans="1:12" ht="15" customHeight="1">
      <c r="A12" s="16">
        <v>1978</v>
      </c>
      <c r="B12" s="655">
        <v>1138.3486833454535</v>
      </c>
      <c r="C12" s="655">
        <v>1765.9860287546182</v>
      </c>
      <c r="D12" s="655">
        <v>758.59474281431744</v>
      </c>
      <c r="E12" s="655">
        <v>706.07962352627226</v>
      </c>
      <c r="F12" s="655">
        <v>6534.3342178577341</v>
      </c>
      <c r="G12" s="655">
        <v>375.88356428898607</v>
      </c>
      <c r="I12" s="393">
        <v>11279.226860587381</v>
      </c>
      <c r="K12" s="655">
        <v>20760.849999999999</v>
      </c>
      <c r="L12" s="156"/>
    </row>
    <row r="13" spans="1:12" ht="15" customHeight="1">
      <c r="A13" s="16">
        <v>1979</v>
      </c>
      <c r="B13" s="655">
        <v>1116.8679863748866</v>
      </c>
      <c r="C13" s="655">
        <v>1547.7104659262541</v>
      </c>
      <c r="D13" s="655">
        <v>664.83256590558915</v>
      </c>
      <c r="E13" s="655">
        <v>653.48290949431464</v>
      </c>
      <c r="F13" s="655">
        <v>7554.2237901959825</v>
      </c>
      <c r="G13" s="655">
        <v>347.88354887785579</v>
      </c>
      <c r="I13" s="393">
        <v>11885.001266774882</v>
      </c>
      <c r="K13" s="655">
        <v>20975.4</v>
      </c>
      <c r="L13" s="156"/>
    </row>
    <row r="14" spans="1:12" ht="30" customHeight="1">
      <c r="A14" s="16">
        <v>1980</v>
      </c>
      <c r="B14" s="655">
        <v>1205.7118792290678</v>
      </c>
      <c r="C14" s="655">
        <v>1482.658960581864</v>
      </c>
      <c r="D14" s="655">
        <v>636.88912288684014</v>
      </c>
      <c r="E14" s="655">
        <v>508.39639469804507</v>
      </c>
      <c r="F14" s="655">
        <v>8136.4324526144665</v>
      </c>
      <c r="G14" s="655">
        <v>270.64631600101808</v>
      </c>
      <c r="I14" s="393">
        <v>12240.735126011301</v>
      </c>
      <c r="K14" s="655">
        <v>21189.95</v>
      </c>
      <c r="L14" s="156"/>
    </row>
    <row r="15" spans="1:12" ht="15" customHeight="1">
      <c r="A15" s="16">
        <v>1981</v>
      </c>
      <c r="B15" s="655">
        <v>1287.5729800524271</v>
      </c>
      <c r="C15" s="655">
        <v>1298.0265384536422</v>
      </c>
      <c r="D15" s="655">
        <v>617.40888416851976</v>
      </c>
      <c r="E15" s="655">
        <v>519.37027591638537</v>
      </c>
      <c r="F15" s="655">
        <v>8625.5840354368374</v>
      </c>
      <c r="G15" s="655">
        <v>268.08262028311481</v>
      </c>
      <c r="I15" s="393">
        <v>12616.045334310928</v>
      </c>
      <c r="K15" s="655">
        <v>21404.5</v>
      </c>
      <c r="L15" s="156"/>
    </row>
    <row r="16" spans="1:12" ht="15" customHeight="1">
      <c r="A16" s="16">
        <v>1982</v>
      </c>
      <c r="B16" s="655">
        <v>1384.0561614042451</v>
      </c>
      <c r="C16" s="655">
        <v>1130.6983908425111</v>
      </c>
      <c r="D16" s="655">
        <v>605.50370529876352</v>
      </c>
      <c r="E16" s="655">
        <v>536.45383282218654</v>
      </c>
      <c r="F16" s="655">
        <v>9213.2589134084137</v>
      </c>
      <c r="G16" s="655">
        <v>268.75149854666284</v>
      </c>
      <c r="I16" s="393">
        <v>13138.72250232278</v>
      </c>
      <c r="K16" s="655">
        <v>21619.05</v>
      </c>
      <c r="L16" s="156"/>
    </row>
    <row r="17" spans="1:12" ht="15" customHeight="1">
      <c r="A17" s="16">
        <v>1983</v>
      </c>
      <c r="B17" s="655">
        <v>1543.0195141821769</v>
      </c>
      <c r="C17" s="655">
        <v>1003.4561872613305</v>
      </c>
      <c r="D17" s="655">
        <v>618.52381378731184</v>
      </c>
      <c r="E17" s="655">
        <v>576.85022349667736</v>
      </c>
      <c r="F17" s="655">
        <v>10214.41631492025</v>
      </c>
      <c r="G17" s="655">
        <v>280.74839774743242</v>
      </c>
      <c r="I17" s="393">
        <v>14237.01445139518</v>
      </c>
      <c r="K17" s="655">
        <v>21833.599999999999</v>
      </c>
      <c r="L17" s="156"/>
    </row>
    <row r="18" spans="1:12" ht="15" customHeight="1">
      <c r="A18" s="16">
        <v>1984</v>
      </c>
      <c r="B18" s="655">
        <v>1345.0902578722121</v>
      </c>
      <c r="C18" s="655">
        <v>1393.6084789926986</v>
      </c>
      <c r="D18" s="655">
        <v>748.41936834793069</v>
      </c>
      <c r="E18" s="655">
        <v>583.25095602287013</v>
      </c>
      <c r="F18" s="655">
        <v>10542.906219224024</v>
      </c>
      <c r="G18" s="655">
        <v>210.58972571445224</v>
      </c>
      <c r="I18" s="393">
        <v>14823.865006174186</v>
      </c>
      <c r="K18" s="655">
        <v>22048.15</v>
      </c>
      <c r="L18" s="156"/>
    </row>
    <row r="19" spans="1:12" ht="15" customHeight="1">
      <c r="A19" s="16">
        <v>1985</v>
      </c>
      <c r="B19" s="655">
        <v>1603.5833676006055</v>
      </c>
      <c r="C19" s="655">
        <v>1384.6748608543437</v>
      </c>
      <c r="D19" s="655">
        <v>666.15220234747551</v>
      </c>
      <c r="E19" s="655">
        <v>557.22165353593869</v>
      </c>
      <c r="F19" s="655">
        <v>10991.511338733346</v>
      </c>
      <c r="G19" s="655">
        <v>382.30432996356689</v>
      </c>
      <c r="I19" s="393">
        <v>15585.447753035276</v>
      </c>
      <c r="K19" s="655">
        <v>22262.7</v>
      </c>
      <c r="L19" s="156"/>
    </row>
    <row r="20" spans="1:12" ht="15" customHeight="1">
      <c r="A20" s="16">
        <v>1986</v>
      </c>
      <c r="B20" s="655">
        <v>1604.7909572814276</v>
      </c>
      <c r="C20" s="655">
        <v>1215.5154728268451</v>
      </c>
      <c r="D20" s="655">
        <v>491.30780516632512</v>
      </c>
      <c r="E20" s="655">
        <v>515.70683838000275</v>
      </c>
      <c r="F20" s="655">
        <v>12024.287186485999</v>
      </c>
      <c r="G20" s="655">
        <v>306.0969621352275</v>
      </c>
      <c r="I20" s="393">
        <v>16157.70522227583</v>
      </c>
      <c r="K20" s="655">
        <v>22477.25</v>
      </c>
      <c r="L20" s="156"/>
    </row>
    <row r="21" spans="1:12" ht="15" customHeight="1">
      <c r="A21" s="16">
        <v>1987</v>
      </c>
      <c r="B21" s="655">
        <v>1579.4330481891245</v>
      </c>
      <c r="C21" s="655">
        <v>1334.4459349246213</v>
      </c>
      <c r="D21" s="655">
        <v>425.62277281436735</v>
      </c>
      <c r="E21" s="655">
        <v>594.96870364236497</v>
      </c>
      <c r="F21" s="655">
        <v>12504.503532339346</v>
      </c>
      <c r="G21" s="655">
        <v>395.14050526532782</v>
      </c>
      <c r="I21" s="393">
        <v>16834.114497175149</v>
      </c>
      <c r="K21" s="655">
        <v>22691.8</v>
      </c>
      <c r="L21" s="156"/>
    </row>
    <row r="22" spans="1:12" ht="15" customHeight="1">
      <c r="A22" s="16">
        <v>1988</v>
      </c>
      <c r="B22" s="655">
        <v>1597.7356278427094</v>
      </c>
      <c r="C22" s="655">
        <v>1459.2875371002242</v>
      </c>
      <c r="D22" s="655">
        <v>500.19955365026811</v>
      </c>
      <c r="E22" s="655">
        <v>633.06506008862061</v>
      </c>
      <c r="F22" s="655">
        <v>12705.961876205474</v>
      </c>
      <c r="G22" s="655">
        <v>391.89741815009853</v>
      </c>
      <c r="I22" s="393">
        <v>17288.147073037395</v>
      </c>
      <c r="K22" s="655">
        <v>22906.35</v>
      </c>
      <c r="L22" s="156"/>
    </row>
    <row r="23" spans="1:12" ht="15" customHeight="1">
      <c r="A23" s="16">
        <v>1989</v>
      </c>
      <c r="B23" s="655">
        <v>1356.0398388770509</v>
      </c>
      <c r="C23" s="655">
        <v>1597.7882346967574</v>
      </c>
      <c r="D23" s="655">
        <v>575.69850539390552</v>
      </c>
      <c r="E23" s="655">
        <v>565.57880510377822</v>
      </c>
      <c r="F23" s="655">
        <v>13543.532221620297</v>
      </c>
      <c r="G23" s="655">
        <v>413.7833007518696</v>
      </c>
      <c r="I23" s="393">
        <v>18052.420906443658</v>
      </c>
      <c r="K23" s="655">
        <v>23120.9</v>
      </c>
      <c r="L23" s="156"/>
    </row>
    <row r="24" spans="1:12" ht="30" customHeight="1">
      <c r="A24" s="16">
        <v>1990</v>
      </c>
      <c r="B24" s="655">
        <v>1348.9151599754302</v>
      </c>
      <c r="C24" s="655">
        <v>1733.5277815953757</v>
      </c>
      <c r="D24" s="655">
        <v>479.93448173324663</v>
      </c>
      <c r="E24" s="655">
        <v>588.55706651351954</v>
      </c>
      <c r="F24" s="655">
        <v>13970.194475209793</v>
      </c>
      <c r="G24" s="655">
        <v>444.46588262132082</v>
      </c>
      <c r="I24" s="393">
        <v>18565.594847648685</v>
      </c>
      <c r="K24" s="655">
        <v>23335.45</v>
      </c>
      <c r="L24" s="156"/>
    </row>
    <row r="25" spans="1:12" ht="15" customHeight="1">
      <c r="A25" s="16">
        <v>1991</v>
      </c>
      <c r="B25" s="655">
        <v>1331.5033611740989</v>
      </c>
      <c r="C25" s="655">
        <v>1900.695637706538</v>
      </c>
      <c r="D25" s="655">
        <v>435.9290054395268</v>
      </c>
      <c r="E25" s="655">
        <v>653.89350815929038</v>
      </c>
      <c r="F25" s="655">
        <v>14544.895494962864</v>
      </c>
      <c r="G25" s="655">
        <v>443.83445372469959</v>
      </c>
      <c r="I25" s="393">
        <v>19310.751461167016</v>
      </c>
      <c r="K25" s="655">
        <v>23550</v>
      </c>
      <c r="L25" s="156"/>
    </row>
    <row r="26" spans="1:12" ht="15" customHeight="1">
      <c r="A26" s="16">
        <v>1992</v>
      </c>
      <c r="B26" s="655">
        <v>1102.9841476174215</v>
      </c>
      <c r="C26" s="655">
        <v>1982.0121231297824</v>
      </c>
      <c r="D26" s="655">
        <v>442.31343990749389</v>
      </c>
      <c r="E26" s="655">
        <v>599.082760381036</v>
      </c>
      <c r="F26" s="655">
        <v>15189.827373025708</v>
      </c>
      <c r="G26" s="655">
        <v>412.07935667331071</v>
      </c>
      <c r="I26" s="393">
        <v>19728.299200734753</v>
      </c>
      <c r="K26" s="655">
        <v>23763</v>
      </c>
      <c r="L26" s="156"/>
    </row>
    <row r="27" spans="1:12" ht="15" customHeight="1">
      <c r="A27" s="16">
        <v>1993</v>
      </c>
      <c r="B27" s="655">
        <v>1030.1023329094742</v>
      </c>
      <c r="C27" s="655">
        <v>2088.9722927315647</v>
      </c>
      <c r="D27" s="655">
        <v>395.00164645400889</v>
      </c>
      <c r="E27" s="655">
        <v>691.52949309175222</v>
      </c>
      <c r="F27" s="655">
        <v>15582.095761937835</v>
      </c>
      <c r="G27" s="655">
        <v>389.46941050927484</v>
      </c>
      <c r="I27" s="393">
        <v>20177.170937633909</v>
      </c>
      <c r="K27" s="655">
        <v>23946</v>
      </c>
      <c r="L27" s="156"/>
    </row>
    <row r="28" spans="1:12" ht="15" customHeight="1">
      <c r="A28" s="16">
        <v>1994</v>
      </c>
      <c r="B28" s="655">
        <v>929.1126012358892</v>
      </c>
      <c r="C28" s="655">
        <v>1994.7298974400844</v>
      </c>
      <c r="D28" s="655">
        <v>488.77487553167629</v>
      </c>
      <c r="E28" s="655">
        <v>653.90152267075621</v>
      </c>
      <c r="F28" s="655">
        <v>16174.705509429998</v>
      </c>
      <c r="G28" s="655">
        <v>415.01830647622063</v>
      </c>
      <c r="I28" s="393">
        <v>20656.242712784624</v>
      </c>
      <c r="K28" s="655">
        <v>24136</v>
      </c>
      <c r="L28" s="156"/>
    </row>
    <row r="29" spans="1:12" ht="15" customHeight="1">
      <c r="A29" s="16">
        <v>1995</v>
      </c>
      <c r="B29" s="655">
        <v>819.40795081561544</v>
      </c>
      <c r="C29" s="655">
        <v>2077.1551011266806</v>
      </c>
      <c r="D29" s="655">
        <v>411.90668495301088</v>
      </c>
      <c r="E29" s="655">
        <v>751.12395491431403</v>
      </c>
      <c r="F29" s="655">
        <v>16535.740555840926</v>
      </c>
      <c r="G29" s="655">
        <v>528.65029084878404</v>
      </c>
      <c r="I29" s="393">
        <v>21123.984538499331</v>
      </c>
      <c r="K29" s="655">
        <v>24339</v>
      </c>
      <c r="L29" s="156"/>
    </row>
    <row r="30" spans="1:12" ht="15" customHeight="1">
      <c r="A30" s="16">
        <v>1996</v>
      </c>
      <c r="B30" s="655">
        <v>874.83735835547395</v>
      </c>
      <c r="C30" s="655">
        <v>2200.0220268003427</v>
      </c>
      <c r="D30" s="655">
        <v>406.17448780789869</v>
      </c>
      <c r="E30" s="655">
        <v>952.40914382541769</v>
      </c>
      <c r="F30" s="655">
        <v>16252.366441862472</v>
      </c>
      <c r="G30" s="655">
        <v>595.79440784553833</v>
      </c>
      <c r="I30" s="393">
        <v>21281.603866497142</v>
      </c>
      <c r="K30" s="655">
        <v>24528</v>
      </c>
      <c r="L30" s="156"/>
    </row>
    <row r="31" spans="1:12" ht="15" customHeight="1">
      <c r="A31" s="16">
        <v>1997</v>
      </c>
      <c r="B31" s="655">
        <v>931.31649763976134</v>
      </c>
      <c r="C31" s="655">
        <v>2337.837768562681</v>
      </c>
      <c r="D31" s="655">
        <v>415.80417662276352</v>
      </c>
      <c r="E31" s="655">
        <v>968.44187055250802</v>
      </c>
      <c r="F31" s="655">
        <v>16424.264976599159</v>
      </c>
      <c r="G31" s="655">
        <v>530.36247018209633</v>
      </c>
      <c r="I31" s="393">
        <v>21608.027760158973</v>
      </c>
      <c r="K31" s="655">
        <v>24721</v>
      </c>
      <c r="L31" s="156"/>
    </row>
    <row r="32" spans="1:12" ht="15" customHeight="1">
      <c r="A32" s="16">
        <v>1998</v>
      </c>
      <c r="B32" s="655">
        <v>767.76074042046275</v>
      </c>
      <c r="C32" s="655">
        <v>2184.5996444248458</v>
      </c>
      <c r="D32" s="655">
        <v>265.72293751898371</v>
      </c>
      <c r="E32" s="655">
        <v>809.77227204401743</v>
      </c>
      <c r="F32" s="655">
        <v>17571.323101551767</v>
      </c>
      <c r="G32" s="655">
        <v>498.88693802971244</v>
      </c>
      <c r="I32" s="393">
        <v>22098.065633989791</v>
      </c>
      <c r="K32" s="655">
        <v>24914</v>
      </c>
      <c r="L32" s="156"/>
    </row>
    <row r="33" spans="1:13" ht="15" customHeight="1">
      <c r="A33" s="16">
        <v>1999</v>
      </c>
      <c r="B33" s="655">
        <v>746.63419710265021</v>
      </c>
      <c r="C33" s="655">
        <v>2250.0333131139564</v>
      </c>
      <c r="D33" s="655">
        <v>482.22235796589081</v>
      </c>
      <c r="E33" s="655">
        <v>872.2551474971259</v>
      </c>
      <c r="F33" s="655">
        <v>17470.429754457535</v>
      </c>
      <c r="G33" s="655">
        <v>472.09163615988467</v>
      </c>
      <c r="I33" s="393">
        <v>22293.666406297045</v>
      </c>
      <c r="K33" s="655">
        <v>25095</v>
      </c>
      <c r="L33" s="156"/>
    </row>
    <row r="34" spans="1:13" ht="30" customHeight="1">
      <c r="A34" s="24">
        <v>2000</v>
      </c>
      <c r="B34" s="655">
        <v>691.13075947243192</v>
      </c>
      <c r="C34" s="655">
        <v>2213.8413655030677</v>
      </c>
      <c r="D34" s="655">
        <v>450.64958877880787</v>
      </c>
      <c r="E34" s="655">
        <v>869.97599986222781</v>
      </c>
      <c r="F34" s="655">
        <v>17791.564930980381</v>
      </c>
      <c r="G34" s="655">
        <v>449.63916369185989</v>
      </c>
      <c r="I34" s="393">
        <v>22466.801808288776</v>
      </c>
      <c r="K34" s="655">
        <v>25281</v>
      </c>
      <c r="L34" s="156"/>
    </row>
    <row r="35" spans="1:13" ht="15" customHeight="1">
      <c r="A35" s="24">
        <v>2001</v>
      </c>
      <c r="B35" s="655">
        <v>694.78114635408679</v>
      </c>
      <c r="C35" s="655">
        <v>2030.270897569211</v>
      </c>
      <c r="D35" s="655">
        <v>445.84340815967096</v>
      </c>
      <c r="E35" s="655">
        <v>986.5688230901643</v>
      </c>
      <c r="F35" s="655">
        <v>18326.510619615947</v>
      </c>
      <c r="G35" s="655">
        <v>485.63263680549971</v>
      </c>
      <c r="I35" s="393">
        <v>22969.607531594578</v>
      </c>
      <c r="K35" s="655">
        <v>25470</v>
      </c>
      <c r="L35" s="156"/>
    </row>
    <row r="36" spans="1:13" ht="15" customHeight="1">
      <c r="A36" s="1053">
        <v>2002</v>
      </c>
      <c r="B36" s="1054">
        <v>736.64285361092402</v>
      </c>
      <c r="C36" s="1054">
        <v>1700.866426223597</v>
      </c>
      <c r="D36" s="1054">
        <v>896.34862133144975</v>
      </c>
      <c r="E36" s="1054">
        <v>1109.9550856576525</v>
      </c>
      <c r="F36" s="1054">
        <v>18309.268108110002</v>
      </c>
      <c r="G36" s="1054">
        <v>377.30487623974159</v>
      </c>
      <c r="H36" s="885"/>
      <c r="I36" s="418">
        <v>23130.385971173364</v>
      </c>
      <c r="J36" s="885"/>
      <c r="K36" s="1054">
        <v>25618</v>
      </c>
      <c r="L36" s="156"/>
    </row>
    <row r="37" spans="1:13" ht="15" customHeight="1">
      <c r="A37" s="1055">
        <v>2003</v>
      </c>
      <c r="B37" s="655">
        <v>377.03231372435448</v>
      </c>
      <c r="C37" s="655">
        <v>1856.5419540486371</v>
      </c>
      <c r="D37" s="655">
        <v>115.7227893609405</v>
      </c>
      <c r="E37" s="655">
        <v>978.0442197602066</v>
      </c>
      <c r="F37" s="655">
        <v>20390.853217825075</v>
      </c>
      <c r="G37" s="655">
        <v>654.51814197693227</v>
      </c>
      <c r="I37" s="393">
        <v>24372.712636696146</v>
      </c>
      <c r="K37" s="655">
        <v>25798</v>
      </c>
      <c r="L37" s="156"/>
    </row>
    <row r="38" spans="1:13" ht="15" customHeight="1">
      <c r="A38" s="1055">
        <v>2004</v>
      </c>
      <c r="B38" s="655">
        <v>338.07633871558289</v>
      </c>
      <c r="C38" s="655">
        <v>1914.1086824338149</v>
      </c>
      <c r="D38" s="655">
        <v>95.705434121690743</v>
      </c>
      <c r="E38" s="655">
        <v>1054.0027030544643</v>
      </c>
      <c r="F38" s="655">
        <v>20819.0392407574</v>
      </c>
      <c r="G38" s="655">
        <v>551.85990584455442</v>
      </c>
      <c r="I38" s="393">
        <v>24772.792304927509</v>
      </c>
      <c r="K38" s="655">
        <v>25985</v>
      </c>
      <c r="L38" s="156"/>
    </row>
    <row r="39" spans="1:13" ht="15" customHeight="1">
      <c r="A39" s="1055">
        <v>2005</v>
      </c>
      <c r="B39" s="655">
        <v>294.82347044928321</v>
      </c>
      <c r="C39" s="655">
        <v>1919.4625101402698</v>
      </c>
      <c r="D39" s="655">
        <v>44.783311966979731</v>
      </c>
      <c r="E39" s="655">
        <v>1039.968022344307</v>
      </c>
      <c r="F39" s="655">
        <v>21324.320381610178</v>
      </c>
      <c r="G39" s="655">
        <v>528.69187738795517</v>
      </c>
      <c r="I39" s="393">
        <v>25152.049573898974</v>
      </c>
      <c r="K39" s="655">
        <v>26197</v>
      </c>
      <c r="L39" s="156"/>
    </row>
    <row r="40" spans="1:13" ht="15" customHeight="1">
      <c r="A40" s="1055">
        <v>2006</v>
      </c>
      <c r="B40" s="655">
        <v>271.747232714711</v>
      </c>
      <c r="C40" s="655">
        <v>1823.3362711180607</v>
      </c>
      <c r="D40" s="655">
        <v>45.082490219952064</v>
      </c>
      <c r="E40" s="655">
        <v>1114.5393415488145</v>
      </c>
      <c r="F40" s="655">
        <v>21741.030908571876</v>
      </c>
      <c r="G40" s="655">
        <v>572.29716751439139</v>
      </c>
      <c r="I40" s="393">
        <v>25568.033411687808</v>
      </c>
      <c r="K40" s="655">
        <v>26419</v>
      </c>
      <c r="L40" s="156"/>
    </row>
    <row r="41" spans="1:13" ht="15" customHeight="1">
      <c r="A41" s="1055">
        <v>2007</v>
      </c>
      <c r="B41" s="1054">
        <v>277.76017900020145</v>
      </c>
      <c r="C41" s="1054">
        <v>1828.6925812004217</v>
      </c>
      <c r="D41" s="1054">
        <v>79.180503515894543</v>
      </c>
      <c r="E41" s="1054">
        <v>1162.5708849555945</v>
      </c>
      <c r="F41" s="1054">
        <v>22137.863316332801</v>
      </c>
      <c r="G41" s="1054">
        <v>517.81535632616749</v>
      </c>
      <c r="H41" s="885"/>
      <c r="I41" s="418">
        <v>26003.882821331081</v>
      </c>
      <c r="J41" s="885"/>
      <c r="K41" s="1054">
        <v>26656</v>
      </c>
      <c r="L41" s="420"/>
    </row>
    <row r="42" spans="1:13" ht="15" customHeight="1">
      <c r="A42" s="1056" t="s">
        <v>660</v>
      </c>
      <c r="B42" s="655">
        <v>237.19881592547145</v>
      </c>
      <c r="C42" s="655">
        <v>1947.2656721002058</v>
      </c>
      <c r="D42" s="655">
        <v>101.83404662768932</v>
      </c>
      <c r="E42" s="655">
        <v>1028.2754952161799</v>
      </c>
      <c r="F42" s="655">
        <v>21986.219042641598</v>
      </c>
      <c r="G42" s="655">
        <v>479.36514632058629</v>
      </c>
      <c r="H42" s="655">
        <v>1130.8417811682666</v>
      </c>
      <c r="I42" s="655">
        <v>25780.158218831733</v>
      </c>
      <c r="J42" s="655"/>
      <c r="K42" s="655">
        <v>26911</v>
      </c>
      <c r="L42" s="420"/>
    </row>
    <row r="43" spans="1:13" ht="15" customHeight="1">
      <c r="A43" s="1057" t="s">
        <v>661</v>
      </c>
      <c r="B43" s="655">
        <v>189.88265047491308</v>
      </c>
      <c r="C43" s="655">
        <v>1863.2614715848038</v>
      </c>
      <c r="D43" s="655">
        <v>46.556803487767219</v>
      </c>
      <c r="E43" s="655">
        <v>1094.7711098472712</v>
      </c>
      <c r="F43" s="655">
        <v>22221.420451950664</v>
      </c>
      <c r="G43" s="655">
        <v>733.48304028165148</v>
      </c>
      <c r="H43" s="362">
        <v>959.62447237292508</v>
      </c>
      <c r="I43" s="655">
        <v>26149.375527627075</v>
      </c>
      <c r="J43" s="655"/>
      <c r="K43" s="655">
        <v>27109</v>
      </c>
      <c r="L43" s="420"/>
    </row>
    <row r="44" spans="1:13" ht="30" customHeight="1">
      <c r="A44" s="1058" t="s">
        <v>662</v>
      </c>
      <c r="B44" s="655">
        <v>244.87865869109217</v>
      </c>
      <c r="C44" s="655">
        <v>1742.0797251999886</v>
      </c>
      <c r="D44" s="655">
        <v>503.41766235567974</v>
      </c>
      <c r="E44" s="655">
        <v>1104.6042608631906</v>
      </c>
      <c r="F44" s="655">
        <v>22514.286738111743</v>
      </c>
      <c r="G44" s="655">
        <v>407.92545036609783</v>
      </c>
      <c r="H44" s="362">
        <v>754.80750441221244</v>
      </c>
      <c r="I44" s="655">
        <v>26517.192495587788</v>
      </c>
      <c r="J44" s="655"/>
      <c r="K44" s="655">
        <v>27272</v>
      </c>
      <c r="L44" s="420"/>
      <c r="M44" s="10"/>
    </row>
    <row r="45" spans="1:13" ht="15" customHeight="1">
      <c r="A45" s="1059" t="s">
        <v>663</v>
      </c>
      <c r="B45" s="1054">
        <v>235.38647877579999</v>
      </c>
      <c r="C45" s="1054">
        <v>1676.4624520995999</v>
      </c>
      <c r="D45" s="1054">
        <v>529.20295174559999</v>
      </c>
      <c r="E45" s="1054">
        <v>1053.0340553963999</v>
      </c>
      <c r="F45" s="1054">
        <v>22703.625541497997</v>
      </c>
      <c r="G45" s="1054">
        <v>463.17428682799999</v>
      </c>
      <c r="H45" s="283">
        <v>757.11423365660085</v>
      </c>
      <c r="I45" s="1054">
        <v>26660.885766343399</v>
      </c>
      <c r="J45" s="1054"/>
      <c r="K45" s="1054">
        <v>27418</v>
      </c>
      <c r="L45" s="420"/>
    </row>
    <row r="46" spans="1:13" ht="15" customHeight="1">
      <c r="A46" s="1060" t="s">
        <v>664</v>
      </c>
      <c r="B46" s="1052">
        <v>162.93030130799994</v>
      </c>
      <c r="C46" s="1052">
        <v>1700.8144288319993</v>
      </c>
      <c r="D46" s="1052">
        <v>204.81702585599996</v>
      </c>
      <c r="E46" s="1052">
        <v>1024.3320322640011</v>
      </c>
      <c r="F46" s="1052">
        <v>23209.87788627201</v>
      </c>
      <c r="G46" s="1052">
        <v>496.13810113600044</v>
      </c>
      <c r="H46" s="290">
        <v>969.44501000400123</v>
      </c>
      <c r="I46" s="1052">
        <v>26798.909775668009</v>
      </c>
      <c r="J46" s="1052"/>
      <c r="K46" s="1052">
        <v>27768.354785672011</v>
      </c>
      <c r="L46" s="420"/>
    </row>
    <row r="47" spans="1:13" ht="15" customHeight="1">
      <c r="A47" s="1061" t="s">
        <v>665</v>
      </c>
      <c r="B47" s="1062" t="s">
        <v>575</v>
      </c>
      <c r="C47" s="1062" t="s">
        <v>575</v>
      </c>
      <c r="D47" s="1062" t="s">
        <v>575</v>
      </c>
      <c r="E47" s="1062" t="s">
        <v>575</v>
      </c>
      <c r="F47" s="1062" t="s">
        <v>575</v>
      </c>
      <c r="G47" s="1062" t="s">
        <v>575</v>
      </c>
      <c r="H47" s="1062" t="s">
        <v>575</v>
      </c>
      <c r="I47" s="1062" t="s">
        <v>575</v>
      </c>
      <c r="J47" s="1062" t="s">
        <v>575</v>
      </c>
      <c r="K47" s="1062" t="s">
        <v>575</v>
      </c>
      <c r="L47" s="420"/>
    </row>
    <row r="48" spans="1:13" ht="15" customHeight="1">
      <c r="A48" s="1061" t="s">
        <v>666</v>
      </c>
      <c r="B48" s="2373">
        <v>127.85608052492174</v>
      </c>
      <c r="C48" s="2373">
        <v>1559.7898885244338</v>
      </c>
      <c r="D48" s="2373">
        <v>183.88087784703328</v>
      </c>
      <c r="E48" s="2373">
        <v>1038.3332106168893</v>
      </c>
      <c r="F48" s="2373">
        <v>23882.10828523837</v>
      </c>
      <c r="G48" s="2374">
        <v>497.2862919442174</v>
      </c>
      <c r="H48" s="2373">
        <v>783.7453653041332</v>
      </c>
      <c r="I48" s="2374">
        <f>SUM(B48:G48)</f>
        <v>27289.254634695862</v>
      </c>
      <c r="J48" s="2365"/>
      <c r="K48" s="2365">
        <v>28073</v>
      </c>
      <c r="L48" s="2366"/>
    </row>
    <row r="49" spans="1:12" ht="15" customHeight="1" thickBot="1">
      <c r="A49" s="1061"/>
      <c r="B49" s="2375"/>
      <c r="C49" s="2375"/>
      <c r="D49" s="2375"/>
      <c r="E49" s="2375"/>
      <c r="F49" s="2375"/>
      <c r="G49" s="2375"/>
      <c r="H49" s="2376"/>
      <c r="I49" s="2375"/>
      <c r="J49" s="655"/>
      <c r="K49" s="655"/>
      <c r="L49" s="420"/>
    </row>
    <row r="50" spans="1:12" ht="15" customHeight="1" thickBot="1">
      <c r="A50" s="1064"/>
      <c r="B50" s="2377">
        <f xml:space="preserve"> (1 /$I$48) *B48</f>
        <v>4.6852170290633032E-3</v>
      </c>
      <c r="C50" s="2377">
        <f t="shared" ref="C50:I51" si="0" xml:space="preserve"> (1 /$I$48) *C48</f>
        <v>5.7157658184672416E-2</v>
      </c>
      <c r="D50" s="2377">
        <f t="shared" si="0"/>
        <v>6.7382154737654527E-3</v>
      </c>
      <c r="E50" s="2377">
        <f t="shared" si="0"/>
        <v>3.8049159807272304E-2</v>
      </c>
      <c r="F50" s="2514">
        <f t="shared" si="0"/>
        <v>0.87514696186954077</v>
      </c>
      <c r="G50" s="2515">
        <f t="shared" si="0"/>
        <v>1.8222787635685807E-2</v>
      </c>
      <c r="H50" s="2516">
        <f t="shared" si="0"/>
        <v>2.8719925692205259E-2</v>
      </c>
      <c r="I50" s="2377">
        <f t="shared" si="0"/>
        <v>0.99999999999999989</v>
      </c>
      <c r="J50" s="2377"/>
      <c r="K50" s="1065"/>
      <c r="L50" s="420"/>
    </row>
    <row r="51" spans="1:12" ht="15" customHeight="1" thickTop="1" thickBot="1">
      <c r="A51" s="1061"/>
      <c r="B51" s="2377"/>
      <c r="C51" s="2377"/>
      <c r="D51" s="2377"/>
      <c r="E51" s="2377"/>
      <c r="F51" s="2377"/>
      <c r="G51" s="2377"/>
      <c r="H51" s="2377"/>
      <c r="I51" s="655"/>
      <c r="J51" s="655"/>
      <c r="K51" s="655"/>
      <c r="L51" s="420"/>
    </row>
    <row r="52" spans="1:12" ht="15" customHeight="1" thickTop="1">
      <c r="A52" s="1058"/>
      <c r="B52" s="655"/>
      <c r="C52" s="655"/>
      <c r="D52" s="655"/>
      <c r="E52" s="655"/>
      <c r="F52" s="655"/>
      <c r="G52" s="655"/>
      <c r="H52" s="362"/>
      <c r="I52" s="655"/>
      <c r="J52" s="655"/>
      <c r="K52" s="655"/>
      <c r="L52" s="420"/>
    </row>
    <row r="53" spans="1:12" ht="15" customHeight="1">
      <c r="A53" s="1066" t="s">
        <v>667</v>
      </c>
      <c r="B53" s="655"/>
      <c r="C53" s="655"/>
      <c r="D53" s="655"/>
      <c r="E53" s="655"/>
      <c r="F53" s="655"/>
      <c r="G53" s="655"/>
      <c r="H53" s="655"/>
      <c r="I53" s="655"/>
      <c r="J53" s="655"/>
      <c r="K53" s="1063"/>
      <c r="L53" s="156"/>
    </row>
    <row r="54" spans="1:12" ht="15" customHeight="1">
      <c r="A54" s="1066" t="s">
        <v>668</v>
      </c>
      <c r="B54" s="655"/>
      <c r="C54" s="655"/>
      <c r="D54" s="655"/>
      <c r="E54" s="655"/>
      <c r="F54" s="655"/>
      <c r="G54" s="655"/>
      <c r="H54" s="655"/>
      <c r="I54" s="655"/>
      <c r="J54" s="655"/>
      <c r="K54" s="1063"/>
      <c r="L54" s="156"/>
    </row>
    <row r="55" spans="1:12" ht="15" customHeight="1">
      <c r="A55" s="1066" t="s">
        <v>669</v>
      </c>
    </row>
    <row r="56" spans="1:12" ht="15" customHeight="1">
      <c r="A56" s="641" t="s">
        <v>670</v>
      </c>
    </row>
    <row r="57" spans="1:12" ht="15" customHeight="1">
      <c r="A57" s="25" t="s">
        <v>671</v>
      </c>
      <c r="B57" s="25"/>
      <c r="C57" s="657"/>
      <c r="D57" s="657"/>
      <c r="E57" s="657"/>
    </row>
    <row r="58" spans="1:12" ht="15" customHeight="1">
      <c r="A58" s="264" t="s">
        <v>672</v>
      </c>
      <c r="B58" s="25"/>
      <c r="C58" s="657"/>
      <c r="D58" s="657"/>
      <c r="E58" s="657"/>
    </row>
    <row r="59" spans="1:12" ht="15" customHeight="1">
      <c r="A59" s="1067" t="s">
        <v>673</v>
      </c>
    </row>
    <row r="60" spans="1:12" ht="15" customHeight="1">
      <c r="A60" s="10" t="s">
        <v>361</v>
      </c>
    </row>
    <row r="61" spans="1:12" ht="15" customHeight="1">
      <c r="A61" s="116" t="s">
        <v>674</v>
      </c>
    </row>
    <row r="62" spans="1:12" ht="15" customHeight="1">
      <c r="A62" s="116" t="s">
        <v>675</v>
      </c>
    </row>
    <row r="63" spans="1:12" ht="15" customHeight="1">
      <c r="A63" s="116" t="s">
        <v>655</v>
      </c>
    </row>
    <row r="64" spans="1:12" ht="6.75" customHeight="1">
      <c r="A64" s="116"/>
    </row>
    <row r="65" spans="1:1" ht="15" customHeight="1">
      <c r="A65" s="1068" t="s">
        <v>676</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H46" sqref="H46"/>
    </sheetView>
  </sheetViews>
  <sheetFormatPr defaultColWidth="9.140625" defaultRowHeight="12.75"/>
  <cols>
    <col min="1" max="1" width="9.140625" style="641"/>
    <col min="2" max="2" width="22.140625" style="641" customWidth="1"/>
    <col min="3" max="3" width="12.42578125" style="653" customWidth="1"/>
    <col min="4" max="4" width="11.28515625" style="653" bestFit="1" customWidth="1"/>
    <col min="5" max="5" width="10.7109375" style="653" bestFit="1" customWidth="1"/>
    <col min="6" max="6" width="17.140625" style="653" customWidth="1"/>
    <col min="7" max="7" width="11.7109375" style="653" customWidth="1"/>
    <col min="8" max="8" width="10.140625" style="653" customWidth="1"/>
    <col min="9" max="9" width="10.140625" style="641" customWidth="1"/>
    <col min="10" max="11" width="9.140625" style="1070"/>
    <col min="12" max="12" width="10.140625" style="1070" bestFit="1" customWidth="1"/>
    <col min="13" max="14" width="9.140625" style="1070"/>
    <col min="15" max="15" width="12.85546875" style="1070" customWidth="1"/>
    <col min="16" max="17" width="9.140625" style="1070"/>
    <col min="18" max="16384" width="9.140625" style="641"/>
  </cols>
  <sheetData>
    <row r="1" spans="1:24" ht="15.75">
      <c r="A1" s="47" t="s">
        <v>677</v>
      </c>
    </row>
    <row r="2" spans="1:24" ht="13.5" thickBot="1">
      <c r="A2" s="1036" t="s">
        <v>355</v>
      </c>
      <c r="B2" s="832"/>
      <c r="C2" s="1071"/>
      <c r="H2" s="1063" t="s">
        <v>678</v>
      </c>
      <c r="I2" s="1072"/>
      <c r="L2" s="1063"/>
      <c r="M2" s="1063"/>
      <c r="N2" s="1063"/>
      <c r="O2" s="1063"/>
      <c r="P2" s="1063"/>
      <c r="Q2" s="1063"/>
    </row>
    <row r="3" spans="1:24" ht="26.25" thickTop="1">
      <c r="A3" s="647"/>
      <c r="B3" s="1073"/>
      <c r="C3" s="1074" t="s">
        <v>679</v>
      </c>
      <c r="D3" s="1075" t="s">
        <v>680</v>
      </c>
      <c r="E3" s="1075" t="s">
        <v>681</v>
      </c>
      <c r="F3" s="1075" t="s">
        <v>682</v>
      </c>
      <c r="G3" s="1075" t="s">
        <v>683</v>
      </c>
      <c r="H3" s="1076" t="s">
        <v>684</v>
      </c>
      <c r="I3" s="253"/>
      <c r="J3" s="1077"/>
      <c r="L3" s="1136"/>
      <c r="M3" s="1119"/>
      <c r="N3" s="1119"/>
      <c r="O3" s="1119"/>
      <c r="P3" s="1119"/>
      <c r="Q3" s="393"/>
    </row>
    <row r="4" spans="1:24">
      <c r="J4" s="653"/>
      <c r="K4" s="641"/>
      <c r="L4" s="653"/>
      <c r="M4" s="653"/>
      <c r="N4" s="653"/>
      <c r="O4" s="653"/>
      <c r="P4" s="653"/>
      <c r="Q4" s="653"/>
    </row>
    <row r="5" spans="1:24">
      <c r="J5" s="653"/>
      <c r="K5" s="641"/>
      <c r="L5" s="653"/>
      <c r="M5" s="653"/>
      <c r="N5" s="653"/>
      <c r="O5" s="653"/>
      <c r="P5" s="653"/>
      <c r="Q5" s="653"/>
    </row>
    <row r="6" spans="1:24">
      <c r="J6" s="653"/>
      <c r="K6" s="641"/>
      <c r="L6" s="653"/>
      <c r="M6" s="653"/>
      <c r="N6" s="653"/>
      <c r="O6" s="653"/>
      <c r="P6" s="653"/>
      <c r="Q6" s="653"/>
    </row>
    <row r="7" spans="1:24">
      <c r="A7" s="641">
        <v>1975</v>
      </c>
      <c r="C7" s="653">
        <v>5201.5355663061018</v>
      </c>
      <c r="D7" s="653">
        <v>1.1286938912970546</v>
      </c>
      <c r="E7" s="653">
        <v>0</v>
      </c>
      <c r="F7" s="653">
        <v>0</v>
      </c>
      <c r="G7" s="653">
        <v>14914.535739802603</v>
      </c>
      <c r="H7" s="653">
        <v>20117.2</v>
      </c>
      <c r="J7" s="653"/>
      <c r="K7" s="641"/>
      <c r="L7" s="653"/>
      <c r="M7" s="653"/>
      <c r="N7" s="653"/>
      <c r="O7" s="653"/>
      <c r="P7" s="653"/>
      <c r="Q7" s="653"/>
      <c r="R7" s="1070"/>
    </row>
    <row r="8" spans="1:24">
      <c r="A8" s="641">
        <v>1976</v>
      </c>
      <c r="C8" s="653">
        <v>5998.0003609639398</v>
      </c>
      <c r="D8" s="653">
        <v>6.6480508041991504</v>
      </c>
      <c r="E8" s="653">
        <v>0</v>
      </c>
      <c r="F8" s="653">
        <v>0</v>
      </c>
      <c r="G8" s="653">
        <v>14327.101588231861</v>
      </c>
      <c r="H8" s="653">
        <v>20331.75</v>
      </c>
      <c r="J8" s="653"/>
      <c r="K8" s="641"/>
      <c r="L8" s="653"/>
      <c r="M8" s="653"/>
      <c r="N8" s="653"/>
      <c r="O8" s="653"/>
      <c r="P8" s="653"/>
      <c r="Q8" s="653"/>
      <c r="R8" s="1070"/>
    </row>
    <row r="9" spans="1:24">
      <c r="A9" s="641">
        <v>1977</v>
      </c>
      <c r="C9" s="653">
        <v>6750.2236883460018</v>
      </c>
      <c r="D9" s="653">
        <v>11.528175992873752</v>
      </c>
      <c r="E9" s="653">
        <v>0</v>
      </c>
      <c r="F9" s="653">
        <v>0</v>
      </c>
      <c r="G9" s="653">
        <v>13784.54813566112</v>
      </c>
      <c r="H9" s="653">
        <v>20546.299999999996</v>
      </c>
      <c r="J9" s="653"/>
      <c r="K9" s="641"/>
      <c r="L9" s="653"/>
      <c r="M9" s="653"/>
      <c r="N9" s="653"/>
      <c r="O9" s="653"/>
      <c r="P9" s="653"/>
      <c r="Q9" s="653"/>
    </row>
    <row r="10" spans="1:24">
      <c r="A10" s="641">
        <v>1978</v>
      </c>
      <c r="C10" s="653">
        <v>7222.6877602984796</v>
      </c>
      <c r="D10" s="653">
        <v>17.726081085526921</v>
      </c>
      <c r="E10" s="653">
        <v>0</v>
      </c>
      <c r="F10" s="653">
        <v>0</v>
      </c>
      <c r="G10" s="653">
        <v>13520.43615861599</v>
      </c>
      <c r="H10" s="653">
        <v>20760.849999999999</v>
      </c>
      <c r="J10" s="653"/>
      <c r="K10" s="641"/>
      <c r="L10" s="653"/>
      <c r="M10" s="653"/>
      <c r="N10" s="653"/>
      <c r="O10" s="653"/>
      <c r="P10" s="653"/>
      <c r="Q10" s="653"/>
    </row>
    <row r="11" spans="1:24">
      <c r="A11" s="641">
        <v>1979</v>
      </c>
      <c r="C11" s="653">
        <v>8184.4782665981757</v>
      </c>
      <c r="D11" s="653">
        <v>23.228433092120813</v>
      </c>
      <c r="E11" s="653">
        <v>0</v>
      </c>
      <c r="F11" s="653">
        <v>0</v>
      </c>
      <c r="G11" s="653">
        <v>12767.693300309707</v>
      </c>
      <c r="H11" s="653">
        <v>20975.4</v>
      </c>
      <c r="J11" s="653"/>
      <c r="K11" s="641"/>
      <c r="L11" s="653"/>
      <c r="M11" s="653"/>
      <c r="N11" s="653"/>
      <c r="O11" s="653"/>
      <c r="P11" s="653"/>
      <c r="Q11" s="653"/>
    </row>
    <row r="12" spans="1:24">
      <c r="A12" s="641">
        <v>1980</v>
      </c>
      <c r="C12" s="653">
        <v>8615.6344414150535</v>
      </c>
      <c r="D12" s="653">
        <v>29.194405897460111</v>
      </c>
      <c r="E12" s="653">
        <v>0</v>
      </c>
      <c r="F12" s="653">
        <v>0</v>
      </c>
      <c r="G12" s="653">
        <v>12545.121152687485</v>
      </c>
      <c r="H12" s="653">
        <v>21189.949999999997</v>
      </c>
      <c r="J12" s="653"/>
      <c r="K12" s="641"/>
      <c r="L12" s="653"/>
      <c r="M12" s="653"/>
      <c r="N12" s="653"/>
      <c r="O12" s="653"/>
      <c r="P12" s="653"/>
      <c r="Q12" s="653"/>
    </row>
    <row r="13" spans="1:24" ht="14.25" customHeight="1">
      <c r="A13" s="641">
        <v>1981</v>
      </c>
      <c r="B13" s="1078"/>
      <c r="C13" s="653">
        <v>9074.3312872632723</v>
      </c>
      <c r="D13" s="653">
        <v>70.623024089951755</v>
      </c>
      <c r="E13" s="653">
        <v>0</v>
      </c>
      <c r="F13" s="653">
        <v>0</v>
      </c>
      <c r="G13" s="653">
        <v>12259.545688646775</v>
      </c>
      <c r="H13" s="653">
        <v>21404.5</v>
      </c>
      <c r="I13" s="1079"/>
      <c r="J13" s="653"/>
    </row>
    <row r="14" spans="1:24">
      <c r="A14" s="641">
        <v>1982</v>
      </c>
      <c r="B14" s="657"/>
      <c r="C14" s="653">
        <v>9638.2340360570561</v>
      </c>
      <c r="D14" s="653">
        <v>110.32944512020771</v>
      </c>
      <c r="E14" s="653">
        <v>1.1492650533354969</v>
      </c>
      <c r="F14" s="653">
        <v>0</v>
      </c>
      <c r="G14" s="653">
        <v>11869.337253769401</v>
      </c>
      <c r="H14" s="653">
        <v>21619.05</v>
      </c>
      <c r="I14" s="657"/>
      <c r="J14" s="653"/>
      <c r="K14" s="657"/>
      <c r="L14" s="655"/>
      <c r="M14" s="655"/>
      <c r="N14" s="655"/>
      <c r="O14" s="655"/>
      <c r="P14" s="655"/>
      <c r="Q14" s="655"/>
      <c r="R14" s="657"/>
      <c r="S14" s="657"/>
      <c r="T14" s="657"/>
      <c r="U14" s="657"/>
      <c r="V14" s="657"/>
      <c r="W14" s="657"/>
      <c r="X14" s="657"/>
    </row>
    <row r="15" spans="1:24">
      <c r="A15" s="641">
        <v>1983</v>
      </c>
      <c r="C15" s="653">
        <v>10639.698982310652</v>
      </c>
      <c r="D15" s="653">
        <v>150.42795042126679</v>
      </c>
      <c r="E15" s="653">
        <v>1.1396056850095966</v>
      </c>
      <c r="F15" s="653">
        <v>0</v>
      </c>
      <c r="G15" s="653">
        <v>11042.333461583072</v>
      </c>
      <c r="H15" s="653">
        <v>21833.599999999999</v>
      </c>
      <c r="J15" s="653"/>
      <c r="K15" s="641"/>
      <c r="L15" s="653"/>
      <c r="M15" s="653"/>
      <c r="N15" s="653"/>
      <c r="O15" s="653"/>
      <c r="P15" s="653"/>
      <c r="Q15" s="653"/>
    </row>
    <row r="16" spans="1:24">
      <c r="A16" s="641">
        <v>1984</v>
      </c>
      <c r="C16" s="653">
        <v>10926.896484603845</v>
      </c>
      <c r="D16" s="653">
        <v>198.08163330196535</v>
      </c>
      <c r="E16" s="653">
        <v>1.1790573410831269</v>
      </c>
      <c r="F16" s="653">
        <v>0</v>
      </c>
      <c r="G16" s="653">
        <v>10921.99282475311</v>
      </c>
      <c r="H16" s="653">
        <v>22048.15</v>
      </c>
      <c r="J16" s="653"/>
      <c r="K16" s="641"/>
      <c r="L16" s="653"/>
      <c r="M16" s="653"/>
      <c r="N16" s="653"/>
      <c r="O16" s="653"/>
      <c r="P16" s="653"/>
      <c r="Q16" s="653"/>
    </row>
    <row r="17" spans="1:24">
      <c r="A17" s="641">
        <v>1985</v>
      </c>
      <c r="C17" s="653">
        <v>11313.64669260614</v>
      </c>
      <c r="D17" s="653">
        <v>232.80390840428078</v>
      </c>
      <c r="E17" s="653">
        <v>2.2823912588654975</v>
      </c>
      <c r="F17" s="653">
        <v>0</v>
      </c>
      <c r="G17" s="653">
        <v>10713.967007730716</v>
      </c>
      <c r="H17" s="653">
        <v>22262.700000000004</v>
      </c>
      <c r="J17" s="653"/>
      <c r="K17" s="641"/>
      <c r="L17" s="653"/>
      <c r="M17" s="653"/>
      <c r="N17" s="653"/>
      <c r="O17" s="653"/>
      <c r="P17" s="653"/>
      <c r="Q17" s="653"/>
    </row>
    <row r="18" spans="1:24">
      <c r="A18" s="641">
        <v>1986</v>
      </c>
      <c r="C18" s="653">
        <v>12106.903196775538</v>
      </c>
      <c r="D18" s="653">
        <v>426.42789227368763</v>
      </c>
      <c r="E18" s="653">
        <v>6.6629358167763693</v>
      </c>
      <c r="F18" s="653">
        <v>0</v>
      </c>
      <c r="G18" s="653">
        <v>9937.2559751339923</v>
      </c>
      <c r="H18" s="653">
        <v>22477.249999999993</v>
      </c>
      <c r="J18" s="653"/>
      <c r="K18" s="641"/>
      <c r="L18" s="653"/>
      <c r="M18" s="653"/>
      <c r="N18" s="653"/>
      <c r="O18" s="653"/>
      <c r="P18" s="653"/>
      <c r="Q18" s="653"/>
    </row>
    <row r="19" spans="1:24">
      <c r="A19" s="641">
        <v>1987</v>
      </c>
      <c r="C19" s="653">
        <v>12448.002252640885</v>
      </c>
      <c r="D19" s="653">
        <v>638.98536693533958</v>
      </c>
      <c r="E19" s="653">
        <v>12.484616405486209</v>
      </c>
      <c r="F19" s="653">
        <v>0</v>
      </c>
      <c r="G19" s="653">
        <v>9592.3277640182878</v>
      </c>
      <c r="H19" s="653">
        <v>22691.8</v>
      </c>
      <c r="J19" s="653"/>
      <c r="K19" s="641"/>
      <c r="L19" s="653"/>
      <c r="M19" s="653"/>
      <c r="N19" s="653"/>
      <c r="O19" s="653"/>
      <c r="P19" s="653"/>
      <c r="Q19" s="653"/>
    </row>
    <row r="20" spans="1:24">
      <c r="A20" s="641">
        <v>1988</v>
      </c>
      <c r="C20" s="653">
        <v>12489.160798394387</v>
      </c>
      <c r="D20" s="653">
        <v>831.95064619167806</v>
      </c>
      <c r="E20" s="653">
        <v>17.91549170803075</v>
      </c>
      <c r="F20" s="653">
        <v>0</v>
      </c>
      <c r="G20" s="653">
        <v>9567.3230637059023</v>
      </c>
      <c r="H20" s="653">
        <v>22906.35</v>
      </c>
      <c r="J20" s="653"/>
      <c r="K20" s="641"/>
      <c r="L20" s="653"/>
      <c r="M20" s="653"/>
      <c r="N20" s="653"/>
      <c r="O20" s="653"/>
      <c r="P20" s="653"/>
      <c r="Q20" s="653"/>
    </row>
    <row r="21" spans="1:24">
      <c r="A21" s="641">
        <v>1989</v>
      </c>
      <c r="C21" s="653">
        <v>13090.427969301121</v>
      </c>
      <c r="D21" s="653">
        <v>995.99764469137313</v>
      </c>
      <c r="E21" s="653">
        <v>22.685412731582254</v>
      </c>
      <c r="F21" s="653">
        <v>0</v>
      </c>
      <c r="G21" s="653">
        <v>9011.7889732759231</v>
      </c>
      <c r="H21" s="653">
        <v>23120.9</v>
      </c>
      <c r="J21" s="653"/>
      <c r="K21" s="641"/>
      <c r="L21" s="653"/>
      <c r="M21" s="653"/>
      <c r="N21" s="653"/>
      <c r="O21" s="653"/>
      <c r="P21" s="653"/>
      <c r="Q21" s="653"/>
    </row>
    <row r="22" spans="1:24">
      <c r="A22" s="641">
        <v>1990</v>
      </c>
      <c r="B22" s="1078"/>
      <c r="C22" s="653">
        <v>13336.50712863939</v>
      </c>
      <c r="D22" s="653">
        <v>1195.1075477845432</v>
      </c>
      <c r="E22" s="653">
        <v>27.136865299376545</v>
      </c>
      <c r="F22" s="653">
        <v>0</v>
      </c>
      <c r="G22" s="653">
        <v>8776.6984582766909</v>
      </c>
      <c r="H22" s="653">
        <v>23335.45</v>
      </c>
      <c r="I22" s="1079"/>
      <c r="J22" s="653"/>
      <c r="Q22" s="653"/>
    </row>
    <row r="23" spans="1:24">
      <c r="A23" s="641">
        <v>1991</v>
      </c>
      <c r="C23" s="653">
        <v>13751.717624239123</v>
      </c>
      <c r="D23" s="653">
        <v>1412.957738500404</v>
      </c>
      <c r="E23" s="653">
        <v>34.331547176927053</v>
      </c>
      <c r="F23" s="653">
        <v>1.0728608492789704</v>
      </c>
      <c r="G23" s="653">
        <v>8351.920229234267</v>
      </c>
      <c r="H23" s="653">
        <v>23552</v>
      </c>
      <c r="J23" s="653"/>
      <c r="K23" s="641"/>
      <c r="L23" s="653"/>
      <c r="M23" s="653"/>
      <c r="N23" s="653"/>
      <c r="O23" s="653"/>
      <c r="P23" s="653"/>
      <c r="Q23" s="653"/>
      <c r="S23" s="653"/>
      <c r="T23" s="653"/>
      <c r="U23" s="653"/>
      <c r="V23" s="653"/>
      <c r="W23" s="653"/>
      <c r="X23" s="653"/>
    </row>
    <row r="24" spans="1:24">
      <c r="A24" s="641">
        <v>1992</v>
      </c>
      <c r="C24" s="653">
        <v>14086.692684211674</v>
      </c>
      <c r="D24" s="653">
        <v>1662.604335483164</v>
      </c>
      <c r="E24" s="653">
        <v>43.184528194367893</v>
      </c>
      <c r="F24" s="653">
        <v>1.0796132048591975</v>
      </c>
      <c r="G24" s="653">
        <v>7976.4388389059359</v>
      </c>
      <c r="H24" s="653">
        <v>23770</v>
      </c>
      <c r="J24" s="653"/>
      <c r="K24" s="641"/>
      <c r="L24" s="653"/>
      <c r="M24" s="653"/>
      <c r="N24" s="653"/>
      <c r="O24" s="653"/>
      <c r="P24" s="653"/>
      <c r="Q24" s="653"/>
    </row>
    <row r="25" spans="1:24" s="657" customFormat="1">
      <c r="A25" s="641">
        <v>1993</v>
      </c>
      <c r="B25" s="641"/>
      <c r="C25" s="653">
        <v>14303.956149880174</v>
      </c>
      <c r="D25" s="653">
        <v>1920.3645362531383</v>
      </c>
      <c r="E25" s="653">
        <v>52.863967571013355</v>
      </c>
      <c r="F25" s="653">
        <v>3.2365694431232672</v>
      </c>
      <c r="G25" s="653">
        <v>7675.5787768525533</v>
      </c>
      <c r="H25" s="653">
        <v>23956</v>
      </c>
      <c r="I25" s="641"/>
      <c r="J25" s="653"/>
      <c r="K25" s="641"/>
      <c r="L25" s="653"/>
      <c r="M25" s="653"/>
      <c r="N25" s="653"/>
      <c r="O25" s="653"/>
      <c r="P25" s="653"/>
      <c r="Q25" s="653"/>
      <c r="R25" s="641"/>
      <c r="S25" s="641"/>
      <c r="T25" s="641"/>
      <c r="U25" s="641"/>
      <c r="V25" s="641"/>
      <c r="W25" s="641"/>
      <c r="X25" s="641"/>
    </row>
    <row r="26" spans="1:24">
      <c r="A26" s="641">
        <v>1994</v>
      </c>
      <c r="C26" s="653">
        <v>14569.27488353328</v>
      </c>
      <c r="D26" s="653">
        <v>2188.0822255883563</v>
      </c>
      <c r="E26" s="653">
        <v>72.8646382664095</v>
      </c>
      <c r="F26" s="653">
        <v>5.3576939901771707</v>
      </c>
      <c r="G26" s="653">
        <v>7310.4205586217749</v>
      </c>
      <c r="H26" s="653">
        <v>24145.999999999996</v>
      </c>
      <c r="J26" s="653"/>
      <c r="K26" s="641"/>
      <c r="L26" s="653"/>
      <c r="M26" s="653"/>
      <c r="N26" s="653"/>
      <c r="O26" s="653"/>
      <c r="P26" s="653"/>
      <c r="Q26" s="653"/>
    </row>
    <row r="27" spans="1:24" ht="12.75" customHeight="1">
      <c r="A27" s="641">
        <v>1995</v>
      </c>
      <c r="C27" s="653">
        <v>14702.913179876945</v>
      </c>
      <c r="D27" s="653">
        <v>2483.5062103679002</v>
      </c>
      <c r="E27" s="653">
        <v>90.833919053903401</v>
      </c>
      <c r="F27" s="653">
        <v>7.4804403926743985</v>
      </c>
      <c r="G27" s="653">
        <v>7051.2662503085794</v>
      </c>
      <c r="H27" s="653">
        <v>24336.000000000007</v>
      </c>
      <c r="J27" s="653"/>
      <c r="K27" s="641"/>
      <c r="L27" s="653"/>
      <c r="M27" s="653"/>
      <c r="N27" s="653"/>
      <c r="O27" s="653"/>
      <c r="P27" s="653"/>
      <c r="Q27" s="653"/>
    </row>
    <row r="28" spans="1:24">
      <c r="A28" s="641">
        <v>1996</v>
      </c>
      <c r="C28" s="653">
        <v>14283.470024287884</v>
      </c>
      <c r="D28" s="653">
        <v>2798.9131297783797</v>
      </c>
      <c r="E28" s="653">
        <v>118.47251342977269</v>
      </c>
      <c r="F28" s="653">
        <v>11.635693283281244</v>
      </c>
      <c r="G28" s="653">
        <v>7326.5086392206831</v>
      </c>
      <c r="H28" s="653">
        <v>24539.000000000004</v>
      </c>
      <c r="J28" s="653"/>
      <c r="K28" s="641"/>
      <c r="L28" s="653"/>
      <c r="M28" s="653"/>
      <c r="N28" s="653"/>
      <c r="O28" s="653"/>
      <c r="P28" s="653"/>
      <c r="Q28" s="653"/>
    </row>
    <row r="29" spans="1:24">
      <c r="A29" s="641">
        <v>1997</v>
      </c>
      <c r="C29" s="653">
        <v>14179.362677158622</v>
      </c>
      <c r="D29" s="653">
        <v>3056.8726293866903</v>
      </c>
      <c r="E29" s="653">
        <v>144.21126690129901</v>
      </c>
      <c r="F29" s="653">
        <v>19.295873740314654</v>
      </c>
      <c r="G29" s="653">
        <v>7331.2575528130719</v>
      </c>
      <c r="H29" s="653">
        <v>24731</v>
      </c>
      <c r="J29" s="653"/>
      <c r="K29" s="641"/>
      <c r="L29" s="653"/>
      <c r="M29" s="653"/>
      <c r="N29" s="653"/>
      <c r="O29" s="653"/>
      <c r="P29" s="653"/>
      <c r="Q29" s="653"/>
    </row>
    <row r="30" spans="1:24">
      <c r="A30" s="641">
        <v>1998</v>
      </c>
      <c r="C30" s="653">
        <v>14793.404572144576</v>
      </c>
      <c r="D30" s="653">
        <v>3380.7493898904904</v>
      </c>
      <c r="E30" s="653">
        <v>179.18466751688982</v>
      </c>
      <c r="F30" s="653">
        <v>33.6589983180898</v>
      </c>
      <c r="G30" s="653">
        <v>6535.0023721299603</v>
      </c>
      <c r="H30" s="653">
        <v>24922.000000000007</v>
      </c>
      <c r="J30" s="653"/>
      <c r="K30" s="641"/>
      <c r="L30" s="653"/>
      <c r="M30" s="653"/>
      <c r="N30" s="653"/>
      <c r="O30" s="653"/>
      <c r="P30" s="653"/>
      <c r="Q30" s="653"/>
    </row>
    <row r="31" spans="1:24">
      <c r="A31" s="641">
        <v>1999</v>
      </c>
      <c r="B31" s="1080"/>
      <c r="C31" s="653">
        <v>14155.47188057421</v>
      </c>
      <c r="D31" s="653">
        <v>3905.593277732406</v>
      </c>
      <c r="E31" s="653">
        <v>230.33504069399598</v>
      </c>
      <c r="F31" s="653">
        <v>58.594001580051611</v>
      </c>
      <c r="G31" s="653">
        <v>6755.0057994193357</v>
      </c>
      <c r="H31" s="653">
        <v>25105</v>
      </c>
      <c r="I31" s="1079"/>
      <c r="J31" s="653"/>
      <c r="Q31" s="653"/>
    </row>
    <row r="32" spans="1:24">
      <c r="A32" s="641">
        <v>2000</v>
      </c>
      <c r="C32" s="653">
        <v>14058.740426280654</v>
      </c>
      <c r="D32" s="653">
        <v>4272.377395588047</v>
      </c>
      <c r="E32" s="653">
        <v>273.49466638423718</v>
      </c>
      <c r="F32" s="653">
        <v>84.978699912245119</v>
      </c>
      <c r="G32" s="653">
        <v>6629.4088118348172</v>
      </c>
      <c r="H32" s="653">
        <v>25319</v>
      </c>
      <c r="J32" s="653"/>
      <c r="K32" s="641"/>
      <c r="L32" s="653"/>
      <c r="M32" s="653"/>
      <c r="N32" s="653"/>
      <c r="O32" s="653"/>
      <c r="P32" s="653"/>
      <c r="Q32" s="653"/>
    </row>
    <row r="33" spans="1:17">
      <c r="A33" s="641">
        <f>A32+1</f>
        <v>2001</v>
      </c>
      <c r="C33" s="653">
        <v>15777.460555688212</v>
      </c>
      <c r="D33" s="653">
        <v>5337.7105661893902</v>
      </c>
      <c r="E33" s="653">
        <v>187.01682061454778</v>
      </c>
      <c r="F33" s="653">
        <v>383.30021331579479</v>
      </c>
      <c r="G33" s="653">
        <v>3782.5118441920549</v>
      </c>
      <c r="H33" s="653">
        <v>25468</v>
      </c>
      <c r="J33" s="653"/>
      <c r="K33" s="641"/>
      <c r="L33" s="653"/>
      <c r="M33" s="653"/>
      <c r="N33" s="653"/>
      <c r="O33" s="653"/>
      <c r="P33" s="653"/>
      <c r="Q33" s="653"/>
    </row>
    <row r="34" spans="1:17">
      <c r="A34" s="641">
        <f t="shared" ref="A34:A46" si="0">A33+1</f>
        <v>2002</v>
      </c>
      <c r="C34" s="653">
        <v>13437.253305673679</v>
      </c>
      <c r="D34" s="653">
        <v>5314.6880607977373</v>
      </c>
      <c r="E34" s="653">
        <v>472.22436443208272</v>
      </c>
      <c r="F34" s="653">
        <v>208.70201034982068</v>
      </c>
      <c r="G34" s="653">
        <v>6203.1322587466821</v>
      </c>
      <c r="H34" s="653">
        <v>25636.000000000004</v>
      </c>
      <c r="J34" s="653"/>
      <c r="K34" s="641"/>
      <c r="L34" s="653"/>
      <c r="M34" s="653"/>
      <c r="N34" s="653"/>
      <c r="O34" s="653"/>
      <c r="P34" s="653"/>
      <c r="Q34" s="653"/>
    </row>
    <row r="35" spans="1:17">
      <c r="A35" s="641">
        <f t="shared" si="0"/>
        <v>2003</v>
      </c>
      <c r="C35" s="653">
        <v>14697.009402019668</v>
      </c>
      <c r="D35" s="653">
        <v>6604.1599530273697</v>
      </c>
      <c r="E35" s="653">
        <v>184.83015198146748</v>
      </c>
      <c r="F35" s="653">
        <v>447.96497798524581</v>
      </c>
      <c r="G35" s="653">
        <v>3901.0355149862439</v>
      </c>
      <c r="H35" s="653">
        <v>25834.999999999993</v>
      </c>
      <c r="J35" s="653"/>
      <c r="K35" s="641"/>
      <c r="L35" s="653"/>
      <c r="M35" s="653"/>
      <c r="N35" s="653"/>
      <c r="O35" s="653"/>
      <c r="P35" s="653"/>
      <c r="Q35" s="653"/>
    </row>
    <row r="36" spans="1:17">
      <c r="A36" s="641">
        <f t="shared" si="0"/>
        <v>2004</v>
      </c>
      <c r="C36" s="653">
        <v>14511.785748785376</v>
      </c>
      <c r="D36" s="653">
        <v>7150.1412429130196</v>
      </c>
      <c r="E36" s="653">
        <v>243.75415787009047</v>
      </c>
      <c r="F36" s="653">
        <v>502.84454044406232</v>
      </c>
      <c r="G36" s="653">
        <v>3633.4743099874527</v>
      </c>
      <c r="H36" s="653">
        <v>26042.000000000004</v>
      </c>
      <c r="J36" s="653"/>
      <c r="K36" s="641"/>
      <c r="L36" s="653"/>
      <c r="M36" s="653"/>
      <c r="N36" s="653"/>
      <c r="O36" s="653"/>
      <c r="P36" s="653"/>
      <c r="Q36" s="653"/>
    </row>
    <row r="37" spans="1:17">
      <c r="A37" s="641">
        <f t="shared" si="0"/>
        <v>2005</v>
      </c>
      <c r="C37" s="653">
        <v>14000.133280412725</v>
      </c>
      <c r="D37" s="653">
        <v>7543.5912270548879</v>
      </c>
      <c r="E37" s="653">
        <v>362.19089800746565</v>
      </c>
      <c r="F37" s="653">
        <v>877.30523347009591</v>
      </c>
      <c r="G37" s="653">
        <v>3490.7793610548247</v>
      </c>
      <c r="H37" s="653">
        <v>26274</v>
      </c>
      <c r="J37" s="653"/>
      <c r="K37" s="641"/>
      <c r="L37" s="653"/>
      <c r="M37" s="653"/>
      <c r="N37" s="653"/>
      <c r="O37" s="653"/>
      <c r="P37" s="653"/>
      <c r="Q37" s="653"/>
    </row>
    <row r="38" spans="1:17">
      <c r="A38" s="641">
        <f t="shared" si="0"/>
        <v>2006</v>
      </c>
      <c r="C38" s="653">
        <v>13438.889196183965</v>
      </c>
      <c r="D38" s="653">
        <v>7611.9132184234495</v>
      </c>
      <c r="E38" s="653">
        <v>554.54365557977428</v>
      </c>
      <c r="F38" s="653">
        <v>1563.8785154340133</v>
      </c>
      <c r="G38" s="653">
        <v>3346.7754143787993</v>
      </c>
      <c r="H38" s="653">
        <v>26516.000000000007</v>
      </c>
      <c r="J38" s="653"/>
      <c r="K38" s="641"/>
      <c r="L38" s="653"/>
      <c r="M38" s="653"/>
      <c r="N38" s="653"/>
      <c r="O38" s="653"/>
      <c r="P38" s="653"/>
      <c r="Q38" s="653"/>
    </row>
    <row r="39" spans="1:17">
      <c r="A39" s="641">
        <f t="shared" si="0"/>
        <v>2007</v>
      </c>
      <c r="C39" s="653">
        <v>12940.884280679615</v>
      </c>
      <c r="D39" s="653">
        <v>7585.2523994772191</v>
      </c>
      <c r="E39" s="653">
        <v>842.49815349948176</v>
      </c>
      <c r="F39" s="653">
        <v>2215.9371052323222</v>
      </c>
      <c r="G39" s="653">
        <v>3187.4280611113618</v>
      </c>
      <c r="H39" s="653">
        <v>26771.999999999996</v>
      </c>
      <c r="J39" s="653"/>
      <c r="K39" s="641"/>
      <c r="L39" s="653"/>
      <c r="M39" s="653"/>
      <c r="N39" s="653"/>
      <c r="O39" s="653"/>
      <c r="P39" s="653"/>
      <c r="Q39" s="653"/>
    </row>
    <row r="40" spans="1:17">
      <c r="A40" s="641">
        <f t="shared" si="0"/>
        <v>2008</v>
      </c>
      <c r="C40" s="653">
        <v>11869.696579601661</v>
      </c>
      <c r="D40" s="653">
        <v>7396.5319363860481</v>
      </c>
      <c r="E40" s="653">
        <v>1153.4714552075557</v>
      </c>
      <c r="F40" s="653">
        <v>3372.7330123774036</v>
      </c>
      <c r="G40" s="653">
        <v>3254.5670164273338</v>
      </c>
      <c r="H40" s="653">
        <v>27047.000000000004</v>
      </c>
      <c r="J40" s="653"/>
      <c r="K40" s="641"/>
      <c r="L40" s="653"/>
      <c r="M40" s="653"/>
      <c r="N40" s="653"/>
      <c r="O40" s="653"/>
      <c r="P40" s="653"/>
      <c r="Q40" s="653"/>
    </row>
    <row r="41" spans="1:17">
      <c r="A41" s="641">
        <f t="shared" si="0"/>
        <v>2009</v>
      </c>
      <c r="C41" s="653">
        <v>10713.255958150858</v>
      </c>
      <c r="D41" s="653">
        <v>6711.7799311188355</v>
      </c>
      <c r="E41" s="653">
        <v>1624.9486109908446</v>
      </c>
      <c r="F41" s="653">
        <v>4958.1196546288647</v>
      </c>
      <c r="G41" s="653">
        <v>3257.8958451105987</v>
      </c>
      <c r="H41" s="653">
        <v>27265.999999999996</v>
      </c>
      <c r="J41" s="653"/>
      <c r="K41" s="641"/>
      <c r="L41" s="653"/>
      <c r="M41" s="653"/>
      <c r="N41" s="653"/>
      <c r="O41" s="653"/>
      <c r="P41" s="653"/>
      <c r="Q41" s="653"/>
    </row>
    <row r="42" spans="1:17">
      <c r="A42" s="641">
        <f t="shared" si="0"/>
        <v>2010</v>
      </c>
      <c r="C42" s="653">
        <v>9600.3232442030694</v>
      </c>
      <c r="D42" s="653">
        <v>5923.0353247095527</v>
      </c>
      <c r="E42" s="653">
        <v>2177.2738518099104</v>
      </c>
      <c r="F42" s="653">
        <v>6515.0210427827487</v>
      </c>
      <c r="G42" s="653">
        <v>3232.346536494716</v>
      </c>
      <c r="H42" s="653">
        <v>27447.999999999996</v>
      </c>
      <c r="J42" s="653"/>
      <c r="K42" s="641"/>
      <c r="L42" s="653"/>
      <c r="M42" s="653"/>
      <c r="N42" s="653"/>
      <c r="O42" s="653"/>
      <c r="P42" s="653"/>
      <c r="Q42" s="653"/>
    </row>
    <row r="43" spans="1:17">
      <c r="A43" s="641">
        <f t="shared" si="0"/>
        <v>2011</v>
      </c>
      <c r="C43" s="653">
        <v>8608.0017086121461</v>
      </c>
      <c r="D43" s="653">
        <v>5358.7638493039067</v>
      </c>
      <c r="E43" s="653">
        <v>2653.908245268773</v>
      </c>
      <c r="F43" s="653">
        <v>7805.9542877032472</v>
      </c>
      <c r="G43" s="653">
        <v>3187.3719091119242</v>
      </c>
      <c r="H43" s="653">
        <v>27613.999999999996</v>
      </c>
      <c r="J43" s="653"/>
      <c r="K43" s="641"/>
      <c r="L43" s="653"/>
      <c r="M43" s="653"/>
      <c r="N43" s="653"/>
      <c r="O43" s="653"/>
      <c r="P43" s="653"/>
      <c r="Q43" s="653"/>
    </row>
    <row r="44" spans="1:17">
      <c r="A44" s="641">
        <f t="shared" si="0"/>
        <v>2012</v>
      </c>
      <c r="C44" s="653">
        <v>7895.6699723473603</v>
      </c>
      <c r="D44" s="653">
        <v>4668.9068593967513</v>
      </c>
      <c r="E44" s="653">
        <v>3297.8029247478648</v>
      </c>
      <c r="F44" s="653">
        <v>8786.8558129392441</v>
      </c>
      <c r="G44" s="653">
        <v>3117.7644305687759</v>
      </c>
      <c r="H44" s="653">
        <v>27766.999999999996</v>
      </c>
      <c r="J44" s="653"/>
      <c r="K44" s="641"/>
      <c r="L44" s="653"/>
      <c r="M44" s="653"/>
      <c r="N44" s="653"/>
      <c r="O44" s="653"/>
      <c r="P44" s="653"/>
      <c r="Q44" s="653"/>
    </row>
    <row r="45" spans="1:17">
      <c r="A45" s="641">
        <f t="shared" si="0"/>
        <v>2013</v>
      </c>
      <c r="C45" s="653">
        <v>7267.3764286332625</v>
      </c>
      <c r="D45" s="653">
        <v>3943.8973747108053</v>
      </c>
      <c r="E45" s="653">
        <v>3755.7732009259053</v>
      </c>
      <c r="F45" s="653">
        <v>9832.9209439961633</v>
      </c>
      <c r="G45" s="653">
        <v>3114.0320517338664</v>
      </c>
      <c r="H45" s="653">
        <v>27914.000000000004</v>
      </c>
      <c r="J45" s="653"/>
      <c r="K45" s="641"/>
      <c r="L45" s="653"/>
      <c r="M45" s="653"/>
      <c r="N45" s="653"/>
      <c r="O45" s="653"/>
      <c r="P45" s="653"/>
      <c r="Q45" s="653"/>
    </row>
    <row r="46" spans="1:17">
      <c r="A46" s="2367">
        <f t="shared" si="0"/>
        <v>2014</v>
      </c>
      <c r="B46" s="2367"/>
      <c r="C46" s="2368">
        <v>6516.0919734930585</v>
      </c>
      <c r="D46" s="2368">
        <v>3601.1724951628971</v>
      </c>
      <c r="E46" s="2368">
        <v>4070.5562975165099</v>
      </c>
      <c r="F46" s="2368">
        <v>10942.117027501301</v>
      </c>
      <c r="G46" s="2368">
        <v>2943.0622063261285</v>
      </c>
      <c r="H46" s="2368">
        <v>28072.999999999894</v>
      </c>
      <c r="I46" s="2367"/>
      <c r="J46" s="653"/>
      <c r="K46" s="641"/>
      <c r="L46" s="1081"/>
      <c r="M46" s="1081"/>
      <c r="N46" s="1081"/>
      <c r="O46" s="1081"/>
      <c r="P46" s="1081"/>
      <c r="Q46" s="653"/>
    </row>
    <row r="47" spans="1:17" ht="13.5" thickBot="1">
      <c r="A47" s="2369"/>
      <c r="B47" s="2369"/>
      <c r="C47" s="2370"/>
      <c r="D47" s="2370"/>
      <c r="E47" s="2370"/>
      <c r="F47" s="2370"/>
      <c r="G47" s="2370"/>
      <c r="H47" s="2370"/>
      <c r="I47" s="2371"/>
      <c r="J47" s="654"/>
      <c r="K47" s="641"/>
      <c r="L47" s="653"/>
      <c r="M47" s="653"/>
      <c r="N47" s="653"/>
      <c r="O47" s="653"/>
      <c r="P47" s="653"/>
      <c r="Q47" s="653"/>
    </row>
    <row r="48" spans="1:17" ht="13.5" thickTop="1">
      <c r="H48" s="654"/>
      <c r="I48" s="654"/>
      <c r="J48" s="654"/>
      <c r="K48" s="641"/>
      <c r="L48" s="1082"/>
      <c r="M48" s="659"/>
      <c r="N48" s="653"/>
      <c r="O48" s="653"/>
      <c r="P48" s="653"/>
      <c r="Q48" s="653"/>
    </row>
    <row r="49" spans="1:17">
      <c r="H49" s="654"/>
      <c r="I49" s="654"/>
      <c r="J49" s="654"/>
      <c r="K49" s="641"/>
      <c r="L49" s="653"/>
      <c r="M49" s="653"/>
      <c r="N49" s="653"/>
      <c r="O49" s="653"/>
      <c r="P49" s="653"/>
      <c r="Q49" s="653"/>
    </row>
    <row r="50" spans="1:17" s="10" customFormat="1">
      <c r="A50" s="10" t="s">
        <v>685</v>
      </c>
      <c r="C50" s="156"/>
      <c r="D50" s="156"/>
      <c r="E50" s="420"/>
      <c r="F50" s="156"/>
      <c r="G50" s="156"/>
      <c r="H50" s="156"/>
      <c r="J50" s="266"/>
      <c r="K50" s="266"/>
      <c r="L50" s="266"/>
      <c r="M50" s="266"/>
      <c r="N50" s="266"/>
      <c r="O50" s="266"/>
      <c r="P50" s="266"/>
      <c r="Q50" s="266"/>
    </row>
    <row r="51" spans="1:17" s="10" customFormat="1">
      <c r="A51" s="153" t="s">
        <v>686</v>
      </c>
      <c r="C51" s="156"/>
      <c r="D51" s="156"/>
      <c r="E51" s="420"/>
      <c r="F51" s="156"/>
      <c r="G51" s="156"/>
      <c r="H51" s="156"/>
      <c r="J51" s="266"/>
      <c r="K51" s="266"/>
      <c r="L51" s="266"/>
      <c r="M51" s="266"/>
      <c r="N51" s="266"/>
      <c r="O51" s="266"/>
      <c r="P51" s="266"/>
      <c r="Q51" s="266"/>
    </row>
    <row r="52" spans="1:17" s="10" customFormat="1">
      <c r="A52" s="1083" t="s">
        <v>687</v>
      </c>
      <c r="C52" s="156"/>
      <c r="D52" s="156"/>
      <c r="E52" s="420"/>
      <c r="F52" s="156"/>
      <c r="G52" s="156"/>
      <c r="H52" s="156"/>
      <c r="J52" s="266"/>
      <c r="K52" s="266"/>
      <c r="L52" s="266"/>
      <c r="M52" s="266"/>
      <c r="N52" s="266"/>
      <c r="O52" s="266"/>
      <c r="P52" s="266"/>
      <c r="Q52" s="266"/>
    </row>
    <row r="53" spans="1:17" s="10" customFormat="1">
      <c r="A53" s="1084" t="s">
        <v>688</v>
      </c>
      <c r="C53" s="156"/>
      <c r="D53" s="156"/>
      <c r="E53" s="420"/>
      <c r="F53" s="156"/>
      <c r="G53" s="156"/>
      <c r="H53" s="156"/>
      <c r="J53" s="266"/>
      <c r="K53" s="266"/>
      <c r="L53" s="266"/>
      <c r="M53" s="266"/>
      <c r="N53" s="266"/>
      <c r="O53" s="266"/>
      <c r="P53" s="266"/>
      <c r="Q53" s="266"/>
    </row>
    <row r="54" spans="1:17" s="10" customFormat="1">
      <c r="A54" s="10" t="s">
        <v>689</v>
      </c>
      <c r="C54" s="156"/>
      <c r="D54" s="156"/>
      <c r="E54" s="156"/>
      <c r="F54" s="156"/>
      <c r="G54" s="156"/>
      <c r="H54" s="156"/>
      <c r="J54" s="266"/>
      <c r="K54" s="266"/>
      <c r="L54" s="266"/>
      <c r="M54" s="266"/>
      <c r="N54" s="266"/>
      <c r="O54" s="266"/>
      <c r="P54" s="266"/>
      <c r="Q54" s="266"/>
    </row>
    <row r="55" spans="1:17" s="10" customFormat="1">
      <c r="A55" s="116" t="s">
        <v>690</v>
      </c>
      <c r="C55" s="156"/>
      <c r="D55" s="156"/>
      <c r="E55" s="156"/>
      <c r="F55" s="156"/>
      <c r="G55" s="156"/>
      <c r="H55" s="156"/>
      <c r="J55" s="266"/>
      <c r="K55" s="266"/>
      <c r="L55" s="266"/>
      <c r="M55" s="266"/>
      <c r="N55" s="266"/>
      <c r="O55" s="266"/>
      <c r="P55" s="266"/>
      <c r="Q55" s="266"/>
    </row>
    <row r="56" spans="1:17">
      <c r="A56" s="1068" t="s">
        <v>691</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V8" sqref="V8"/>
    </sheetView>
  </sheetViews>
  <sheetFormatPr defaultColWidth="9.140625" defaultRowHeight="12.75"/>
  <cols>
    <col min="1" max="1" width="11.7109375" style="662" customWidth="1"/>
    <col min="2" max="2" width="10.7109375" style="662" bestFit="1" customWidth="1"/>
    <col min="3" max="3" width="9.28515625" style="662" customWidth="1"/>
    <col min="4" max="4" width="9" style="662" customWidth="1"/>
    <col min="5" max="5" width="8.140625" style="662" customWidth="1"/>
    <col min="6" max="6" width="10.7109375" style="662" bestFit="1" customWidth="1"/>
    <col min="7" max="7" width="9.140625" style="662" customWidth="1"/>
    <col min="8" max="8" width="10.28515625" style="662" customWidth="1"/>
    <col min="9" max="9" width="2.140625" style="662" customWidth="1"/>
    <col min="10" max="19" width="7.5703125" style="662" customWidth="1"/>
    <col min="20" max="20" width="2.28515625" style="662" customWidth="1"/>
    <col min="21" max="21" width="11" style="662" customWidth="1"/>
    <col min="22" max="22" width="7.140625" style="662" bestFit="1" customWidth="1"/>
    <col min="23" max="30" width="5.7109375" style="662" bestFit="1" customWidth="1"/>
    <col min="31" max="31" width="5.85546875" style="662" bestFit="1" customWidth="1"/>
    <col min="32" max="32" width="2.140625" style="662" customWidth="1"/>
    <col min="33" max="33" width="6.5703125" style="662" customWidth="1"/>
    <col min="34" max="34" width="4" style="662" customWidth="1"/>
    <col min="35" max="35" width="7.7109375" style="662" bestFit="1" customWidth="1"/>
    <col min="36" max="43" width="5.7109375" style="662" bestFit="1" customWidth="1"/>
    <col min="44" max="44" width="5.85546875" style="662" bestFit="1" customWidth="1"/>
    <col min="45" max="45" width="2.140625" style="662" customWidth="1"/>
    <col min="46" max="46" width="6.5703125" style="662" customWidth="1"/>
    <col min="47" max="16384" width="9.140625" style="662"/>
  </cols>
  <sheetData>
    <row r="1" spans="1:46" ht="18.75">
      <c r="A1" s="857" t="s">
        <v>692</v>
      </c>
      <c r="B1" s="1047"/>
      <c r="C1" s="1045"/>
      <c r="D1" s="1045"/>
      <c r="E1" s="1045"/>
      <c r="F1" s="1045"/>
      <c r="G1" s="1045"/>
      <c r="H1" s="1045"/>
      <c r="I1" s="1045"/>
      <c r="J1" s="1045"/>
      <c r="K1" s="1045"/>
      <c r="S1" s="1045"/>
      <c r="T1" s="1045"/>
    </row>
    <row r="2" spans="1:46" ht="15" customHeight="1" thickBot="1">
      <c r="A2" s="1036" t="s">
        <v>355</v>
      </c>
      <c r="B2" s="832"/>
      <c r="C2" s="1045"/>
      <c r="D2" s="1045"/>
      <c r="E2" s="1045"/>
      <c r="F2" s="1045"/>
      <c r="G2" s="1045"/>
      <c r="H2" s="1045"/>
      <c r="I2" s="1045"/>
      <c r="J2" s="1045"/>
      <c r="K2" s="1045"/>
      <c r="S2" s="1045"/>
      <c r="T2" s="1045"/>
      <c r="AS2" s="861"/>
      <c r="AT2" s="861"/>
    </row>
    <row r="3" spans="1:46" ht="15" customHeight="1" thickTop="1">
      <c r="A3" s="1037"/>
      <c r="B3" s="2447" t="s">
        <v>621</v>
      </c>
      <c r="C3" s="2447"/>
      <c r="D3" s="2447"/>
      <c r="E3" s="2447"/>
      <c r="F3" s="2447"/>
      <c r="G3" s="2447"/>
      <c r="H3" s="2447"/>
      <c r="I3" s="1037"/>
      <c r="J3" s="2447" t="s">
        <v>622</v>
      </c>
      <c r="K3" s="2447"/>
      <c r="L3" s="2447"/>
      <c r="M3" s="2447"/>
      <c r="N3" s="2447"/>
      <c r="O3" s="2447"/>
      <c r="P3" s="2447"/>
      <c r="Q3" s="2447"/>
      <c r="R3" s="2447"/>
      <c r="S3" s="2447"/>
      <c r="T3" s="1038"/>
      <c r="U3" s="863"/>
    </row>
    <row r="4" spans="1:46" ht="44.25" customHeight="1">
      <c r="A4" s="1085" t="s">
        <v>623</v>
      </c>
      <c r="B4" s="1086" t="s">
        <v>624</v>
      </c>
      <c r="C4" s="1086" t="s">
        <v>625</v>
      </c>
      <c r="D4" s="1086" t="s">
        <v>626</v>
      </c>
      <c r="E4" s="1086" t="s">
        <v>627</v>
      </c>
      <c r="F4" s="1086" t="s">
        <v>628</v>
      </c>
      <c r="G4" s="1086" t="s">
        <v>629</v>
      </c>
      <c r="H4" s="1086" t="s">
        <v>630</v>
      </c>
      <c r="I4" s="1087"/>
      <c r="J4" s="1086" t="s">
        <v>631</v>
      </c>
      <c r="K4" s="1086" t="s">
        <v>632</v>
      </c>
      <c r="L4" s="1086" t="s">
        <v>633</v>
      </c>
      <c r="M4" s="1086" t="s">
        <v>634</v>
      </c>
      <c r="N4" s="1086" t="s">
        <v>635</v>
      </c>
      <c r="O4" s="1086" t="s">
        <v>636</v>
      </c>
      <c r="P4" s="1086" t="s">
        <v>637</v>
      </c>
      <c r="Q4" s="1086" t="s">
        <v>638</v>
      </c>
      <c r="R4" s="1086" t="s">
        <v>639</v>
      </c>
      <c r="S4" s="1086" t="s">
        <v>640</v>
      </c>
      <c r="T4" s="1087"/>
      <c r="U4" s="1086" t="s">
        <v>693</v>
      </c>
    </row>
    <row r="5" spans="1:46" ht="15" customHeight="1">
      <c r="A5" s="1039">
        <v>2008</v>
      </c>
      <c r="B5" s="1049">
        <v>77.861345144510423</v>
      </c>
      <c r="C5" s="1049">
        <v>78.349433502107743</v>
      </c>
      <c r="D5" s="1049">
        <v>79.209266820541117</v>
      </c>
      <c r="E5" s="1049">
        <v>79.123965357003911</v>
      </c>
      <c r="F5" s="1049">
        <v>76.697165123240069</v>
      </c>
      <c r="G5" s="1049">
        <v>85.260957162812062</v>
      </c>
      <c r="H5" s="1049">
        <v>83.41255361044135</v>
      </c>
      <c r="I5" s="1040"/>
      <c r="J5" s="1033">
        <v>79.224471602399319</v>
      </c>
      <c r="K5" s="1033">
        <v>79.469381413611472</v>
      </c>
      <c r="L5" s="1033">
        <v>78.623438508151168</v>
      </c>
      <c r="M5" s="1033">
        <v>78.301387816480485</v>
      </c>
      <c r="N5" s="1033">
        <v>79.426949012166915</v>
      </c>
      <c r="O5" s="1033">
        <v>80.04681475429625</v>
      </c>
      <c r="P5" s="1033">
        <v>81.136737440787329</v>
      </c>
      <c r="Q5" s="1033">
        <v>81.815389391340858</v>
      </c>
      <c r="R5" s="1033">
        <v>82.471724985724236</v>
      </c>
      <c r="S5" s="1033">
        <v>84.532734942342586</v>
      </c>
      <c r="T5" s="1040"/>
      <c r="U5" s="1040">
        <v>79.64691850708715</v>
      </c>
    </row>
    <row r="6" spans="1:46" ht="15" customHeight="1">
      <c r="A6" s="1039">
        <v>2009</v>
      </c>
      <c r="B6" s="1088">
        <v>78.323186064420526</v>
      </c>
      <c r="C6" s="1088">
        <v>79.280614654949247</v>
      </c>
      <c r="D6" s="1088">
        <v>80.176248724068842</v>
      </c>
      <c r="E6" s="1088">
        <v>80.099473522645042</v>
      </c>
      <c r="F6" s="1088">
        <v>77.751948768031255</v>
      </c>
      <c r="G6" s="1088">
        <v>85.907745867430165</v>
      </c>
      <c r="H6" s="1088">
        <v>85.069390144131063</v>
      </c>
      <c r="I6" s="1040"/>
      <c r="J6" s="1033">
        <v>80.199813866848672</v>
      </c>
      <c r="K6" s="1033">
        <v>80.507094206702035</v>
      </c>
      <c r="L6" s="1033">
        <v>79.515288586078967</v>
      </c>
      <c r="M6" s="1033">
        <v>79.118079873506318</v>
      </c>
      <c r="N6" s="1033">
        <v>80.299681513574697</v>
      </c>
      <c r="O6" s="1033">
        <v>80.497188346927416</v>
      </c>
      <c r="P6" s="1033">
        <v>81.543991643722691</v>
      </c>
      <c r="Q6" s="1033">
        <v>83.897335109989015</v>
      </c>
      <c r="R6" s="1033">
        <v>82.930310713384159</v>
      </c>
      <c r="S6" s="1033">
        <v>85.918858883351078</v>
      </c>
      <c r="T6" s="1040"/>
      <c r="U6" s="1040">
        <v>80.54179605201756</v>
      </c>
    </row>
    <row r="7" spans="1:46" ht="15" customHeight="1">
      <c r="A7" s="1039">
        <v>2010</v>
      </c>
      <c r="B7" s="1088">
        <v>81.06809177182997</v>
      </c>
      <c r="C7" s="1088">
        <v>81.28023628586476</v>
      </c>
      <c r="D7" s="1088">
        <v>81.710949215078458</v>
      </c>
      <c r="E7" s="1088">
        <v>81.764880102196571</v>
      </c>
      <c r="F7" s="1088">
        <v>80.27452607345343</v>
      </c>
      <c r="G7" s="1088">
        <v>86.580232205105446</v>
      </c>
      <c r="H7" s="1088">
        <v>85.996153111855506</v>
      </c>
      <c r="I7" s="1040"/>
      <c r="J7" s="1033">
        <v>81.90982991462198</v>
      </c>
      <c r="K7" s="1033">
        <v>81.554212875599433</v>
      </c>
      <c r="L7" s="1033">
        <v>81.695255073339325</v>
      </c>
      <c r="M7" s="1033">
        <v>81.385712278995044</v>
      </c>
      <c r="N7" s="1033">
        <v>82.159765308398875</v>
      </c>
      <c r="O7" s="1033">
        <v>82.18981210483264</v>
      </c>
      <c r="P7" s="1033">
        <v>82.522772798548985</v>
      </c>
      <c r="Q7" s="1033">
        <v>84.837371989246179</v>
      </c>
      <c r="R7" s="1033">
        <v>82.763335862681231</v>
      </c>
      <c r="S7" s="1033">
        <v>88.865369439287448</v>
      </c>
      <c r="T7" s="1040"/>
      <c r="U7" s="1040">
        <v>82.331090581465574</v>
      </c>
    </row>
    <row r="8" spans="1:46" ht="15" customHeight="1">
      <c r="A8" s="1041">
        <v>2011</v>
      </c>
      <c r="B8" s="1089">
        <v>81.342160028613065</v>
      </c>
      <c r="C8" s="1089">
        <v>81.749088276981738</v>
      </c>
      <c r="D8" s="1089">
        <v>82.407278425342867</v>
      </c>
      <c r="E8" s="1089">
        <v>82.4605317096498</v>
      </c>
      <c r="F8" s="1089">
        <v>81.001988218254269</v>
      </c>
      <c r="G8" s="1089">
        <v>84.889343390139132</v>
      </c>
      <c r="H8" s="1089">
        <v>84.68925266197644</v>
      </c>
      <c r="I8" s="1042"/>
      <c r="J8" s="1090">
        <v>81.888946287833633</v>
      </c>
      <c r="K8" s="1090">
        <v>82.254437599223593</v>
      </c>
      <c r="L8" s="1090">
        <v>82.063642530966149</v>
      </c>
      <c r="M8" s="1090">
        <v>81.77643270936403</v>
      </c>
      <c r="N8" s="1090">
        <v>82.621883151186864</v>
      </c>
      <c r="O8" s="1090">
        <v>82.463541327705599</v>
      </c>
      <c r="P8" s="1090">
        <v>82.525358225544423</v>
      </c>
      <c r="Q8" s="1090">
        <v>84.319292269104992</v>
      </c>
      <c r="R8" s="1090">
        <v>83.481993982848181</v>
      </c>
      <c r="S8" s="1090">
        <v>85.544850505088931</v>
      </c>
      <c r="T8" s="1042"/>
      <c r="U8" s="1042">
        <v>82.475674800225747</v>
      </c>
    </row>
    <row r="9" spans="1:46" ht="15" customHeight="1">
      <c r="A9" s="1091" t="s">
        <v>694</v>
      </c>
      <c r="B9" s="1092">
        <v>78.281498472747003</v>
      </c>
      <c r="C9" s="1092">
        <v>78.865828226691306</v>
      </c>
      <c r="D9" s="1092">
        <v>79.766695646718802</v>
      </c>
      <c r="E9" s="1092">
        <v>80.054584332430395</v>
      </c>
      <c r="F9" s="1092">
        <v>78.457436945575196</v>
      </c>
      <c r="G9" s="1092">
        <v>81.325011945756273</v>
      </c>
      <c r="H9" s="1092">
        <v>81.163384616289406</v>
      </c>
      <c r="I9" s="1092"/>
      <c r="J9" s="1092">
        <v>79.123622387834502</v>
      </c>
      <c r="K9" s="1092">
        <v>79.691695357659995</v>
      </c>
      <c r="L9" s="1092">
        <v>79.303872252960801</v>
      </c>
      <c r="M9" s="1092">
        <v>79.221349706886599</v>
      </c>
      <c r="N9" s="1092">
        <v>78.890691260521194</v>
      </c>
      <c r="O9" s="1092">
        <v>79.359583568606496</v>
      </c>
      <c r="P9" s="1092">
        <v>78.355189180729298</v>
      </c>
      <c r="Q9" s="1092">
        <v>78.641380718954096</v>
      </c>
      <c r="R9" s="1092">
        <v>78.850262643433894</v>
      </c>
      <c r="S9" s="1092">
        <v>82.291911903577997</v>
      </c>
      <c r="T9" s="1093"/>
      <c r="U9" s="2372">
        <v>79.36710692854551</v>
      </c>
    </row>
    <row r="10" spans="1:46" ht="15" customHeight="1">
      <c r="A10" s="1039"/>
      <c r="B10" s="1088"/>
      <c r="C10" s="1088"/>
      <c r="D10" s="1088"/>
      <c r="E10" s="1088"/>
      <c r="F10" s="1088"/>
      <c r="G10" s="1088"/>
      <c r="H10" s="1088"/>
      <c r="I10" s="1088"/>
      <c r="J10" s="1088"/>
      <c r="K10" s="1088"/>
      <c r="L10" s="1088"/>
      <c r="M10" s="1088"/>
      <c r="N10" s="1088"/>
      <c r="O10" s="1088"/>
      <c r="P10" s="1088"/>
      <c r="Q10" s="1088"/>
      <c r="R10" s="1088"/>
      <c r="S10" s="1088"/>
      <c r="T10" s="1094"/>
      <c r="U10" s="1095"/>
    </row>
    <row r="11" spans="1:46" ht="15" customHeight="1" thickBot="1">
      <c r="A11" s="1096"/>
      <c r="B11" s="1097"/>
      <c r="C11" s="1097"/>
      <c r="D11" s="1097"/>
      <c r="E11" s="1097"/>
      <c r="F11" s="1097"/>
      <c r="G11" s="1097"/>
      <c r="H11" s="1097"/>
      <c r="I11" s="1097"/>
      <c r="J11" s="1097"/>
      <c r="K11" s="1097"/>
      <c r="L11" s="1097"/>
      <c r="M11" s="1097"/>
      <c r="N11" s="1097"/>
      <c r="O11" s="1097"/>
      <c r="P11" s="1097"/>
      <c r="Q11" s="1097"/>
      <c r="R11" s="1097"/>
      <c r="S11" s="1097"/>
      <c r="T11" s="1098"/>
      <c r="U11" s="1099"/>
    </row>
    <row r="12" spans="1:46" ht="15" customHeight="1" thickTop="1">
      <c r="A12" s="1039"/>
      <c r="B12" s="1088"/>
      <c r="C12" s="1088"/>
      <c r="D12" s="1088"/>
      <c r="E12" s="1088"/>
      <c r="F12" s="1088"/>
      <c r="G12" s="1088"/>
      <c r="H12" s="1088"/>
      <c r="I12" s="1088"/>
      <c r="J12" s="1088"/>
      <c r="K12" s="1088"/>
      <c r="L12" s="1088"/>
      <c r="M12" s="1088"/>
      <c r="N12" s="1088"/>
      <c r="O12" s="1088"/>
      <c r="P12" s="1088"/>
      <c r="Q12" s="1088"/>
      <c r="R12" s="1088"/>
      <c r="S12" s="1088"/>
      <c r="T12" s="1094"/>
      <c r="U12" s="1095"/>
    </row>
    <row r="13" spans="1:46" ht="15" customHeight="1">
      <c r="AS13" s="674"/>
      <c r="AT13" s="674"/>
    </row>
    <row r="14" spans="1:46" ht="15" customHeight="1">
      <c r="A14" s="710" t="s">
        <v>695</v>
      </c>
      <c r="AF14" s="1045"/>
      <c r="AG14" s="1045"/>
      <c r="AS14" s="1045"/>
      <c r="AT14" s="1045"/>
    </row>
    <row r="15" spans="1:46" ht="15" customHeight="1">
      <c r="A15" s="710" t="s">
        <v>696</v>
      </c>
      <c r="AF15" s="1045"/>
      <c r="AG15" s="1045"/>
      <c r="AS15" s="1045"/>
      <c r="AT15" s="1045"/>
    </row>
    <row r="16" spans="1:46" ht="14.25" customHeight="1">
      <c r="A16" s="683" t="s">
        <v>697</v>
      </c>
    </row>
    <row r="17" spans="1:46" ht="15" customHeight="1">
      <c r="A17" s="700"/>
      <c r="B17" s="700"/>
      <c r="C17" s="700"/>
      <c r="D17" s="700"/>
      <c r="E17" s="700"/>
      <c r="F17" s="700"/>
      <c r="G17" s="700"/>
      <c r="H17" s="700"/>
      <c r="I17" s="700"/>
      <c r="J17" s="700"/>
      <c r="K17" s="700"/>
      <c r="L17" s="700"/>
      <c r="M17" s="700"/>
      <c r="N17" s="700"/>
      <c r="O17" s="700"/>
      <c r="P17" s="700"/>
      <c r="Q17" s="700"/>
      <c r="R17" s="700"/>
      <c r="S17" s="700"/>
      <c r="T17" s="700"/>
      <c r="U17" s="700"/>
    </row>
    <row r="18" spans="1:46" ht="15" customHeight="1">
      <c r="A18" s="1100" t="s">
        <v>698</v>
      </c>
      <c r="B18" s="1044"/>
      <c r="C18" s="674"/>
      <c r="D18" s="674"/>
      <c r="E18" s="674"/>
      <c r="F18" s="674"/>
    </row>
    <row r="19" spans="1:46" ht="15" customHeight="1">
      <c r="A19" s="1046" t="s">
        <v>653</v>
      </c>
      <c r="B19" s="1047"/>
      <c r="C19" s="1045"/>
      <c r="D19" s="1045"/>
      <c r="E19" s="1045"/>
      <c r="F19" s="1045"/>
    </row>
    <row r="20" spans="1:46" ht="15" customHeight="1">
      <c r="A20" s="662" t="s">
        <v>654</v>
      </c>
      <c r="B20" s="1048"/>
      <c r="C20" s="1045"/>
      <c r="D20" s="1045"/>
      <c r="E20" s="1045"/>
      <c r="F20" s="1045"/>
    </row>
    <row r="21" spans="1:46">
      <c r="A21" s="719" t="s">
        <v>655</v>
      </c>
    </row>
    <row r="22" spans="1:46" ht="15" customHeight="1">
      <c r="A22" s="84"/>
    </row>
    <row r="23" spans="1:46" ht="15" customHeight="1">
      <c r="G23" s="1045"/>
      <c r="H23" s="1045"/>
      <c r="S23" s="1045"/>
      <c r="T23" s="1045"/>
      <c r="AF23" s="1045"/>
      <c r="AG23" s="1045"/>
      <c r="AS23" s="1045"/>
      <c r="AT23" s="1045"/>
    </row>
    <row r="24" spans="1:46">
      <c r="A24" s="1046"/>
      <c r="B24" s="1047"/>
      <c r="C24" s="1045"/>
      <c r="D24" s="1045"/>
      <c r="E24" s="1045"/>
      <c r="F24" s="1045"/>
      <c r="G24" s="1045"/>
      <c r="H24" s="1045"/>
      <c r="S24" s="1045"/>
      <c r="T24" s="1045"/>
      <c r="AF24" s="1045"/>
      <c r="AG24" s="1045"/>
      <c r="AS24" s="1045"/>
      <c r="AT24" s="1045"/>
    </row>
    <row r="25" spans="1:46">
      <c r="A25" s="1046"/>
      <c r="B25" s="1048"/>
      <c r="C25" s="1045"/>
      <c r="D25" s="1045"/>
      <c r="E25" s="1045"/>
      <c r="F25" s="1045"/>
      <c r="G25" s="1045"/>
      <c r="H25" s="1045"/>
      <c r="I25" s="1045"/>
      <c r="J25" s="1045"/>
      <c r="K25" s="1045"/>
      <c r="S25" s="1045"/>
      <c r="T25" s="1045"/>
      <c r="AF25" s="1045"/>
      <c r="AG25" s="1045"/>
      <c r="AS25" s="1045"/>
      <c r="AT25" s="1045"/>
    </row>
    <row r="26" spans="1:46">
      <c r="A26" s="1046"/>
      <c r="B26" s="1048"/>
      <c r="C26" s="1045"/>
      <c r="D26" s="1045"/>
      <c r="E26" s="1045"/>
      <c r="F26" s="1045"/>
      <c r="G26" s="1045"/>
      <c r="H26" s="1045"/>
      <c r="I26" s="1045"/>
      <c r="J26" s="1045"/>
      <c r="K26" s="1045"/>
      <c r="S26" s="1045"/>
      <c r="T26" s="1045"/>
      <c r="AF26" s="1045"/>
      <c r="AG26" s="1045"/>
      <c r="AS26" s="1045"/>
      <c r="AT26" s="1045"/>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1"/>
    <col min="2" max="2" width="20.7109375" style="641" customWidth="1"/>
    <col min="3" max="3" width="16" style="641" customWidth="1"/>
    <col min="4" max="4" width="14.5703125" style="641" customWidth="1"/>
    <col min="5" max="5" width="5.5703125" style="641" customWidth="1"/>
    <col min="6" max="6" width="24.7109375" style="641" customWidth="1"/>
    <col min="7" max="7" width="26.7109375" style="641" customWidth="1"/>
    <col min="8" max="16384" width="9.140625" style="641"/>
  </cols>
  <sheetData>
    <row r="1" spans="1:8" ht="21" customHeight="1">
      <c r="A1" s="1101" t="s">
        <v>1872</v>
      </c>
    </row>
    <row r="2" spans="1:8" ht="15" customHeight="1" thickBot="1">
      <c r="A2" s="643" t="s">
        <v>355</v>
      </c>
      <c r="B2" s="644"/>
      <c r="C2" s="910"/>
      <c r="D2" s="910" t="s">
        <v>533</v>
      </c>
      <c r="E2" s="910"/>
      <c r="F2" s="910"/>
      <c r="G2" s="12" t="s">
        <v>513</v>
      </c>
    </row>
    <row r="3" spans="1:8" ht="29.25" customHeight="1" thickTop="1">
      <c r="A3" s="885"/>
      <c r="B3" s="1102" t="s">
        <v>699</v>
      </c>
      <c r="C3" s="888" t="s">
        <v>700</v>
      </c>
      <c r="D3" s="905" t="s">
        <v>701</v>
      </c>
      <c r="E3" s="888"/>
      <c r="F3" s="905" t="s">
        <v>702</v>
      </c>
      <c r="G3" s="888" t="s">
        <v>703</v>
      </c>
    </row>
    <row r="4" spans="1:8" ht="15" customHeight="1">
      <c r="A4" s="1103">
        <v>1976</v>
      </c>
      <c r="B4" s="1079">
        <v>13100.216043746508</v>
      </c>
      <c r="C4" s="1079">
        <v>17627.33038767863</v>
      </c>
      <c r="D4" s="1079">
        <v>20331.75</v>
      </c>
      <c r="E4" s="1079"/>
      <c r="F4" s="1104">
        <v>0.74317640593515277</v>
      </c>
      <c r="G4" s="1104">
        <v>0.86698539907674599</v>
      </c>
      <c r="H4" s="1105"/>
    </row>
    <row r="5" spans="1:8" ht="15" customHeight="1">
      <c r="A5" s="1103">
        <v>1977</v>
      </c>
      <c r="B5" s="1079">
        <v>14083.055276990288</v>
      </c>
      <c r="C5" s="1079">
        <v>17824.06828236717</v>
      </c>
      <c r="D5" s="1079">
        <v>20546.3</v>
      </c>
      <c r="E5" s="1079"/>
      <c r="F5" s="1104">
        <v>0.79011452682338756</v>
      </c>
      <c r="G5" s="1104">
        <v>0.86750744817155256</v>
      </c>
      <c r="H5" s="1105"/>
    </row>
    <row r="6" spans="1:8" ht="15" customHeight="1">
      <c r="A6" s="1103">
        <v>1978</v>
      </c>
      <c r="B6" s="1079">
        <v>14441.691525016551</v>
      </c>
      <c r="C6" s="1079">
        <v>17802.073217365865</v>
      </c>
      <c r="D6" s="1079">
        <v>20760.849999999999</v>
      </c>
      <c r="E6" s="1079"/>
      <c r="F6" s="1104">
        <v>0.81123649749562465</v>
      </c>
      <c r="G6" s="1104">
        <v>0.85748286883079772</v>
      </c>
      <c r="H6" s="1105"/>
    </row>
    <row r="7" spans="1:8" ht="15" customHeight="1">
      <c r="A7" s="1103">
        <v>1979</v>
      </c>
      <c r="B7" s="1079">
        <v>15465.47743073028</v>
      </c>
      <c r="C7" s="1079">
        <v>18377.220886356019</v>
      </c>
      <c r="D7" s="1079">
        <v>20975.4</v>
      </c>
      <c r="E7" s="1079"/>
      <c r="F7" s="1104">
        <v>0.84155692127597304</v>
      </c>
      <c r="G7" s="1104">
        <v>0.87613208264710174</v>
      </c>
      <c r="H7" s="1105"/>
    </row>
    <row r="8" spans="1:8" ht="15" customHeight="1">
      <c r="A8" s="1103"/>
      <c r="B8" s="1079"/>
      <c r="C8" s="1079"/>
      <c r="D8" s="1079"/>
      <c r="E8" s="1079"/>
      <c r="F8" s="1104"/>
      <c r="G8" s="1104"/>
      <c r="H8" s="1105"/>
    </row>
    <row r="9" spans="1:8" ht="15" customHeight="1">
      <c r="A9" s="1103">
        <v>1980</v>
      </c>
      <c r="B9" s="1079">
        <v>16065.681518168873</v>
      </c>
      <c r="C9" s="1079">
        <v>18683.728787814191</v>
      </c>
      <c r="D9" s="1079">
        <v>21189.95</v>
      </c>
      <c r="E9" s="1079"/>
      <c r="F9" s="1104">
        <v>0.85987554736114302</v>
      </c>
      <c r="G9" s="1104">
        <v>0.88172594969852169</v>
      </c>
      <c r="H9" s="1105"/>
    </row>
    <row r="10" spans="1:8" ht="15" customHeight="1">
      <c r="A10" s="1103">
        <v>1981</v>
      </c>
      <c r="B10" s="1079">
        <v>16227.201462580126</v>
      </c>
      <c r="C10" s="1079">
        <v>18599.284068405788</v>
      </c>
      <c r="D10" s="1079">
        <v>21404.5</v>
      </c>
      <c r="E10" s="1079"/>
      <c r="F10" s="1104">
        <v>0.87246376811594217</v>
      </c>
      <c r="G10" s="1104">
        <v>0.86894270216103098</v>
      </c>
      <c r="H10" s="1105"/>
    </row>
    <row r="11" spans="1:8" ht="15" customHeight="1">
      <c r="A11" s="1103">
        <v>1982</v>
      </c>
      <c r="B11" s="1079">
        <v>16672.398133466319</v>
      </c>
      <c r="C11" s="1079">
        <v>18730.094754712838</v>
      </c>
      <c r="D11" s="1079">
        <v>21619.05</v>
      </c>
      <c r="E11" s="1079"/>
      <c r="F11" s="1104">
        <v>0.89013955091023955</v>
      </c>
      <c r="G11" s="1104">
        <v>0.86636992627857556</v>
      </c>
      <c r="H11" s="1105"/>
    </row>
    <row r="12" spans="1:8" ht="15" customHeight="1">
      <c r="A12" s="1103">
        <v>1983</v>
      </c>
      <c r="B12" s="1079">
        <v>17314.643870160398</v>
      </c>
      <c r="C12" s="1079">
        <v>19187.020158062776</v>
      </c>
      <c r="D12" s="1079">
        <v>21833.599999999999</v>
      </c>
      <c r="E12" s="1079"/>
      <c r="F12" s="1104">
        <v>0.90241443056411408</v>
      </c>
      <c r="G12" s="1104">
        <v>0.8787840831591115</v>
      </c>
      <c r="H12" s="1105"/>
    </row>
    <row r="13" spans="1:8" ht="15" customHeight="1">
      <c r="A13" s="1103">
        <v>1984</v>
      </c>
      <c r="B13" s="1079">
        <v>17834.314247479302</v>
      </c>
      <c r="C13" s="1079">
        <v>19537.174459419686</v>
      </c>
      <c r="D13" s="1079">
        <v>22048.15</v>
      </c>
      <c r="E13" s="1079"/>
      <c r="F13" s="1104">
        <v>0.91283999559519913</v>
      </c>
      <c r="G13" s="1104">
        <v>0.88611400318936895</v>
      </c>
      <c r="H13" s="1105"/>
    </row>
    <row r="14" spans="1:8" ht="15" customHeight="1">
      <c r="A14" s="1103">
        <v>1985</v>
      </c>
      <c r="B14" s="1079">
        <v>18705.794905601597</v>
      </c>
      <c r="C14" s="1079">
        <v>20184.467045931553</v>
      </c>
      <c r="D14" s="1079">
        <v>22262.7</v>
      </c>
      <c r="E14" s="1079"/>
      <c r="F14" s="1104">
        <v>0.92674207661935759</v>
      </c>
      <c r="G14" s="1104">
        <v>0.90664955490266463</v>
      </c>
      <c r="H14" s="1105"/>
    </row>
    <row r="15" spans="1:8" ht="15" customHeight="1">
      <c r="A15" s="1103">
        <v>1986</v>
      </c>
      <c r="B15" s="1079">
        <v>18925.261117844126</v>
      </c>
      <c r="C15" s="1079">
        <v>20339.23600389266</v>
      </c>
      <c r="D15" s="1079">
        <v>22477.25</v>
      </c>
      <c r="E15" s="1079"/>
      <c r="F15" s="1104">
        <v>0.93048043270760428</v>
      </c>
      <c r="G15" s="1104">
        <v>0.90488097983039117</v>
      </c>
      <c r="H15" s="1105"/>
    </row>
    <row r="16" spans="1:8" ht="15" customHeight="1">
      <c r="A16" s="1103">
        <v>1987</v>
      </c>
      <c r="B16" s="1079">
        <v>19358.036530022568</v>
      </c>
      <c r="C16" s="1079">
        <v>20625.973255090557</v>
      </c>
      <c r="D16" s="1079">
        <v>22691.8</v>
      </c>
      <c r="E16" s="1079"/>
      <c r="F16" s="1104">
        <v>0.9385271807838178</v>
      </c>
      <c r="G16" s="1104">
        <v>0.90896153038060257</v>
      </c>
      <c r="H16" s="1105"/>
    </row>
    <row r="17" spans="1:8" ht="15" customHeight="1">
      <c r="A17" s="1103">
        <v>1988</v>
      </c>
      <c r="B17" s="1079">
        <v>19536.273519603979</v>
      </c>
      <c r="C17" s="1079">
        <v>20880.773472319474</v>
      </c>
      <c r="D17" s="1079">
        <v>22906.35</v>
      </c>
      <c r="E17" s="1079"/>
      <c r="F17" s="1104">
        <v>0.93561062503274484</v>
      </c>
      <c r="G17" s="1104">
        <v>0.91157139711562407</v>
      </c>
      <c r="H17" s="1105"/>
    </row>
    <row r="18" spans="1:8" ht="15" customHeight="1">
      <c r="A18" s="1103">
        <v>1989</v>
      </c>
      <c r="B18" s="1079">
        <v>19748.01189609884</v>
      </c>
      <c r="C18" s="1079">
        <v>21014.298279317096</v>
      </c>
      <c r="D18" s="1079">
        <v>23120.9</v>
      </c>
      <c r="E18" s="1079"/>
      <c r="F18" s="1104">
        <v>0.93974167652961449</v>
      </c>
      <c r="G18" s="1104">
        <v>0.9088875553856941</v>
      </c>
      <c r="H18" s="1105"/>
    </row>
    <row r="19" spans="1:8" ht="15" customHeight="1">
      <c r="A19" s="1103"/>
      <c r="B19" s="1079"/>
      <c r="C19" s="1079"/>
      <c r="D19" s="1079"/>
      <c r="E19" s="1079"/>
      <c r="F19" s="1104"/>
      <c r="G19" s="1104"/>
      <c r="H19" s="1105"/>
    </row>
    <row r="20" spans="1:8" ht="15" customHeight="1">
      <c r="A20" s="1103">
        <v>1990</v>
      </c>
      <c r="B20" s="1079">
        <v>19933.323866114646</v>
      </c>
      <c r="C20" s="1079">
        <v>21192.760800774897</v>
      </c>
      <c r="D20" s="1079">
        <v>23335.45</v>
      </c>
      <c r="E20" s="1079"/>
      <c r="F20" s="1104">
        <v>0.9405723045477774</v>
      </c>
      <c r="G20" s="1104">
        <v>0.90817879238561483</v>
      </c>
      <c r="H20" s="1105"/>
    </row>
    <row r="21" spans="1:8" ht="15" customHeight="1">
      <c r="A21" s="1103">
        <v>1991</v>
      </c>
      <c r="B21" s="1079">
        <v>20163.349576170578</v>
      </c>
      <c r="C21" s="1079">
        <v>21298.702593354479</v>
      </c>
      <c r="D21" s="1079">
        <v>23550</v>
      </c>
      <c r="E21" s="1079"/>
      <c r="F21" s="1104">
        <v>0.9466937945066124</v>
      </c>
      <c r="G21" s="1104">
        <v>0.90440350714881013</v>
      </c>
      <c r="H21" s="1105"/>
    </row>
    <row r="22" spans="1:8" ht="15" customHeight="1">
      <c r="A22" s="1103">
        <v>1992</v>
      </c>
      <c r="B22" s="1079">
        <v>19781.253824719195</v>
      </c>
      <c r="C22" s="1079">
        <v>21022.985721823781</v>
      </c>
      <c r="D22" s="1079">
        <v>23763</v>
      </c>
      <c r="E22" s="1079"/>
      <c r="F22" s="1104">
        <v>0.94093456022207378</v>
      </c>
      <c r="G22" s="1104">
        <v>0.88469409257348741</v>
      </c>
      <c r="H22" s="1105"/>
    </row>
    <row r="23" spans="1:8" ht="15" customHeight="1">
      <c r="A23" s="1103">
        <v>1993</v>
      </c>
      <c r="B23" s="1079">
        <v>19708.705479341639</v>
      </c>
      <c r="C23" s="1079">
        <v>21057.415394653399</v>
      </c>
      <c r="D23" s="1079">
        <v>23946</v>
      </c>
      <c r="E23" s="1079"/>
      <c r="F23" s="1104">
        <v>0.9359508329947176</v>
      </c>
      <c r="G23" s="1104">
        <v>0.87937089261895096</v>
      </c>
      <c r="H23" s="1105"/>
    </row>
    <row r="24" spans="1:8" ht="15" customHeight="1">
      <c r="A24" s="1103">
        <v>1994</v>
      </c>
      <c r="B24" s="1079">
        <v>19809.369784278424</v>
      </c>
      <c r="C24" s="1079">
        <v>21002.448626953828</v>
      </c>
      <c r="D24" s="1079">
        <v>24136</v>
      </c>
      <c r="E24" s="1079"/>
      <c r="F24" s="1104">
        <v>0.94319334550618794</v>
      </c>
      <c r="G24" s="1104">
        <v>0.87017105680120266</v>
      </c>
      <c r="H24" s="1105"/>
    </row>
    <row r="25" spans="1:8" ht="15" customHeight="1">
      <c r="A25" s="1103">
        <v>1995</v>
      </c>
      <c r="B25" s="1079">
        <v>19714.726217492753</v>
      </c>
      <c r="C25" s="1079">
        <v>20875.10420105364</v>
      </c>
      <c r="D25" s="1079">
        <v>24339</v>
      </c>
      <c r="E25" s="1079"/>
      <c r="F25" s="1104">
        <v>0.9444133081978906</v>
      </c>
      <c r="G25" s="1104">
        <v>0.85768126057166028</v>
      </c>
      <c r="H25" s="1105"/>
    </row>
    <row r="26" spans="1:8" ht="15" customHeight="1">
      <c r="A26" s="1103">
        <v>1996</v>
      </c>
      <c r="B26" s="1079">
        <v>19516.367641765479</v>
      </c>
      <c r="C26" s="1079">
        <v>20613.335867134443</v>
      </c>
      <c r="D26" s="1079">
        <v>24528</v>
      </c>
      <c r="E26" s="1079"/>
      <c r="F26" s="1104">
        <v>0.94678356611275361</v>
      </c>
      <c r="G26" s="1104">
        <v>0.84040019027782298</v>
      </c>
      <c r="H26" s="1105"/>
    </row>
    <row r="27" spans="1:8" ht="15" customHeight="1">
      <c r="A27" s="1103">
        <v>1997</v>
      </c>
      <c r="B27" s="1079">
        <v>20117.603611392169</v>
      </c>
      <c r="C27" s="1079">
        <v>21041.833111465439</v>
      </c>
      <c r="D27" s="1079">
        <v>24721</v>
      </c>
      <c r="E27" s="1079"/>
      <c r="F27" s="1104">
        <v>0.95607656922392048</v>
      </c>
      <c r="G27" s="1104">
        <v>0.85117240853790055</v>
      </c>
      <c r="H27" s="1105"/>
    </row>
    <row r="28" spans="1:8" ht="15" customHeight="1">
      <c r="A28" s="1103">
        <v>1998</v>
      </c>
      <c r="B28" s="1079">
        <v>19439.519653896477</v>
      </c>
      <c r="C28" s="1079">
        <v>20568.859240465459</v>
      </c>
      <c r="D28" s="1079">
        <v>24914</v>
      </c>
      <c r="E28" s="1079"/>
      <c r="F28" s="1104">
        <v>0.94509469030994131</v>
      </c>
      <c r="G28" s="1104">
        <v>0.8255944144041687</v>
      </c>
      <c r="H28" s="1105"/>
    </row>
    <row r="29" spans="1:8" ht="15" customHeight="1">
      <c r="A29" s="1103">
        <v>1999</v>
      </c>
      <c r="B29" s="1079">
        <v>18835.586572703523</v>
      </c>
      <c r="C29" s="1079">
        <v>19928.372852256074</v>
      </c>
      <c r="D29" s="1079">
        <v>25095</v>
      </c>
      <c r="E29" s="1079"/>
      <c r="F29" s="1104">
        <v>0.94516429978231575</v>
      </c>
      <c r="G29" s="1104">
        <v>0.7941172684700567</v>
      </c>
      <c r="H29" s="1105"/>
    </row>
    <row r="30" spans="1:8" ht="15" customHeight="1">
      <c r="A30" s="1103"/>
      <c r="B30" s="1079"/>
      <c r="C30" s="1079"/>
      <c r="D30" s="1079"/>
      <c r="E30" s="1079"/>
      <c r="F30" s="1104"/>
      <c r="G30" s="1104"/>
      <c r="H30" s="1105"/>
    </row>
    <row r="31" spans="1:8" ht="15" customHeight="1">
      <c r="A31" s="1055">
        <v>2000</v>
      </c>
      <c r="B31" s="1079">
        <v>18897.329248683007</v>
      </c>
      <c r="C31" s="1079">
        <v>20116.778472867951</v>
      </c>
      <c r="D31" s="1079">
        <v>25281</v>
      </c>
      <c r="E31" s="1079"/>
      <c r="F31" s="1104">
        <v>0.9393814856673175</v>
      </c>
      <c r="G31" s="1104">
        <v>0.79572716557366996</v>
      </c>
      <c r="H31" s="1105"/>
    </row>
    <row r="32" spans="1:8" ht="15" customHeight="1">
      <c r="A32" s="1055">
        <v>2001</v>
      </c>
      <c r="B32" s="1079">
        <v>18566.348983561442</v>
      </c>
      <c r="C32" s="1079">
        <v>19590.049666214189</v>
      </c>
      <c r="D32" s="1079">
        <v>25470</v>
      </c>
      <c r="E32" s="1079"/>
      <c r="F32" s="1104">
        <v>0.9477438444467926</v>
      </c>
      <c r="G32" s="1104">
        <v>0.76914211488866069</v>
      </c>
      <c r="H32" s="1105"/>
    </row>
    <row r="33" spans="1:11" ht="15" customHeight="1">
      <c r="A33" s="1055">
        <v>2002</v>
      </c>
      <c r="B33" s="1079">
        <v>18710.685776197752</v>
      </c>
      <c r="C33" s="1079">
        <v>19767.435471198954</v>
      </c>
      <c r="D33" s="1079">
        <v>25618</v>
      </c>
      <c r="E33" s="1079"/>
      <c r="F33" s="1104">
        <v>0.94654088050314467</v>
      </c>
      <c r="G33" s="1104">
        <v>0.77162290074162521</v>
      </c>
      <c r="H33" s="1105"/>
    </row>
    <row r="34" spans="1:11" ht="15" customHeight="1">
      <c r="A34" s="1055">
        <v>2003</v>
      </c>
      <c r="B34" s="1079">
        <v>18650.193991288197</v>
      </c>
      <c r="C34" s="1079">
        <v>19717.074668241472</v>
      </c>
      <c r="D34" s="1079">
        <v>25798</v>
      </c>
      <c r="E34" s="1079"/>
      <c r="F34" s="1104">
        <v>0.94589051900930754</v>
      </c>
      <c r="G34" s="1104">
        <v>0.76428694736962055</v>
      </c>
      <c r="H34" s="1105"/>
    </row>
    <row r="35" spans="1:11" ht="15" customHeight="1">
      <c r="A35" s="1055">
        <v>2004</v>
      </c>
      <c r="B35" s="1079">
        <v>18687.898551910192</v>
      </c>
      <c r="C35" s="1079">
        <v>19763.557883550257</v>
      </c>
      <c r="D35" s="1079">
        <v>25985</v>
      </c>
      <c r="E35" s="1079"/>
      <c r="F35" s="1104">
        <v>0.94557359874279701</v>
      </c>
      <c r="G35" s="1104">
        <v>0.76057563531076611</v>
      </c>
      <c r="H35" s="1105"/>
    </row>
    <row r="36" spans="1:11" ht="15" customHeight="1">
      <c r="A36" s="1055">
        <v>2005</v>
      </c>
      <c r="B36" s="1079">
        <v>18886.120471517635</v>
      </c>
      <c r="C36" s="1079">
        <v>19976.767079655849</v>
      </c>
      <c r="D36" s="1079">
        <v>26197</v>
      </c>
      <c r="E36" s="1079"/>
      <c r="F36" s="1104">
        <v>0.94540424865598416</v>
      </c>
      <c r="G36" s="1104">
        <v>0.76255934189624186</v>
      </c>
      <c r="H36" s="1105"/>
    </row>
    <row r="37" spans="1:11" ht="15" customHeight="1">
      <c r="A37" s="1055">
        <v>2006</v>
      </c>
      <c r="B37" s="1079">
        <v>19147.642222557432</v>
      </c>
      <c r="C37" s="1079">
        <v>20289.335144343218</v>
      </c>
      <c r="D37" s="1079">
        <v>26419</v>
      </c>
      <c r="E37" s="1079"/>
      <c r="F37" s="1104">
        <v>0.9437294069192752</v>
      </c>
      <c r="G37" s="1104">
        <v>0.76798270730698426</v>
      </c>
      <c r="H37" s="1105"/>
    </row>
    <row r="38" spans="1:11" s="657" customFormat="1" ht="15" customHeight="1">
      <c r="A38" s="1053">
        <v>2007</v>
      </c>
      <c r="B38" s="1106">
        <v>19257.469376272864</v>
      </c>
      <c r="C38" s="1106">
        <v>20399.879391519269</v>
      </c>
      <c r="D38" s="1106">
        <v>26656</v>
      </c>
      <c r="E38" s="1106"/>
      <c r="F38" s="1107">
        <v>0.94399917796958477</v>
      </c>
      <c r="G38" s="1107">
        <v>0.76530159782110108</v>
      </c>
      <c r="H38" s="1108"/>
    </row>
    <row r="39" spans="1:11" s="657" customFormat="1" ht="15" customHeight="1">
      <c r="A39" s="1109" t="s">
        <v>704</v>
      </c>
      <c r="B39" s="1079">
        <v>15450.873433782092</v>
      </c>
      <c r="C39" s="1079">
        <v>15642.782923492201</v>
      </c>
      <c r="D39" s="1079">
        <v>26911</v>
      </c>
      <c r="E39" s="1079"/>
      <c r="F39" s="1104">
        <v>0.9877317552350674</v>
      </c>
      <c r="G39" s="1104">
        <v>0.58127839632463307</v>
      </c>
      <c r="H39" s="1108"/>
    </row>
    <row r="40" spans="1:11" s="657" customFormat="1" ht="15" customHeight="1">
      <c r="A40" s="1110" t="s">
        <v>705</v>
      </c>
      <c r="B40" s="1079">
        <v>14928.744567375443</v>
      </c>
      <c r="C40" s="1079">
        <v>15265.539393606168</v>
      </c>
      <c r="D40" s="1079">
        <v>27109</v>
      </c>
      <c r="E40" s="1079"/>
      <c r="F40" s="1104">
        <v>0.97793757445794616</v>
      </c>
      <c r="G40" s="1104">
        <v>0.56311702363075611</v>
      </c>
      <c r="H40" s="1108"/>
    </row>
    <row r="41" spans="1:11" s="657" customFormat="1" ht="14.25">
      <c r="A41" s="1110" t="s">
        <v>706</v>
      </c>
      <c r="B41" s="1079">
        <v>14421.845321204088</v>
      </c>
      <c r="C41" s="1079">
        <v>14647.320108440757</v>
      </c>
      <c r="D41" s="1079">
        <v>27272</v>
      </c>
      <c r="E41" s="1079"/>
      <c r="F41" s="1104">
        <v>0.98460641362601642</v>
      </c>
      <c r="G41" s="1104">
        <v>0.53708272618219266</v>
      </c>
      <c r="H41" s="1108"/>
    </row>
    <row r="42" spans="1:11" s="657" customFormat="1" ht="15" customHeight="1">
      <c r="A42" s="1111">
        <v>2011</v>
      </c>
      <c r="B42" s="1106">
        <v>13755.550592247517</v>
      </c>
      <c r="C42" s="1106">
        <v>13895.99765245671</v>
      </c>
      <c r="D42" s="1106">
        <v>27418</v>
      </c>
      <c r="E42" s="1106"/>
      <c r="F42" s="1107">
        <v>0.98989298474842768</v>
      </c>
      <c r="G42" s="1107">
        <v>0.50682025138437192</v>
      </c>
      <c r="H42" s="1108"/>
    </row>
    <row r="43" spans="1:11" s="657" customFormat="1" ht="15" customHeight="1">
      <c r="A43" s="1112" t="s">
        <v>664</v>
      </c>
      <c r="B43" s="1113">
        <v>13512.523620440003</v>
      </c>
      <c r="C43" s="1113">
        <v>13709.561980008002</v>
      </c>
      <c r="D43" s="1113">
        <v>27768.354785672003</v>
      </c>
      <c r="E43" s="1113"/>
      <c r="F43" s="1114">
        <v>0.98562766922420053</v>
      </c>
      <c r="G43" s="1114">
        <v>0.49371171197660951</v>
      </c>
      <c r="H43" s="1108"/>
    </row>
    <row r="44" spans="1:11" s="657" customFormat="1" ht="15" customHeight="1">
      <c r="B44" s="1079"/>
      <c r="C44" s="1079"/>
      <c r="D44" s="1079"/>
      <c r="E44" s="1079"/>
      <c r="F44" s="1104"/>
      <c r="G44" s="1079"/>
      <c r="H44" s="1108"/>
      <c r="I44" s="10"/>
    </row>
    <row r="45" spans="1:11" s="657" customFormat="1" ht="15" customHeight="1">
      <c r="B45" s="1079"/>
      <c r="C45" s="1079"/>
      <c r="D45" s="1079"/>
      <c r="E45" s="1079"/>
      <c r="F45" s="1104"/>
      <c r="G45" s="1079"/>
      <c r="H45" s="1108"/>
      <c r="I45" s="10"/>
    </row>
    <row r="46" spans="1:11" s="657" customFormat="1" ht="15" customHeight="1" thickBot="1">
      <c r="A46" s="645"/>
      <c r="B46" s="1115"/>
      <c r="C46" s="1115"/>
      <c r="D46" s="1115"/>
      <c r="E46" s="1115"/>
      <c r="F46" s="1116"/>
      <c r="G46" s="1115"/>
      <c r="H46" s="1108"/>
      <c r="I46" s="10"/>
    </row>
    <row r="47" spans="1:11" s="657" customFormat="1" ht="15" customHeight="1" thickTop="1">
      <c r="B47" s="1079"/>
      <c r="C47" s="1079"/>
      <c r="D47" s="1079"/>
      <c r="E47" s="1079"/>
      <c r="F47" s="1104"/>
      <c r="G47" s="1079"/>
      <c r="H47" s="1108"/>
      <c r="I47" s="10"/>
    </row>
    <row r="48" spans="1:11">
      <c r="A48" s="10" t="s">
        <v>707</v>
      </c>
      <c r="B48" s="393"/>
      <c r="C48" s="393"/>
      <c r="D48" s="10"/>
      <c r="E48" s="10"/>
      <c r="F48" s="10"/>
      <c r="G48" s="10"/>
      <c r="H48" s="10"/>
      <c r="I48" s="10"/>
      <c r="J48" s="10"/>
      <c r="K48" s="10"/>
    </row>
    <row r="49" spans="1:11">
      <c r="A49" s="10" t="s">
        <v>708</v>
      </c>
      <c r="B49" s="393"/>
      <c r="C49" s="393"/>
      <c r="D49" s="10"/>
      <c r="E49" s="10"/>
      <c r="F49" s="10"/>
      <c r="G49" s="10"/>
      <c r="H49" s="10"/>
      <c r="I49" s="10"/>
      <c r="J49" s="10"/>
      <c r="K49" s="10"/>
    </row>
    <row r="50" spans="1:11">
      <c r="A50" s="24" t="s">
        <v>709</v>
      </c>
      <c r="B50" s="393"/>
      <c r="C50" s="393"/>
      <c r="D50" s="10"/>
      <c r="E50" s="10"/>
      <c r="F50" s="10"/>
      <c r="G50" s="10"/>
      <c r="H50" s="10"/>
      <c r="I50" s="10"/>
      <c r="J50" s="10"/>
      <c r="K50" s="10"/>
    </row>
    <row r="51" spans="1:11">
      <c r="A51" s="24" t="s">
        <v>710</v>
      </c>
      <c r="B51" s="393"/>
      <c r="C51" s="393"/>
      <c r="D51" s="10"/>
      <c r="E51" s="10"/>
      <c r="F51" s="10"/>
      <c r="G51" s="10"/>
      <c r="H51" s="10"/>
      <c r="I51" s="10"/>
      <c r="J51" s="10"/>
      <c r="K51" s="10"/>
    </row>
    <row r="52" spans="1:11">
      <c r="A52" s="264" t="s">
        <v>672</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6" t="s">
        <v>711</v>
      </c>
      <c r="B54" s="10"/>
      <c r="C54" s="10"/>
      <c r="D54" s="10"/>
      <c r="E54" s="10"/>
      <c r="F54" s="10"/>
      <c r="G54" s="10"/>
      <c r="H54" s="10"/>
      <c r="I54" s="10"/>
      <c r="J54" s="10"/>
      <c r="K54" s="10"/>
    </row>
    <row r="55" spans="1:11">
      <c r="A55" s="116" t="s">
        <v>712</v>
      </c>
      <c r="B55" s="10"/>
      <c r="C55" s="10"/>
      <c r="D55" s="10"/>
      <c r="E55" s="10"/>
      <c r="F55" s="10"/>
      <c r="G55" s="10"/>
      <c r="H55" s="10"/>
      <c r="I55" s="10"/>
      <c r="J55" s="10"/>
      <c r="K55" s="10"/>
    </row>
    <row r="56" spans="1:11">
      <c r="A56" s="116" t="s">
        <v>713</v>
      </c>
      <c r="B56" s="10"/>
      <c r="C56" s="10"/>
      <c r="D56" s="10"/>
      <c r="E56" s="10"/>
      <c r="F56" s="10"/>
      <c r="G56" s="10"/>
      <c r="H56" s="10"/>
      <c r="I56" s="10"/>
      <c r="J56" s="10"/>
      <c r="K56" s="10"/>
    </row>
    <row r="57" spans="1:11">
      <c r="A57" s="1068" t="s">
        <v>691</v>
      </c>
      <c r="B57" s="1"/>
      <c r="C57" s="1"/>
      <c r="D57" s="1"/>
      <c r="E57" s="1"/>
      <c r="F57" s="1"/>
      <c r="G57" s="1"/>
    </row>
    <row r="58" spans="1:11">
      <c r="A58" s="116" t="s">
        <v>655</v>
      </c>
    </row>
    <row r="59" spans="1:11">
      <c r="A59" s="1069"/>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B24" activePane="bottomRight" state="frozen"/>
      <selection activeCell="A52" sqref="A52:E52"/>
      <selection pane="topRight" activeCell="A52" sqref="A52:E52"/>
      <selection pane="bottomLeft" activeCell="A52" sqref="A52:E52"/>
      <selection pane="bottomRight" activeCell="U13" sqref="U13"/>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217</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93" t="s">
        <v>194</v>
      </c>
      <c r="K3" s="2394"/>
      <c r="L3" s="2394"/>
      <c r="M3" s="2394"/>
      <c r="N3" s="2394"/>
      <c r="O3" s="2394"/>
      <c r="P3" s="2394"/>
      <c r="Q3" s="305"/>
      <c r="R3" s="305"/>
      <c r="S3" s="306"/>
      <c r="T3" s="2397" t="s">
        <v>2043</v>
      </c>
      <c r="U3" s="2398"/>
      <c r="V3" s="270"/>
      <c r="W3" s="270"/>
      <c r="X3" s="270"/>
      <c r="Y3" s="2384" t="s">
        <v>234</v>
      </c>
      <c r="Z3" s="2385"/>
      <c r="AA3" s="156"/>
    </row>
    <row r="4" spans="1:29" ht="27.75" thickTop="1">
      <c r="A4" s="10"/>
      <c r="B4" s="275" t="s">
        <v>49</v>
      </c>
      <c r="C4" s="299"/>
      <c r="D4" s="2391" t="s">
        <v>225</v>
      </c>
      <c r="E4" s="2392"/>
      <c r="F4" s="298"/>
      <c r="G4" s="2391" t="s">
        <v>227</v>
      </c>
      <c r="H4" s="2392"/>
      <c r="I4" s="298"/>
      <c r="J4" s="274" t="s">
        <v>47</v>
      </c>
      <c r="K4" s="387" t="s">
        <v>223</v>
      </c>
      <c r="L4" s="387" t="s">
        <v>224</v>
      </c>
      <c r="M4" s="275" t="s">
        <v>48</v>
      </c>
      <c r="N4" s="274" t="s">
        <v>51</v>
      </c>
      <c r="O4" s="387" t="s">
        <v>226</v>
      </c>
      <c r="P4" s="274" t="s">
        <v>12</v>
      </c>
      <c r="Q4" s="2395" t="s">
        <v>195</v>
      </c>
      <c r="R4" s="2396"/>
      <c r="S4" s="298"/>
      <c r="T4" s="297"/>
      <c r="U4" s="297"/>
      <c r="V4" s="2389" t="s">
        <v>188</v>
      </c>
      <c r="W4" s="2390"/>
      <c r="X4" s="397"/>
      <c r="Y4" s="396" t="s">
        <v>1</v>
      </c>
      <c r="Z4" s="400" t="s">
        <v>239</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5"/>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1"/>
      <c r="E53" s="411"/>
      <c r="F53" s="411"/>
      <c r="G53" s="411"/>
      <c r="H53" s="411"/>
      <c r="I53" s="52"/>
      <c r="J53" s="52"/>
      <c r="K53" s="52"/>
      <c r="L53" s="52"/>
      <c r="M53" s="52"/>
      <c r="N53" s="52"/>
      <c r="O53" s="111"/>
      <c r="P53" s="52"/>
      <c r="Q53" s="411"/>
      <c r="R53" s="411"/>
      <c r="S53" s="52"/>
      <c r="T53" s="411"/>
      <c r="U53" s="411"/>
      <c r="V53" s="52"/>
      <c r="W53" s="52"/>
      <c r="X53" s="52"/>
      <c r="Z53" s="334"/>
    </row>
    <row r="54" spans="1:34" ht="15" customHeight="1">
      <c r="A54" s="104" t="s">
        <v>52</v>
      </c>
      <c r="J54" s="10"/>
      <c r="T54" s="106"/>
      <c r="U54" s="106"/>
      <c r="Y54" s="33"/>
      <c r="Z54" s="332"/>
      <c r="AB54" s="106"/>
      <c r="AC54" s="55"/>
    </row>
    <row r="55" spans="1:34" ht="15" customHeight="1">
      <c r="A55" s="382" t="s">
        <v>216</v>
      </c>
      <c r="J55" s="10"/>
      <c r="T55" s="106"/>
      <c r="U55" s="106"/>
      <c r="Y55" s="332"/>
      <c r="Z55" s="332"/>
      <c r="AB55" s="106"/>
      <c r="AC55" s="55"/>
    </row>
    <row r="56" spans="1:34" ht="15" customHeight="1">
      <c r="A56" s="383" t="s">
        <v>214</v>
      </c>
      <c r="J56" s="10"/>
      <c r="T56" s="106"/>
      <c r="U56" s="106"/>
      <c r="Y56" s="37"/>
      <c r="Z56" s="332"/>
      <c r="AB56" s="106"/>
      <c r="AC56" s="55"/>
    </row>
    <row r="57" spans="1:34" ht="15" customHeight="1">
      <c r="A57" s="357" t="s">
        <v>218</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219</v>
      </c>
      <c r="J60" s="10"/>
      <c r="T60" s="106"/>
      <c r="U60" s="106"/>
      <c r="Y60" s="153"/>
      <c r="Z60" s="207"/>
    </row>
    <row r="61" spans="1:34" ht="15" customHeight="1">
      <c r="A61" s="357" t="s">
        <v>220</v>
      </c>
      <c r="J61" s="10"/>
      <c r="Y61" s="153"/>
      <c r="Z61" s="207"/>
    </row>
    <row r="62" spans="1:34" ht="15" customHeight="1">
      <c r="A62" s="386" t="s">
        <v>221</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222</v>
      </c>
      <c r="J63" s="10"/>
      <c r="Y63" s="33"/>
      <c r="Z63" s="102"/>
    </row>
    <row r="64" spans="1:34" ht="15" customHeight="1">
      <c r="A64" s="104" t="s">
        <v>55</v>
      </c>
      <c r="J64" s="10"/>
      <c r="Y64" s="35"/>
      <c r="Z64" s="102"/>
    </row>
    <row r="65" spans="1:34" ht="15" customHeight="1">
      <c r="A65" s="403" t="s">
        <v>2042</v>
      </c>
      <c r="J65" s="10"/>
      <c r="Y65" s="35"/>
      <c r="Z65" s="102"/>
    </row>
    <row r="66" spans="1:34" ht="15" customHeight="1">
      <c r="A66" s="403" t="s">
        <v>235</v>
      </c>
      <c r="J66" s="10"/>
      <c r="Y66" s="35"/>
      <c r="Z66" s="102"/>
    </row>
    <row r="67" spans="1:34" ht="15" customHeight="1">
      <c r="A67" s="403" t="s">
        <v>236</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1901</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1" customWidth="1"/>
    <col min="2" max="2" width="13.85546875" style="641" customWidth="1"/>
    <col min="3" max="3" width="13.140625" style="641" customWidth="1"/>
    <col min="4" max="4" width="14.85546875" style="641" customWidth="1"/>
    <col min="5" max="5" width="11.7109375" style="641" customWidth="1"/>
    <col min="6" max="6" width="12.5703125" style="641" customWidth="1"/>
    <col min="7" max="7" width="9.140625" style="641"/>
    <col min="8" max="8" width="14" style="641" customWidth="1"/>
    <col min="9" max="9" width="14.140625" style="641" customWidth="1"/>
    <col min="10" max="11" width="9.140625" style="641"/>
    <col min="12" max="12" width="9.140625" style="653"/>
    <col min="13" max="13" width="15.85546875" style="653" customWidth="1"/>
    <col min="14" max="18" width="9.140625" style="653"/>
    <col min="19" max="19" width="14.7109375" style="653" bestFit="1" customWidth="1"/>
    <col min="20" max="26" width="14.7109375" style="641" bestFit="1" customWidth="1"/>
    <col min="27" max="16384" width="9.140625" style="641"/>
  </cols>
  <sheetData>
    <row r="1" spans="1:27" ht="21" customHeight="1">
      <c r="A1" s="1117" t="s">
        <v>1876</v>
      </c>
    </row>
    <row r="2" spans="1:27" ht="21" customHeight="1">
      <c r="A2" s="1117"/>
    </row>
    <row r="3" spans="1:27" ht="16.5" customHeight="1">
      <c r="A3" s="1036" t="s">
        <v>355</v>
      </c>
    </row>
    <row r="4" spans="1:27" ht="13.5" customHeight="1" thickBot="1">
      <c r="A4" s="645"/>
      <c r="B4" s="645"/>
      <c r="C4" s="645"/>
      <c r="D4" s="645"/>
      <c r="E4" s="645"/>
      <c r="F4" s="645"/>
      <c r="G4" s="645"/>
      <c r="H4" s="645"/>
      <c r="I4" s="910" t="s">
        <v>533</v>
      </c>
    </row>
    <row r="5" spans="1:27" ht="13.5" thickTop="1">
      <c r="A5" s="657"/>
      <c r="B5" s="1118"/>
      <c r="C5" s="1118"/>
      <c r="D5" s="1118"/>
      <c r="E5" s="1118"/>
      <c r="F5" s="1118"/>
      <c r="G5" s="1118"/>
      <c r="H5" s="1118"/>
      <c r="I5" s="1072"/>
    </row>
    <row r="6" spans="1:27" ht="12.75" customHeight="1">
      <c r="A6" s="1055"/>
      <c r="B6" s="2467" t="s">
        <v>714</v>
      </c>
      <c r="C6" s="2467"/>
      <c r="D6" s="2467"/>
      <c r="E6" s="1119"/>
      <c r="F6" s="1119"/>
      <c r="G6" s="1119"/>
      <c r="H6" s="1119"/>
      <c r="I6" s="1119"/>
    </row>
    <row r="7" spans="1:27" ht="27">
      <c r="A7" s="1055"/>
      <c r="B7" s="1120" t="s">
        <v>715</v>
      </c>
      <c r="C7" s="1120" t="s">
        <v>716</v>
      </c>
      <c r="D7" s="1120" t="s">
        <v>717</v>
      </c>
      <c r="E7" s="885"/>
      <c r="F7" s="1120" t="s">
        <v>718</v>
      </c>
      <c r="G7" s="1120" t="s">
        <v>719</v>
      </c>
      <c r="H7" s="1120" t="s">
        <v>720</v>
      </c>
      <c r="I7" s="1121" t="s">
        <v>721</v>
      </c>
    </row>
    <row r="8" spans="1:27">
      <c r="A8" s="1055">
        <v>2008</v>
      </c>
      <c r="B8" s="1122">
        <v>1624.011089881948</v>
      </c>
      <c r="C8" s="1122">
        <v>3428.6946894490652</v>
      </c>
      <c r="D8" s="1122">
        <v>18328.562620942965</v>
      </c>
      <c r="E8" s="1122"/>
      <c r="F8" s="1122">
        <v>2503.8964195351468</v>
      </c>
      <c r="G8" s="1123"/>
      <c r="H8" s="1122">
        <v>23381.268400273977</v>
      </c>
      <c r="I8" s="1122">
        <v>25885.164819809124</v>
      </c>
      <c r="T8" s="1124"/>
      <c r="U8" s="1124"/>
      <c r="V8" s="1124"/>
      <c r="W8" s="1124"/>
      <c r="X8" s="1124"/>
      <c r="Y8" s="1124"/>
      <c r="Z8" s="1124"/>
      <c r="AA8" s="653"/>
    </row>
    <row r="9" spans="1:27">
      <c r="A9" s="1055">
        <v>2009</v>
      </c>
      <c r="B9" s="1119">
        <v>1477.2787282916761</v>
      </c>
      <c r="C9" s="1119">
        <v>3298.6788970813436</v>
      </c>
      <c r="D9" s="1119">
        <v>19015.25486444082</v>
      </c>
      <c r="E9" s="1119"/>
      <c r="F9" s="1119">
        <v>2294.8216771670832</v>
      </c>
      <c r="G9" s="1125"/>
      <c r="H9" s="1119">
        <v>23791.212489813839</v>
      </c>
      <c r="I9" s="1119">
        <v>26086.034166980924</v>
      </c>
      <c r="T9" s="1124"/>
      <c r="U9" s="1124"/>
      <c r="V9" s="1124"/>
      <c r="W9" s="1124"/>
      <c r="X9" s="1124"/>
      <c r="Y9" s="1124"/>
      <c r="Z9" s="1124"/>
      <c r="AA9" s="653"/>
    </row>
    <row r="10" spans="1:27">
      <c r="A10" s="1055">
        <v>2010</v>
      </c>
      <c r="B10" s="1119">
        <v>1372.9791282567162</v>
      </c>
      <c r="C10" s="1119">
        <v>3259.1842252603378</v>
      </c>
      <c r="D10" s="1119">
        <v>19515.286429608183</v>
      </c>
      <c r="E10" s="1119"/>
      <c r="F10" s="1119">
        <v>2153.8522617060567</v>
      </c>
      <c r="G10" s="1125"/>
      <c r="H10" s="1119">
        <v>24147.449783125237</v>
      </c>
      <c r="I10" s="1119">
        <v>26301.302044831293</v>
      </c>
      <c r="T10" s="1124"/>
      <c r="U10" s="1124"/>
      <c r="V10" s="1124"/>
      <c r="W10" s="1124"/>
      <c r="X10" s="1124"/>
      <c r="Y10" s="1124"/>
      <c r="Z10" s="1124"/>
      <c r="AA10" s="653"/>
    </row>
    <row r="11" spans="1:27" s="657" customFormat="1">
      <c r="A11" s="1053">
        <v>2011</v>
      </c>
      <c r="B11" s="1120">
        <v>1382.8784939979967</v>
      </c>
      <c r="C11" s="1120">
        <v>3282.6833855899122</v>
      </c>
      <c r="D11" s="1120">
        <v>19655.994291757423</v>
      </c>
      <c r="E11" s="1120"/>
      <c r="F11" s="1120">
        <v>2169.3818286546698</v>
      </c>
      <c r="G11" s="1126"/>
      <c r="H11" s="1120">
        <v>24321.556171345332</v>
      </c>
      <c r="I11" s="1120">
        <v>26490.938000000002</v>
      </c>
      <c r="J11" s="641"/>
      <c r="L11" s="420"/>
      <c r="M11" s="655"/>
      <c r="N11" s="655"/>
      <c r="O11" s="655"/>
      <c r="P11" s="655"/>
      <c r="Q11" s="655"/>
      <c r="R11" s="655"/>
      <c r="S11" s="653"/>
      <c r="T11" s="1124"/>
      <c r="U11" s="1124"/>
      <c r="V11" s="1124"/>
      <c r="W11" s="1124"/>
      <c r="X11" s="1124"/>
      <c r="Y11" s="1124"/>
      <c r="Z11" s="1124"/>
      <c r="AA11" s="653"/>
    </row>
    <row r="12" spans="1:27" ht="14.25">
      <c r="A12" s="1127" t="s">
        <v>722</v>
      </c>
      <c r="B12" s="1122">
        <v>1269.2423760891813</v>
      </c>
      <c r="C12" s="1122">
        <v>2831.3395064569208</v>
      </c>
      <c r="D12" s="1122">
        <v>21051.825450703047</v>
      </c>
      <c r="E12" s="1122"/>
      <c r="F12" s="1122">
        <v>1576.2036667508451</v>
      </c>
      <c r="G12" s="1128"/>
      <c r="H12" s="1122">
        <v>25152.40733324915</v>
      </c>
      <c r="I12" s="1122">
        <v>26728.610999999997</v>
      </c>
      <c r="L12" s="156"/>
    </row>
    <row r="13" spans="1:27">
      <c r="A13" s="24">
        <v>2013</v>
      </c>
      <c r="B13" s="1119">
        <v>1231.7311301225377</v>
      </c>
      <c r="C13" s="1119">
        <v>2663.5392070861935</v>
      </c>
      <c r="D13" s="1119">
        <v>21559.044213030818</v>
      </c>
      <c r="E13" s="1119"/>
      <c r="F13" s="1119">
        <v>1501.4934497604495</v>
      </c>
      <c r="G13" s="709"/>
      <c r="H13" s="1119">
        <v>25454.314550239549</v>
      </c>
      <c r="I13" s="1119">
        <v>26955.807999999997</v>
      </c>
      <c r="L13" s="156"/>
      <c r="T13" s="653"/>
    </row>
    <row r="14" spans="1:27">
      <c r="A14" s="24">
        <v>2014</v>
      </c>
      <c r="B14" s="1119">
        <v>1170.0370949999999</v>
      </c>
      <c r="C14" s="1119">
        <v>2639.3860050000003</v>
      </c>
      <c r="D14" s="1119">
        <v>21985.813320000001</v>
      </c>
      <c r="E14" s="1119"/>
      <c r="F14" s="1119">
        <v>1387.718415</v>
      </c>
      <c r="G14" s="709"/>
      <c r="H14" s="1119">
        <v>25795.236420000001</v>
      </c>
      <c r="I14" s="1119">
        <v>27210.165000000001</v>
      </c>
      <c r="L14" s="21"/>
      <c r="M14" s="21"/>
      <c r="N14" s="21"/>
      <c r="O14" s="21"/>
      <c r="P14" s="21"/>
      <c r="Q14" s="21"/>
      <c r="R14" s="21"/>
    </row>
    <row r="15" spans="1:27" ht="13.5" thickBot="1">
      <c r="A15" s="29"/>
      <c r="B15" s="1129"/>
      <c r="C15" s="1129"/>
      <c r="D15" s="1129"/>
      <c r="E15" s="1129"/>
      <c r="F15" s="1129"/>
      <c r="G15" s="1130"/>
      <c r="H15" s="1129"/>
      <c r="I15" s="1129"/>
      <c r="L15" s="156"/>
    </row>
    <row r="16" spans="1:27" ht="21" customHeight="1" thickTop="1">
      <c r="A16" s="1117"/>
    </row>
    <row r="17" spans="1:19" ht="15" customHeight="1" thickBot="1">
      <c r="A17" s="60" t="s">
        <v>723</v>
      </c>
      <c r="B17" s="644"/>
      <c r="C17" s="645"/>
      <c r="D17" s="645"/>
      <c r="E17" s="645"/>
      <c r="F17" s="645"/>
      <c r="G17" s="645"/>
      <c r="H17" s="645"/>
      <c r="I17" s="910" t="s">
        <v>533</v>
      </c>
    </row>
    <row r="18" spans="1:19" ht="15" customHeight="1" thickTop="1">
      <c r="A18" s="1131"/>
      <c r="B18" s="1053" t="s">
        <v>714</v>
      </c>
      <c r="C18" s="1073"/>
      <c r="D18" s="1073"/>
      <c r="E18" s="1073"/>
      <c r="F18" s="1073"/>
      <c r="G18" s="1073"/>
      <c r="H18" s="1073"/>
      <c r="I18" s="648"/>
    </row>
    <row r="19" spans="1:19" s="1051" customFormat="1" ht="27">
      <c r="A19" s="651"/>
      <c r="B19" s="1132" t="s">
        <v>724</v>
      </c>
      <c r="C19" s="1132" t="s">
        <v>725</v>
      </c>
      <c r="D19" s="1132" t="s">
        <v>726</v>
      </c>
      <c r="E19" s="1132" t="s">
        <v>727</v>
      </c>
      <c r="F19" s="1132" t="s">
        <v>728</v>
      </c>
      <c r="G19" s="1133" t="s">
        <v>719</v>
      </c>
      <c r="H19" s="1133" t="s">
        <v>720</v>
      </c>
      <c r="I19" s="890" t="s">
        <v>721</v>
      </c>
      <c r="L19" s="1070"/>
      <c r="M19" s="1070"/>
      <c r="N19" s="1070"/>
      <c r="O19" s="1070"/>
      <c r="P19" s="1070"/>
      <c r="Q19" s="1070"/>
      <c r="R19" s="1070"/>
      <c r="S19" s="1070"/>
    </row>
    <row r="20" spans="1:19" ht="15" customHeight="1">
      <c r="A20" s="1103">
        <v>1976</v>
      </c>
      <c r="B20" s="1122"/>
      <c r="C20" s="1122"/>
      <c r="D20" s="1122"/>
      <c r="E20" s="1122"/>
      <c r="F20" s="1122"/>
      <c r="G20" s="1122">
        <v>1972.1080946918244</v>
      </c>
      <c r="H20" s="1122">
        <v>1972.1080946918244</v>
      </c>
      <c r="I20" s="1122">
        <v>19821.799999999996</v>
      </c>
    </row>
    <row r="21" spans="1:19" ht="15" customHeight="1">
      <c r="A21" s="1103">
        <v>1977</v>
      </c>
      <c r="B21" s="1119"/>
      <c r="C21" s="1119"/>
      <c r="D21" s="1119"/>
      <c r="E21" s="1119"/>
      <c r="F21" s="1119"/>
      <c r="G21" s="1119">
        <v>2560.2852674580199</v>
      </c>
      <c r="H21" s="1119">
        <v>2560.2852674580199</v>
      </c>
      <c r="I21" s="1119">
        <v>19983.147999999994</v>
      </c>
    </row>
    <row r="22" spans="1:19" ht="15" customHeight="1">
      <c r="A22" s="1103">
        <v>1978</v>
      </c>
      <c r="B22" s="1119"/>
      <c r="C22" s="1119"/>
      <c r="D22" s="1119"/>
      <c r="E22" s="1119"/>
      <c r="F22" s="1119"/>
      <c r="G22" s="1119">
        <v>3161.0775401193382</v>
      </c>
      <c r="H22" s="1119">
        <v>3161.0775401193382</v>
      </c>
      <c r="I22" s="1119">
        <v>20144.495999999992</v>
      </c>
    </row>
    <row r="23" spans="1:19" ht="15" customHeight="1">
      <c r="A23" s="1103">
        <v>1979</v>
      </c>
      <c r="B23" s="1119"/>
      <c r="C23" s="1119"/>
      <c r="D23" s="1119"/>
      <c r="E23" s="1119"/>
      <c r="F23" s="1119"/>
      <c r="G23" s="1119">
        <v>3545.4676926212414</v>
      </c>
      <c r="H23" s="1119">
        <v>3545.4676926212414</v>
      </c>
      <c r="I23" s="1119">
        <v>20305.84399999999</v>
      </c>
    </row>
    <row r="24" spans="1:19" ht="15" customHeight="1">
      <c r="A24" s="1103">
        <v>1980</v>
      </c>
      <c r="B24" s="1119"/>
      <c r="C24" s="1119"/>
      <c r="D24" s="1119"/>
      <c r="E24" s="1119"/>
      <c r="F24" s="1119"/>
      <c r="G24" s="1119">
        <v>4172.9055430876706</v>
      </c>
      <c r="H24" s="1119">
        <v>4172.9055430876706</v>
      </c>
      <c r="I24" s="1119">
        <v>20467.191999999988</v>
      </c>
    </row>
    <row r="25" spans="1:19" ht="15" customHeight="1">
      <c r="A25" s="1103">
        <v>1981</v>
      </c>
      <c r="B25" s="1119"/>
      <c r="C25" s="1119"/>
      <c r="D25" s="1119"/>
      <c r="E25" s="1119"/>
      <c r="F25" s="1119"/>
      <c r="G25" s="1119">
        <v>4494.57899274382</v>
      </c>
      <c r="H25" s="1119">
        <v>4494.57899274382</v>
      </c>
      <c r="I25" s="1119">
        <v>20628.54</v>
      </c>
    </row>
    <row r="26" spans="1:19" ht="15" customHeight="1">
      <c r="A26" s="1103">
        <v>1982</v>
      </c>
      <c r="B26" s="1119"/>
      <c r="C26" s="1119"/>
      <c r="D26" s="1119"/>
      <c r="E26" s="1119"/>
      <c r="F26" s="1119"/>
      <c r="G26" s="1119">
        <v>4985.3312256217105</v>
      </c>
      <c r="H26" s="1119">
        <v>4985.3312256217105</v>
      </c>
      <c r="I26" s="1119">
        <v>20851.9594</v>
      </c>
    </row>
    <row r="27" spans="1:19" ht="15" customHeight="1">
      <c r="A27" s="1103">
        <v>1983</v>
      </c>
      <c r="B27" s="1119">
        <v>1192.0540603602856</v>
      </c>
      <c r="C27" s="1119">
        <v>1166.6912080121945</v>
      </c>
      <c r="D27" s="1119">
        <v>884.52947563967996</v>
      </c>
      <c r="E27" s="1119">
        <v>668.94523068090496</v>
      </c>
      <c r="F27" s="1119">
        <v>1995.2110513831731</v>
      </c>
      <c r="G27" s="1119">
        <v>102.50819490686852</v>
      </c>
      <c r="H27" s="1119">
        <v>6009.9392209831067</v>
      </c>
      <c r="I27" s="1119">
        <v>21075.378799999999</v>
      </c>
      <c r="J27" s="654"/>
    </row>
    <row r="28" spans="1:19" ht="15" customHeight="1">
      <c r="A28" s="1103">
        <v>1984</v>
      </c>
      <c r="B28" s="1119">
        <v>876.99452349183969</v>
      </c>
      <c r="C28" s="1119">
        <v>1101.2925167727831</v>
      </c>
      <c r="D28" s="1119">
        <v>1005.6203869373095</v>
      </c>
      <c r="E28" s="1119">
        <v>896.12894945893447</v>
      </c>
      <c r="F28" s="1119">
        <v>2068.6440517759033</v>
      </c>
      <c r="G28" s="1119">
        <v>136.06702909933998</v>
      </c>
      <c r="H28" s="1119">
        <v>6084.7474575361093</v>
      </c>
      <c r="I28" s="1119">
        <v>21298.798199999997</v>
      </c>
    </row>
    <row r="29" spans="1:19" ht="15" customHeight="1">
      <c r="A29" s="1103">
        <v>1985</v>
      </c>
      <c r="B29" s="1119">
        <v>847.83808093989569</v>
      </c>
      <c r="C29" s="1119">
        <v>1249.2765662334068</v>
      </c>
      <c r="D29" s="1119">
        <v>1088.7011721160022</v>
      </c>
      <c r="E29" s="1119">
        <v>1023.4005118415912</v>
      </c>
      <c r="F29" s="1119">
        <v>2025.3909711341951</v>
      </c>
      <c r="G29" s="1119">
        <v>730.08279192046575</v>
      </c>
      <c r="H29" s="1119">
        <v>6964.6900941855574</v>
      </c>
      <c r="I29" s="1119">
        <v>21522.217599999996</v>
      </c>
    </row>
    <row r="30" spans="1:19" ht="15" customHeight="1">
      <c r="A30" s="1103">
        <v>1986</v>
      </c>
      <c r="B30" s="1119">
        <v>863.01002656033268</v>
      </c>
      <c r="C30" s="1119">
        <v>1300.9876150397015</v>
      </c>
      <c r="D30" s="1119">
        <v>1231.946812914875</v>
      </c>
      <c r="E30" s="1119">
        <v>1305.3026651725031</v>
      </c>
      <c r="F30" s="1119">
        <v>2486.5476390269587</v>
      </c>
      <c r="G30" s="1119">
        <v>398.06337475095341</v>
      </c>
      <c r="H30" s="1119">
        <v>7585.8581334653236</v>
      </c>
      <c r="I30" s="1119">
        <v>21745.636999999995</v>
      </c>
    </row>
    <row r="31" spans="1:19" ht="15" customHeight="1">
      <c r="A31" s="1103">
        <v>1987</v>
      </c>
      <c r="B31" s="1119">
        <v>1578.6735745705109</v>
      </c>
      <c r="C31" s="1119">
        <v>1453.7269392810349</v>
      </c>
      <c r="D31" s="1119">
        <v>1325.5208265492245</v>
      </c>
      <c r="E31" s="1119">
        <v>1461.3323866464812</v>
      </c>
      <c r="F31" s="1119">
        <v>3145.3957318524631</v>
      </c>
      <c r="G31" s="1119">
        <v>94.524845827690612</v>
      </c>
      <c r="H31" s="1119">
        <v>9059.1743047274049</v>
      </c>
      <c r="I31" s="1119">
        <v>21969.056399999994</v>
      </c>
    </row>
    <row r="32" spans="1:19" ht="15" customHeight="1">
      <c r="A32" s="1103">
        <v>1988</v>
      </c>
      <c r="B32" s="1119">
        <v>1320.4324189809613</v>
      </c>
      <c r="C32" s="1119">
        <v>1484.5292398982308</v>
      </c>
      <c r="D32" s="1119">
        <v>1260.2635846446292</v>
      </c>
      <c r="E32" s="1119">
        <v>1504.2208584083032</v>
      </c>
      <c r="F32" s="1119">
        <v>3623.257805853309</v>
      </c>
      <c r="G32" s="1119">
        <v>738.4356941277124</v>
      </c>
      <c r="H32" s="1119">
        <v>9931.1396019131444</v>
      </c>
      <c r="I32" s="1119">
        <v>22192.475799999993</v>
      </c>
    </row>
    <row r="33" spans="1:9" ht="15" customHeight="1">
      <c r="A33" s="1103">
        <v>1989</v>
      </c>
      <c r="B33" s="1119">
        <v>1265.2050114136264</v>
      </c>
      <c r="C33" s="1119">
        <v>1371.1794482670757</v>
      </c>
      <c r="D33" s="1119">
        <v>1385.2372817272269</v>
      </c>
      <c r="E33" s="1119">
        <v>1678.2890407811526</v>
      </c>
      <c r="F33" s="1119">
        <v>4060.551126374502</v>
      </c>
      <c r="G33" s="1119">
        <v>812.11022527490047</v>
      </c>
      <c r="H33" s="1119">
        <v>10572.572133838485</v>
      </c>
      <c r="I33" s="1119">
        <v>22415.895199999992</v>
      </c>
    </row>
    <row r="34" spans="1:9" ht="15" customHeight="1">
      <c r="A34" s="1103">
        <v>1990</v>
      </c>
      <c r="B34" s="1119">
        <v>1157.6423758829008</v>
      </c>
      <c r="C34" s="1119">
        <v>1504.1770440611308</v>
      </c>
      <c r="D34" s="1119">
        <v>1341.7389183525856</v>
      </c>
      <c r="E34" s="1119">
        <v>1857.2092372677032</v>
      </c>
      <c r="F34" s="1119">
        <v>4722.6177747664451</v>
      </c>
      <c r="G34" s="1119">
        <v>709.3131489273153</v>
      </c>
      <c r="H34" s="1119">
        <v>11292.69849925808</v>
      </c>
      <c r="I34" s="1119">
        <v>22639.314599999991</v>
      </c>
    </row>
    <row r="35" spans="1:9" ht="15" customHeight="1">
      <c r="A35" s="1103">
        <v>1991</v>
      </c>
      <c r="B35" s="1119">
        <v>1200.3541441219106</v>
      </c>
      <c r="C35" s="1119">
        <v>1519.9430182337912</v>
      </c>
      <c r="D35" s="1119">
        <v>1361.773609351301</v>
      </c>
      <c r="E35" s="1119">
        <v>2124.4534987572806</v>
      </c>
      <c r="F35" s="1119">
        <v>5193.5900423469675</v>
      </c>
      <c r="G35" s="1119">
        <v>697.67876246796982</v>
      </c>
      <c r="H35" s="1119">
        <v>12097.79307527922</v>
      </c>
      <c r="I35" s="1119">
        <v>22862.734</v>
      </c>
    </row>
    <row r="36" spans="1:9" ht="15" customHeight="1">
      <c r="A36" s="1103">
        <v>1992</v>
      </c>
      <c r="B36" s="1119">
        <v>1133.6612359118462</v>
      </c>
      <c r="C36" s="1119">
        <v>1305.4935872083036</v>
      </c>
      <c r="D36" s="1119">
        <v>1448.1468599827208</v>
      </c>
      <c r="E36" s="1119">
        <v>2160.3325172428795</v>
      </c>
      <c r="F36" s="1119">
        <v>5647.7727539326106</v>
      </c>
      <c r="G36" s="1119">
        <v>706.78212420052193</v>
      </c>
      <c r="H36" s="1119">
        <v>12402.189078478883</v>
      </c>
      <c r="I36" s="1119">
        <v>23016.502</v>
      </c>
    </row>
    <row r="37" spans="1:9" ht="15" customHeight="1">
      <c r="A37" s="1103">
        <v>1993</v>
      </c>
      <c r="B37" s="1119">
        <v>997.89559951298372</v>
      </c>
      <c r="C37" s="1119">
        <v>1423.5788241712553</v>
      </c>
      <c r="D37" s="1119">
        <v>1448.1786085108038</v>
      </c>
      <c r="E37" s="1119">
        <v>2515.595337679033</v>
      </c>
      <c r="F37" s="1119">
        <v>6259.0407806537842</v>
      </c>
      <c r="G37" s="1119">
        <v>646.01172787335713</v>
      </c>
      <c r="H37" s="1119">
        <v>13290.300878401218</v>
      </c>
      <c r="I37" s="1119">
        <v>23159.711000000003</v>
      </c>
    </row>
    <row r="38" spans="1:9" ht="15" customHeight="1">
      <c r="A38" s="1103">
        <v>1994</v>
      </c>
      <c r="B38" s="1119">
        <v>1043.9439873409794</v>
      </c>
      <c r="C38" s="1119">
        <v>1122.7724108748901</v>
      </c>
      <c r="D38" s="1119">
        <v>1403.9981380769498</v>
      </c>
      <c r="E38" s="1119">
        <v>2371.2441998173672</v>
      </c>
      <c r="F38" s="1119">
        <v>7735.8379959899921</v>
      </c>
      <c r="G38" s="1119">
        <v>658.32386140482163</v>
      </c>
      <c r="H38" s="1119">
        <v>14336.120593505002</v>
      </c>
      <c r="I38" s="1119">
        <v>23298.46</v>
      </c>
    </row>
    <row r="39" spans="1:9" ht="15" customHeight="1">
      <c r="A39" s="1103">
        <v>1995</v>
      </c>
      <c r="B39" s="1119">
        <v>913.62482848652769</v>
      </c>
      <c r="C39" s="1119">
        <v>1061.4640032940099</v>
      </c>
      <c r="D39" s="1119">
        <v>1336.9341203813333</v>
      </c>
      <c r="E39" s="1119">
        <v>2414.351991460323</v>
      </c>
      <c r="F39" s="1119">
        <v>8507.6658941370588</v>
      </c>
      <c r="G39" s="1119">
        <v>656.23576155551507</v>
      </c>
      <c r="H39" s="1119">
        <v>14890.276599314768</v>
      </c>
      <c r="I39" s="1119">
        <v>23470.105000000003</v>
      </c>
    </row>
    <row r="40" spans="1:9" ht="15" customHeight="1">
      <c r="A40" s="1103">
        <v>1996</v>
      </c>
      <c r="B40" s="1119">
        <v>728.15994270181307</v>
      </c>
      <c r="C40" s="1119">
        <v>949.86520664132615</v>
      </c>
      <c r="D40" s="1119">
        <v>1257.7308101213134</v>
      </c>
      <c r="E40" s="1119">
        <v>2546.9836956842637</v>
      </c>
      <c r="F40" s="1119">
        <v>9212.8519157424216</v>
      </c>
      <c r="G40" s="1119">
        <v>615.73120695997466</v>
      </c>
      <c r="H40" s="1119">
        <v>15311.32277785111</v>
      </c>
      <c r="I40" s="1119">
        <v>23627.609</v>
      </c>
    </row>
    <row r="41" spans="1:9" ht="15" customHeight="1">
      <c r="A41" s="1103">
        <v>1997</v>
      </c>
      <c r="B41" s="1119">
        <v>627.60178890110592</v>
      </c>
      <c r="C41" s="1119">
        <v>1010.6158159584973</v>
      </c>
      <c r="D41" s="1119">
        <v>1309.3251251037996</v>
      </c>
      <c r="E41" s="1119">
        <v>2764.3621083272592</v>
      </c>
      <c r="F41" s="1119">
        <v>8913.4025209768988</v>
      </c>
      <c r="G41" s="1119">
        <v>2056.6187974603404</v>
      </c>
      <c r="H41" s="1119">
        <v>16681.926156727903</v>
      </c>
      <c r="I41" s="1119">
        <v>23777.986999999997</v>
      </c>
    </row>
    <row r="42" spans="1:9" ht="15" customHeight="1">
      <c r="A42" s="1103">
        <v>1998</v>
      </c>
      <c r="B42" s="1119">
        <v>594.11734883546683</v>
      </c>
      <c r="C42" s="1119">
        <v>834.86403105923</v>
      </c>
      <c r="D42" s="1119">
        <v>1088.0096840412987</v>
      </c>
      <c r="E42" s="1119">
        <v>2831.0983231463988</v>
      </c>
      <c r="F42" s="1119">
        <v>9908.8441310123962</v>
      </c>
      <c r="G42" s="1119">
        <v>1617.032436395662</v>
      </c>
      <c r="H42" s="1119">
        <v>16873.965954490453</v>
      </c>
      <c r="I42" s="1119">
        <v>23937.522000000001</v>
      </c>
    </row>
    <row r="43" spans="1:9" ht="15" customHeight="1">
      <c r="A43" s="1103">
        <v>1999</v>
      </c>
      <c r="B43" s="1119">
        <v>651.74682646281656</v>
      </c>
      <c r="C43" s="1119">
        <v>951.28181802258962</v>
      </c>
      <c r="D43" s="1119">
        <v>1061.7999011153333</v>
      </c>
      <c r="E43" s="1119">
        <v>2604.921547288785</v>
      </c>
      <c r="F43" s="1119">
        <v>10627.2949246845</v>
      </c>
      <c r="G43" s="1119">
        <v>1506.9708713300306</v>
      </c>
      <c r="H43" s="1119">
        <v>17404.015888904054</v>
      </c>
      <c r="I43" s="1119">
        <v>24122.857</v>
      </c>
    </row>
    <row r="44" spans="1:9" ht="15" customHeight="1">
      <c r="A44" s="1055">
        <v>2000</v>
      </c>
      <c r="B44" s="1119">
        <v>512.58204677604567</v>
      </c>
      <c r="C44" s="1119">
        <v>619.02549600574866</v>
      </c>
      <c r="D44" s="1119">
        <v>1009.6626203632997</v>
      </c>
      <c r="E44" s="1119">
        <v>2808.8669418090567</v>
      </c>
      <c r="F44" s="1119">
        <v>10039.787468607426</v>
      </c>
      <c r="G44" s="1119">
        <v>3223.2729917227548</v>
      </c>
      <c r="H44" s="1119">
        <v>18213.197565284332</v>
      </c>
      <c r="I44" s="1119">
        <v>24333.192000000003</v>
      </c>
    </row>
    <row r="45" spans="1:9" ht="15" customHeight="1">
      <c r="A45" s="1055">
        <v>2001</v>
      </c>
      <c r="B45" s="1119">
        <v>435.77147360647638</v>
      </c>
      <c r="C45" s="1119">
        <v>606.56076848787461</v>
      </c>
      <c r="D45" s="1119">
        <v>990.57791031210911</v>
      </c>
      <c r="E45" s="1119">
        <v>2666.3831734211003</v>
      </c>
      <c r="F45" s="1119">
        <v>10598.252062367488</v>
      </c>
      <c r="G45" s="1119">
        <v>3778.0662201036553</v>
      </c>
      <c r="H45" s="1119">
        <v>19075.611608298706</v>
      </c>
      <c r="I45" s="1119">
        <v>24557.507999999998</v>
      </c>
    </row>
    <row r="46" spans="1:9" ht="15" customHeight="1">
      <c r="A46" s="1053">
        <v>2002</v>
      </c>
      <c r="B46" s="1120">
        <v>438.24031469167494</v>
      </c>
      <c r="C46" s="1120">
        <v>611.25717652030312</v>
      </c>
      <c r="D46" s="1120">
        <v>997.69603557466405</v>
      </c>
      <c r="E46" s="1120">
        <v>2684.3514311256022</v>
      </c>
      <c r="F46" s="1120">
        <v>10676.280006850377</v>
      </c>
      <c r="G46" s="1120">
        <v>4548.1678049561533</v>
      </c>
      <c r="H46" s="1120">
        <v>19955.992769718778</v>
      </c>
      <c r="I46" s="1120">
        <v>24716.354285714286</v>
      </c>
    </row>
    <row r="47" spans="1:9" ht="15" customHeight="1">
      <c r="A47" s="24" t="s">
        <v>729</v>
      </c>
      <c r="B47" s="1119">
        <v>996.15023609960258</v>
      </c>
      <c r="C47" s="1119">
        <v>1128.3053362579979</v>
      </c>
      <c r="D47" s="1119">
        <v>1275.4213911513061</v>
      </c>
      <c r="E47" s="1119">
        <v>1836.4571937105313</v>
      </c>
      <c r="F47" s="1119">
        <v>16187.753023175519</v>
      </c>
      <c r="G47" s="1125"/>
      <c r="H47" s="1119">
        <v>21424.087180394956</v>
      </c>
      <c r="I47" s="1119">
        <v>24871.12857142857</v>
      </c>
    </row>
    <row r="48" spans="1:9" ht="15" customHeight="1">
      <c r="A48" s="1055">
        <v>2004</v>
      </c>
      <c r="B48" s="1119">
        <v>898.591653444842</v>
      </c>
      <c r="C48" s="1119">
        <v>1096.2072452812595</v>
      </c>
      <c r="D48" s="1119">
        <v>1278.9084528281362</v>
      </c>
      <c r="E48" s="1119">
        <v>1723.8542507994409</v>
      </c>
      <c r="F48" s="1119">
        <v>17232.328181207104</v>
      </c>
      <c r="G48" s="1125"/>
      <c r="H48" s="1119">
        <v>22229.889783560779</v>
      </c>
      <c r="I48" s="1119">
        <v>25026.304857142855</v>
      </c>
    </row>
    <row r="49" spans="1:19" ht="15" customHeight="1">
      <c r="A49" s="1055">
        <v>2005</v>
      </c>
      <c r="B49" s="1119">
        <v>818.57815521296993</v>
      </c>
      <c r="C49" s="1119">
        <v>1008.916236896229</v>
      </c>
      <c r="D49" s="1119">
        <v>1318.6821345376113</v>
      </c>
      <c r="E49" s="1119">
        <v>1627.2039924294295</v>
      </c>
      <c r="F49" s="1119">
        <v>18098.29027665393</v>
      </c>
      <c r="G49" s="1125"/>
      <c r="H49" s="1119">
        <v>22871.670795730173</v>
      </c>
      <c r="I49" s="1119">
        <v>25255.534142857141</v>
      </c>
    </row>
    <row r="50" spans="1:19" ht="15" customHeight="1">
      <c r="A50" s="1055">
        <v>2006</v>
      </c>
      <c r="B50" s="1119">
        <v>622.44979699284056</v>
      </c>
      <c r="C50" s="1119">
        <v>811.56432283975994</v>
      </c>
      <c r="D50" s="1119">
        <v>839.11743256580121</v>
      </c>
      <c r="E50" s="1119">
        <v>1203.5699293966195</v>
      </c>
      <c r="F50" s="1119">
        <v>19636.600336118205</v>
      </c>
      <c r="G50" s="1125"/>
      <c r="H50" s="1119">
        <v>23113.301817913227</v>
      </c>
      <c r="I50" s="1119">
        <v>25453.426428571427</v>
      </c>
    </row>
    <row r="51" spans="1:19" s="657" customFormat="1" ht="15" customHeight="1" thickBot="1">
      <c r="A51" s="1134">
        <v>2007</v>
      </c>
      <c r="B51" s="1129">
        <v>580.68418594159618</v>
      </c>
      <c r="C51" s="1129">
        <v>762.93355165919672</v>
      </c>
      <c r="D51" s="1129">
        <v>785.55761085172651</v>
      </c>
      <c r="E51" s="1129">
        <v>1163.8821562379178</v>
      </c>
      <c r="F51" s="1129">
        <v>20590.407649556775</v>
      </c>
      <c r="G51" s="1135"/>
      <c r="H51" s="1129">
        <v>23883.465154247209</v>
      </c>
      <c r="I51" s="1129">
        <v>25658.651714285719</v>
      </c>
      <c r="J51" s="641"/>
      <c r="L51" s="655"/>
      <c r="M51" s="655"/>
      <c r="N51" s="655"/>
      <c r="O51" s="655"/>
      <c r="P51" s="655"/>
      <c r="Q51" s="655"/>
      <c r="R51" s="655"/>
      <c r="S51" s="655"/>
    </row>
    <row r="52" spans="1:19" ht="15" customHeight="1" thickTop="1">
      <c r="A52" s="1055"/>
      <c r="B52" s="1119"/>
      <c r="C52" s="1119"/>
      <c r="D52" s="1119"/>
      <c r="E52" s="1119"/>
      <c r="F52" s="1119"/>
      <c r="G52" s="1119"/>
      <c r="H52" s="1119"/>
      <c r="I52" s="1119"/>
    </row>
    <row r="53" spans="1:19">
      <c r="A53" s="1055"/>
      <c r="B53" s="1119"/>
      <c r="C53" s="1119"/>
      <c r="D53" s="1119"/>
      <c r="E53" s="1119"/>
      <c r="F53" s="1119"/>
      <c r="G53" s="1119"/>
      <c r="H53" s="1119"/>
      <c r="I53" s="1119"/>
    </row>
    <row r="55" spans="1:19">
      <c r="A55" s="24"/>
      <c r="B55" s="1119"/>
      <c r="C55" s="1119"/>
      <c r="D55" s="1119"/>
      <c r="E55" s="1119"/>
      <c r="F55" s="1119"/>
      <c r="G55" s="709"/>
      <c r="H55" s="1119"/>
      <c r="I55" s="1119"/>
      <c r="L55" s="156"/>
    </row>
    <row r="56" spans="1:19">
      <c r="A56" s="1109" t="s">
        <v>667</v>
      </c>
      <c r="B56" s="1119"/>
      <c r="C56" s="1119"/>
      <c r="D56" s="1119"/>
      <c r="E56" s="1119"/>
      <c r="F56" s="1119"/>
      <c r="G56" s="1119"/>
      <c r="H56" s="1119"/>
      <c r="I56" s="1119"/>
    </row>
    <row r="57" spans="1:19">
      <c r="A57" s="1109" t="s">
        <v>730</v>
      </c>
      <c r="B57" s="1119"/>
      <c r="C57" s="1119"/>
      <c r="D57" s="1119"/>
      <c r="E57" s="1119"/>
      <c r="F57" s="1119"/>
      <c r="G57" s="1119"/>
      <c r="H57" s="1119"/>
      <c r="I57" s="1119"/>
    </row>
    <row r="58" spans="1:19" s="10" customFormat="1">
      <c r="A58" s="10" t="s">
        <v>731</v>
      </c>
      <c r="B58" s="1136"/>
      <c r="C58" s="1136"/>
      <c r="D58" s="1136"/>
      <c r="E58" s="1136"/>
      <c r="F58" s="1136"/>
      <c r="G58" s="1136"/>
      <c r="H58" s="1136"/>
      <c r="I58" s="1136"/>
      <c r="L58" s="156"/>
      <c r="M58" s="156"/>
      <c r="N58" s="156"/>
      <c r="O58" s="156"/>
      <c r="P58" s="156"/>
      <c r="Q58" s="156"/>
      <c r="R58" s="156"/>
      <c r="S58" s="156"/>
    </row>
    <row r="59" spans="1:19" s="10" customFormat="1">
      <c r="A59" s="10" t="s">
        <v>732</v>
      </c>
      <c r="L59" s="156"/>
      <c r="M59" s="156"/>
      <c r="N59" s="156"/>
      <c r="O59" s="156"/>
      <c r="P59" s="156"/>
      <c r="Q59" s="156"/>
      <c r="R59" s="156"/>
      <c r="S59" s="156"/>
    </row>
    <row r="60" spans="1:19" s="10" customFormat="1">
      <c r="A60" s="24" t="s">
        <v>733</v>
      </c>
      <c r="L60" s="156"/>
      <c r="M60" s="156"/>
      <c r="N60" s="156"/>
      <c r="O60" s="156"/>
      <c r="P60" s="156"/>
      <c r="Q60" s="156"/>
      <c r="R60" s="156"/>
      <c r="S60" s="156"/>
    </row>
    <row r="61" spans="1:19" s="10" customFormat="1">
      <c r="A61" s="24" t="s">
        <v>734</v>
      </c>
      <c r="L61" s="156"/>
      <c r="M61" s="156"/>
      <c r="N61" s="156"/>
      <c r="O61" s="156"/>
      <c r="P61" s="156"/>
      <c r="Q61" s="156"/>
      <c r="R61" s="156"/>
      <c r="S61" s="156"/>
    </row>
    <row r="62" spans="1:19" s="10" customFormat="1">
      <c r="A62" s="264" t="s">
        <v>735</v>
      </c>
      <c r="L62" s="156"/>
      <c r="M62" s="156"/>
      <c r="N62" s="156"/>
      <c r="O62" s="156"/>
      <c r="P62" s="156"/>
      <c r="Q62" s="156"/>
      <c r="R62" s="156"/>
      <c r="S62" s="156"/>
    </row>
    <row r="63" spans="1:19" ht="15" customHeight="1">
      <c r="A63" s="10"/>
    </row>
    <row r="64" spans="1:19">
      <c r="A64" s="794" t="s">
        <v>736</v>
      </c>
      <c r="B64" s="1137"/>
      <c r="C64" s="1138"/>
      <c r="D64" s="1138"/>
      <c r="E64" s="1138"/>
      <c r="F64" s="1138"/>
      <c r="G64" s="1138"/>
      <c r="H64" s="1138"/>
      <c r="I64" s="116"/>
    </row>
    <row r="65" spans="1:19">
      <c r="A65" s="116" t="s">
        <v>737</v>
      </c>
    </row>
    <row r="66" spans="1:19" s="10" customFormat="1" ht="13.5" customHeight="1">
      <c r="A66" s="116" t="s">
        <v>738</v>
      </c>
      <c r="L66" s="156"/>
      <c r="M66" s="156"/>
      <c r="N66" s="156"/>
      <c r="O66" s="156"/>
      <c r="P66" s="156"/>
      <c r="Q66" s="156"/>
      <c r="R66" s="156"/>
      <c r="S66" s="156"/>
    </row>
    <row r="67" spans="1:19" s="10" customFormat="1">
      <c r="A67" s="1139" t="s">
        <v>691</v>
      </c>
      <c r="L67" s="156"/>
      <c r="M67" s="156"/>
      <c r="N67" s="156"/>
      <c r="O67" s="156"/>
      <c r="P67" s="156"/>
      <c r="Q67" s="156"/>
      <c r="R67" s="156"/>
      <c r="S67" s="156"/>
    </row>
    <row r="68" spans="1:19">
      <c r="A68" s="116" t="s">
        <v>655</v>
      </c>
    </row>
    <row r="69" spans="1:19">
      <c r="A69" s="1069"/>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0"/>
    <col min="2" max="2" width="7" style="1140" bestFit="1" customWidth="1"/>
    <col min="3" max="3" width="8.7109375" style="1140" bestFit="1" customWidth="1"/>
    <col min="4" max="4" width="8.140625" style="1140" bestFit="1" customWidth="1"/>
    <col min="5" max="5" width="11.5703125" style="1140" customWidth="1"/>
    <col min="6" max="6" width="8.28515625" style="1140" customWidth="1"/>
    <col min="7" max="7" width="6" style="1140" bestFit="1" customWidth="1"/>
    <col min="8" max="8" width="17.42578125" style="1140" customWidth="1"/>
    <col min="9" max="9" width="3.42578125" style="1140" customWidth="1"/>
    <col min="10" max="10" width="10.5703125" style="1140" customWidth="1"/>
    <col min="11" max="11" width="3.42578125" style="1140" customWidth="1"/>
    <col min="12" max="12" width="16.85546875" style="1140" customWidth="1"/>
    <col min="13" max="13" width="9.140625" style="1140"/>
    <col min="14" max="14" width="16.85546875" style="1140" bestFit="1" customWidth="1"/>
    <col min="15" max="15" width="14.42578125" style="1140" bestFit="1" customWidth="1"/>
    <col min="16" max="16" width="15.5703125" style="1140" bestFit="1" customWidth="1"/>
    <col min="17" max="17" width="18.7109375" style="1140" bestFit="1" customWidth="1"/>
    <col min="18" max="16384" width="9.140625" style="1140"/>
  </cols>
  <sheetData>
    <row r="1" spans="1:23" ht="15.75">
      <c r="A1" s="2469" t="s">
        <v>739</v>
      </c>
      <c r="B1" s="2469"/>
      <c r="C1" s="2469"/>
      <c r="D1" s="2469"/>
      <c r="E1" s="2469"/>
      <c r="F1" s="2469"/>
      <c r="G1" s="2469"/>
      <c r="H1" s="2469"/>
      <c r="I1" s="2469"/>
      <c r="J1" s="2469"/>
      <c r="K1" s="2469"/>
      <c r="L1" s="2469"/>
    </row>
    <row r="2" spans="1:23" ht="15.75">
      <c r="A2" s="1036" t="s">
        <v>355</v>
      </c>
      <c r="B2" s="832"/>
      <c r="C2" s="1141"/>
      <c r="D2" s="1141"/>
      <c r="E2" s="1141"/>
      <c r="F2" s="1141"/>
      <c r="G2" s="1141"/>
      <c r="H2" s="1141"/>
      <c r="I2" s="1141"/>
      <c r="J2" s="1141"/>
      <c r="K2" s="1141"/>
      <c r="L2" s="1141"/>
    </row>
    <row r="3" spans="1:23" ht="15.75">
      <c r="A3" s="1036"/>
      <c r="B3" s="832"/>
      <c r="C3" s="1141"/>
      <c r="D3" s="1141"/>
      <c r="E3" s="1141"/>
      <c r="F3" s="1141"/>
      <c r="G3" s="1141"/>
      <c r="H3" s="1141"/>
      <c r="I3" s="1141"/>
      <c r="J3" s="1141"/>
      <c r="K3" s="1141"/>
      <c r="L3" s="1141"/>
    </row>
    <row r="4" spans="1:23" ht="13.5" thickBot="1">
      <c r="A4" s="1142" t="s">
        <v>740</v>
      </c>
      <c r="B4" s="1143"/>
      <c r="C4" s="1143"/>
      <c r="D4" s="1143"/>
      <c r="E4" s="1143"/>
      <c r="F4" s="1143"/>
      <c r="G4" s="1143"/>
      <c r="H4" s="1144"/>
      <c r="I4" s="1144"/>
      <c r="J4" s="1144" t="s">
        <v>533</v>
      </c>
      <c r="K4" s="1143"/>
      <c r="L4" s="1144" t="s">
        <v>533</v>
      </c>
    </row>
    <row r="5" spans="1:23" ht="13.5" thickTop="1">
      <c r="A5" s="1145"/>
      <c r="B5" s="2470" t="s">
        <v>741</v>
      </c>
      <c r="C5" s="2470"/>
      <c r="D5" s="2470"/>
      <c r="E5" s="2470"/>
      <c r="F5" s="2470"/>
      <c r="G5" s="2470"/>
      <c r="H5" s="2470"/>
      <c r="I5" s="1146"/>
      <c r="J5" s="1146"/>
      <c r="K5" s="1145"/>
      <c r="L5" s="1145"/>
    </row>
    <row r="6" spans="1:23" ht="38.25">
      <c r="A6" s="1147"/>
      <c r="B6" s="1148" t="s">
        <v>742</v>
      </c>
      <c r="C6" s="1148" t="s">
        <v>743</v>
      </c>
      <c r="D6" s="1148" t="s">
        <v>744</v>
      </c>
      <c r="E6" s="1148" t="s">
        <v>745</v>
      </c>
      <c r="F6" s="1148" t="s">
        <v>746</v>
      </c>
      <c r="G6" s="1148" t="s">
        <v>747</v>
      </c>
      <c r="H6" s="1148" t="s">
        <v>748</v>
      </c>
      <c r="I6" s="1149"/>
      <c r="J6" s="1148" t="s">
        <v>749</v>
      </c>
      <c r="K6" s="1149"/>
      <c r="L6" s="1150" t="s">
        <v>750</v>
      </c>
    </row>
    <row r="7" spans="1:23" ht="14.25">
      <c r="A7" s="1151" t="s">
        <v>751</v>
      </c>
      <c r="B7" s="1152">
        <v>920</v>
      </c>
      <c r="C7" s="1152">
        <v>5930</v>
      </c>
      <c r="D7" s="1152">
        <v>8310</v>
      </c>
      <c r="E7" s="1152">
        <v>5530</v>
      </c>
      <c r="F7" s="1152">
        <v>2370</v>
      </c>
      <c r="G7" s="1152">
        <v>2760</v>
      </c>
      <c r="H7" s="1152">
        <v>23070</v>
      </c>
      <c r="I7" s="1153"/>
      <c r="J7" s="1154" t="s">
        <v>293</v>
      </c>
      <c r="K7" s="1152"/>
      <c r="L7" s="893">
        <v>25840</v>
      </c>
      <c r="N7" s="1155"/>
      <c r="O7" s="1155"/>
      <c r="P7" s="1155"/>
      <c r="Q7" s="1155"/>
      <c r="R7" s="1155"/>
      <c r="S7" s="1155"/>
      <c r="T7" s="1155"/>
      <c r="U7" s="1155"/>
      <c r="V7" s="1155"/>
      <c r="W7" s="1155"/>
    </row>
    <row r="8" spans="1:23">
      <c r="A8" s="1151">
        <v>2004</v>
      </c>
      <c r="B8" s="1152">
        <v>990</v>
      </c>
      <c r="C8" s="1152">
        <v>6090</v>
      </c>
      <c r="D8" s="1152">
        <v>8110</v>
      </c>
      <c r="E8" s="1152">
        <v>6200</v>
      </c>
      <c r="F8" s="1152">
        <v>1890</v>
      </c>
      <c r="G8" s="1152">
        <v>2750</v>
      </c>
      <c r="H8" s="1152">
        <v>23290</v>
      </c>
      <c r="I8" s="1153"/>
      <c r="J8" s="1154" t="s">
        <v>293</v>
      </c>
      <c r="K8" s="1152"/>
      <c r="L8" s="893">
        <v>26040</v>
      </c>
      <c r="N8" s="1155"/>
      <c r="O8" s="1155"/>
      <c r="P8" s="1155"/>
      <c r="Q8" s="1155"/>
      <c r="R8" s="1155"/>
      <c r="S8" s="1155"/>
      <c r="W8" s="1155"/>
    </row>
    <row r="9" spans="1:23">
      <c r="A9" s="1151">
        <v>2005</v>
      </c>
      <c r="B9" s="1152">
        <v>1030</v>
      </c>
      <c r="C9" s="1152">
        <v>5700</v>
      </c>
      <c r="D9" s="1152">
        <v>7870</v>
      </c>
      <c r="E9" s="1152">
        <v>6740</v>
      </c>
      <c r="F9" s="1152">
        <v>1960</v>
      </c>
      <c r="G9" s="1152">
        <v>2960</v>
      </c>
      <c r="H9" s="1152">
        <v>23310</v>
      </c>
      <c r="I9" s="1153"/>
      <c r="J9" s="1154" t="s">
        <v>293</v>
      </c>
      <c r="K9" s="1152"/>
      <c r="L9" s="893">
        <v>26270</v>
      </c>
      <c r="N9" s="1155"/>
      <c r="O9" s="1155"/>
      <c r="P9" s="1155"/>
      <c r="Q9" s="1155"/>
      <c r="R9" s="1155"/>
      <c r="S9" s="1155"/>
      <c r="W9" s="1155"/>
    </row>
    <row r="10" spans="1:23">
      <c r="A10" s="1151">
        <v>2006</v>
      </c>
      <c r="B10" s="1152">
        <v>980</v>
      </c>
      <c r="C10" s="1152">
        <v>5310</v>
      </c>
      <c r="D10" s="1152">
        <v>7900</v>
      </c>
      <c r="E10" s="1152">
        <v>7500</v>
      </c>
      <c r="F10" s="1152">
        <v>1870</v>
      </c>
      <c r="G10" s="1152">
        <v>2950</v>
      </c>
      <c r="H10" s="1152">
        <v>23570</v>
      </c>
      <c r="I10" s="1153"/>
      <c r="J10" s="1154" t="s">
        <v>293</v>
      </c>
      <c r="K10" s="1152"/>
      <c r="L10" s="893">
        <v>26520</v>
      </c>
      <c r="N10" s="1155"/>
      <c r="O10" s="1155"/>
      <c r="P10" s="1155"/>
      <c r="Q10" s="1155"/>
      <c r="R10" s="1155"/>
      <c r="S10" s="1155"/>
      <c r="W10" s="1155"/>
    </row>
    <row r="11" spans="1:23">
      <c r="A11" s="1156">
        <v>2007</v>
      </c>
      <c r="B11" s="1157">
        <v>880</v>
      </c>
      <c r="C11" s="1157">
        <v>5040</v>
      </c>
      <c r="D11" s="1157">
        <v>7760</v>
      </c>
      <c r="E11" s="1157">
        <v>8340</v>
      </c>
      <c r="F11" s="1157">
        <v>1890</v>
      </c>
      <c r="G11" s="1157">
        <v>2860</v>
      </c>
      <c r="H11" s="1157">
        <v>23910</v>
      </c>
      <c r="I11" s="1158"/>
      <c r="J11" s="1159" t="s">
        <v>293</v>
      </c>
      <c r="K11" s="1157"/>
      <c r="L11" s="1160">
        <v>26770</v>
      </c>
      <c r="N11" s="1155"/>
      <c r="O11" s="1155"/>
      <c r="P11" s="1155"/>
      <c r="Q11" s="1155"/>
      <c r="R11" s="1155"/>
      <c r="S11" s="1155"/>
      <c r="T11" s="1155"/>
      <c r="U11" s="1155"/>
      <c r="W11" s="1155"/>
    </row>
    <row r="12" spans="1:23" ht="14.25">
      <c r="A12" s="1161" t="s">
        <v>752</v>
      </c>
      <c r="B12" s="1162">
        <v>800</v>
      </c>
      <c r="C12" s="1162">
        <v>4810</v>
      </c>
      <c r="D12" s="1162">
        <v>7390</v>
      </c>
      <c r="E12" s="1162">
        <v>8690</v>
      </c>
      <c r="F12" s="1162">
        <v>2010</v>
      </c>
      <c r="G12" s="1162">
        <v>3350</v>
      </c>
      <c r="H12" s="1162">
        <v>23700</v>
      </c>
      <c r="I12" s="1163"/>
      <c r="J12" s="1164">
        <v>10430</v>
      </c>
      <c r="K12" s="1165"/>
      <c r="L12" s="894">
        <v>27050</v>
      </c>
      <c r="N12" s="1155"/>
      <c r="O12" s="1155"/>
      <c r="P12" s="1155"/>
      <c r="Q12" s="1155"/>
      <c r="R12" s="1155"/>
      <c r="S12" s="1155"/>
      <c r="T12" s="1155"/>
      <c r="U12" s="1155"/>
      <c r="W12" s="1155"/>
    </row>
    <row r="13" spans="1:23">
      <c r="A13" s="1166">
        <v>2009</v>
      </c>
      <c r="B13" s="1152">
        <v>800</v>
      </c>
      <c r="C13" s="1152">
        <v>4750</v>
      </c>
      <c r="D13" s="1152">
        <v>6950</v>
      </c>
      <c r="E13" s="1152">
        <v>9390</v>
      </c>
      <c r="F13" s="1152">
        <v>1970</v>
      </c>
      <c r="G13" s="1152">
        <v>3400</v>
      </c>
      <c r="H13" s="1152">
        <v>23870</v>
      </c>
      <c r="I13" s="1153"/>
      <c r="J13" s="1167">
        <v>11240</v>
      </c>
      <c r="K13" s="1153"/>
      <c r="L13" s="893">
        <v>27270</v>
      </c>
      <c r="N13" s="1155"/>
      <c r="O13" s="1155"/>
      <c r="P13" s="1155"/>
      <c r="Q13" s="1155"/>
      <c r="R13" s="1155"/>
      <c r="S13" s="1155"/>
      <c r="T13" s="1155"/>
      <c r="U13" s="1155"/>
      <c r="W13" s="1155"/>
    </row>
    <row r="14" spans="1:23">
      <c r="A14" s="1166">
        <v>2010</v>
      </c>
      <c r="B14" s="1168">
        <v>780</v>
      </c>
      <c r="C14" s="1168">
        <v>4590</v>
      </c>
      <c r="D14" s="1168">
        <v>6220</v>
      </c>
      <c r="E14" s="1168">
        <v>10340</v>
      </c>
      <c r="F14" s="1168">
        <v>2090</v>
      </c>
      <c r="G14" s="1152">
        <v>3440</v>
      </c>
      <c r="H14" s="1152">
        <v>24010</v>
      </c>
      <c r="I14" s="1152"/>
      <c r="J14" s="1167">
        <v>12810</v>
      </c>
      <c r="K14" s="1152"/>
      <c r="L14" s="893">
        <v>27450</v>
      </c>
      <c r="R14" s="1155"/>
      <c r="S14" s="1155"/>
      <c r="T14" s="1155"/>
      <c r="U14" s="1155"/>
      <c r="W14" s="1155"/>
    </row>
    <row r="15" spans="1:23">
      <c r="A15" s="1166">
        <v>2011</v>
      </c>
      <c r="B15" s="1168">
        <v>690</v>
      </c>
      <c r="C15" s="1168">
        <v>4070</v>
      </c>
      <c r="D15" s="1168">
        <v>5840</v>
      </c>
      <c r="E15" s="1168">
        <v>11410</v>
      </c>
      <c r="F15" s="1168">
        <v>2130</v>
      </c>
      <c r="G15" s="1152">
        <v>3460</v>
      </c>
      <c r="H15" s="1152">
        <v>24150</v>
      </c>
      <c r="I15" s="1152"/>
      <c r="J15" s="1167">
        <v>13930</v>
      </c>
      <c r="K15" s="1152"/>
      <c r="L15" s="893">
        <v>27610</v>
      </c>
      <c r="R15" s="1155"/>
      <c r="S15" s="1155"/>
      <c r="T15" s="1155"/>
      <c r="U15" s="1155"/>
      <c r="W15" s="1155"/>
    </row>
    <row r="16" spans="1:23">
      <c r="A16" s="1166">
        <v>2012</v>
      </c>
      <c r="B16" s="1167">
        <v>610</v>
      </c>
      <c r="C16" s="1167">
        <v>3470</v>
      </c>
      <c r="D16" s="1167">
        <v>5490</v>
      </c>
      <c r="E16" s="1167">
        <v>12650</v>
      </c>
      <c r="F16" s="1167">
        <v>2060</v>
      </c>
      <c r="G16" s="1152">
        <v>3490</v>
      </c>
      <c r="H16" s="1152">
        <v>24280</v>
      </c>
      <c r="I16" s="1152"/>
      <c r="J16" s="1167">
        <v>15200</v>
      </c>
      <c r="K16" s="1152"/>
      <c r="L16" s="893">
        <v>27770</v>
      </c>
      <c r="R16" s="1155"/>
      <c r="S16" s="1155"/>
      <c r="T16" s="1155"/>
      <c r="U16" s="1155"/>
      <c r="W16" s="1155"/>
    </row>
    <row r="17" spans="1:22" s="1153" customFormat="1">
      <c r="A17" s="1151">
        <v>2013</v>
      </c>
      <c r="B17" s="1167">
        <v>586.19400000000007</v>
      </c>
      <c r="C17" s="1167">
        <v>2958.884</v>
      </c>
      <c r="D17" s="1167">
        <v>4996.6059999999998</v>
      </c>
      <c r="E17" s="1167">
        <v>13677.86</v>
      </c>
      <c r="F17" s="1167">
        <v>2121.4639999999999</v>
      </c>
      <c r="G17" s="1167">
        <v>3600.9059999999999</v>
      </c>
      <c r="H17" s="1167">
        <v>24341.008000000002</v>
      </c>
      <c r="I17" s="1152"/>
      <c r="J17" s="1167" t="s">
        <v>293</v>
      </c>
      <c r="K17" s="1152"/>
      <c r="L17" s="893">
        <v>27914</v>
      </c>
      <c r="M17" s="1140"/>
      <c r="N17" s="1140"/>
      <c r="O17" s="1140"/>
      <c r="P17" s="1140"/>
      <c r="Q17" s="1140"/>
      <c r="R17" s="1155"/>
      <c r="S17" s="1155"/>
    </row>
    <row r="18" spans="1:22" s="1153" customFormat="1">
      <c r="A18" s="1166">
        <v>2014</v>
      </c>
      <c r="B18" s="1167">
        <v>449.16800000000001</v>
      </c>
      <c r="C18" s="1167">
        <v>2638.8620000000001</v>
      </c>
      <c r="D18" s="1167">
        <v>4940.848</v>
      </c>
      <c r="E18" s="1167">
        <v>14261.084000000001</v>
      </c>
      <c r="F18" s="1167">
        <v>2189.694</v>
      </c>
      <c r="G18" s="1167">
        <v>3593.3440000000001</v>
      </c>
      <c r="H18" s="1167">
        <v>24520</v>
      </c>
      <c r="I18" s="1152"/>
      <c r="J18" s="1167" t="s">
        <v>293</v>
      </c>
      <c r="K18" s="1152"/>
      <c r="L18" s="893">
        <v>28073</v>
      </c>
      <c r="M18" s="1140"/>
      <c r="N18" s="1140"/>
      <c r="O18" s="1140"/>
      <c r="P18" s="1140"/>
      <c r="Q18" s="1140"/>
      <c r="R18" s="1155"/>
      <c r="S18" s="1155"/>
    </row>
    <row r="19" spans="1:22" s="1153" customFormat="1">
      <c r="A19" s="1166"/>
      <c r="B19" s="1167"/>
      <c r="C19" s="1167"/>
      <c r="D19" s="1167"/>
      <c r="E19" s="1167"/>
      <c r="F19" s="1167"/>
      <c r="G19" s="1167"/>
      <c r="H19" s="1167"/>
      <c r="I19" s="1152"/>
      <c r="J19" s="1152"/>
      <c r="K19" s="1152"/>
      <c r="L19" s="893"/>
    </row>
    <row r="20" spans="1:22" s="1153" customFormat="1" ht="13.5" thickBot="1">
      <c r="A20" s="1169"/>
      <c r="B20" s="1170"/>
      <c r="C20" s="1170"/>
      <c r="D20" s="1170"/>
      <c r="E20" s="1170"/>
      <c r="F20" s="1170"/>
      <c r="G20" s="1170"/>
      <c r="H20" s="1170"/>
      <c r="I20" s="1171"/>
      <c r="J20" s="1171"/>
      <c r="K20" s="1171"/>
      <c r="L20" s="900"/>
    </row>
    <row r="21" spans="1:22" ht="16.5" thickTop="1">
      <c r="A21" s="1036"/>
      <c r="B21" s="832"/>
      <c r="C21" s="1141"/>
      <c r="D21" s="1141"/>
      <c r="E21" s="1141"/>
      <c r="F21" s="1141"/>
      <c r="G21" s="1141"/>
      <c r="H21" s="1141"/>
      <c r="I21" s="1141"/>
      <c r="J21" s="1141"/>
      <c r="K21" s="1141"/>
      <c r="L21" s="1141"/>
    </row>
    <row r="22" spans="1:22" ht="13.5" thickBot="1">
      <c r="A22" s="1142" t="s">
        <v>753</v>
      </c>
      <c r="B22" s="1143"/>
      <c r="C22" s="1143"/>
      <c r="D22" s="1143"/>
      <c r="E22" s="1143"/>
      <c r="F22" s="1143"/>
      <c r="G22" s="1143"/>
      <c r="H22" s="1144" t="s">
        <v>533</v>
      </c>
      <c r="I22" s="1143"/>
      <c r="J22" s="1143"/>
      <c r="K22" s="1143"/>
      <c r="L22" s="1144" t="s">
        <v>533</v>
      </c>
    </row>
    <row r="23" spans="1:22" ht="16.5" customHeight="1" thickTop="1">
      <c r="A23" s="1153"/>
      <c r="B23" s="2470" t="s">
        <v>741</v>
      </c>
      <c r="C23" s="2470"/>
      <c r="D23" s="2470"/>
      <c r="E23" s="2470"/>
      <c r="F23" s="2470"/>
      <c r="G23" s="2470"/>
      <c r="H23" s="2470"/>
    </row>
    <row r="24" spans="1:22" ht="27">
      <c r="A24" s="1147"/>
      <c r="B24" s="1172" t="s">
        <v>742</v>
      </c>
      <c r="C24" s="1172" t="s">
        <v>743</v>
      </c>
      <c r="D24" s="1172" t="s">
        <v>754</v>
      </c>
      <c r="E24" s="1172" t="s">
        <v>755</v>
      </c>
      <c r="F24" s="1172"/>
      <c r="G24" s="1172"/>
      <c r="H24" s="1172" t="s">
        <v>756</v>
      </c>
      <c r="L24" s="1172" t="s">
        <v>750</v>
      </c>
    </row>
    <row r="25" spans="1:22">
      <c r="A25" s="1173">
        <v>1976</v>
      </c>
      <c r="B25" s="1155">
        <v>7550</v>
      </c>
      <c r="C25" s="1155">
        <v>6030</v>
      </c>
      <c r="D25" s="1155">
        <v>450</v>
      </c>
      <c r="E25" s="1155">
        <v>1240</v>
      </c>
      <c r="F25" s="1155"/>
      <c r="G25" s="1155"/>
      <c r="H25" s="1155">
        <v>15280</v>
      </c>
      <c r="I25" s="1155"/>
      <c r="J25" s="1155"/>
      <c r="K25" s="1155"/>
      <c r="L25" s="1155">
        <v>20360</v>
      </c>
      <c r="M25" s="1174"/>
      <c r="N25" s="1155"/>
      <c r="O25" s="1155"/>
      <c r="P25" s="1155"/>
      <c r="Q25" s="1155"/>
      <c r="R25" s="1155"/>
      <c r="S25" s="1155"/>
      <c r="T25" s="1155"/>
      <c r="U25" s="1155"/>
      <c r="V25" s="1155"/>
    </row>
    <row r="26" spans="1:22">
      <c r="A26" s="1173">
        <v>1977</v>
      </c>
      <c r="B26" s="1155">
        <v>6820</v>
      </c>
      <c r="C26" s="1155">
        <v>7260</v>
      </c>
      <c r="D26" s="1155">
        <v>670</v>
      </c>
      <c r="E26" s="1155">
        <v>840</v>
      </c>
      <c r="F26" s="1155"/>
      <c r="G26" s="1155"/>
      <c r="H26" s="1155">
        <v>15590</v>
      </c>
      <c r="I26" s="1155"/>
      <c r="J26" s="1155"/>
      <c r="K26" s="1155"/>
      <c r="L26" s="1155">
        <v>20570</v>
      </c>
      <c r="N26" s="1155"/>
      <c r="O26" s="1155"/>
      <c r="P26" s="1155"/>
      <c r="Q26" s="1155"/>
      <c r="R26" s="1155"/>
      <c r="S26" s="1155"/>
      <c r="T26" s="1155"/>
      <c r="U26" s="1155"/>
      <c r="V26" s="1155"/>
    </row>
    <row r="27" spans="1:22">
      <c r="A27" s="1173">
        <v>1978</v>
      </c>
      <c r="B27" s="1155">
        <v>6040</v>
      </c>
      <c r="C27" s="1155">
        <v>7570</v>
      </c>
      <c r="D27" s="1155">
        <v>1060</v>
      </c>
      <c r="E27" s="1155">
        <v>930</v>
      </c>
      <c r="F27" s="1155"/>
      <c r="G27" s="1155"/>
      <c r="H27" s="1155">
        <v>15610</v>
      </c>
      <c r="I27" s="1155"/>
      <c r="J27" s="1155"/>
      <c r="K27" s="1155"/>
      <c r="L27" s="1155">
        <v>20790</v>
      </c>
      <c r="N27" s="1155"/>
      <c r="O27" s="1155"/>
      <c r="P27" s="1155"/>
      <c r="Q27" s="1155"/>
      <c r="R27" s="1155"/>
      <c r="S27" s="1155"/>
      <c r="T27" s="1155"/>
      <c r="U27" s="1155"/>
      <c r="V27" s="1155"/>
    </row>
    <row r="28" spans="1:22">
      <c r="A28" s="1173">
        <v>1979</v>
      </c>
      <c r="B28" s="1155">
        <v>5420</v>
      </c>
      <c r="C28" s="1155">
        <v>7880</v>
      </c>
      <c r="D28" s="1155">
        <v>1580</v>
      </c>
      <c r="E28" s="1155">
        <v>1440</v>
      </c>
      <c r="F28" s="1155"/>
      <c r="G28" s="1155"/>
      <c r="H28" s="1155">
        <v>16320</v>
      </c>
      <c r="I28" s="1155"/>
      <c r="J28" s="1155"/>
      <c r="K28" s="1155"/>
      <c r="L28" s="1155">
        <v>21010</v>
      </c>
      <c r="N28" s="1155"/>
      <c r="O28" s="1155"/>
      <c r="P28" s="1155"/>
      <c r="Q28" s="1155"/>
      <c r="R28" s="1155"/>
      <c r="S28" s="1155"/>
      <c r="T28" s="1155"/>
      <c r="U28" s="1155"/>
      <c r="V28" s="1155"/>
    </row>
    <row r="29" spans="1:22">
      <c r="A29" s="1173">
        <v>1980</v>
      </c>
      <c r="B29" s="1155">
        <v>4880</v>
      </c>
      <c r="C29" s="1155">
        <v>8930</v>
      </c>
      <c r="D29" s="1155">
        <v>2080</v>
      </c>
      <c r="E29" s="1155">
        <v>960</v>
      </c>
      <c r="F29" s="1155"/>
      <c r="G29" s="1155"/>
      <c r="H29" s="1155">
        <v>16850</v>
      </c>
      <c r="I29" s="1155"/>
      <c r="J29" s="1155"/>
      <c r="K29" s="1155"/>
      <c r="L29" s="1155">
        <v>21230</v>
      </c>
      <c r="N29" s="1155"/>
      <c r="O29" s="1155"/>
      <c r="P29" s="1155"/>
      <c r="Q29" s="1155"/>
      <c r="R29" s="1155"/>
      <c r="S29" s="1155"/>
      <c r="T29" s="1155"/>
      <c r="U29" s="1155"/>
      <c r="V29" s="1155"/>
    </row>
    <row r="30" spans="1:22">
      <c r="A30" s="1173">
        <v>1981</v>
      </c>
      <c r="B30" s="1155">
        <v>3690</v>
      </c>
      <c r="C30" s="1155">
        <v>9240</v>
      </c>
      <c r="D30" s="1155">
        <v>2790</v>
      </c>
      <c r="E30" s="1155">
        <v>1140</v>
      </c>
      <c r="F30" s="1155"/>
      <c r="G30" s="1155"/>
      <c r="H30" s="1155">
        <v>16860</v>
      </c>
      <c r="I30" s="1155"/>
      <c r="J30" s="1155"/>
      <c r="K30" s="1155"/>
      <c r="L30" s="1155">
        <v>21450</v>
      </c>
      <c r="N30" s="1155"/>
      <c r="O30" s="1155"/>
      <c r="P30" s="1155"/>
      <c r="Q30" s="1155"/>
      <c r="R30" s="1155"/>
      <c r="S30" s="1155"/>
      <c r="T30" s="1155"/>
      <c r="U30" s="1155"/>
      <c r="V30" s="1155"/>
    </row>
    <row r="31" spans="1:22">
      <c r="A31" s="1173">
        <v>1982</v>
      </c>
      <c r="B31" s="1155">
        <v>3440</v>
      </c>
      <c r="C31" s="1155">
        <v>8970</v>
      </c>
      <c r="D31" s="1155">
        <v>3540</v>
      </c>
      <c r="E31" s="1155">
        <v>1300</v>
      </c>
      <c r="F31" s="1155"/>
      <c r="G31" s="1155"/>
      <c r="H31" s="1155">
        <v>17250</v>
      </c>
      <c r="I31" s="1155"/>
      <c r="J31" s="1155"/>
      <c r="K31" s="1155"/>
      <c r="L31" s="1155">
        <v>21660</v>
      </c>
      <c r="N31" s="1155"/>
      <c r="O31" s="1155"/>
      <c r="P31" s="1155"/>
      <c r="Q31" s="1155"/>
      <c r="R31" s="1155"/>
      <c r="S31" s="1155"/>
      <c r="T31" s="1155"/>
      <c r="U31" s="1155"/>
      <c r="V31" s="1155"/>
    </row>
    <row r="32" spans="1:22">
      <c r="A32" s="1173">
        <v>1983</v>
      </c>
      <c r="B32" s="1155">
        <v>2820</v>
      </c>
      <c r="C32" s="1155">
        <v>8210</v>
      </c>
      <c r="D32" s="1155">
        <v>5090</v>
      </c>
      <c r="E32" s="1155">
        <v>1440</v>
      </c>
      <c r="F32" s="1155"/>
      <c r="G32" s="1155"/>
      <c r="H32" s="1155">
        <v>17550</v>
      </c>
      <c r="I32" s="1155"/>
      <c r="J32" s="1155"/>
      <c r="K32" s="1155"/>
      <c r="L32" s="1155">
        <v>21870</v>
      </c>
      <c r="N32" s="1155"/>
      <c r="O32" s="1155"/>
      <c r="P32" s="1155"/>
      <c r="Q32" s="1155"/>
      <c r="R32" s="1155"/>
      <c r="S32" s="1155"/>
      <c r="T32" s="1155"/>
      <c r="U32" s="1155"/>
      <c r="V32" s="1155"/>
    </row>
    <row r="33" spans="1:22">
      <c r="A33" s="1173">
        <v>1984</v>
      </c>
      <c r="B33" s="1155">
        <v>2150</v>
      </c>
      <c r="C33" s="1155">
        <v>8220</v>
      </c>
      <c r="D33" s="1155">
        <v>6240</v>
      </c>
      <c r="E33" s="1155">
        <v>1330</v>
      </c>
      <c r="F33" s="1155"/>
      <c r="G33" s="1155"/>
      <c r="H33" s="1155">
        <v>17950</v>
      </c>
      <c r="I33" s="1155"/>
      <c r="J33" s="1155"/>
      <c r="K33" s="1155"/>
      <c r="L33" s="1155">
        <v>22080</v>
      </c>
      <c r="N33" s="1155"/>
      <c r="O33" s="1155"/>
      <c r="P33" s="1155"/>
      <c r="Q33" s="1155"/>
      <c r="R33" s="1155"/>
      <c r="S33" s="1155"/>
      <c r="T33" s="1155"/>
      <c r="U33" s="1155"/>
      <c r="V33" s="1155"/>
    </row>
    <row r="34" spans="1:22">
      <c r="A34" s="1173">
        <v>1985</v>
      </c>
      <c r="B34" s="1155">
        <v>2330</v>
      </c>
      <c r="C34" s="1155">
        <v>7080</v>
      </c>
      <c r="D34" s="1155">
        <v>6620</v>
      </c>
      <c r="E34" s="1155">
        <v>2140</v>
      </c>
      <c r="F34" s="1155"/>
      <c r="G34" s="1155"/>
      <c r="H34" s="1155">
        <v>18170</v>
      </c>
      <c r="I34" s="1155"/>
      <c r="J34" s="1155"/>
      <c r="K34" s="1155"/>
      <c r="L34" s="1155">
        <v>22290</v>
      </c>
      <c r="N34" s="1155"/>
      <c r="O34" s="1155"/>
      <c r="P34" s="1155"/>
      <c r="Q34" s="1155"/>
      <c r="R34" s="1155"/>
      <c r="S34" s="1155"/>
      <c r="T34" s="1155"/>
      <c r="U34" s="1155"/>
      <c r="V34" s="1155"/>
    </row>
    <row r="35" spans="1:22">
      <c r="A35" s="1173">
        <v>1986</v>
      </c>
      <c r="B35" s="1155">
        <v>2080</v>
      </c>
      <c r="C35" s="1155">
        <v>7380</v>
      </c>
      <c r="D35" s="1155">
        <v>7250</v>
      </c>
      <c r="E35" s="1155">
        <v>1820</v>
      </c>
      <c r="F35" s="1155"/>
      <c r="G35" s="1155"/>
      <c r="H35" s="1155">
        <v>18530</v>
      </c>
      <c r="I35" s="1155"/>
      <c r="J35" s="1155"/>
      <c r="K35" s="1155"/>
      <c r="L35" s="1155">
        <v>22500</v>
      </c>
      <c r="N35" s="1155"/>
      <c r="O35" s="1155"/>
      <c r="P35" s="1155"/>
      <c r="Q35" s="1155"/>
      <c r="R35" s="1155"/>
      <c r="S35" s="1155"/>
      <c r="T35" s="1155"/>
      <c r="U35" s="1155"/>
      <c r="V35" s="1155"/>
    </row>
    <row r="36" spans="1:22">
      <c r="A36" s="1173">
        <v>1987</v>
      </c>
      <c r="B36" s="1155">
        <v>1910</v>
      </c>
      <c r="C36" s="1155">
        <v>7080</v>
      </c>
      <c r="D36" s="1155">
        <v>7870</v>
      </c>
      <c r="E36" s="1155">
        <v>1680</v>
      </c>
      <c r="F36" s="1155"/>
      <c r="G36" s="1155"/>
      <c r="H36" s="1155">
        <v>18530</v>
      </c>
      <c r="I36" s="1155"/>
      <c r="J36" s="1155"/>
      <c r="K36" s="1155"/>
      <c r="L36" s="1155">
        <v>22710</v>
      </c>
      <c r="N36" s="1155"/>
      <c r="O36" s="1155"/>
      <c r="P36" s="1155"/>
      <c r="Q36" s="1155"/>
      <c r="R36" s="1155"/>
      <c r="S36" s="1155"/>
      <c r="T36" s="1155"/>
      <c r="U36" s="1155"/>
      <c r="V36" s="1155"/>
    </row>
    <row r="37" spans="1:22">
      <c r="A37" s="1173">
        <v>1988</v>
      </c>
      <c r="B37" s="1155">
        <v>1990</v>
      </c>
      <c r="C37" s="1155">
        <v>6670</v>
      </c>
      <c r="D37" s="1155">
        <v>8290</v>
      </c>
      <c r="E37" s="1155">
        <v>1860</v>
      </c>
      <c r="F37" s="1155"/>
      <c r="G37" s="1155"/>
      <c r="H37" s="1155">
        <v>18820</v>
      </c>
      <c r="I37" s="1155"/>
      <c r="J37" s="1155"/>
      <c r="K37" s="1155"/>
      <c r="L37" s="1155">
        <v>22920</v>
      </c>
      <c r="N37" s="1155"/>
      <c r="O37" s="1155"/>
      <c r="P37" s="1155"/>
      <c r="Q37" s="1155"/>
      <c r="R37" s="1155"/>
      <c r="S37" s="1155"/>
      <c r="T37" s="1155"/>
      <c r="U37" s="1155"/>
      <c r="V37" s="1155"/>
    </row>
    <row r="38" spans="1:22">
      <c r="A38" s="1173">
        <v>1989</v>
      </c>
      <c r="B38" s="1155">
        <v>1760</v>
      </c>
      <c r="C38" s="1155">
        <v>6770</v>
      </c>
      <c r="D38" s="1155">
        <v>8040</v>
      </c>
      <c r="E38" s="1155">
        <v>2010</v>
      </c>
      <c r="F38" s="1155"/>
      <c r="G38" s="1155"/>
      <c r="H38" s="1155">
        <v>18580</v>
      </c>
      <c r="I38" s="1155"/>
      <c r="J38" s="1155"/>
      <c r="K38" s="1155"/>
      <c r="L38" s="1155">
        <v>23130</v>
      </c>
      <c r="N38" s="1155"/>
      <c r="O38" s="1155"/>
      <c r="P38" s="1155"/>
      <c r="Q38" s="1155"/>
      <c r="R38" s="1155"/>
      <c r="S38" s="1155"/>
      <c r="T38" s="1155"/>
      <c r="U38" s="1155"/>
      <c r="V38" s="1155"/>
    </row>
    <row r="39" spans="1:22">
      <c r="A39" s="1173">
        <v>1990</v>
      </c>
      <c r="B39" s="1155">
        <v>1740</v>
      </c>
      <c r="C39" s="1155">
        <v>7160</v>
      </c>
      <c r="D39" s="1155">
        <v>8220</v>
      </c>
      <c r="E39" s="1155">
        <v>1900</v>
      </c>
      <c r="F39" s="1155"/>
      <c r="G39" s="1155"/>
      <c r="H39" s="1155">
        <v>19030</v>
      </c>
      <c r="I39" s="1155"/>
      <c r="J39" s="1155"/>
      <c r="K39" s="1155"/>
      <c r="L39" s="1155">
        <v>23340</v>
      </c>
      <c r="N39" s="1155"/>
      <c r="O39" s="1155"/>
      <c r="P39" s="1155"/>
      <c r="Q39" s="1155"/>
      <c r="R39" s="1155"/>
      <c r="S39" s="1155"/>
      <c r="T39" s="1155"/>
      <c r="U39" s="1155"/>
      <c r="V39" s="1155"/>
    </row>
    <row r="40" spans="1:22">
      <c r="A40" s="1173">
        <v>1991</v>
      </c>
      <c r="B40" s="1155">
        <v>1950</v>
      </c>
      <c r="C40" s="1155">
        <v>6980</v>
      </c>
      <c r="D40" s="1155">
        <v>7690</v>
      </c>
      <c r="E40" s="1155">
        <v>2300</v>
      </c>
      <c r="F40" s="1155"/>
      <c r="G40" s="1155"/>
      <c r="H40" s="1155">
        <v>18920</v>
      </c>
      <c r="I40" s="1155"/>
      <c r="J40" s="1155"/>
      <c r="K40" s="1155"/>
      <c r="L40" s="1155">
        <v>23550</v>
      </c>
      <c r="N40" s="1155"/>
      <c r="O40" s="1155"/>
      <c r="P40" s="1155"/>
      <c r="Q40" s="1155"/>
      <c r="R40" s="1155"/>
      <c r="S40" s="1155"/>
      <c r="T40" s="1155"/>
      <c r="U40" s="1155"/>
      <c r="V40" s="1155"/>
    </row>
    <row r="41" spans="1:22">
      <c r="A41" s="1173">
        <v>1992</v>
      </c>
      <c r="B41" s="1155">
        <v>1770</v>
      </c>
      <c r="C41" s="1155">
        <v>6350</v>
      </c>
      <c r="D41" s="1155">
        <v>8180</v>
      </c>
      <c r="E41" s="1155">
        <v>2650</v>
      </c>
      <c r="F41" s="1155"/>
      <c r="G41" s="1155"/>
      <c r="H41" s="1155">
        <v>18950</v>
      </c>
      <c r="I41" s="1155"/>
      <c r="J41" s="1155"/>
      <c r="K41" s="1155"/>
      <c r="L41" s="1155">
        <v>23770</v>
      </c>
      <c r="N41" s="1155"/>
      <c r="O41" s="1155"/>
      <c r="P41" s="1155"/>
      <c r="Q41" s="1155"/>
      <c r="R41" s="1155"/>
      <c r="S41" s="1155"/>
      <c r="T41" s="1155"/>
      <c r="U41" s="1155"/>
      <c r="V41" s="1155"/>
    </row>
    <row r="42" spans="1:22">
      <c r="A42" s="1173">
        <v>1993</v>
      </c>
      <c r="B42" s="1155">
        <v>1860</v>
      </c>
      <c r="C42" s="1155">
        <v>6660</v>
      </c>
      <c r="D42" s="1155">
        <v>7950</v>
      </c>
      <c r="E42" s="1155">
        <v>2880</v>
      </c>
      <c r="F42" s="1155"/>
      <c r="G42" s="1155"/>
      <c r="H42" s="1155">
        <v>19340</v>
      </c>
      <c r="I42" s="1155"/>
      <c r="J42" s="1155"/>
      <c r="K42" s="1155"/>
      <c r="L42" s="1155">
        <v>23960</v>
      </c>
      <c r="N42" s="1155"/>
      <c r="O42" s="1155"/>
      <c r="P42" s="1155"/>
      <c r="Q42" s="1155"/>
      <c r="R42" s="1155"/>
      <c r="S42" s="1155"/>
      <c r="T42" s="1155"/>
      <c r="U42" s="1155"/>
      <c r="V42" s="1155"/>
    </row>
    <row r="43" spans="1:22">
      <c r="A43" s="1173">
        <v>1994</v>
      </c>
      <c r="B43" s="1155">
        <v>1730</v>
      </c>
      <c r="C43" s="1155">
        <v>5490</v>
      </c>
      <c r="D43" s="1155">
        <v>9100</v>
      </c>
      <c r="E43" s="1155">
        <v>2670</v>
      </c>
      <c r="F43" s="1155"/>
      <c r="G43" s="1155"/>
      <c r="H43" s="1155">
        <v>18990</v>
      </c>
      <c r="I43" s="1155"/>
      <c r="J43" s="1155"/>
      <c r="K43" s="1155"/>
      <c r="L43" s="1155">
        <v>24150</v>
      </c>
      <c r="N43" s="1155"/>
      <c r="O43" s="1155"/>
      <c r="P43" s="1155"/>
      <c r="Q43" s="1155"/>
      <c r="R43" s="1155"/>
      <c r="S43" s="1155"/>
      <c r="T43" s="1155"/>
      <c r="U43" s="1155"/>
      <c r="V43" s="1155"/>
    </row>
    <row r="44" spans="1:22">
      <c r="A44" s="1173">
        <v>1995</v>
      </c>
      <c r="B44" s="1155">
        <v>1640</v>
      </c>
      <c r="C44" s="1155">
        <v>5510</v>
      </c>
      <c r="D44" s="1155">
        <v>9050</v>
      </c>
      <c r="E44" s="1155">
        <v>2940</v>
      </c>
      <c r="F44" s="1155"/>
      <c r="G44" s="1155"/>
      <c r="H44" s="1155">
        <v>19140</v>
      </c>
      <c r="I44" s="1155"/>
      <c r="J44" s="1155"/>
      <c r="K44" s="1155"/>
      <c r="L44" s="1155">
        <v>24340</v>
      </c>
      <c r="N44" s="1155"/>
      <c r="O44" s="1155"/>
      <c r="P44" s="1155"/>
      <c r="Q44" s="1155"/>
      <c r="R44" s="1155"/>
      <c r="S44" s="1155"/>
      <c r="T44" s="1155"/>
      <c r="U44" s="1155"/>
      <c r="V44" s="1155"/>
    </row>
    <row r="45" spans="1:22">
      <c r="A45" s="1173">
        <v>1996</v>
      </c>
      <c r="B45" s="1155">
        <v>1550</v>
      </c>
      <c r="C45" s="1155">
        <v>5270</v>
      </c>
      <c r="D45" s="1155">
        <v>9580</v>
      </c>
      <c r="E45" s="1155">
        <v>3040</v>
      </c>
      <c r="F45" s="1155"/>
      <c r="G45" s="1155"/>
      <c r="H45" s="1155">
        <v>19440</v>
      </c>
      <c r="I45" s="1155"/>
      <c r="J45" s="1155"/>
      <c r="K45" s="1155"/>
      <c r="L45" s="1155">
        <v>24540</v>
      </c>
      <c r="N45" s="1155"/>
      <c r="O45" s="1155"/>
      <c r="P45" s="1155"/>
      <c r="Q45" s="1155"/>
      <c r="R45" s="1155"/>
      <c r="S45" s="1155"/>
      <c r="T45" s="1155"/>
      <c r="U45" s="1155"/>
      <c r="V45" s="1155"/>
    </row>
    <row r="46" spans="1:22">
      <c r="A46" s="1173">
        <v>1997</v>
      </c>
      <c r="B46" s="1155">
        <v>1430</v>
      </c>
      <c r="C46" s="1155">
        <v>5600</v>
      </c>
      <c r="D46" s="1155">
        <v>10280</v>
      </c>
      <c r="E46" s="1155">
        <v>2380</v>
      </c>
      <c r="F46" s="1155"/>
      <c r="G46" s="1155"/>
      <c r="H46" s="1155">
        <v>19690</v>
      </c>
      <c r="I46" s="1155"/>
      <c r="J46" s="1155"/>
      <c r="K46" s="1155"/>
      <c r="L46" s="1155">
        <v>24730</v>
      </c>
      <c r="N46" s="1155"/>
      <c r="O46" s="1155"/>
      <c r="P46" s="1155"/>
      <c r="Q46" s="1155"/>
      <c r="R46" s="1155"/>
      <c r="S46" s="1155"/>
      <c r="T46" s="1155"/>
      <c r="U46" s="1155"/>
      <c r="V46" s="1155"/>
    </row>
    <row r="47" spans="1:22">
      <c r="A47" s="1173">
        <v>1998</v>
      </c>
      <c r="B47" s="1155">
        <v>1280</v>
      </c>
      <c r="C47" s="1155">
        <v>5530</v>
      </c>
      <c r="D47" s="1155">
        <v>10390</v>
      </c>
      <c r="E47" s="1155">
        <v>2480</v>
      </c>
      <c r="F47" s="1155"/>
      <c r="G47" s="1155"/>
      <c r="H47" s="1155">
        <v>19670</v>
      </c>
      <c r="I47" s="1155"/>
      <c r="J47" s="1155"/>
      <c r="K47" s="1155"/>
      <c r="L47" s="1155">
        <v>24920</v>
      </c>
      <c r="N47" s="1155"/>
      <c r="O47" s="1155"/>
      <c r="P47" s="1155"/>
      <c r="Q47" s="1155"/>
      <c r="R47" s="1155"/>
      <c r="S47" s="1155"/>
      <c r="T47" s="1155"/>
      <c r="U47" s="1155"/>
      <c r="V47" s="1155"/>
    </row>
    <row r="48" spans="1:22">
      <c r="A48" s="1173">
        <v>1999</v>
      </c>
      <c r="B48" s="1155">
        <v>1460</v>
      </c>
      <c r="C48" s="1155">
        <v>5660</v>
      </c>
      <c r="D48" s="1155">
        <v>9970</v>
      </c>
      <c r="E48" s="1155">
        <v>2510</v>
      </c>
      <c r="F48" s="1155"/>
      <c r="G48" s="1155"/>
      <c r="H48" s="1155">
        <v>19600</v>
      </c>
      <c r="I48" s="1155"/>
      <c r="J48" s="1155"/>
      <c r="K48" s="1155"/>
      <c r="L48" s="1155">
        <v>25110</v>
      </c>
      <c r="N48" s="1155"/>
      <c r="O48" s="1155"/>
      <c r="P48" s="1155"/>
      <c r="Q48" s="1155"/>
      <c r="R48" s="1155"/>
      <c r="S48" s="1155"/>
      <c r="T48" s="1155"/>
      <c r="U48" s="1155"/>
      <c r="V48" s="1155"/>
    </row>
    <row r="49" spans="1:22">
      <c r="A49" s="1151">
        <v>2000</v>
      </c>
      <c r="B49" s="1155">
        <v>1730</v>
      </c>
      <c r="C49" s="1155">
        <v>5920</v>
      </c>
      <c r="D49" s="1155">
        <v>9830</v>
      </c>
      <c r="E49" s="1155">
        <v>2490</v>
      </c>
      <c r="F49" s="1155"/>
      <c r="G49" s="1155"/>
      <c r="H49" s="1155">
        <v>19970</v>
      </c>
      <c r="I49" s="1155"/>
      <c r="J49" s="1155"/>
      <c r="K49" s="1155"/>
      <c r="L49" s="1155">
        <v>25320</v>
      </c>
      <c r="N49" s="1155"/>
      <c r="O49" s="1155"/>
      <c r="P49" s="1155"/>
      <c r="Q49" s="1155"/>
      <c r="R49" s="1155"/>
      <c r="S49" s="1155"/>
      <c r="T49" s="1155"/>
      <c r="U49" s="1155"/>
      <c r="V49" s="1155"/>
    </row>
    <row r="50" spans="1:22">
      <c r="A50" s="1151">
        <v>2001</v>
      </c>
      <c r="B50" s="1155">
        <v>1280</v>
      </c>
      <c r="C50" s="1155">
        <v>4870</v>
      </c>
      <c r="D50" s="1155">
        <v>11090</v>
      </c>
      <c r="E50" s="1155">
        <v>2560</v>
      </c>
      <c r="F50" s="1155"/>
      <c r="G50" s="1155"/>
      <c r="H50" s="1155">
        <v>19810</v>
      </c>
      <c r="I50" s="1155"/>
      <c r="J50" s="1155"/>
      <c r="K50" s="1155"/>
      <c r="L50" s="1155">
        <v>25470</v>
      </c>
      <c r="N50" s="1155"/>
      <c r="O50" s="1155"/>
      <c r="P50" s="1155"/>
      <c r="Q50" s="1155"/>
      <c r="R50" s="1155"/>
      <c r="S50" s="1155"/>
      <c r="T50" s="1155"/>
      <c r="U50" s="1155"/>
      <c r="V50" s="1155"/>
    </row>
    <row r="51" spans="1:22">
      <c r="A51" s="1151">
        <v>2002</v>
      </c>
      <c r="B51" s="1155">
        <v>1490</v>
      </c>
      <c r="C51" s="1155">
        <v>4830</v>
      </c>
      <c r="D51" s="1155">
        <v>11040</v>
      </c>
      <c r="E51" s="1155">
        <v>2570</v>
      </c>
      <c r="F51" s="1155"/>
      <c r="G51" s="1155"/>
      <c r="H51" s="1155">
        <v>19940</v>
      </c>
      <c r="I51" s="1155"/>
      <c r="J51" s="1155"/>
      <c r="K51" s="1155"/>
      <c r="L51" s="1155">
        <v>25640</v>
      </c>
      <c r="N51" s="1155"/>
      <c r="O51" s="1155"/>
      <c r="P51" s="1155"/>
      <c r="Q51" s="1155"/>
      <c r="R51" s="1155"/>
      <c r="S51" s="1155"/>
      <c r="T51" s="1155"/>
      <c r="U51" s="1155"/>
      <c r="V51" s="1155"/>
    </row>
    <row r="52" spans="1:22" ht="14.25">
      <c r="A52" s="1151" t="s">
        <v>751</v>
      </c>
      <c r="B52" s="1155">
        <v>1720</v>
      </c>
      <c r="C52" s="1155">
        <v>4740</v>
      </c>
      <c r="D52" s="1155">
        <v>11030</v>
      </c>
      <c r="E52" s="1155">
        <v>2690</v>
      </c>
      <c r="F52" s="1155"/>
      <c r="G52" s="1155"/>
      <c r="H52" s="1155">
        <v>20180</v>
      </c>
      <c r="I52" s="1155"/>
      <c r="J52" s="1155"/>
      <c r="K52" s="1155"/>
      <c r="L52" s="1155">
        <v>25840</v>
      </c>
      <c r="N52" s="1155"/>
      <c r="O52" s="1155"/>
      <c r="P52" s="1155"/>
      <c r="Q52" s="1155"/>
      <c r="R52" s="1155"/>
      <c r="S52" s="1155"/>
      <c r="T52" s="1155"/>
      <c r="U52" s="1155"/>
      <c r="V52" s="1155"/>
    </row>
    <row r="53" spans="1:22" ht="13.5" thickBot="1">
      <c r="A53" s="1175"/>
      <c r="B53" s="1170"/>
      <c r="C53" s="1170"/>
      <c r="D53" s="1170"/>
      <c r="E53" s="1170"/>
      <c r="F53" s="1170"/>
      <c r="G53" s="1170"/>
      <c r="H53" s="1171"/>
      <c r="I53" s="1143"/>
      <c r="J53" s="1171"/>
      <c r="K53" s="1171"/>
      <c r="L53" s="900"/>
    </row>
    <row r="54" spans="1:22" ht="13.5" thickTop="1">
      <c r="A54" s="1166"/>
      <c r="B54" s="1167"/>
      <c r="C54" s="1167"/>
      <c r="D54" s="1167"/>
      <c r="E54" s="1167"/>
      <c r="F54" s="1167"/>
      <c r="G54" s="1167"/>
      <c r="H54" s="1167"/>
      <c r="K54" s="1152"/>
    </row>
    <row r="55" spans="1:22" ht="26.25" customHeight="1">
      <c r="A55" s="2471" t="s">
        <v>757</v>
      </c>
      <c r="B55" s="2471"/>
      <c r="C55" s="2471"/>
      <c r="D55" s="2471"/>
      <c r="E55" s="2471"/>
      <c r="F55" s="2471"/>
      <c r="G55" s="2471"/>
      <c r="H55" s="2471"/>
      <c r="I55" s="2471"/>
      <c r="J55" s="2471"/>
      <c r="K55" s="2471"/>
      <c r="L55" s="2471"/>
    </row>
    <row r="56" spans="1:22" ht="40.5" customHeight="1">
      <c r="A56" s="2472" t="s">
        <v>758</v>
      </c>
      <c r="B56" s="2472"/>
      <c r="C56" s="2472"/>
      <c r="D56" s="2472"/>
      <c r="E56" s="2472"/>
      <c r="F56" s="2472"/>
      <c r="G56" s="2472"/>
      <c r="H56" s="2472"/>
      <c r="I56" s="2472"/>
      <c r="J56" s="2472"/>
      <c r="K56" s="2472"/>
      <c r="L56" s="2472"/>
      <c r="M56" s="1176"/>
    </row>
    <row r="57" spans="1:22" ht="54" customHeight="1">
      <c r="A57" s="2473" t="s">
        <v>1920</v>
      </c>
      <c r="B57" s="2471"/>
      <c r="C57" s="2471"/>
      <c r="D57" s="2471"/>
      <c r="E57" s="2471"/>
      <c r="F57" s="2471"/>
      <c r="G57" s="2471"/>
      <c r="H57" s="2471"/>
      <c r="I57" s="2471"/>
      <c r="J57" s="2471"/>
      <c r="K57" s="2471"/>
      <c r="L57" s="2471"/>
      <c r="M57" s="1176"/>
    </row>
    <row r="59" spans="1:22" ht="40.9" customHeight="1">
      <c r="A59" s="2468" t="s">
        <v>1899</v>
      </c>
      <c r="B59" s="2468"/>
      <c r="C59" s="2468"/>
      <c r="D59" s="2468"/>
      <c r="E59" s="2468"/>
      <c r="F59" s="2468"/>
      <c r="G59" s="2468"/>
      <c r="H59" s="2468"/>
      <c r="I59" s="2468"/>
      <c r="J59" s="2468"/>
      <c r="K59" s="2468"/>
      <c r="L59" s="2468"/>
    </row>
    <row r="60" spans="1:22">
      <c r="A60" s="1177"/>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1" customWidth="1"/>
    <col min="2" max="2" width="15.42578125" style="641" customWidth="1"/>
    <col min="3" max="3" width="16.5703125" style="641" customWidth="1"/>
    <col min="4" max="4" width="21.28515625" style="641" customWidth="1"/>
    <col min="5" max="5" width="16.28515625" style="641" customWidth="1"/>
    <col min="6" max="16384" width="9.140625" style="641"/>
  </cols>
  <sheetData>
    <row r="1" spans="1:5" ht="15.75">
      <c r="A1" s="2419" t="s">
        <v>759</v>
      </c>
      <c r="B1" s="2419"/>
      <c r="C1" s="2419"/>
      <c r="D1" s="2419"/>
      <c r="E1" s="2419"/>
    </row>
    <row r="2" spans="1:5" ht="14.25">
      <c r="A2" s="1178" t="s">
        <v>355</v>
      </c>
      <c r="B2" s="1179"/>
      <c r="C2" s="1180"/>
      <c r="D2" s="1180"/>
    </row>
    <row r="3" spans="1:5" ht="15" thickBot="1">
      <c r="A3" s="1181"/>
      <c r="B3" s="1181"/>
      <c r="C3" s="919"/>
      <c r="D3" s="919" t="s">
        <v>533</v>
      </c>
    </row>
    <row r="4" spans="1:5" ht="45.75" thickTop="1">
      <c r="A4" s="1182"/>
      <c r="B4" s="1183" t="s">
        <v>760</v>
      </c>
      <c r="C4" s="1183" t="s">
        <v>761</v>
      </c>
      <c r="D4" s="1183" t="s">
        <v>762</v>
      </c>
    </row>
    <row r="5" spans="1:5" ht="14.25">
      <c r="A5" s="1184">
        <v>1976</v>
      </c>
      <c r="B5" s="1185">
        <v>500</v>
      </c>
      <c r="C5" s="1185">
        <v>13200</v>
      </c>
      <c r="D5" s="1186">
        <v>3.8</v>
      </c>
      <c r="E5" s="1187"/>
    </row>
    <row r="6" spans="1:5" ht="14.25">
      <c r="A6" s="1188">
        <v>1977</v>
      </c>
      <c r="B6" s="1189">
        <v>650</v>
      </c>
      <c r="C6" s="1189">
        <v>13350</v>
      </c>
      <c r="D6" s="1190">
        <v>4.8</v>
      </c>
      <c r="E6" s="1187"/>
    </row>
    <row r="7" spans="1:5" ht="14.25">
      <c r="A7" s="1188">
        <v>1978</v>
      </c>
      <c r="B7" s="1189">
        <v>690</v>
      </c>
      <c r="C7" s="1189">
        <v>13630</v>
      </c>
      <c r="D7" s="1190">
        <v>5.0999999999999996</v>
      </c>
      <c r="E7" s="1187"/>
    </row>
    <row r="8" spans="1:5" ht="14.25">
      <c r="A8" s="1188">
        <v>1979</v>
      </c>
      <c r="B8" s="1189">
        <v>1060</v>
      </c>
      <c r="C8" s="1189">
        <v>13830</v>
      </c>
      <c r="D8" s="1190">
        <v>7.7</v>
      </c>
      <c r="E8" s="1187"/>
    </row>
    <row r="9" spans="1:5" ht="30" customHeight="1">
      <c r="A9" s="1188">
        <v>1980</v>
      </c>
      <c r="B9" s="1189">
        <v>1150</v>
      </c>
      <c r="C9" s="1189">
        <v>14010</v>
      </c>
      <c r="D9" s="1190">
        <v>8.1999999999999993</v>
      </c>
      <c r="E9" s="1187"/>
    </row>
    <row r="10" spans="1:5" ht="14.25">
      <c r="A10" s="1188">
        <v>1981</v>
      </c>
      <c r="B10" s="1189">
        <v>1310</v>
      </c>
      <c r="C10" s="1189">
        <v>14180</v>
      </c>
      <c r="D10" s="1190">
        <v>9.1999999999999993</v>
      </c>
      <c r="E10" s="1187"/>
    </row>
    <row r="11" spans="1:5" ht="14.25">
      <c r="A11" s="1188">
        <v>1982</v>
      </c>
      <c r="B11" s="1189">
        <v>1500</v>
      </c>
      <c r="C11" s="1189">
        <v>14310</v>
      </c>
      <c r="D11" s="1190">
        <v>10.5</v>
      </c>
      <c r="E11" s="1187"/>
    </row>
    <row r="12" spans="1:5" ht="14.25">
      <c r="A12" s="1188">
        <v>1983</v>
      </c>
      <c r="B12" s="1189">
        <v>1820</v>
      </c>
      <c r="C12" s="1189">
        <v>14470</v>
      </c>
      <c r="D12" s="1190">
        <v>12.5</v>
      </c>
      <c r="E12" s="1187"/>
    </row>
    <row r="13" spans="1:5" ht="14.25">
      <c r="A13" s="1188">
        <v>1984</v>
      </c>
      <c r="B13" s="1189">
        <v>2200</v>
      </c>
      <c r="C13" s="1189">
        <v>14640</v>
      </c>
      <c r="D13" s="1190">
        <v>15</v>
      </c>
      <c r="E13" s="1187"/>
    </row>
    <row r="14" spans="1:5" ht="14.25">
      <c r="A14" s="1188">
        <v>1985</v>
      </c>
      <c r="B14" s="1189">
        <v>2280</v>
      </c>
      <c r="C14" s="1189">
        <v>14810</v>
      </c>
      <c r="D14" s="1190">
        <v>15.4</v>
      </c>
      <c r="E14" s="1187"/>
    </row>
    <row r="15" spans="1:5" ht="14.25">
      <c r="A15" s="1188">
        <v>1986</v>
      </c>
      <c r="B15" s="1189">
        <v>2550</v>
      </c>
      <c r="C15" s="1189">
        <v>14990</v>
      </c>
      <c r="D15" s="1190">
        <v>17</v>
      </c>
      <c r="E15" s="1187"/>
    </row>
    <row r="16" spans="1:5" ht="14.25">
      <c r="A16" s="1188">
        <v>1987</v>
      </c>
      <c r="B16" s="1189">
        <v>2730</v>
      </c>
      <c r="C16" s="1189">
        <v>15250</v>
      </c>
      <c r="D16" s="1190">
        <v>17.899999999999999</v>
      </c>
      <c r="E16" s="1187"/>
    </row>
    <row r="17" spans="1:6" ht="14.25">
      <c r="A17" s="1188">
        <v>1988</v>
      </c>
      <c r="B17" s="1189">
        <v>2960</v>
      </c>
      <c r="C17" s="1189">
        <v>15470</v>
      </c>
      <c r="D17" s="1190">
        <v>19.100000000000001</v>
      </c>
      <c r="E17" s="1187"/>
    </row>
    <row r="18" spans="1:6" ht="14.25">
      <c r="A18" s="1188">
        <v>1989</v>
      </c>
      <c r="B18" s="1189">
        <v>3220</v>
      </c>
      <c r="C18" s="1189">
        <v>15880</v>
      </c>
      <c r="D18" s="1190">
        <v>20.3</v>
      </c>
      <c r="E18" s="1187"/>
    </row>
    <row r="19" spans="1:6" ht="30" customHeight="1">
      <c r="A19" s="1188">
        <v>1990</v>
      </c>
      <c r="B19" s="1189">
        <v>3450</v>
      </c>
      <c r="C19" s="1189">
        <v>15830</v>
      </c>
      <c r="D19" s="1190">
        <v>21.8</v>
      </c>
      <c r="E19" s="1187"/>
    </row>
    <row r="20" spans="1:6" ht="14.25">
      <c r="A20" s="1188">
        <v>1991</v>
      </c>
      <c r="B20" s="1189">
        <v>3550</v>
      </c>
      <c r="C20" s="1189">
        <v>16240</v>
      </c>
      <c r="D20" s="1190">
        <v>21.9</v>
      </c>
      <c r="E20" s="1187"/>
      <c r="F20" s="1187"/>
    </row>
    <row r="21" spans="1:6" ht="14.25">
      <c r="A21" s="1188">
        <v>1992</v>
      </c>
      <c r="B21" s="1189">
        <v>3830</v>
      </c>
      <c r="C21" s="1189">
        <v>16610</v>
      </c>
      <c r="D21" s="1190">
        <v>23.1</v>
      </c>
      <c r="E21" s="1187"/>
    </row>
    <row r="22" spans="1:6" ht="14.25">
      <c r="A22" s="1188">
        <v>1993</v>
      </c>
      <c r="B22" s="1189">
        <v>3710</v>
      </c>
      <c r="C22" s="1189">
        <v>16020</v>
      </c>
      <c r="D22" s="1190">
        <v>23.2</v>
      </c>
      <c r="E22" s="1187"/>
    </row>
    <row r="23" spans="1:6" ht="14.25">
      <c r="A23" s="1188">
        <v>1994</v>
      </c>
      <c r="B23" s="1189">
        <v>3720</v>
      </c>
      <c r="C23" s="1189">
        <v>16150</v>
      </c>
      <c r="D23" s="1190">
        <v>23</v>
      </c>
      <c r="E23" s="1187"/>
    </row>
    <row r="24" spans="1:6" ht="14.25">
      <c r="A24" s="1188">
        <v>1995</v>
      </c>
      <c r="B24" s="1189">
        <v>4000</v>
      </c>
      <c r="C24" s="1189">
        <v>16200</v>
      </c>
      <c r="D24" s="1190">
        <v>24.7</v>
      </c>
      <c r="E24" s="1187"/>
    </row>
    <row r="25" spans="1:6" ht="14.25">
      <c r="A25" s="1188">
        <v>1996</v>
      </c>
      <c r="B25" s="1189">
        <v>4040</v>
      </c>
      <c r="C25" s="1189">
        <v>16850</v>
      </c>
      <c r="D25" s="1190">
        <v>24</v>
      </c>
      <c r="E25" s="1187"/>
    </row>
    <row r="26" spans="1:6" ht="14.25">
      <c r="A26" s="1188">
        <v>1997</v>
      </c>
      <c r="B26" s="1189">
        <v>4210</v>
      </c>
      <c r="C26" s="1189">
        <v>16890</v>
      </c>
      <c r="D26" s="1190">
        <v>24.9</v>
      </c>
      <c r="E26" s="1187"/>
    </row>
    <row r="27" spans="1:6" ht="14.25">
      <c r="A27" s="1188">
        <v>1998</v>
      </c>
      <c r="B27" s="1189">
        <v>4430</v>
      </c>
      <c r="C27" s="1189">
        <v>16550</v>
      </c>
      <c r="D27" s="1190">
        <v>26.8</v>
      </c>
      <c r="E27" s="1187"/>
    </row>
    <row r="28" spans="1:6" ht="14.25">
      <c r="A28" s="1188">
        <v>1999</v>
      </c>
      <c r="B28" s="1189">
        <v>4870</v>
      </c>
      <c r="C28" s="1189">
        <v>16920</v>
      </c>
      <c r="D28" s="1190">
        <v>28.8</v>
      </c>
      <c r="E28" s="1187"/>
    </row>
    <row r="29" spans="1:6" ht="30" customHeight="1">
      <c r="A29" s="1188">
        <v>2000</v>
      </c>
      <c r="B29" s="1189">
        <v>5690</v>
      </c>
      <c r="C29" s="1189">
        <v>16820</v>
      </c>
      <c r="D29" s="1190">
        <v>33.799999999999997</v>
      </c>
      <c r="E29" s="1187"/>
    </row>
    <row r="30" spans="1:6" ht="14.25">
      <c r="A30" s="1188">
        <v>2001</v>
      </c>
      <c r="B30" s="1189">
        <v>5680</v>
      </c>
      <c r="C30" s="1189">
        <v>17590</v>
      </c>
      <c r="D30" s="1190">
        <v>32.299999999999997</v>
      </c>
      <c r="E30" s="1187"/>
    </row>
    <row r="31" spans="1:6" ht="14.25">
      <c r="A31" s="1188">
        <v>2002</v>
      </c>
      <c r="B31" s="1189">
        <v>5960</v>
      </c>
      <c r="C31" s="1189">
        <v>17750</v>
      </c>
      <c r="D31" s="1191">
        <v>33.6</v>
      </c>
      <c r="E31" s="1187"/>
    </row>
    <row r="32" spans="1:6" ht="16.5">
      <c r="A32" s="1184" t="s">
        <v>763</v>
      </c>
      <c r="B32" s="1185">
        <v>6410</v>
      </c>
      <c r="C32" s="1185">
        <v>17640</v>
      </c>
      <c r="D32" s="1190">
        <v>36.299999999999997</v>
      </c>
      <c r="E32" s="1187"/>
    </row>
    <row r="33" spans="1:5" ht="14.25">
      <c r="A33" s="1188">
        <v>2004</v>
      </c>
      <c r="B33" s="1189">
        <v>7000</v>
      </c>
      <c r="C33" s="1189">
        <v>18070</v>
      </c>
      <c r="D33" s="1190">
        <v>38.700000000000003</v>
      </c>
      <c r="E33" s="1187"/>
    </row>
    <row r="34" spans="1:5" ht="14.25">
      <c r="A34" s="1188">
        <v>2005</v>
      </c>
      <c r="B34" s="1189">
        <v>7180</v>
      </c>
      <c r="C34" s="1189">
        <v>18100</v>
      </c>
      <c r="D34" s="1190">
        <v>39.6</v>
      </c>
      <c r="E34" s="1187"/>
    </row>
    <row r="35" spans="1:5" ht="14.25">
      <c r="A35" s="1188">
        <v>2006</v>
      </c>
      <c r="B35" s="1189">
        <v>7980</v>
      </c>
      <c r="C35" s="1189">
        <v>18190</v>
      </c>
      <c r="D35" s="1190">
        <v>43.9</v>
      </c>
      <c r="E35" s="1187"/>
    </row>
    <row r="36" spans="1:5" ht="14.25">
      <c r="A36" s="1188">
        <v>2007</v>
      </c>
      <c r="B36" s="893">
        <v>8730</v>
      </c>
      <c r="C36" s="893">
        <v>18650</v>
      </c>
      <c r="D36" s="23">
        <v>46.8</v>
      </c>
      <c r="E36" s="1187"/>
    </row>
    <row r="37" spans="1:5" ht="14.25">
      <c r="A37" s="1188">
        <v>2008</v>
      </c>
      <c r="B37" s="893">
        <v>10310</v>
      </c>
      <c r="C37" s="893">
        <v>18840</v>
      </c>
      <c r="D37" s="1192">
        <v>54.7</v>
      </c>
      <c r="E37" s="1187"/>
    </row>
    <row r="38" spans="1:5" ht="16.5">
      <c r="A38" s="1184" t="s">
        <v>764</v>
      </c>
      <c r="B38" s="894">
        <v>11060</v>
      </c>
      <c r="C38" s="894">
        <v>19060</v>
      </c>
      <c r="D38" s="23">
        <v>58</v>
      </c>
    </row>
    <row r="39" spans="1:5" ht="30" customHeight="1">
      <c r="A39" s="1188">
        <v>2010</v>
      </c>
      <c r="B39" s="893">
        <v>11820</v>
      </c>
      <c r="C39" s="893">
        <v>19230</v>
      </c>
      <c r="D39" s="23">
        <v>61.4</v>
      </c>
    </row>
    <row r="40" spans="1:5" ht="14.25">
      <c r="A40" s="1188">
        <v>2011</v>
      </c>
      <c r="B40" s="893">
        <v>12430</v>
      </c>
      <c r="C40" s="893">
        <v>19400</v>
      </c>
      <c r="D40" s="23">
        <v>64.099999999999994</v>
      </c>
    </row>
    <row r="41" spans="1:5" ht="14.25">
      <c r="A41" s="1188">
        <v>2012</v>
      </c>
      <c r="B41" s="893">
        <v>13110</v>
      </c>
      <c r="C41" s="893">
        <v>19550</v>
      </c>
      <c r="D41" s="23">
        <v>67</v>
      </c>
    </row>
    <row r="42" spans="1:5" ht="14.25">
      <c r="A42" s="1188" t="s">
        <v>765</v>
      </c>
      <c r="B42" s="1193">
        <v>13760</v>
      </c>
      <c r="C42" s="1193">
        <v>19700</v>
      </c>
      <c r="D42" s="1190">
        <v>69.8</v>
      </c>
    </row>
    <row r="43" spans="1:5" ht="14.25">
      <c r="A43" s="1188" t="s">
        <v>766</v>
      </c>
      <c r="B43" s="1193">
        <v>14170</v>
      </c>
      <c r="C43" s="1193">
        <v>19840</v>
      </c>
      <c r="D43" s="1190">
        <v>71.400000000000006</v>
      </c>
    </row>
    <row r="44" spans="1:5" ht="14.25">
      <c r="A44" s="1188" t="s">
        <v>767</v>
      </c>
      <c r="B44" s="1193">
        <v>14590</v>
      </c>
      <c r="C44" s="1193">
        <v>19990</v>
      </c>
      <c r="D44" s="1190">
        <v>73</v>
      </c>
      <c r="E44" s="1187"/>
    </row>
    <row r="45" spans="1:5" ht="14.25">
      <c r="A45" s="1188"/>
      <c r="B45" s="1193"/>
      <c r="C45" s="1193"/>
      <c r="D45" s="1190"/>
    </row>
    <row r="46" spans="1:5" ht="15" thickBot="1">
      <c r="A46" s="1194"/>
      <c r="B46" s="1195"/>
      <c r="C46" s="1195"/>
      <c r="D46" s="1196"/>
    </row>
    <row r="47" spans="1:5" ht="15" thickTop="1">
      <c r="A47" s="1188"/>
      <c r="B47" s="1189"/>
      <c r="C47" s="1189"/>
      <c r="D47" s="1190"/>
    </row>
    <row r="48" spans="1:5" ht="28.5" customHeight="1">
      <c r="A48" s="2474" t="s">
        <v>768</v>
      </c>
      <c r="B48" s="2474"/>
      <c r="C48" s="2474"/>
      <c r="D48" s="2474"/>
      <c r="E48" s="2474"/>
    </row>
    <row r="49" spans="1:6" ht="27.75" customHeight="1">
      <c r="A49" s="2474" t="s">
        <v>769</v>
      </c>
      <c r="B49" s="2474"/>
      <c r="C49" s="2474"/>
      <c r="D49" s="2474"/>
      <c r="E49" s="2474"/>
    </row>
    <row r="50" spans="1:6" ht="68.45" customHeight="1">
      <c r="A50" s="2475" t="s">
        <v>770</v>
      </c>
      <c r="B50" s="2474"/>
      <c r="C50" s="2474"/>
      <c r="D50" s="2474"/>
      <c r="E50" s="2474"/>
    </row>
    <row r="51" spans="1:6" ht="14.25">
      <c r="A51" s="1197"/>
      <c r="B51" s="1198"/>
      <c r="C51" s="1198"/>
      <c r="D51" s="1198"/>
    </row>
    <row r="52" spans="1:6" ht="54.6" customHeight="1">
      <c r="A52" s="2476" t="s">
        <v>1899</v>
      </c>
      <c r="B52" s="2476"/>
      <c r="C52" s="2476"/>
      <c r="D52" s="2476"/>
      <c r="E52" s="2476"/>
      <c r="F52" s="10"/>
    </row>
    <row r="53" spans="1:6" ht="14.25">
      <c r="B53" s="1199"/>
      <c r="C53" s="1180"/>
      <c r="D53" s="1199"/>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0"/>
    <col min="2" max="2" width="22.5703125" style="1140" customWidth="1"/>
    <col min="3" max="16384" width="9.140625" style="1140"/>
  </cols>
  <sheetData>
    <row r="1" spans="1:8" ht="15.75">
      <c r="A1" s="2469" t="s">
        <v>771</v>
      </c>
      <c r="B1" s="2469"/>
      <c r="C1" s="2469"/>
      <c r="D1" s="2469"/>
      <c r="E1" s="2469"/>
      <c r="F1" s="2469"/>
      <c r="G1" s="2469"/>
      <c r="H1" s="2469"/>
    </row>
    <row r="2" spans="1:8">
      <c r="A2" s="1178" t="s">
        <v>355</v>
      </c>
      <c r="B2" s="1179"/>
    </row>
    <row r="3" spans="1:8" ht="15" thickBot="1">
      <c r="A3" s="1200"/>
      <c r="B3" s="1201" t="s">
        <v>533</v>
      </c>
    </row>
    <row r="4" spans="1:8" ht="31.5" thickTop="1">
      <c r="A4" s="1202"/>
      <c r="B4" s="1203" t="s">
        <v>772</v>
      </c>
    </row>
    <row r="5" spans="1:8" ht="14.25">
      <c r="A5" s="1204">
        <v>2008</v>
      </c>
      <c r="B5" s="1189">
        <v>67</v>
      </c>
    </row>
    <row r="6" spans="1:8" ht="14.25">
      <c r="A6" s="1204">
        <v>2009</v>
      </c>
      <c r="B6" s="1189">
        <v>76</v>
      </c>
    </row>
    <row r="7" spans="1:8" ht="14.25">
      <c r="A7" s="1204">
        <v>2010</v>
      </c>
      <c r="B7" s="1189">
        <v>97</v>
      </c>
    </row>
    <row r="8" spans="1:8" ht="14.25">
      <c r="A8" s="1204">
        <v>2011</v>
      </c>
      <c r="B8" s="1189">
        <v>105</v>
      </c>
    </row>
    <row r="9" spans="1:8" ht="14.25">
      <c r="A9" s="1204">
        <v>2012</v>
      </c>
      <c r="B9" s="1189">
        <v>136</v>
      </c>
    </row>
    <row r="10" spans="1:8" ht="14.25">
      <c r="A10" s="1204" t="s">
        <v>765</v>
      </c>
      <c r="B10" s="1189">
        <v>221</v>
      </c>
    </row>
    <row r="11" spans="1:8" ht="14.25">
      <c r="A11" s="1204" t="s">
        <v>766</v>
      </c>
      <c r="B11" s="1189">
        <v>282</v>
      </c>
    </row>
    <row r="12" spans="1:8" ht="15" thickBot="1">
      <c r="A12" s="1205" t="s">
        <v>767</v>
      </c>
      <c r="B12" s="1206">
        <v>334</v>
      </c>
    </row>
    <row r="13" spans="1:8" ht="15" thickTop="1">
      <c r="A13" s="1204"/>
      <c r="B13" s="1189"/>
    </row>
    <row r="14" spans="1:8" ht="67.150000000000006" customHeight="1">
      <c r="A14" s="2471" t="s">
        <v>773</v>
      </c>
      <c r="B14" s="2471"/>
      <c r="C14" s="2471"/>
      <c r="D14" s="2471"/>
      <c r="E14" s="2471"/>
      <c r="F14" s="2471"/>
      <c r="G14" s="2471"/>
      <c r="H14" s="2471"/>
    </row>
    <row r="15" spans="1:8" ht="27" customHeight="1">
      <c r="A15" s="2471" t="s">
        <v>774</v>
      </c>
      <c r="B15" s="2471"/>
      <c r="C15" s="2471"/>
      <c r="D15" s="2471"/>
      <c r="E15" s="2471"/>
      <c r="F15" s="2471"/>
      <c r="G15" s="2471"/>
      <c r="H15" s="2471"/>
    </row>
    <row r="16" spans="1:8" ht="26.25" customHeight="1">
      <c r="A16" s="2471" t="s">
        <v>775</v>
      </c>
      <c r="B16" s="2471"/>
      <c r="C16" s="2471"/>
      <c r="D16" s="2471"/>
      <c r="E16" s="2471"/>
      <c r="F16" s="2471"/>
      <c r="G16" s="2471"/>
      <c r="H16" s="2471"/>
    </row>
    <row r="17" spans="1:8" ht="14.25">
      <c r="B17" s="1207"/>
    </row>
    <row r="18" spans="1:8" ht="40.9" customHeight="1">
      <c r="A18" s="2468" t="s">
        <v>1842</v>
      </c>
      <c r="B18" s="2468"/>
      <c r="C18" s="2468"/>
      <c r="D18" s="2468"/>
      <c r="E18" s="2468"/>
      <c r="F18" s="2468"/>
      <c r="G18" s="2468"/>
      <c r="H18" s="2468"/>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09" customWidth="1"/>
    <col min="2" max="2" width="18.7109375" style="1209" bestFit="1" customWidth="1"/>
    <col min="3" max="3" width="10.140625" style="1209" customWidth="1"/>
    <col min="4" max="4" width="2.140625" style="1209" customWidth="1"/>
    <col min="5" max="5" width="13.7109375" style="1209" customWidth="1"/>
    <col min="6" max="6" width="10.7109375" style="1209" customWidth="1"/>
    <col min="7" max="7" width="2.140625" style="1209" customWidth="1"/>
    <col min="8" max="8" width="18.7109375" style="1209" bestFit="1" customWidth="1"/>
    <col min="9" max="10" width="4.5703125" style="1209" customWidth="1"/>
    <col min="11" max="11" width="34.140625" style="1209" customWidth="1"/>
    <col min="12" max="16384" width="11.42578125" style="1209"/>
  </cols>
  <sheetData>
    <row r="1" spans="1:12" ht="15.75">
      <c r="A1" s="1208" t="s">
        <v>776</v>
      </c>
    </row>
    <row r="2" spans="1:12" ht="18.75">
      <c r="A2" s="1208" t="s">
        <v>777</v>
      </c>
    </row>
    <row r="3" spans="1:12" ht="15" customHeight="1" thickBot="1">
      <c r="A3" s="1036" t="s">
        <v>355</v>
      </c>
      <c r="B3" s="644"/>
      <c r="C3" s="1210"/>
      <c r="D3" s="1210"/>
      <c r="E3" s="1210"/>
      <c r="F3" s="1210"/>
      <c r="G3" s="1210"/>
    </row>
    <row r="4" spans="1:12" ht="15" thickTop="1">
      <c r="B4" s="2477" t="s">
        <v>778</v>
      </c>
      <c r="C4" s="2477"/>
      <c r="E4" s="2478" t="s">
        <v>779</v>
      </c>
      <c r="F4" s="2478"/>
      <c r="H4" s="1211" t="s">
        <v>780</v>
      </c>
    </row>
    <row r="5" spans="1:12" ht="39.75">
      <c r="A5" s="1212" t="s">
        <v>781</v>
      </c>
      <c r="B5" s="1213" t="s">
        <v>782</v>
      </c>
      <c r="C5" s="1214" t="s">
        <v>783</v>
      </c>
      <c r="D5" s="1212"/>
      <c r="E5" s="1213" t="s">
        <v>782</v>
      </c>
      <c r="F5" s="1214" t="s">
        <v>783</v>
      </c>
      <c r="G5" s="1212"/>
      <c r="H5" s="1213" t="s">
        <v>782</v>
      </c>
    </row>
    <row r="6" spans="1:12" ht="15" customHeight="1">
      <c r="A6" s="1209" t="s">
        <v>784</v>
      </c>
      <c r="B6" s="1215">
        <v>791524</v>
      </c>
      <c r="C6" s="1215">
        <v>25069.271000000001</v>
      </c>
      <c r="D6" s="1215"/>
      <c r="E6" s="1216">
        <v>1760829</v>
      </c>
      <c r="F6" s="1216">
        <v>76654</v>
      </c>
      <c r="G6" s="1215"/>
      <c r="H6" s="1216">
        <v>2568870</v>
      </c>
    </row>
    <row r="7" spans="1:12" ht="15" customHeight="1">
      <c r="A7" s="1217" t="s">
        <v>785</v>
      </c>
      <c r="B7" s="1218">
        <v>226245</v>
      </c>
      <c r="C7" s="1218">
        <v>9696.9050000000007</v>
      </c>
      <c r="D7" s="1218"/>
      <c r="E7" s="1219">
        <v>490770</v>
      </c>
      <c r="F7" s="1219">
        <v>31005</v>
      </c>
      <c r="G7" s="1218"/>
      <c r="H7" s="1220" t="s">
        <v>293</v>
      </c>
      <c r="J7" s="1217"/>
    </row>
    <row r="8" spans="1:12" ht="15" customHeight="1">
      <c r="A8" s="1217" t="s">
        <v>786</v>
      </c>
      <c r="B8" s="1218">
        <v>528496</v>
      </c>
      <c r="C8" s="1218">
        <v>4138.7860000000001</v>
      </c>
      <c r="D8" s="1218"/>
      <c r="E8" s="1219">
        <v>1297257</v>
      </c>
      <c r="F8" s="1219">
        <v>19086</v>
      </c>
      <c r="G8" s="1218"/>
      <c r="H8" s="1220" t="s">
        <v>293</v>
      </c>
      <c r="J8" s="1217"/>
    </row>
    <row r="9" spans="1:12" ht="15" customHeight="1">
      <c r="A9" s="1209" t="s">
        <v>787</v>
      </c>
      <c r="B9" s="1215">
        <v>754741</v>
      </c>
      <c r="C9" s="1215">
        <v>13835.691000000001</v>
      </c>
      <c r="D9" s="1215"/>
      <c r="E9" s="1215">
        <v>1788027</v>
      </c>
      <c r="F9" s="1215">
        <v>50091</v>
      </c>
      <c r="G9" s="1215"/>
      <c r="H9" s="1221">
        <v>3897324</v>
      </c>
    </row>
    <row r="10" spans="1:12" ht="15" customHeight="1">
      <c r="A10" s="1209" t="s">
        <v>788</v>
      </c>
      <c r="B10" s="1215">
        <v>15979367</v>
      </c>
      <c r="C10" s="1215">
        <v>8101.4920000000002</v>
      </c>
      <c r="D10" s="1215"/>
      <c r="E10" s="1221">
        <v>31982937</v>
      </c>
      <c r="F10" s="1221">
        <v>9073</v>
      </c>
      <c r="G10" s="1215"/>
      <c r="H10" s="1221">
        <v>112850996</v>
      </c>
      <c r="L10" s="1222"/>
    </row>
    <row r="11" spans="1:12" ht="15" customHeight="1">
      <c r="A11" s="1209" t="s">
        <v>789</v>
      </c>
      <c r="B11" s="1223" t="s">
        <v>293</v>
      </c>
      <c r="C11" s="1223" t="s">
        <v>293</v>
      </c>
      <c r="D11" s="1223"/>
      <c r="E11" s="1224" t="s">
        <v>293</v>
      </c>
      <c r="F11" s="1224" t="s">
        <v>293</v>
      </c>
      <c r="G11" s="1215"/>
      <c r="H11" s="1221">
        <v>34590263</v>
      </c>
    </row>
    <row r="12" spans="1:12" ht="15" customHeight="1">
      <c r="A12" s="1209" t="s">
        <v>790</v>
      </c>
      <c r="B12" s="1215">
        <v>23730</v>
      </c>
      <c r="C12" s="1215">
        <v>972.59699999999998</v>
      </c>
      <c r="D12" s="1215"/>
      <c r="E12" s="1221">
        <v>41319</v>
      </c>
      <c r="F12" s="1221">
        <v>2209</v>
      </c>
      <c r="G12" s="1215"/>
      <c r="H12" s="1221">
        <v>58916</v>
      </c>
    </row>
    <row r="13" spans="1:12" ht="15" customHeight="1">
      <c r="A13" s="1209" t="s">
        <v>791</v>
      </c>
      <c r="B13" s="1215">
        <v>195832</v>
      </c>
      <c r="C13" s="1215">
        <v>433.50099999999998</v>
      </c>
      <c r="D13" s="1215"/>
      <c r="E13" s="1221">
        <v>231854</v>
      </c>
      <c r="F13" s="1221">
        <v>507</v>
      </c>
      <c r="G13" s="1215"/>
      <c r="H13" s="1221">
        <v>436958</v>
      </c>
    </row>
    <row r="14" spans="1:12" ht="15" customHeight="1">
      <c r="A14" s="1209" t="s">
        <v>792</v>
      </c>
      <c r="B14" s="1215">
        <v>22743</v>
      </c>
      <c r="C14" s="1215">
        <v>38.561</v>
      </c>
      <c r="D14" s="1215"/>
      <c r="E14" s="1221">
        <v>30299</v>
      </c>
      <c r="F14" s="1221">
        <v>70</v>
      </c>
      <c r="G14" s="1215"/>
      <c r="H14" s="1221">
        <v>23986</v>
      </c>
      <c r="L14" s="1222"/>
    </row>
    <row r="15" spans="1:12" ht="15" customHeight="1">
      <c r="A15" s="1209" t="s">
        <v>793</v>
      </c>
      <c r="B15" s="1215">
        <v>38878</v>
      </c>
      <c r="C15" s="1215">
        <v>13.391999999999999</v>
      </c>
      <c r="D15" s="1215"/>
      <c r="E15" s="1221">
        <v>62160</v>
      </c>
      <c r="F15" s="1221">
        <v>8</v>
      </c>
      <c r="G15" s="1215"/>
      <c r="H15" s="1221">
        <v>259851</v>
      </c>
      <c r="L15" s="1222"/>
    </row>
    <row r="16" spans="1:12" ht="15" customHeight="1">
      <c r="A16" s="1209" t="s">
        <v>794</v>
      </c>
      <c r="B16" s="1223" t="s">
        <v>293</v>
      </c>
      <c r="C16" s="1223" t="s">
        <v>293</v>
      </c>
      <c r="D16" s="1223"/>
      <c r="E16" s="1224" t="s">
        <v>293</v>
      </c>
      <c r="F16" s="1224" t="s">
        <v>293</v>
      </c>
      <c r="G16" s="1215"/>
      <c r="H16" s="1221">
        <v>701</v>
      </c>
    </row>
    <row r="17" spans="1:10" ht="15" customHeight="1">
      <c r="A17" s="1225" t="s">
        <v>795</v>
      </c>
      <c r="B17" s="1215">
        <v>2625</v>
      </c>
      <c r="C17" s="1215">
        <v>21.145</v>
      </c>
      <c r="D17" s="1215"/>
      <c r="E17" s="1221">
        <v>1460359</v>
      </c>
      <c r="F17" s="1221">
        <v>230</v>
      </c>
      <c r="G17" s="1215"/>
      <c r="H17" s="1224" t="s">
        <v>293</v>
      </c>
      <c r="J17" s="1225"/>
    </row>
    <row r="18" spans="1:10" ht="15" customHeight="1">
      <c r="A18" s="1209" t="s">
        <v>796</v>
      </c>
      <c r="B18" s="1215">
        <v>39737570</v>
      </c>
      <c r="C18" s="1215">
        <v>20976.794000000002</v>
      </c>
      <c r="D18" s="1215"/>
      <c r="E18" s="1221">
        <v>101876023</v>
      </c>
      <c r="F18" s="1221">
        <v>21911</v>
      </c>
      <c r="G18" s="1215"/>
      <c r="H18" s="1221">
        <v>303952610</v>
      </c>
    </row>
    <row r="19" spans="1:10" ht="15" customHeight="1">
      <c r="A19" s="1209" t="s">
        <v>797</v>
      </c>
      <c r="B19" s="1223" t="s">
        <v>293</v>
      </c>
      <c r="C19" s="1223" t="s">
        <v>293</v>
      </c>
      <c r="D19" s="1215"/>
      <c r="E19" s="1221">
        <v>373015</v>
      </c>
      <c r="F19" s="1221">
        <v>8</v>
      </c>
      <c r="G19" s="1215"/>
      <c r="H19" s="1221">
        <v>1015657</v>
      </c>
    </row>
    <row r="20" spans="1:10" ht="15" customHeight="1">
      <c r="A20" s="1209" t="s">
        <v>798</v>
      </c>
      <c r="B20" s="1215">
        <v>6507821</v>
      </c>
      <c r="C20" s="1215">
        <v>9641.5130000000008</v>
      </c>
      <c r="D20" s="1215"/>
      <c r="E20" s="1221">
        <v>8345987</v>
      </c>
      <c r="F20" s="1221">
        <v>3130</v>
      </c>
      <c r="G20" s="1215"/>
      <c r="H20" s="1221">
        <v>4431930</v>
      </c>
    </row>
    <row r="21" spans="1:10" ht="15" customHeight="1">
      <c r="A21" s="1209" t="s">
        <v>799</v>
      </c>
      <c r="B21" s="1223" t="s">
        <v>293</v>
      </c>
      <c r="C21" s="1223" t="s">
        <v>293</v>
      </c>
      <c r="D21" s="1215"/>
      <c r="E21" s="1221">
        <v>9450182</v>
      </c>
      <c r="F21" s="1221">
        <v>3471</v>
      </c>
      <c r="G21" s="1215"/>
      <c r="H21" s="1221">
        <v>30482662</v>
      </c>
    </row>
    <row r="22" spans="1:10" ht="15" customHeight="1">
      <c r="A22" s="1209" t="s">
        <v>800</v>
      </c>
      <c r="B22" s="1223" t="s">
        <v>293</v>
      </c>
      <c r="C22" s="1223" t="s">
        <v>293</v>
      </c>
      <c r="D22" s="1215"/>
      <c r="E22" s="1221">
        <v>2913804</v>
      </c>
      <c r="F22" s="1221">
        <v>1993</v>
      </c>
      <c r="G22" s="1215"/>
      <c r="H22" s="1221">
        <v>4926715</v>
      </c>
    </row>
    <row r="23" spans="1:10" ht="15" customHeight="1">
      <c r="A23" s="1209" t="s">
        <v>801</v>
      </c>
      <c r="B23" s="1215">
        <v>93837</v>
      </c>
      <c r="C23" s="1215">
        <v>42.496000000000002</v>
      </c>
      <c r="D23" s="1215"/>
      <c r="E23" s="1221">
        <v>2145010</v>
      </c>
      <c r="F23" s="1221">
        <v>486</v>
      </c>
      <c r="G23" s="1215"/>
      <c r="H23" s="1221">
        <v>9653441</v>
      </c>
    </row>
    <row r="24" spans="1:10" ht="15" customHeight="1">
      <c r="A24" s="1209" t="s">
        <v>802</v>
      </c>
      <c r="B24" s="1215">
        <v>278991</v>
      </c>
      <c r="C24" s="1215">
        <v>2361.9050000000002</v>
      </c>
      <c r="D24" s="1215"/>
      <c r="E24" s="1221">
        <v>2082812</v>
      </c>
      <c r="F24" s="1221">
        <v>7837</v>
      </c>
      <c r="G24" s="1215"/>
      <c r="H24" s="1221">
        <v>31986</v>
      </c>
    </row>
    <row r="25" spans="1:10" ht="15" customHeight="1">
      <c r="A25" s="1209" t="s">
        <v>803</v>
      </c>
      <c r="B25" s="1215">
        <v>2366128</v>
      </c>
      <c r="C25" s="1215">
        <v>1220.49</v>
      </c>
      <c r="D25" s="1215"/>
      <c r="E25" s="1221">
        <v>2236412</v>
      </c>
      <c r="F25" s="1221">
        <v>210</v>
      </c>
      <c r="G25" s="1215"/>
      <c r="H25" s="1215">
        <v>1454336</v>
      </c>
    </row>
    <row r="26" spans="1:10" ht="15" customHeight="1">
      <c r="A26" s="1209" t="s">
        <v>804</v>
      </c>
      <c r="B26" s="1215">
        <v>87497</v>
      </c>
      <c r="C26" s="1215">
        <v>1233.4749999999999</v>
      </c>
      <c r="D26" s="1215"/>
      <c r="E26" s="1221">
        <v>108571</v>
      </c>
      <c r="F26" s="1221">
        <v>135</v>
      </c>
      <c r="G26" s="1215"/>
      <c r="H26" s="1224" t="s">
        <v>293</v>
      </c>
    </row>
    <row r="27" spans="1:10" ht="15" customHeight="1">
      <c r="A27" s="1209" t="s">
        <v>805</v>
      </c>
      <c r="B27" s="1215">
        <v>615</v>
      </c>
      <c r="C27" s="1215">
        <v>39.036999999999999</v>
      </c>
      <c r="D27" s="1215"/>
      <c r="E27" s="1221">
        <v>9767</v>
      </c>
      <c r="F27" s="1221">
        <v>1135</v>
      </c>
      <c r="G27" s="1215"/>
      <c r="H27" s="1221">
        <v>954</v>
      </c>
    </row>
    <row r="28" spans="1:10" ht="15" customHeight="1">
      <c r="A28" s="1209" t="s">
        <v>806</v>
      </c>
      <c r="B28" s="1215">
        <v>202</v>
      </c>
      <c r="C28" s="1215">
        <v>4.6630000000000003</v>
      </c>
      <c r="D28" s="1215"/>
      <c r="E28" s="1221">
        <v>199786</v>
      </c>
      <c r="F28" s="1221">
        <v>66</v>
      </c>
      <c r="G28" s="1215"/>
      <c r="H28" s="1224" t="s">
        <v>293</v>
      </c>
    </row>
    <row r="29" spans="1:10" ht="15" customHeight="1">
      <c r="A29" s="1209" t="s">
        <v>807</v>
      </c>
      <c r="B29" s="1224" t="s">
        <v>293</v>
      </c>
      <c r="C29" s="1224" t="s">
        <v>293</v>
      </c>
      <c r="D29" s="1215"/>
      <c r="E29" s="1224" t="s">
        <v>293</v>
      </c>
      <c r="F29" s="1224" t="s">
        <v>293</v>
      </c>
      <c r="G29" s="1215"/>
      <c r="H29" s="1224">
        <v>2999981</v>
      </c>
    </row>
    <row r="30" spans="1:10" ht="15" customHeight="1">
      <c r="A30" s="1209" t="s">
        <v>808</v>
      </c>
      <c r="B30" s="1224" t="s">
        <v>293</v>
      </c>
      <c r="C30" s="1224" t="s">
        <v>293</v>
      </c>
      <c r="D30" s="1215"/>
      <c r="E30" s="1224" t="s">
        <v>293</v>
      </c>
      <c r="F30" s="1224" t="s">
        <v>293</v>
      </c>
      <c r="G30" s="1215"/>
      <c r="H30" s="1221">
        <v>0</v>
      </c>
    </row>
    <row r="31" spans="1:10" ht="15" customHeight="1" thickBot="1">
      <c r="A31" s="1210" t="s">
        <v>809</v>
      </c>
      <c r="B31" s="1226">
        <v>41077</v>
      </c>
      <c r="C31" s="1226">
        <v>2763.3249999999998</v>
      </c>
      <c r="D31" s="1226"/>
      <c r="E31" s="1227">
        <v>78010</v>
      </c>
      <c r="F31" s="1227">
        <v>4462</v>
      </c>
      <c r="G31" s="1226"/>
      <c r="H31" s="1227">
        <v>108516</v>
      </c>
      <c r="J31" s="1228"/>
    </row>
    <row r="32" spans="1:10" ht="15" customHeight="1" thickTop="1">
      <c r="A32" s="1229" t="s">
        <v>810</v>
      </c>
    </row>
    <row r="33" spans="1:2" ht="15" customHeight="1">
      <c r="A33" s="1229" t="s">
        <v>811</v>
      </c>
    </row>
    <row r="34" spans="1:2" ht="15" customHeight="1">
      <c r="A34" s="1229" t="s">
        <v>812</v>
      </c>
    </row>
    <row r="35" spans="1:2" ht="15" customHeight="1">
      <c r="A35" s="1229" t="s">
        <v>813</v>
      </c>
    </row>
    <row r="36" spans="1:2" ht="15" customHeight="1">
      <c r="A36" s="1229" t="s">
        <v>814</v>
      </c>
    </row>
    <row r="37" spans="1:2" ht="15" customHeight="1">
      <c r="A37" s="1229" t="s">
        <v>815</v>
      </c>
    </row>
    <row r="38" spans="1:2" ht="15" customHeight="1">
      <c r="A38" s="1229" t="s">
        <v>816</v>
      </c>
    </row>
    <row r="39" spans="1:2" ht="15" customHeight="1">
      <c r="A39" s="1229" t="s">
        <v>817</v>
      </c>
    </row>
    <row r="40" spans="1:2" ht="15" customHeight="1">
      <c r="A40" s="1229" t="s">
        <v>818</v>
      </c>
    </row>
    <row r="41" spans="1:2" ht="15" customHeight="1"/>
    <row r="42" spans="1:2" ht="15" customHeight="1">
      <c r="A42" s="1230" t="s">
        <v>8</v>
      </c>
      <c r="B42" s="1231"/>
    </row>
    <row r="43" spans="1:2" ht="15" customHeight="1">
      <c r="A43" s="1232" t="s">
        <v>819</v>
      </c>
    </row>
    <row r="44" spans="1:2" ht="15" customHeight="1"/>
    <row r="45" spans="1:2">
      <c r="A45" s="1234" t="s">
        <v>820</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2" customWidth="1"/>
    <col min="2" max="2" width="10.140625" style="662" bestFit="1" customWidth="1"/>
    <col min="3" max="3" width="14" style="662" bestFit="1" customWidth="1"/>
    <col min="4" max="4" width="11.140625" style="662" bestFit="1" customWidth="1"/>
    <col min="5" max="5" width="9.140625" style="662"/>
    <col min="6" max="6" width="1.85546875" style="662" customWidth="1"/>
    <col min="7" max="7" width="9.140625" style="662"/>
    <col min="8" max="8" width="1.140625" style="662" customWidth="1"/>
    <col min="9" max="9" width="17" style="662" customWidth="1"/>
    <col min="10" max="10" width="1.140625" style="662" customWidth="1"/>
    <col min="11" max="14" width="9.140625" style="662"/>
    <col min="15" max="15" width="16.85546875" style="662" bestFit="1" customWidth="1"/>
    <col min="16" max="16" width="15" style="662" bestFit="1" customWidth="1"/>
    <col min="17" max="16384" width="9.140625" style="662"/>
  </cols>
  <sheetData>
    <row r="1" spans="1:15" ht="18.75">
      <c r="A1" s="1235" t="s">
        <v>821</v>
      </c>
      <c r="B1" s="1235"/>
      <c r="C1" s="1235"/>
      <c r="D1" s="1235"/>
      <c r="E1" s="1235"/>
      <c r="F1" s="1235"/>
      <c r="G1" s="1235"/>
      <c r="H1" s="1235"/>
      <c r="I1" s="1235"/>
      <c r="J1" s="1235"/>
      <c r="K1" s="1235"/>
      <c r="L1" s="1235"/>
      <c r="M1" s="1235"/>
    </row>
    <row r="2" spans="1:15" ht="15.75">
      <c r="A2" s="1036" t="s">
        <v>355</v>
      </c>
      <c r="B2" s="832"/>
      <c r="C2" s="1235"/>
      <c r="D2" s="1235"/>
      <c r="E2" s="1235"/>
      <c r="F2" s="1235"/>
      <c r="G2" s="1235"/>
      <c r="H2" s="1235"/>
      <c r="I2" s="1235"/>
      <c r="J2" s="1235"/>
      <c r="K2" s="1235"/>
      <c r="L2" s="1235"/>
      <c r="M2" s="1235"/>
    </row>
    <row r="3" spans="1:15" ht="15" customHeight="1" thickBot="1">
      <c r="A3" s="1022" t="s">
        <v>822</v>
      </c>
      <c r="B3" s="1022"/>
      <c r="C3" s="1022"/>
      <c r="D3" s="861"/>
      <c r="E3" s="861"/>
      <c r="F3" s="861"/>
      <c r="G3" s="861"/>
      <c r="H3" s="861"/>
      <c r="I3" s="861"/>
      <c r="J3" s="861"/>
      <c r="K3" s="861"/>
      <c r="L3" s="861"/>
      <c r="M3" s="861"/>
    </row>
    <row r="4" spans="1:15" ht="13.5" thickTop="1">
      <c r="A4" s="1038" t="s">
        <v>823</v>
      </c>
      <c r="B4" s="863" t="s">
        <v>824</v>
      </c>
      <c r="C4" s="863"/>
      <c r="D4" s="863"/>
      <c r="E4" s="863"/>
      <c r="F4" s="700"/>
      <c r="G4" s="863" t="s">
        <v>526</v>
      </c>
      <c r="H4" s="700"/>
      <c r="I4" s="863" t="s">
        <v>70</v>
      </c>
      <c r="J4" s="700"/>
      <c r="K4" s="1236" t="s">
        <v>825</v>
      </c>
      <c r="L4" s="863"/>
      <c r="M4" s="863"/>
      <c r="O4" s="710"/>
    </row>
    <row r="5" spans="1:15" ht="52.5">
      <c r="A5" s="1237"/>
      <c r="B5" s="666" t="s">
        <v>826</v>
      </c>
      <c r="C5" s="666" t="s">
        <v>827</v>
      </c>
      <c r="D5" s="666" t="s">
        <v>828</v>
      </c>
      <c r="E5" s="666" t="s">
        <v>790</v>
      </c>
      <c r="F5" s="1238"/>
      <c r="G5" s="666" t="s">
        <v>809</v>
      </c>
      <c r="H5" s="1238"/>
      <c r="I5" s="666" t="s">
        <v>796</v>
      </c>
      <c r="J5" s="1238"/>
      <c r="K5" s="666" t="s">
        <v>829</v>
      </c>
      <c r="L5" s="666" t="s">
        <v>830</v>
      </c>
      <c r="M5" s="666" t="s">
        <v>831</v>
      </c>
    </row>
    <row r="6" spans="1:15" ht="15" customHeight="1">
      <c r="A6" s="662" t="s">
        <v>832</v>
      </c>
      <c r="B6" s="868">
        <v>257010</v>
      </c>
      <c r="C6" s="868">
        <v>282310</v>
      </c>
      <c r="D6" s="1239" t="s">
        <v>293</v>
      </c>
      <c r="E6" s="868">
        <v>5120</v>
      </c>
      <c r="G6" s="868">
        <v>4320</v>
      </c>
      <c r="I6" s="868">
        <v>27662040</v>
      </c>
      <c r="K6" s="868">
        <v>70</v>
      </c>
      <c r="L6" s="1239" t="s">
        <v>293</v>
      </c>
      <c r="M6" s="1239" t="s">
        <v>293</v>
      </c>
    </row>
    <row r="7" spans="1:15" ht="15" customHeight="1">
      <c r="A7" s="662" t="s">
        <v>833</v>
      </c>
      <c r="B7" s="868">
        <v>144920</v>
      </c>
      <c r="C7" s="1240">
        <v>122870</v>
      </c>
      <c r="D7" s="1239" t="s">
        <v>293</v>
      </c>
      <c r="E7" s="868">
        <v>2040</v>
      </c>
      <c r="G7" s="868">
        <v>6270</v>
      </c>
      <c r="I7" s="868">
        <v>93003820</v>
      </c>
      <c r="K7" s="868">
        <v>370</v>
      </c>
      <c r="L7" s="868">
        <v>190</v>
      </c>
      <c r="M7" s="1239" t="s">
        <v>293</v>
      </c>
    </row>
    <row r="8" spans="1:15" ht="15" customHeight="1">
      <c r="A8" s="847" t="s">
        <v>834</v>
      </c>
      <c r="B8" s="868">
        <v>143500</v>
      </c>
      <c r="C8" s="1240">
        <v>283970</v>
      </c>
      <c r="D8" s="1239" t="s">
        <v>293</v>
      </c>
      <c r="E8" s="868">
        <v>1470</v>
      </c>
      <c r="F8" s="847"/>
      <c r="G8" s="868">
        <v>5410</v>
      </c>
      <c r="H8" s="847"/>
      <c r="I8" s="868">
        <v>32011870</v>
      </c>
      <c r="J8" s="847"/>
      <c r="K8" s="868">
        <v>110</v>
      </c>
      <c r="L8" s="868">
        <v>30</v>
      </c>
      <c r="M8" s="1239" t="s">
        <v>293</v>
      </c>
    </row>
    <row r="9" spans="1:15" ht="15" customHeight="1">
      <c r="A9" s="662" t="s">
        <v>835</v>
      </c>
      <c r="B9" s="868">
        <v>172050</v>
      </c>
      <c r="C9" s="1240">
        <v>200420</v>
      </c>
      <c r="D9" s="1239" t="s">
        <v>293</v>
      </c>
      <c r="E9" s="868">
        <v>5430</v>
      </c>
      <c r="F9" s="847"/>
      <c r="G9" s="868">
        <v>3620</v>
      </c>
      <c r="H9" s="847"/>
      <c r="I9" s="868">
        <v>17178090</v>
      </c>
      <c r="J9" s="847"/>
      <c r="K9" s="868">
        <v>140</v>
      </c>
      <c r="L9" s="892">
        <v>0</v>
      </c>
      <c r="M9" s="1239" t="s">
        <v>293</v>
      </c>
    </row>
    <row r="10" spans="1:15" ht="15" customHeight="1">
      <c r="A10" s="847" t="s">
        <v>836</v>
      </c>
      <c r="B10" s="868">
        <v>141940</v>
      </c>
      <c r="C10" s="1240">
        <v>169880</v>
      </c>
      <c r="D10" s="1239" t="s">
        <v>293</v>
      </c>
      <c r="E10" s="868">
        <v>2910</v>
      </c>
      <c r="F10" s="847"/>
      <c r="G10" s="868">
        <v>4210</v>
      </c>
      <c r="H10" s="847"/>
      <c r="I10" s="868">
        <v>12179090</v>
      </c>
      <c r="J10" s="847"/>
      <c r="K10" s="868">
        <v>120</v>
      </c>
      <c r="L10" s="892">
        <v>0</v>
      </c>
      <c r="M10" s="1239" t="s">
        <v>293</v>
      </c>
    </row>
    <row r="11" spans="1:15" ht="15" customHeight="1">
      <c r="A11" s="662" t="s">
        <v>837</v>
      </c>
      <c r="B11" s="868">
        <v>134170</v>
      </c>
      <c r="C11" s="1240">
        <v>147690</v>
      </c>
      <c r="D11" s="1240">
        <v>697740</v>
      </c>
      <c r="E11" s="868">
        <v>5650</v>
      </c>
      <c r="F11" s="847"/>
      <c r="G11" s="868">
        <v>7330</v>
      </c>
      <c r="H11" s="847"/>
      <c r="I11" s="868">
        <v>42093980</v>
      </c>
      <c r="J11" s="847"/>
      <c r="K11" s="868">
        <v>210</v>
      </c>
      <c r="L11" s="868">
        <v>30</v>
      </c>
      <c r="M11" s="1239" t="s">
        <v>293</v>
      </c>
    </row>
    <row r="12" spans="1:15" ht="15" customHeight="1">
      <c r="A12" s="662" t="s">
        <v>838</v>
      </c>
      <c r="B12" s="868">
        <v>127730</v>
      </c>
      <c r="C12" s="1240">
        <v>183100</v>
      </c>
      <c r="D12" s="1240">
        <v>147430</v>
      </c>
      <c r="E12" s="868">
        <v>6730</v>
      </c>
      <c r="F12" s="847"/>
      <c r="G12" s="868">
        <v>6390</v>
      </c>
      <c r="H12" s="847"/>
      <c r="I12" s="868">
        <v>8698860</v>
      </c>
      <c r="J12" s="847"/>
      <c r="K12" s="868">
        <v>1080</v>
      </c>
      <c r="L12" s="868">
        <v>220</v>
      </c>
      <c r="M12" s="1239" t="s">
        <v>293</v>
      </c>
    </row>
    <row r="13" spans="1:15" ht="15" customHeight="1">
      <c r="A13" s="662" t="s">
        <v>839</v>
      </c>
      <c r="B13" s="868">
        <v>95290</v>
      </c>
      <c r="C13" s="1240">
        <v>125230</v>
      </c>
      <c r="D13" s="1240">
        <v>39660</v>
      </c>
      <c r="E13" s="868">
        <v>2410</v>
      </c>
      <c r="F13" s="847"/>
      <c r="G13" s="868">
        <v>13000</v>
      </c>
      <c r="H13" s="847"/>
      <c r="I13" s="868">
        <v>11314700</v>
      </c>
      <c r="J13" s="847"/>
      <c r="K13" s="868">
        <v>700</v>
      </c>
      <c r="L13" s="1241">
        <v>550</v>
      </c>
      <c r="M13" s="1239" t="s">
        <v>293</v>
      </c>
    </row>
    <row r="14" spans="1:15" ht="15" customHeight="1">
      <c r="A14" s="662" t="s">
        <v>840</v>
      </c>
      <c r="B14" s="868">
        <v>83920</v>
      </c>
      <c r="C14" s="1240">
        <v>103360</v>
      </c>
      <c r="D14" s="1240">
        <v>76300</v>
      </c>
      <c r="E14" s="868">
        <v>2490</v>
      </c>
      <c r="F14" s="847"/>
      <c r="G14" s="868">
        <v>4970</v>
      </c>
      <c r="H14" s="847"/>
      <c r="I14" s="868">
        <v>8479300</v>
      </c>
      <c r="J14" s="847"/>
      <c r="K14" s="868">
        <v>480</v>
      </c>
      <c r="L14" s="1241">
        <v>-240</v>
      </c>
      <c r="M14" s="1239" t="s">
        <v>293</v>
      </c>
    </row>
    <row r="15" spans="1:15" ht="15" customHeight="1">
      <c r="A15" s="662" t="s">
        <v>841</v>
      </c>
      <c r="B15" s="868">
        <v>112000</v>
      </c>
      <c r="C15" s="1240">
        <v>124290</v>
      </c>
      <c r="D15" s="1240">
        <v>231740</v>
      </c>
      <c r="E15" s="868">
        <v>1580</v>
      </c>
      <c r="F15" s="847"/>
      <c r="G15" s="868">
        <v>7860</v>
      </c>
      <c r="H15" s="847"/>
      <c r="I15" s="868">
        <v>23854440</v>
      </c>
      <c r="J15" s="847"/>
      <c r="K15" s="868">
        <v>1020</v>
      </c>
      <c r="L15" s="1241">
        <v>10</v>
      </c>
      <c r="M15" s="1239" t="s">
        <v>293</v>
      </c>
    </row>
    <row r="16" spans="1:15" ht="15" customHeight="1">
      <c r="A16" s="662" t="s">
        <v>842</v>
      </c>
      <c r="B16" s="868">
        <v>170090</v>
      </c>
      <c r="C16" s="1240">
        <v>278460</v>
      </c>
      <c r="D16" s="1240">
        <v>91900</v>
      </c>
      <c r="E16" s="868">
        <v>1160</v>
      </c>
      <c r="F16" s="847"/>
      <c r="G16" s="868">
        <v>6930</v>
      </c>
      <c r="H16" s="847"/>
      <c r="I16" s="868">
        <v>20526850</v>
      </c>
      <c r="J16" s="847"/>
      <c r="K16" s="868">
        <v>1210</v>
      </c>
      <c r="L16" s="1241">
        <v>1260</v>
      </c>
      <c r="M16" s="1239" t="s">
        <v>293</v>
      </c>
    </row>
    <row r="17" spans="1:16" ht="15" customHeight="1">
      <c r="A17" s="710" t="s">
        <v>843</v>
      </c>
      <c r="B17" s="868">
        <v>92040</v>
      </c>
      <c r="C17" s="1240">
        <v>152140</v>
      </c>
      <c r="D17" s="1240">
        <v>44900</v>
      </c>
      <c r="E17" s="868">
        <v>1810</v>
      </c>
      <c r="F17" s="847"/>
      <c r="G17" s="868">
        <v>3010</v>
      </c>
      <c r="H17" s="847"/>
      <c r="I17" s="868">
        <v>3636380</v>
      </c>
      <c r="J17" s="847"/>
      <c r="K17" s="868">
        <v>1060</v>
      </c>
      <c r="L17" s="1241">
        <v>1080</v>
      </c>
      <c r="M17" s="1239" t="s">
        <v>293</v>
      </c>
    </row>
    <row r="18" spans="1:16" ht="15" customHeight="1">
      <c r="A18" s="710" t="s">
        <v>844</v>
      </c>
      <c r="B18" s="868">
        <v>132570</v>
      </c>
      <c r="C18" s="1240">
        <v>207460</v>
      </c>
      <c r="D18" s="1240">
        <v>74100</v>
      </c>
      <c r="E18" s="868">
        <v>3290</v>
      </c>
      <c r="F18" s="847"/>
      <c r="G18" s="868">
        <v>5070</v>
      </c>
      <c r="H18" s="847"/>
      <c r="I18" s="868">
        <v>5813250</v>
      </c>
      <c r="J18" s="847"/>
      <c r="K18" s="868">
        <v>10</v>
      </c>
      <c r="L18" s="1241">
        <v>-40</v>
      </c>
      <c r="M18" s="1239" t="s">
        <v>293</v>
      </c>
    </row>
    <row r="19" spans="1:16" ht="15" customHeight="1">
      <c r="A19" s="710" t="s">
        <v>845</v>
      </c>
      <c r="B19" s="868">
        <v>126640</v>
      </c>
      <c r="C19" s="1240">
        <v>232530</v>
      </c>
      <c r="D19" s="1240">
        <v>145930</v>
      </c>
      <c r="E19" s="868">
        <v>3070</v>
      </c>
      <c r="F19" s="847"/>
      <c r="G19" s="868">
        <v>3410</v>
      </c>
      <c r="H19" s="847"/>
      <c r="I19" s="868">
        <v>-2929960</v>
      </c>
      <c r="J19" s="847"/>
      <c r="K19" s="892">
        <v>0</v>
      </c>
      <c r="L19" s="892">
        <v>0</v>
      </c>
      <c r="M19" s="1239" t="s">
        <v>293</v>
      </c>
    </row>
    <row r="20" spans="1:16" ht="15" customHeight="1">
      <c r="A20" s="710" t="s">
        <v>846</v>
      </c>
      <c r="B20" s="868">
        <v>169280</v>
      </c>
      <c r="C20" s="1240">
        <v>301700</v>
      </c>
      <c r="D20" s="1240">
        <v>84090</v>
      </c>
      <c r="E20" s="868">
        <v>2260</v>
      </c>
      <c r="F20" s="847"/>
      <c r="G20" s="868">
        <v>8680</v>
      </c>
      <c r="H20" s="847"/>
      <c r="I20" s="868">
        <v>32760</v>
      </c>
      <c r="J20" s="847"/>
      <c r="K20" s="868">
        <v>40</v>
      </c>
      <c r="L20" s="892">
        <v>0</v>
      </c>
      <c r="M20" s="1239" t="s">
        <v>293</v>
      </c>
    </row>
    <row r="21" spans="1:16" ht="15" customHeight="1">
      <c r="A21" s="710" t="s">
        <v>847</v>
      </c>
      <c r="B21" s="868">
        <v>179820</v>
      </c>
      <c r="C21" s="868">
        <v>305270</v>
      </c>
      <c r="D21" s="868">
        <v>193210</v>
      </c>
      <c r="E21" s="868">
        <v>3790</v>
      </c>
      <c r="F21" s="868"/>
      <c r="G21" s="868">
        <v>4160</v>
      </c>
      <c r="H21" s="868"/>
      <c r="I21" s="868">
        <v>-11000</v>
      </c>
      <c r="J21" s="868"/>
      <c r="K21" s="892">
        <v>0</v>
      </c>
      <c r="L21" s="892">
        <v>0</v>
      </c>
      <c r="M21" s="1239" t="s">
        <v>293</v>
      </c>
    </row>
    <row r="22" spans="1:16" ht="15" customHeight="1">
      <c r="A22" s="710" t="s">
        <v>848</v>
      </c>
      <c r="B22" s="868">
        <v>118880</v>
      </c>
      <c r="C22" s="868">
        <v>278370</v>
      </c>
      <c r="D22" s="868">
        <v>52200</v>
      </c>
      <c r="E22" s="868">
        <v>1350</v>
      </c>
      <c r="F22" s="868"/>
      <c r="G22" s="868">
        <v>2790</v>
      </c>
      <c r="H22" s="868"/>
      <c r="I22" s="868">
        <v>1091200</v>
      </c>
      <c r="J22" s="868"/>
      <c r="K22" s="892">
        <v>0</v>
      </c>
      <c r="L22" s="892">
        <v>0</v>
      </c>
      <c r="M22" s="1239" t="s">
        <v>293</v>
      </c>
      <c r="O22" s="700"/>
      <c r="P22" s="700"/>
    </row>
    <row r="23" spans="1:16" ht="15" customHeight="1">
      <c r="A23" s="847" t="s">
        <v>849</v>
      </c>
      <c r="B23" s="1240">
        <v>167020</v>
      </c>
      <c r="C23" s="1240">
        <v>398290</v>
      </c>
      <c r="D23" s="1240">
        <v>152117.92800000007</v>
      </c>
      <c r="E23" s="1240">
        <v>6370</v>
      </c>
      <c r="F23" s="1240"/>
      <c r="G23" s="1240">
        <v>11090</v>
      </c>
      <c r="H23" s="1240"/>
      <c r="I23" s="1240">
        <v>-683070</v>
      </c>
      <c r="J23" s="1240"/>
      <c r="K23" s="1240">
        <v>840</v>
      </c>
      <c r="L23" s="1240">
        <v>-1991</v>
      </c>
      <c r="M23" s="698" t="s">
        <v>293</v>
      </c>
      <c r="O23" s="893"/>
      <c r="P23" s="700"/>
    </row>
    <row r="24" spans="1:16" ht="15" customHeight="1" thickBot="1">
      <c r="A24" s="1242" t="s">
        <v>15</v>
      </c>
      <c r="B24" s="1243">
        <v>2568870</v>
      </c>
      <c r="C24" s="1243">
        <v>3897320</v>
      </c>
      <c r="D24" s="1244">
        <v>2031317.9280000001</v>
      </c>
      <c r="E24" s="1243">
        <v>58920</v>
      </c>
      <c r="F24" s="1243"/>
      <c r="G24" s="1243">
        <v>108520</v>
      </c>
      <c r="H24" s="1243"/>
      <c r="I24" s="1243">
        <v>303952610</v>
      </c>
      <c r="J24" s="1243"/>
      <c r="K24" s="1243">
        <v>7460</v>
      </c>
      <c r="L24" s="1243">
        <v>1099</v>
      </c>
      <c r="M24" s="1243">
        <v>53</v>
      </c>
      <c r="O24" s="1240"/>
      <c r="P24" s="893"/>
    </row>
    <row r="25" spans="1:16" ht="15" customHeight="1" thickTop="1">
      <c r="A25" s="847"/>
      <c r="B25" s="1240"/>
      <c r="C25" s="1240"/>
      <c r="D25" s="1245"/>
      <c r="E25" s="1240"/>
      <c r="F25" s="1240"/>
      <c r="G25" s="1240"/>
      <c r="H25" s="1240"/>
      <c r="I25" s="1240"/>
      <c r="J25" s="1240"/>
      <c r="K25" s="1240"/>
      <c r="L25" s="1240"/>
      <c r="M25" s="1240"/>
      <c r="O25" s="1240"/>
      <c r="P25" s="893"/>
    </row>
    <row r="26" spans="1:16" ht="15" customHeight="1">
      <c r="A26" s="710" t="s">
        <v>850</v>
      </c>
      <c r="O26" s="700"/>
      <c r="P26" s="700"/>
    </row>
    <row r="27" spans="1:16" ht="15" customHeight="1">
      <c r="A27" s="662" t="s">
        <v>851</v>
      </c>
    </row>
    <row r="28" spans="1:16" ht="15" customHeight="1">
      <c r="A28" s="710" t="s">
        <v>852</v>
      </c>
    </row>
    <row r="29" spans="1:16" ht="15" customHeight="1">
      <c r="A29" s="662" t="s">
        <v>853</v>
      </c>
    </row>
    <row r="30" spans="1:16" ht="15" customHeight="1">
      <c r="A30" s="710" t="s">
        <v>854</v>
      </c>
    </row>
    <row r="31" spans="1:16" ht="15" customHeight="1">
      <c r="A31" s="662" t="s">
        <v>855</v>
      </c>
    </row>
    <row r="32" spans="1:16" ht="15" customHeight="1"/>
    <row r="33" spans="1:1" ht="15" customHeight="1">
      <c r="A33" s="710" t="s">
        <v>856</v>
      </c>
    </row>
    <row r="34" spans="1:1" ht="15" customHeight="1">
      <c r="A34" s="1043" t="s">
        <v>857</v>
      </c>
    </row>
    <row r="35" spans="1:1" ht="15" customHeight="1">
      <c r="A35" s="1043" t="s">
        <v>858</v>
      </c>
    </row>
    <row r="36" spans="1:1" ht="15" customHeight="1">
      <c r="A36" s="710" t="s">
        <v>859</v>
      </c>
    </row>
    <row r="37" spans="1:1" ht="15" customHeight="1"/>
    <row r="38" spans="1:1" ht="15" customHeight="1">
      <c r="A38" s="85" t="s">
        <v>8</v>
      </c>
    </row>
    <row r="39" spans="1:1" ht="15" customHeight="1">
      <c r="A39" s="719" t="s">
        <v>860</v>
      </c>
    </row>
    <row r="41" spans="1:1">
      <c r="A41" s="1234" t="s">
        <v>820</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74" t="s">
        <v>861</v>
      </c>
      <c r="B1" s="1275"/>
      <c r="C1" s="79"/>
      <c r="D1" s="79"/>
      <c r="E1" s="79"/>
      <c r="F1" s="79"/>
      <c r="G1" s="79"/>
      <c r="H1" s="79"/>
      <c r="I1" s="79"/>
      <c r="J1" s="79"/>
      <c r="K1" s="79"/>
      <c r="L1" s="79"/>
      <c r="M1" s="79"/>
    </row>
    <row r="2" spans="1:25" ht="13.5" thickBot="1">
      <c r="A2" s="49" t="s">
        <v>0</v>
      </c>
      <c r="B2" s="1276"/>
      <c r="C2" s="64"/>
      <c r="D2" s="925"/>
      <c r="E2" s="550"/>
      <c r="F2" s="550"/>
      <c r="G2" s="550"/>
      <c r="H2" s="550"/>
      <c r="I2" s="1277"/>
      <c r="J2" s="1277"/>
      <c r="K2" s="550"/>
      <c r="L2" s="550"/>
      <c r="M2" s="551" t="s">
        <v>46</v>
      </c>
    </row>
    <row r="3" spans="1:25" s="949" customFormat="1" ht="15" customHeight="1" thickTop="1">
      <c r="A3" s="1278"/>
      <c r="B3" s="1278" t="s">
        <v>47</v>
      </c>
      <c r="C3" s="1278" t="s">
        <v>357</v>
      </c>
      <c r="D3" s="1278" t="s">
        <v>358</v>
      </c>
      <c r="E3" s="1278" t="s">
        <v>862</v>
      </c>
      <c r="F3" s="1278" t="s">
        <v>48</v>
      </c>
      <c r="G3" s="1278" t="s">
        <v>49</v>
      </c>
      <c r="H3" s="1278" t="s">
        <v>359</v>
      </c>
      <c r="I3" s="1278" t="s">
        <v>50</v>
      </c>
      <c r="J3" s="1278" t="s">
        <v>51</v>
      </c>
      <c r="K3" s="1278" t="s">
        <v>368</v>
      </c>
      <c r="L3" s="1278" t="s">
        <v>12</v>
      </c>
      <c r="M3" s="930" t="s">
        <v>863</v>
      </c>
      <c r="N3" s="307"/>
    </row>
    <row r="4" spans="1:25" ht="15" customHeight="1">
      <c r="A4" s="932">
        <v>1970</v>
      </c>
      <c r="B4" s="342">
        <v>12681</v>
      </c>
      <c r="C4" s="342">
        <v>9655</v>
      </c>
      <c r="D4" s="342">
        <v>209</v>
      </c>
      <c r="E4" s="1279" t="s">
        <v>293</v>
      </c>
      <c r="F4" s="342">
        <v>1164</v>
      </c>
      <c r="G4" s="342">
        <v>1778</v>
      </c>
      <c r="H4" s="342">
        <v>1788</v>
      </c>
      <c r="I4" s="342">
        <v>6275</v>
      </c>
      <c r="J4" s="342">
        <v>0</v>
      </c>
      <c r="K4" s="342">
        <v>0</v>
      </c>
      <c r="L4" s="342">
        <v>28397</v>
      </c>
      <c r="M4" s="342">
        <v>62333</v>
      </c>
      <c r="N4" s="1280"/>
      <c r="O4" s="1281"/>
      <c r="P4" s="1282"/>
      <c r="Q4" s="1282"/>
      <c r="R4" s="1281"/>
      <c r="S4" s="1281"/>
      <c r="T4" s="1282"/>
      <c r="U4" s="1283"/>
      <c r="V4" s="1282"/>
      <c r="W4" s="1283"/>
      <c r="X4" s="1282"/>
      <c r="Y4" s="1283"/>
    </row>
    <row r="5" spans="1:25" ht="15" customHeight="1">
      <c r="A5" s="932">
        <v>1971</v>
      </c>
      <c r="B5" s="342">
        <v>10232</v>
      </c>
      <c r="C5" s="342">
        <v>8298</v>
      </c>
      <c r="D5" s="342">
        <v>176</v>
      </c>
      <c r="E5" s="1279" t="s">
        <v>293</v>
      </c>
      <c r="F5" s="342">
        <v>1118</v>
      </c>
      <c r="G5" s="342">
        <v>1038</v>
      </c>
      <c r="H5" s="342">
        <v>5194</v>
      </c>
      <c r="I5" s="342">
        <v>6313</v>
      </c>
      <c r="J5" s="342">
        <v>0</v>
      </c>
      <c r="K5" s="342">
        <v>0</v>
      </c>
      <c r="L5" s="342">
        <v>28130</v>
      </c>
      <c r="M5" s="342">
        <v>60746</v>
      </c>
      <c r="O5" s="1281"/>
      <c r="Y5" s="1283"/>
    </row>
    <row r="6" spans="1:25" ht="15" customHeight="1">
      <c r="A6" s="932">
        <v>1972</v>
      </c>
      <c r="B6" s="342">
        <v>7675</v>
      </c>
      <c r="C6" s="342">
        <v>7832</v>
      </c>
      <c r="D6" s="342">
        <v>252</v>
      </c>
      <c r="E6" s="342">
        <v>0</v>
      </c>
      <c r="F6" s="342">
        <v>1111</v>
      </c>
      <c r="G6" s="342">
        <v>1154</v>
      </c>
      <c r="H6" s="342">
        <v>8136</v>
      </c>
      <c r="I6" s="342">
        <v>6292</v>
      </c>
      <c r="J6" s="342">
        <v>0</v>
      </c>
      <c r="K6" s="342">
        <v>0</v>
      </c>
      <c r="L6" s="342">
        <v>28674</v>
      </c>
      <c r="M6" s="342">
        <v>61307</v>
      </c>
      <c r="O6" s="1281"/>
      <c r="Y6" s="1283"/>
    </row>
    <row r="7" spans="1:25" ht="15" customHeight="1">
      <c r="A7" s="932">
        <v>1973</v>
      </c>
      <c r="B7" s="342">
        <v>7950</v>
      </c>
      <c r="C7" s="342">
        <v>8340</v>
      </c>
      <c r="D7" s="342">
        <v>226</v>
      </c>
      <c r="E7" s="342">
        <v>0</v>
      </c>
      <c r="F7" s="342">
        <v>1290</v>
      </c>
      <c r="G7" s="342">
        <v>788</v>
      </c>
      <c r="H7" s="342">
        <v>10791</v>
      </c>
      <c r="I7" s="342">
        <v>6884</v>
      </c>
      <c r="J7" s="342">
        <v>0</v>
      </c>
      <c r="K7" s="342">
        <v>0</v>
      </c>
      <c r="L7" s="342">
        <v>28691</v>
      </c>
      <c r="M7" s="342">
        <v>65149</v>
      </c>
      <c r="O7" s="1281"/>
      <c r="Y7" s="1283"/>
    </row>
    <row r="8" spans="1:25" ht="15" customHeight="1">
      <c r="A8" s="932">
        <v>1974</v>
      </c>
      <c r="B8" s="342">
        <v>7290</v>
      </c>
      <c r="C8" s="342">
        <v>7167</v>
      </c>
      <c r="D8" s="342">
        <v>201</v>
      </c>
      <c r="E8" s="342">
        <v>0</v>
      </c>
      <c r="F8" s="342">
        <v>975</v>
      </c>
      <c r="G8" s="342">
        <v>494</v>
      </c>
      <c r="H8" s="342">
        <v>12320</v>
      </c>
      <c r="I8" s="342">
        <v>6517</v>
      </c>
      <c r="J8" s="342">
        <v>0</v>
      </c>
      <c r="K8" s="342">
        <v>0</v>
      </c>
      <c r="L8" s="342">
        <v>24968</v>
      </c>
      <c r="M8" s="342">
        <v>60058</v>
      </c>
      <c r="O8" s="1281"/>
      <c r="Y8" s="1283"/>
    </row>
    <row r="9" spans="1:25" ht="15" customHeight="1">
      <c r="A9" s="932">
        <v>1975</v>
      </c>
      <c r="B9" s="342">
        <v>6373</v>
      </c>
      <c r="C9" s="342">
        <v>6338</v>
      </c>
      <c r="D9" s="342">
        <v>199</v>
      </c>
      <c r="E9" s="342">
        <v>0</v>
      </c>
      <c r="F9" s="342">
        <v>1038</v>
      </c>
      <c r="G9" s="342">
        <v>222</v>
      </c>
      <c r="H9" s="342">
        <v>12555</v>
      </c>
      <c r="I9" s="342">
        <v>6479</v>
      </c>
      <c r="J9" s="342">
        <v>0</v>
      </c>
      <c r="K9" s="342">
        <v>0</v>
      </c>
      <c r="L9" s="342">
        <v>22145</v>
      </c>
      <c r="M9" s="342">
        <v>55444</v>
      </c>
      <c r="O9" s="1281"/>
      <c r="Y9" s="1283"/>
    </row>
    <row r="10" spans="1:25" ht="15" customHeight="1">
      <c r="A10" s="932">
        <v>1976</v>
      </c>
      <c r="B10" s="342">
        <v>5902</v>
      </c>
      <c r="C10" s="342">
        <v>7129</v>
      </c>
      <c r="D10" s="342">
        <v>131</v>
      </c>
      <c r="E10" s="342">
        <v>0</v>
      </c>
      <c r="F10" s="342">
        <v>1091</v>
      </c>
      <c r="G10" s="342">
        <v>68</v>
      </c>
      <c r="H10" s="342">
        <v>14237</v>
      </c>
      <c r="I10" s="342">
        <v>6950</v>
      </c>
      <c r="J10" s="342">
        <v>0</v>
      </c>
      <c r="K10" s="342">
        <v>0</v>
      </c>
      <c r="L10" s="342">
        <v>21966</v>
      </c>
      <c r="M10" s="342">
        <v>57584</v>
      </c>
      <c r="O10" s="1281"/>
      <c r="Y10" s="1283"/>
    </row>
    <row r="11" spans="1:25" ht="15" customHeight="1">
      <c r="A11" s="932">
        <v>1977</v>
      </c>
      <c r="B11" s="342">
        <v>5947</v>
      </c>
      <c r="C11" s="342">
        <v>6368</v>
      </c>
      <c r="D11" s="342">
        <v>158</v>
      </c>
      <c r="E11" s="342">
        <v>0</v>
      </c>
      <c r="F11" s="342">
        <v>1010</v>
      </c>
      <c r="G11" s="342">
        <v>30</v>
      </c>
      <c r="H11" s="342">
        <v>14940</v>
      </c>
      <c r="I11" s="342">
        <v>7053</v>
      </c>
      <c r="J11" s="342">
        <v>0</v>
      </c>
      <c r="K11" s="342">
        <v>0</v>
      </c>
      <c r="L11" s="342">
        <v>21978</v>
      </c>
      <c r="M11" s="342">
        <v>57574</v>
      </c>
      <c r="O11" s="1281"/>
      <c r="Y11" s="1283"/>
    </row>
    <row r="12" spans="1:25" ht="15" customHeight="1">
      <c r="A12" s="932">
        <v>1978</v>
      </c>
      <c r="B12" s="342">
        <v>5627</v>
      </c>
      <c r="C12" s="342">
        <v>5932</v>
      </c>
      <c r="D12" s="342">
        <v>179</v>
      </c>
      <c r="E12" s="342">
        <v>0</v>
      </c>
      <c r="F12" s="342">
        <v>899</v>
      </c>
      <c r="G12" s="342">
        <v>15</v>
      </c>
      <c r="H12" s="342">
        <v>15149</v>
      </c>
      <c r="I12" s="342">
        <v>7222</v>
      </c>
      <c r="J12" s="342">
        <v>0</v>
      </c>
      <c r="K12" s="342">
        <v>0</v>
      </c>
      <c r="L12" s="342">
        <v>21570</v>
      </c>
      <c r="M12" s="342">
        <v>56673</v>
      </c>
      <c r="O12" s="1281"/>
      <c r="Y12" s="1283"/>
    </row>
    <row r="13" spans="1:25" ht="15" customHeight="1">
      <c r="A13" s="932">
        <v>1979</v>
      </c>
      <c r="B13" s="342">
        <v>6081</v>
      </c>
      <c r="C13" s="342">
        <v>6512</v>
      </c>
      <c r="D13" s="342">
        <v>148</v>
      </c>
      <c r="E13" s="342">
        <v>0</v>
      </c>
      <c r="F13" s="342">
        <v>977</v>
      </c>
      <c r="G13" s="342">
        <v>18</v>
      </c>
      <c r="H13" s="342">
        <v>15663</v>
      </c>
      <c r="I13" s="342">
        <v>7527</v>
      </c>
      <c r="J13" s="342">
        <v>0</v>
      </c>
      <c r="K13" s="342">
        <v>0</v>
      </c>
      <c r="L13" s="342">
        <v>21590</v>
      </c>
      <c r="M13" s="342">
        <v>58564</v>
      </c>
      <c r="O13" s="1281"/>
      <c r="Y13" s="1283"/>
    </row>
    <row r="14" spans="1:25" ht="30" customHeight="1">
      <c r="A14" s="932">
        <v>1980</v>
      </c>
      <c r="B14" s="342">
        <v>5083</v>
      </c>
      <c r="C14" s="342">
        <v>3335</v>
      </c>
      <c r="D14" s="342">
        <v>133</v>
      </c>
      <c r="E14" s="342">
        <v>0</v>
      </c>
      <c r="F14" s="342">
        <v>642</v>
      </c>
      <c r="G14" s="342">
        <v>13</v>
      </c>
      <c r="H14" s="342">
        <v>15258</v>
      </c>
      <c r="I14" s="342">
        <v>6854</v>
      </c>
      <c r="J14" s="342">
        <v>0</v>
      </c>
      <c r="K14" s="342">
        <v>0</v>
      </c>
      <c r="L14" s="342">
        <v>16938</v>
      </c>
      <c r="M14" s="342">
        <v>48291</v>
      </c>
      <c r="O14" s="1281"/>
      <c r="Y14" s="1283"/>
    </row>
    <row r="15" spans="1:25" ht="15" customHeight="1">
      <c r="A15" s="932">
        <v>1981</v>
      </c>
      <c r="B15" s="342">
        <v>4534</v>
      </c>
      <c r="C15" s="342">
        <v>4564</v>
      </c>
      <c r="D15" s="342">
        <v>116</v>
      </c>
      <c r="E15" s="342">
        <v>0</v>
      </c>
      <c r="F15" s="342">
        <v>665</v>
      </c>
      <c r="G15" s="342">
        <v>13</v>
      </c>
      <c r="H15" s="342">
        <v>14489</v>
      </c>
      <c r="I15" s="342">
        <v>6622</v>
      </c>
      <c r="J15" s="342">
        <v>0</v>
      </c>
      <c r="K15" s="342">
        <v>0</v>
      </c>
      <c r="L15" s="342">
        <v>14761</v>
      </c>
      <c r="M15" s="342">
        <v>45776</v>
      </c>
      <c r="O15" s="1281"/>
      <c r="Y15" s="1283"/>
    </row>
    <row r="16" spans="1:25" ht="15" customHeight="1">
      <c r="A16" s="932">
        <v>1982</v>
      </c>
      <c r="B16" s="342">
        <v>4668</v>
      </c>
      <c r="C16" s="342">
        <v>4083</v>
      </c>
      <c r="D16" s="342">
        <v>144</v>
      </c>
      <c r="E16" s="342">
        <v>0</v>
      </c>
      <c r="F16" s="342">
        <v>605</v>
      </c>
      <c r="G16" s="342">
        <v>8</v>
      </c>
      <c r="H16" s="342">
        <v>14588</v>
      </c>
      <c r="I16" s="342">
        <v>6353</v>
      </c>
      <c r="J16" s="342">
        <v>0</v>
      </c>
      <c r="K16" s="342">
        <v>0</v>
      </c>
      <c r="L16" s="342">
        <v>13530</v>
      </c>
      <c r="M16" s="342">
        <v>44007</v>
      </c>
      <c r="O16" s="1281"/>
      <c r="Y16" s="1283"/>
    </row>
    <row r="17" spans="1:25" ht="15" customHeight="1">
      <c r="A17" s="932">
        <v>1983</v>
      </c>
      <c r="B17" s="342">
        <v>4708</v>
      </c>
      <c r="C17" s="342">
        <v>4307</v>
      </c>
      <c r="D17" s="342">
        <v>126</v>
      </c>
      <c r="E17" s="342">
        <v>0</v>
      </c>
      <c r="F17" s="342">
        <v>635</v>
      </c>
      <c r="G17" s="342">
        <v>5</v>
      </c>
      <c r="H17" s="342">
        <v>14021</v>
      </c>
      <c r="I17" s="342">
        <v>6376</v>
      </c>
      <c r="J17" s="342">
        <v>0</v>
      </c>
      <c r="K17" s="342">
        <v>0</v>
      </c>
      <c r="L17" s="342">
        <v>11988</v>
      </c>
      <c r="M17" s="342">
        <v>42191</v>
      </c>
      <c r="O17" s="1281"/>
      <c r="Y17" s="1283"/>
    </row>
    <row r="18" spans="1:25" ht="15" customHeight="1">
      <c r="A18" s="932">
        <v>1984</v>
      </c>
      <c r="B18" s="342">
        <v>3796</v>
      </c>
      <c r="C18" s="342">
        <v>4408</v>
      </c>
      <c r="D18" s="342">
        <v>68</v>
      </c>
      <c r="E18" s="342">
        <v>0</v>
      </c>
      <c r="F18" s="342">
        <v>537</v>
      </c>
      <c r="G18" s="342">
        <v>5</v>
      </c>
      <c r="H18" s="342">
        <v>14686</v>
      </c>
      <c r="I18" s="342">
        <v>6758</v>
      </c>
      <c r="J18" s="342">
        <v>0</v>
      </c>
      <c r="K18" s="342">
        <v>0</v>
      </c>
      <c r="L18" s="342">
        <v>10859</v>
      </c>
      <c r="M18" s="342">
        <v>41138</v>
      </c>
      <c r="O18" s="1281"/>
      <c r="Y18" s="1283"/>
    </row>
    <row r="19" spans="1:25" ht="15" customHeight="1">
      <c r="A19" s="938">
        <v>1985</v>
      </c>
      <c r="B19" s="342">
        <v>4708</v>
      </c>
      <c r="C19" s="342">
        <v>4655</v>
      </c>
      <c r="D19" s="342">
        <v>151</v>
      </c>
      <c r="E19" s="342">
        <v>0</v>
      </c>
      <c r="F19" s="342">
        <v>768</v>
      </c>
      <c r="G19" s="342">
        <v>3</v>
      </c>
      <c r="H19" s="342">
        <v>14865</v>
      </c>
      <c r="I19" s="342">
        <v>6837</v>
      </c>
      <c r="J19" s="342">
        <v>0</v>
      </c>
      <c r="K19" s="342">
        <v>0</v>
      </c>
      <c r="L19" s="342">
        <v>9701</v>
      </c>
      <c r="M19" s="342">
        <v>41702</v>
      </c>
      <c r="O19" s="1281"/>
      <c r="Y19" s="1283"/>
    </row>
    <row r="20" spans="1:25" ht="15" customHeight="1">
      <c r="A20" s="938" t="s">
        <v>864</v>
      </c>
      <c r="B20" s="342">
        <v>5242</v>
      </c>
      <c r="C20" s="342">
        <v>4144</v>
      </c>
      <c r="D20" s="342">
        <v>98</v>
      </c>
      <c r="E20" s="342">
        <v>0</v>
      </c>
      <c r="F20" s="342">
        <v>778</v>
      </c>
      <c r="G20" s="342">
        <v>3</v>
      </c>
      <c r="H20" s="342">
        <v>13542</v>
      </c>
      <c r="I20" s="342">
        <v>6884</v>
      </c>
      <c r="J20" s="342">
        <v>0</v>
      </c>
      <c r="K20" s="342">
        <v>0</v>
      </c>
      <c r="L20" s="342">
        <v>10240</v>
      </c>
      <c r="M20" s="342">
        <v>40931</v>
      </c>
      <c r="O20" s="1281"/>
      <c r="Y20" s="1283"/>
    </row>
    <row r="21" spans="1:25" ht="15" customHeight="1">
      <c r="A21" s="938">
        <v>1987</v>
      </c>
      <c r="B21" s="342">
        <v>4048</v>
      </c>
      <c r="C21" s="342">
        <v>4660</v>
      </c>
      <c r="D21" s="342">
        <v>80</v>
      </c>
      <c r="E21" s="342">
        <v>0</v>
      </c>
      <c r="F21" s="342">
        <v>821</v>
      </c>
      <c r="G21" s="342">
        <v>3</v>
      </c>
      <c r="H21" s="342">
        <v>14137</v>
      </c>
      <c r="I21" s="342">
        <v>8005</v>
      </c>
      <c r="J21" s="342">
        <v>0</v>
      </c>
      <c r="K21" s="342">
        <v>0</v>
      </c>
      <c r="L21" s="342">
        <v>8456</v>
      </c>
      <c r="M21" s="342">
        <v>40211</v>
      </c>
      <c r="O21" s="1281"/>
      <c r="Y21" s="1283"/>
    </row>
    <row r="22" spans="1:25" ht="15" customHeight="1">
      <c r="A22" s="938">
        <v>1988</v>
      </c>
      <c r="B22" s="342">
        <v>4166</v>
      </c>
      <c r="C22" s="342">
        <v>5041</v>
      </c>
      <c r="D22" s="342">
        <v>55</v>
      </c>
      <c r="E22" s="342">
        <v>0</v>
      </c>
      <c r="F22" s="342">
        <v>771</v>
      </c>
      <c r="G22" s="342">
        <v>0</v>
      </c>
      <c r="H22" s="342">
        <v>12883</v>
      </c>
      <c r="I22" s="342">
        <v>8350</v>
      </c>
      <c r="J22" s="342">
        <v>0</v>
      </c>
      <c r="K22" s="342">
        <v>100</v>
      </c>
      <c r="L22" s="342">
        <v>9441</v>
      </c>
      <c r="M22" s="342">
        <v>40807</v>
      </c>
      <c r="O22" s="1281"/>
      <c r="Y22" s="1283"/>
    </row>
    <row r="23" spans="1:25" ht="15" customHeight="1">
      <c r="A23" s="938">
        <v>1989</v>
      </c>
      <c r="B23" s="342">
        <v>4489</v>
      </c>
      <c r="C23" s="342">
        <v>4286</v>
      </c>
      <c r="D23" s="342">
        <v>30</v>
      </c>
      <c r="E23" s="342">
        <v>0</v>
      </c>
      <c r="F23" s="342">
        <v>613</v>
      </c>
      <c r="G23" s="342">
        <v>0</v>
      </c>
      <c r="H23" s="342">
        <v>12515</v>
      </c>
      <c r="I23" s="342">
        <v>8550</v>
      </c>
      <c r="J23" s="342">
        <v>0</v>
      </c>
      <c r="K23" s="342">
        <v>101.8</v>
      </c>
      <c r="L23" s="342">
        <v>8820</v>
      </c>
      <c r="M23" s="342">
        <v>39404.800000000003</v>
      </c>
      <c r="O23" s="1281"/>
      <c r="Y23" s="1283"/>
    </row>
    <row r="24" spans="1:25" ht="30" customHeight="1">
      <c r="A24" s="932">
        <v>1990</v>
      </c>
      <c r="B24" s="342">
        <v>4172</v>
      </c>
      <c r="C24" s="342">
        <v>3951</v>
      </c>
      <c r="D24" s="342">
        <v>42</v>
      </c>
      <c r="E24" s="342">
        <v>0</v>
      </c>
      <c r="F24" s="342">
        <v>602</v>
      </c>
      <c r="G24" s="342">
        <v>0</v>
      </c>
      <c r="H24" s="342">
        <v>12889</v>
      </c>
      <c r="I24" s="342">
        <v>8655</v>
      </c>
      <c r="J24" s="342">
        <v>0</v>
      </c>
      <c r="K24" s="342">
        <v>106.6</v>
      </c>
      <c r="L24" s="342">
        <v>8242</v>
      </c>
      <c r="M24" s="342">
        <v>38659.599999999999</v>
      </c>
      <c r="N24" s="1280"/>
      <c r="O24" s="1281"/>
      <c r="P24" s="1284"/>
      <c r="Y24" s="1283"/>
    </row>
    <row r="25" spans="1:25" ht="15" customHeight="1">
      <c r="A25" s="932">
        <v>1991</v>
      </c>
      <c r="B25" s="342">
        <v>4270</v>
      </c>
      <c r="C25" s="342">
        <v>3691</v>
      </c>
      <c r="D25" s="342">
        <v>14</v>
      </c>
      <c r="E25" s="342">
        <v>0</v>
      </c>
      <c r="F25" s="342">
        <v>570</v>
      </c>
      <c r="G25" s="342">
        <v>0</v>
      </c>
      <c r="H25" s="342">
        <v>12311</v>
      </c>
      <c r="I25" s="342">
        <v>8563</v>
      </c>
      <c r="J25" s="342">
        <v>0</v>
      </c>
      <c r="K25" s="342">
        <v>108.7</v>
      </c>
      <c r="L25" s="342">
        <v>8729</v>
      </c>
      <c r="M25" s="342">
        <v>38256.699999999997</v>
      </c>
      <c r="O25" s="1281"/>
    </row>
    <row r="26" spans="1:25" ht="15" customHeight="1">
      <c r="A26" s="932">
        <v>1992</v>
      </c>
      <c r="B26" s="342">
        <v>4375</v>
      </c>
      <c r="C26" s="342">
        <v>3601</v>
      </c>
      <c r="D26" s="342">
        <v>14</v>
      </c>
      <c r="E26" s="342">
        <v>0</v>
      </c>
      <c r="F26" s="342">
        <v>534</v>
      </c>
      <c r="G26" s="342">
        <v>0</v>
      </c>
      <c r="H26" s="342">
        <v>11380</v>
      </c>
      <c r="I26" s="342">
        <v>8194</v>
      </c>
      <c r="J26" s="342">
        <v>0</v>
      </c>
      <c r="K26" s="342">
        <v>278.60000000000002</v>
      </c>
      <c r="L26" s="342">
        <v>8334</v>
      </c>
      <c r="M26" s="342">
        <v>36710.6</v>
      </c>
      <c r="O26" s="1281"/>
    </row>
    <row r="27" spans="1:25" ht="15" customHeight="1">
      <c r="A27" s="932">
        <v>1993</v>
      </c>
      <c r="B27" s="342">
        <v>3553</v>
      </c>
      <c r="C27" s="342">
        <v>3613</v>
      </c>
      <c r="D27" s="342">
        <v>7</v>
      </c>
      <c r="E27" s="342">
        <v>0</v>
      </c>
      <c r="F27" s="342">
        <v>560</v>
      </c>
      <c r="G27" s="342">
        <v>0</v>
      </c>
      <c r="H27" s="342">
        <v>11521</v>
      </c>
      <c r="I27" s="342">
        <v>8328</v>
      </c>
      <c r="J27" s="342">
        <v>0</v>
      </c>
      <c r="K27" s="342">
        <v>265.8</v>
      </c>
      <c r="L27" s="342">
        <v>8592</v>
      </c>
      <c r="M27" s="342">
        <v>36439.800000000003</v>
      </c>
      <c r="O27" s="1281"/>
    </row>
    <row r="28" spans="1:25" ht="15" customHeight="1">
      <c r="A28" s="932">
        <v>1994</v>
      </c>
      <c r="B28" s="342">
        <v>3402</v>
      </c>
      <c r="C28" s="342">
        <v>3818</v>
      </c>
      <c r="D28" s="342">
        <v>194</v>
      </c>
      <c r="E28" s="342">
        <v>0</v>
      </c>
      <c r="F28" s="342">
        <v>590</v>
      </c>
      <c r="G28" s="342">
        <v>0</v>
      </c>
      <c r="H28" s="342">
        <v>12885</v>
      </c>
      <c r="I28" s="342">
        <v>8082</v>
      </c>
      <c r="J28" s="342">
        <v>0</v>
      </c>
      <c r="K28" s="342">
        <v>487.3</v>
      </c>
      <c r="L28" s="342">
        <v>8253</v>
      </c>
      <c r="M28" s="342">
        <v>37711.300000000003</v>
      </c>
      <c r="O28" s="1281"/>
    </row>
    <row r="29" spans="1:25" ht="15" customHeight="1">
      <c r="A29" s="938">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1"/>
    </row>
    <row r="30" spans="1:25" ht="15" customHeight="1">
      <c r="A30" s="932" t="s">
        <v>865</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1"/>
    </row>
    <row r="31" spans="1:25" ht="15" customHeight="1">
      <c r="A31" s="932">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1"/>
    </row>
    <row r="32" spans="1:25" ht="15" customHeight="1">
      <c r="A32" s="932">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1"/>
    </row>
    <row r="33" spans="1:15" ht="15" customHeight="1">
      <c r="A33" s="932">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1"/>
    </row>
    <row r="34" spans="1:15" ht="30" customHeight="1">
      <c r="A34" s="938">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0"/>
      <c r="O34" s="1281"/>
    </row>
    <row r="35" spans="1:15" ht="15" customHeight="1">
      <c r="A35" s="938">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1"/>
    </row>
    <row r="36" spans="1:15" ht="15" customHeight="1">
      <c r="A36" s="938">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1"/>
    </row>
    <row r="37" spans="1:15" ht="15" customHeight="1">
      <c r="A37" s="938">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1"/>
    </row>
    <row r="38" spans="1:15" ht="15" customHeight="1">
      <c r="A38" s="938">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1"/>
    </row>
    <row r="39" spans="1:15" ht="15" customHeight="1">
      <c r="A39" s="938">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1"/>
    </row>
    <row r="40" spans="1:15" ht="15" customHeight="1">
      <c r="A40" s="938">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1"/>
    </row>
    <row r="41" spans="1:15" ht="15" customHeight="1">
      <c r="A41" s="938">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1"/>
    </row>
    <row r="42" spans="1:15" ht="15" customHeight="1">
      <c r="A42" s="938">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1"/>
    </row>
    <row r="43" spans="1:15" ht="15" customHeight="1">
      <c r="A43" s="938">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1"/>
    </row>
    <row r="44" spans="1:15" ht="30" customHeight="1">
      <c r="A44" s="938">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1"/>
    </row>
    <row r="45" spans="1:15" ht="15" customHeight="1">
      <c r="A45" s="938">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1"/>
    </row>
    <row r="46" spans="1:15" s="76" customFormat="1" ht="15" customHeight="1">
      <c r="A46" s="938">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85"/>
      <c r="O46" s="1286"/>
    </row>
    <row r="47" spans="1:15" ht="15" customHeight="1">
      <c r="A47" s="938">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85"/>
      <c r="O47" s="1281"/>
    </row>
    <row r="48" spans="1:15" ht="15" customHeight="1">
      <c r="A48" s="938">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0"/>
      <c r="O48" s="1281"/>
    </row>
    <row r="49" spans="1:15" ht="15" customHeight="1">
      <c r="A49" s="938">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0"/>
      <c r="O49" s="1281"/>
    </row>
    <row r="50" spans="1:15" ht="7.5" customHeight="1" thickBot="1">
      <c r="A50" s="939"/>
      <c r="B50" s="1287"/>
      <c r="C50" s="1287"/>
      <c r="D50" s="1287"/>
      <c r="E50" s="1287"/>
      <c r="F50" s="1287"/>
      <c r="G50" s="1287"/>
      <c r="H50" s="1287"/>
      <c r="I50" s="1287"/>
      <c r="J50" s="1287"/>
      <c r="K50" s="1287"/>
      <c r="L50" s="1287"/>
      <c r="M50" s="1287"/>
      <c r="N50" s="1280"/>
      <c r="O50" s="1281"/>
    </row>
    <row r="51" spans="1:15" s="1289" customFormat="1" ht="15" customHeight="1" thickTop="1">
      <c r="A51" s="938"/>
      <c r="B51" s="342"/>
      <c r="C51" s="342"/>
      <c r="D51" s="342"/>
      <c r="E51" s="342"/>
      <c r="F51" s="342"/>
      <c r="G51" s="342"/>
      <c r="H51" s="342"/>
      <c r="I51" s="342"/>
      <c r="J51" s="342"/>
      <c r="K51" s="342"/>
      <c r="L51" s="342"/>
      <c r="M51" s="342"/>
      <c r="N51" s="1288"/>
    </row>
    <row r="52" spans="1:15" ht="15" customHeight="1">
      <c r="A52" s="66" t="s">
        <v>866</v>
      </c>
      <c r="B52" s="66"/>
      <c r="C52" s="66"/>
      <c r="D52" s="66"/>
      <c r="E52" s="66"/>
      <c r="F52" s="66"/>
      <c r="G52" s="66"/>
      <c r="H52" s="1290"/>
      <c r="I52" s="447"/>
      <c r="J52" s="76"/>
      <c r="K52" s="76"/>
      <c r="L52" s="76"/>
      <c r="M52" s="76"/>
    </row>
    <row r="53" spans="1:15" ht="15" customHeight="1">
      <c r="A53" s="66" t="s">
        <v>867</v>
      </c>
      <c r="B53" s="1290"/>
      <c r="C53" s="1290"/>
      <c r="D53" s="1290"/>
      <c r="E53" s="1290"/>
      <c r="F53" s="1290"/>
      <c r="G53" s="66"/>
      <c r="H53" s="66"/>
      <c r="I53" s="66"/>
    </row>
    <row r="54" spans="1:15" ht="15" customHeight="1">
      <c r="A54" s="66" t="s">
        <v>868</v>
      </c>
      <c r="B54" s="66"/>
      <c r="C54" s="66"/>
      <c r="D54" s="66"/>
      <c r="E54" s="66"/>
      <c r="F54" s="66"/>
      <c r="G54" s="66"/>
      <c r="H54" s="66"/>
      <c r="I54" s="66"/>
    </row>
    <row r="55" spans="1:15" ht="15" customHeight="1">
      <c r="A55" s="66" t="s">
        <v>869</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1921</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I49" sqref="I49"/>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44"/>
    <col min="29" max="16384" width="9.140625" style="63"/>
  </cols>
  <sheetData>
    <row r="1" spans="1:29" ht="18.75" customHeight="1">
      <c r="A1" s="1291" t="s">
        <v>870</v>
      </c>
      <c r="B1" s="1292"/>
      <c r="C1" s="1292"/>
      <c r="D1" s="1292"/>
    </row>
    <row r="2" spans="1:29" ht="13.5" thickBot="1">
      <c r="A2" s="49" t="s">
        <v>0</v>
      </c>
      <c r="B2" s="925"/>
      <c r="C2" s="925"/>
      <c r="D2" s="925"/>
      <c r="E2" s="925"/>
      <c r="F2" s="925"/>
      <c r="L2" s="922"/>
      <c r="M2" s="926"/>
      <c r="N2" s="925"/>
      <c r="P2" s="925"/>
      <c r="Q2" s="550"/>
      <c r="R2" s="550"/>
      <c r="S2" s="550"/>
      <c r="T2" s="227"/>
      <c r="U2" s="551"/>
      <c r="V2" s="227"/>
      <c r="W2" s="227"/>
      <c r="X2" s="227"/>
      <c r="Y2" s="551"/>
      <c r="Z2" s="551" t="s">
        <v>46</v>
      </c>
    </row>
    <row r="3" spans="1:29" ht="15.75" customHeight="1" thickTop="1">
      <c r="A3" s="1293"/>
      <c r="B3" s="1294">
        <v>1990</v>
      </c>
      <c r="C3" s="1294">
        <v>1991</v>
      </c>
      <c r="D3" s="1294">
        <v>1992</v>
      </c>
      <c r="E3" s="1294">
        <v>1993</v>
      </c>
      <c r="F3" s="1294">
        <v>1994</v>
      </c>
      <c r="G3" s="1294">
        <v>1995</v>
      </c>
      <c r="H3" s="1294">
        <v>1996</v>
      </c>
      <c r="I3" s="1294">
        <v>1997</v>
      </c>
      <c r="J3" s="1294">
        <v>1998</v>
      </c>
      <c r="K3" s="1294">
        <v>1999</v>
      </c>
      <c r="L3" s="1293">
        <v>2000</v>
      </c>
      <c r="M3" s="1293">
        <v>2001</v>
      </c>
      <c r="N3" s="1293">
        <v>2002</v>
      </c>
      <c r="O3" s="1293">
        <v>2003</v>
      </c>
      <c r="P3" s="1293">
        <v>2004</v>
      </c>
      <c r="Q3" s="1293">
        <v>2005</v>
      </c>
      <c r="R3" s="1293">
        <v>2006</v>
      </c>
      <c r="S3" s="1293">
        <v>2007</v>
      </c>
      <c r="T3" s="1293">
        <v>2008</v>
      </c>
      <c r="U3" s="1293">
        <v>2009</v>
      </c>
      <c r="V3" s="1293">
        <v>2010</v>
      </c>
      <c r="W3" s="1293">
        <v>2011</v>
      </c>
      <c r="X3" s="1293">
        <v>2012</v>
      </c>
      <c r="Y3" s="1293">
        <v>2013</v>
      </c>
      <c r="Z3" s="1293">
        <v>2014</v>
      </c>
      <c r="AA3" s="1293">
        <v>2015</v>
      </c>
    </row>
    <row r="4" spans="1:29" ht="15" customHeight="1">
      <c r="A4" s="1295" t="s">
        <v>871</v>
      </c>
      <c r="B4" s="555">
        <v>6949</v>
      </c>
      <c r="C4" s="555">
        <v>6618</v>
      </c>
      <c r="D4" s="555">
        <v>6497.3</v>
      </c>
      <c r="E4" s="555">
        <v>6953</v>
      </c>
      <c r="F4" s="555">
        <v>6863.0756663800521</v>
      </c>
      <c r="G4" s="555">
        <v>6897.0714531384365</v>
      </c>
      <c r="H4" s="555">
        <v>4169.385458759034</v>
      </c>
      <c r="I4" s="555">
        <v>4191.3095750446564</v>
      </c>
      <c r="J4" s="555">
        <v>3968.9513058694074</v>
      </c>
      <c r="K4" s="555">
        <v>3768.3857657676745</v>
      </c>
      <c r="L4" s="555">
        <v>2244.7335095884146</v>
      </c>
      <c r="M4" s="1296">
        <v>2289.9191445954502</v>
      </c>
      <c r="N4" s="555">
        <v>2011.3934553762249</v>
      </c>
      <c r="O4" s="555">
        <v>1946.9233345472055</v>
      </c>
      <c r="P4" s="555">
        <v>1917.5245660648698</v>
      </c>
      <c r="Q4" s="555">
        <v>1760.8513387115458</v>
      </c>
      <c r="R4" s="555">
        <v>1863.4829933388996</v>
      </c>
      <c r="S4" s="555">
        <v>1775.6780861916486</v>
      </c>
      <c r="T4" s="555">
        <v>1593.6364287804124</v>
      </c>
      <c r="U4" s="555">
        <v>1231.3653415828528</v>
      </c>
      <c r="V4" s="555">
        <v>1394.3578657159862</v>
      </c>
      <c r="W4" s="555">
        <v>1279.0781389335159</v>
      </c>
      <c r="X4" s="1297">
        <v>1181.3227481850358</v>
      </c>
      <c r="Y4" s="1297">
        <v>1347.097277190092</v>
      </c>
      <c r="Z4" s="1297">
        <v>1358.9596618277446</v>
      </c>
      <c r="AA4" s="1297">
        <v>1262.6378431822079</v>
      </c>
      <c r="AC4" s="1281"/>
    </row>
    <row r="5" spans="1:29" ht="15" customHeight="1">
      <c r="A5" s="1295" t="s">
        <v>872</v>
      </c>
      <c r="B5" s="555">
        <v>1294</v>
      </c>
      <c r="C5" s="555">
        <v>1384</v>
      </c>
      <c r="D5" s="555">
        <v>1318.3</v>
      </c>
      <c r="E5" s="555">
        <v>1203.3</v>
      </c>
      <c r="F5" s="555">
        <v>1136.3568357695615</v>
      </c>
      <c r="G5" s="1296">
        <v>1081.2416165090283</v>
      </c>
      <c r="H5" s="555">
        <v>1274.3063928964993</v>
      </c>
      <c r="I5" s="555">
        <v>1121.2716644148122</v>
      </c>
      <c r="J5" s="555">
        <v>1224.0490350174632</v>
      </c>
      <c r="K5" s="555">
        <v>1333.3021201872632</v>
      </c>
      <c r="L5" s="555">
        <v>1197.9316556336184</v>
      </c>
      <c r="M5" s="1296">
        <v>1294.6035506404091</v>
      </c>
      <c r="N5" s="555">
        <v>1131.8148261832714</v>
      </c>
      <c r="O5" s="555">
        <v>1106.7188406155074</v>
      </c>
      <c r="P5" s="555">
        <v>976.66779791361273</v>
      </c>
      <c r="Q5" s="555">
        <v>1011.5019312446511</v>
      </c>
      <c r="R5" s="555">
        <v>1004.2856471133472</v>
      </c>
      <c r="S5" s="555">
        <v>951.70320662181734</v>
      </c>
      <c r="T5" s="555">
        <v>860.20772393804032</v>
      </c>
      <c r="U5" s="555">
        <v>680.68390863933951</v>
      </c>
      <c r="V5" s="555">
        <v>752.7589911717206</v>
      </c>
      <c r="W5" s="555">
        <v>771.30549123601793</v>
      </c>
      <c r="X5" s="1297">
        <v>607.61416037521417</v>
      </c>
      <c r="Y5" s="1297">
        <v>560.75870272648365</v>
      </c>
      <c r="Z5" s="1297">
        <v>571.22143139299567</v>
      </c>
      <c r="AA5" s="1297">
        <v>560.7066253110886</v>
      </c>
      <c r="AC5" s="1281"/>
    </row>
    <row r="6" spans="1:29" ht="15" customHeight="1">
      <c r="A6" s="1295" t="s">
        <v>873</v>
      </c>
      <c r="B6" s="555">
        <v>3992</v>
      </c>
      <c r="C6" s="555">
        <v>3638</v>
      </c>
      <c r="D6" s="555">
        <v>3236</v>
      </c>
      <c r="E6" s="555">
        <v>2972</v>
      </c>
      <c r="F6" s="555">
        <v>3109.9673258813418</v>
      </c>
      <c r="G6" s="1296">
        <v>3060.4815133276015</v>
      </c>
      <c r="H6" s="555">
        <v>2792.728353320178</v>
      </c>
      <c r="I6" s="555">
        <v>2725.6382453749284</v>
      </c>
      <c r="J6" s="555">
        <v>2603.3552245213459</v>
      </c>
      <c r="K6" s="555">
        <v>2481.5519128695346</v>
      </c>
      <c r="L6" s="555">
        <v>3122.8776772706938</v>
      </c>
      <c r="M6" s="1296">
        <v>3068.4011626304541</v>
      </c>
      <c r="N6" s="555">
        <v>2863.738451245651</v>
      </c>
      <c r="O6" s="555">
        <v>2895.3662116064361</v>
      </c>
      <c r="P6" s="555">
        <v>2752.1850958904206</v>
      </c>
      <c r="Q6" s="555">
        <v>3219.0149252620586</v>
      </c>
      <c r="R6" s="555">
        <v>3098.4891383550616</v>
      </c>
      <c r="S6" s="555">
        <v>3120.9013797327634</v>
      </c>
      <c r="T6" s="555">
        <v>3629.2664764542919</v>
      </c>
      <c r="U6" s="555">
        <v>3037.1885840117511</v>
      </c>
      <c r="V6" s="555">
        <v>3122.2993839365349</v>
      </c>
      <c r="W6" s="555">
        <v>2861.4713627525734</v>
      </c>
      <c r="X6" s="1297">
        <v>2789.4692985468982</v>
      </c>
      <c r="Y6" s="1297">
        <v>2827.2411695889346</v>
      </c>
      <c r="Z6" s="1297">
        <v>2833.7263197017528</v>
      </c>
      <c r="AA6" s="1297">
        <v>2724.898297420641</v>
      </c>
      <c r="AC6" s="1281"/>
    </row>
    <row r="7" spans="1:29" ht="15" customHeight="1">
      <c r="A7" s="1295" t="s">
        <v>874</v>
      </c>
      <c r="B7" s="555">
        <v>5861</v>
      </c>
      <c r="C7" s="555">
        <v>5278</v>
      </c>
      <c r="D7" s="555">
        <v>5381.9</v>
      </c>
      <c r="E7" s="555">
        <v>6472.9</v>
      </c>
      <c r="F7" s="555">
        <v>7131.3086844367999</v>
      </c>
      <c r="G7" s="1296">
        <v>6243.8091143594183</v>
      </c>
      <c r="H7" s="555">
        <v>6190.5963406917472</v>
      </c>
      <c r="I7" s="555">
        <v>6883.8269586601282</v>
      </c>
      <c r="J7" s="555">
        <v>6836.6778693209953</v>
      </c>
      <c r="K7" s="555">
        <v>7325.6508242411046</v>
      </c>
      <c r="L7" s="555">
        <v>7627.7447531080716</v>
      </c>
      <c r="M7" s="1296">
        <v>7381.9001196046747</v>
      </c>
      <c r="N7" s="555">
        <v>7309.0496199654217</v>
      </c>
      <c r="O7" s="555">
        <v>6911.0030648283118</v>
      </c>
      <c r="P7" s="555">
        <v>6015.3102665862261</v>
      </c>
      <c r="Q7" s="555">
        <v>5598.2845264150919</v>
      </c>
      <c r="R7" s="555">
        <v>5347.9278619452416</v>
      </c>
      <c r="S7" s="555">
        <v>5076.0439436803772</v>
      </c>
      <c r="T7" s="555">
        <v>4442.7299757956534</v>
      </c>
      <c r="U7" s="555">
        <v>3634.5704959990844</v>
      </c>
      <c r="V7" s="555">
        <v>3866.0470350609417</v>
      </c>
      <c r="W7" s="555">
        <v>3484.3281452200881</v>
      </c>
      <c r="X7" s="1297">
        <v>3315.9011451571678</v>
      </c>
      <c r="Y7" s="1297">
        <v>3211.1244449879373</v>
      </c>
      <c r="Z7" s="1297">
        <v>3025.8578920329642</v>
      </c>
      <c r="AA7" s="1297">
        <v>3070.1361728360157</v>
      </c>
      <c r="AC7" s="1281"/>
    </row>
    <row r="8" spans="1:29" ht="15" customHeight="1">
      <c r="A8" s="1295" t="s">
        <v>875</v>
      </c>
      <c r="B8" s="555">
        <v>2422</v>
      </c>
      <c r="C8" s="555">
        <v>2272</v>
      </c>
      <c r="D8" s="555">
        <v>2131</v>
      </c>
      <c r="E8" s="555">
        <v>2092</v>
      </c>
      <c r="F8" s="555">
        <v>1804.4668959587273</v>
      </c>
      <c r="G8" s="1296">
        <v>1825.9965606190881</v>
      </c>
      <c r="H8" s="555">
        <v>1836.3649426075972</v>
      </c>
      <c r="I8" s="555">
        <v>1813.8556746109293</v>
      </c>
      <c r="J8" s="555">
        <v>1828.596864487537</v>
      </c>
      <c r="K8" s="555">
        <v>1812.0726645849209</v>
      </c>
      <c r="L8" s="555">
        <v>1974.814366402476</v>
      </c>
      <c r="M8" s="1296">
        <v>1849.0865804878893</v>
      </c>
      <c r="N8" s="555">
        <v>1767.0049174777364</v>
      </c>
      <c r="O8" s="555">
        <v>1692.4480990639161</v>
      </c>
      <c r="P8" s="555">
        <v>1592.8345710735757</v>
      </c>
      <c r="Q8" s="555">
        <v>1610.8918784618481</v>
      </c>
      <c r="R8" s="555">
        <v>1550.6263839409662</v>
      </c>
      <c r="S8" s="555">
        <v>1503.7686380045759</v>
      </c>
      <c r="T8" s="555">
        <v>1334.4382102648556</v>
      </c>
      <c r="U8" s="555">
        <v>1073.1178132159725</v>
      </c>
      <c r="V8" s="555">
        <v>1145.0455168228402</v>
      </c>
      <c r="W8" s="555">
        <v>1119.2082407338339</v>
      </c>
      <c r="X8" s="1297">
        <v>1117.5265350603199</v>
      </c>
      <c r="Y8" s="1297">
        <v>1109.5496686692652</v>
      </c>
      <c r="Z8" s="1297">
        <v>1105.7340582883307</v>
      </c>
      <c r="AA8" s="1297">
        <v>1044.1740103536076</v>
      </c>
      <c r="AC8" s="1281"/>
    </row>
    <row r="9" spans="1:29" ht="15" customHeight="1">
      <c r="A9" s="1295" t="s">
        <v>876</v>
      </c>
      <c r="B9" s="555">
        <v>1152</v>
      </c>
      <c r="C9" s="555">
        <v>1217</v>
      </c>
      <c r="D9" s="555">
        <v>1137</v>
      </c>
      <c r="E9" s="555">
        <v>1084</v>
      </c>
      <c r="F9" s="555">
        <v>903.60705073086842</v>
      </c>
      <c r="G9" s="1296">
        <v>870.63886500429942</v>
      </c>
      <c r="H9" s="555">
        <v>885.79122636345062</v>
      </c>
      <c r="I9" s="555">
        <v>887.47392089037794</v>
      </c>
      <c r="J9" s="555">
        <v>911.57487122392513</v>
      </c>
      <c r="K9" s="555">
        <v>887.85880037119546</v>
      </c>
      <c r="L9" s="555">
        <v>1026.1783124998794</v>
      </c>
      <c r="M9" s="555">
        <v>989.70306694140402</v>
      </c>
      <c r="N9" s="555">
        <v>952.34106371371695</v>
      </c>
      <c r="O9" s="555">
        <v>920.55307289791222</v>
      </c>
      <c r="P9" s="555">
        <v>967.08580123965726</v>
      </c>
      <c r="Q9" s="555">
        <v>1033.0554992192895</v>
      </c>
      <c r="R9" s="555">
        <v>1057.1394900334121</v>
      </c>
      <c r="S9" s="555">
        <v>987.51253800725067</v>
      </c>
      <c r="T9" s="555">
        <v>920.17383795872342</v>
      </c>
      <c r="U9" s="555">
        <v>774.83603411532658</v>
      </c>
      <c r="V9" s="555">
        <v>802.24306297067551</v>
      </c>
      <c r="W9" s="555">
        <v>769.66385736746508</v>
      </c>
      <c r="X9" s="1297">
        <v>763.58509571107311</v>
      </c>
      <c r="Y9" s="1297">
        <v>759.99745655787069</v>
      </c>
      <c r="Z9" s="1297">
        <v>711.17723565712026</v>
      </c>
      <c r="AA9" s="1297">
        <v>730.07666972061088</v>
      </c>
      <c r="AC9" s="1281"/>
    </row>
    <row r="10" spans="1:29" ht="15" customHeight="1">
      <c r="A10" s="1295" t="s">
        <v>877</v>
      </c>
      <c r="B10" s="555">
        <v>1759</v>
      </c>
      <c r="C10" s="555">
        <v>1759</v>
      </c>
      <c r="D10" s="555">
        <v>1849</v>
      </c>
      <c r="E10" s="555">
        <v>1758</v>
      </c>
      <c r="F10" s="555">
        <v>1581.5116079105767</v>
      </c>
      <c r="G10" s="1296">
        <v>1646.797936371453</v>
      </c>
      <c r="H10" s="555">
        <v>1630.7332567861995</v>
      </c>
      <c r="I10" s="555">
        <v>1506.4938246601539</v>
      </c>
      <c r="J10" s="555">
        <v>1529.688192099356</v>
      </c>
      <c r="K10" s="555">
        <v>1561.9817662689161</v>
      </c>
      <c r="L10" s="555">
        <v>1723.2885906369961</v>
      </c>
      <c r="M10" s="555">
        <v>1762.9114058754642</v>
      </c>
      <c r="N10" s="555">
        <v>1709.9783642297803</v>
      </c>
      <c r="O10" s="555">
        <v>1644.1575882773534</v>
      </c>
      <c r="P10" s="555">
        <v>1524.7492512866834</v>
      </c>
      <c r="Q10" s="555">
        <v>1537.3475577808799</v>
      </c>
      <c r="R10" s="555">
        <v>1469.3238445515296</v>
      </c>
      <c r="S10" s="555">
        <v>1383.2050521974609</v>
      </c>
      <c r="T10" s="555">
        <v>956.30711913250855</v>
      </c>
      <c r="U10" s="555">
        <v>805.28639753005825</v>
      </c>
      <c r="V10" s="555">
        <v>918.75405950498407</v>
      </c>
      <c r="W10" s="555">
        <v>944.40674541957287</v>
      </c>
      <c r="X10" s="1297">
        <v>963.8142227777214</v>
      </c>
      <c r="Y10" s="1297">
        <v>1037.7314851852154</v>
      </c>
      <c r="Z10" s="1297">
        <v>1006.1675973555359</v>
      </c>
      <c r="AA10" s="1297">
        <v>1052.2709471703347</v>
      </c>
      <c r="AC10" s="1281"/>
    </row>
    <row r="11" spans="1:29" ht="15" customHeight="1">
      <c r="A11" s="1295" t="s">
        <v>878</v>
      </c>
      <c r="B11" s="555">
        <v>4182</v>
      </c>
      <c r="C11" s="555">
        <v>4186</v>
      </c>
      <c r="D11" s="555">
        <v>4254</v>
      </c>
      <c r="E11" s="555">
        <v>4060.6</v>
      </c>
      <c r="F11" s="555">
        <v>4055.266552020636</v>
      </c>
      <c r="G11" s="1296">
        <v>4103.8916595012897</v>
      </c>
      <c r="H11" s="555">
        <v>4165.6510030556528</v>
      </c>
      <c r="I11" s="555">
        <v>4009.2322474153016</v>
      </c>
      <c r="J11" s="555">
        <v>3986.1034757293837</v>
      </c>
      <c r="K11" s="555">
        <v>3800.4867682952636</v>
      </c>
      <c r="L11" s="555">
        <v>3810.3535526969972</v>
      </c>
      <c r="M11" s="555">
        <v>3874.857342593989</v>
      </c>
      <c r="N11" s="555">
        <v>3798.9900478462737</v>
      </c>
      <c r="O11" s="555">
        <v>3724.1775522798066</v>
      </c>
      <c r="P11" s="555">
        <v>3837.1818676571443</v>
      </c>
      <c r="Q11" s="555">
        <v>3546.0962739045126</v>
      </c>
      <c r="R11" s="555">
        <v>3381.3704768652169</v>
      </c>
      <c r="S11" s="555">
        <v>3323.5760501371842</v>
      </c>
      <c r="T11" s="555">
        <v>3139.6235418099959</v>
      </c>
      <c r="U11" s="555">
        <v>2704.5845808934218</v>
      </c>
      <c r="V11" s="555">
        <v>2893.2888787309844</v>
      </c>
      <c r="W11" s="555">
        <v>2912.4082781604852</v>
      </c>
      <c r="X11" s="1297">
        <v>2851.3762764819753</v>
      </c>
      <c r="Y11" s="1297">
        <v>2884.1099583593996</v>
      </c>
      <c r="Z11" s="1297">
        <v>2838.4078239415971</v>
      </c>
      <c r="AA11" s="1297">
        <v>2831.9319711072221</v>
      </c>
      <c r="AC11" s="1281"/>
    </row>
    <row r="12" spans="1:29" ht="15" customHeight="1">
      <c r="A12" s="1295" t="s">
        <v>879</v>
      </c>
      <c r="B12" s="555">
        <v>1218</v>
      </c>
      <c r="C12" s="555">
        <v>1217</v>
      </c>
      <c r="D12" s="555">
        <v>1149</v>
      </c>
      <c r="E12" s="555">
        <v>1359</v>
      </c>
      <c r="F12" s="555">
        <v>1242.6294067067931</v>
      </c>
      <c r="G12" s="1296">
        <v>1150.177128116939</v>
      </c>
      <c r="H12" s="555">
        <v>1090.0524225453566</v>
      </c>
      <c r="I12" s="555">
        <v>1051.6668440603914</v>
      </c>
      <c r="J12" s="555">
        <v>1090.0336907427459</v>
      </c>
      <c r="K12" s="555">
        <v>1097.8035463837132</v>
      </c>
      <c r="L12" s="555">
        <v>1240.5949286797106</v>
      </c>
      <c r="M12" s="555">
        <v>1202.4621844781109</v>
      </c>
      <c r="N12" s="555">
        <v>1152.585111370453</v>
      </c>
      <c r="O12" s="555">
        <v>1142.902502949815</v>
      </c>
      <c r="P12" s="555">
        <v>1030.3553216344719</v>
      </c>
      <c r="Q12" s="555">
        <v>1057.4266979120066</v>
      </c>
      <c r="R12" s="555">
        <v>1040.1301112064466</v>
      </c>
      <c r="S12" s="555">
        <v>981.40880314625861</v>
      </c>
      <c r="T12" s="555">
        <v>933.17422366296728</v>
      </c>
      <c r="U12" s="555">
        <v>775.49294818711724</v>
      </c>
      <c r="V12" s="555">
        <v>822.42129486730244</v>
      </c>
      <c r="W12" s="555">
        <v>811.10815729939986</v>
      </c>
      <c r="X12" s="1297">
        <v>789.60451145115621</v>
      </c>
      <c r="Y12" s="1297">
        <v>779.0701978442562</v>
      </c>
      <c r="Z12" s="1297">
        <v>773.29720450097852</v>
      </c>
      <c r="AA12" s="1297">
        <v>757.45491312963554</v>
      </c>
      <c r="AC12" s="1281"/>
    </row>
    <row r="13" spans="1:29" ht="15" customHeight="1">
      <c r="A13" s="1295" t="s">
        <v>880</v>
      </c>
      <c r="B13" s="555">
        <v>2449</v>
      </c>
      <c r="C13" s="555">
        <v>2623</v>
      </c>
      <c r="D13" s="555">
        <v>2650</v>
      </c>
      <c r="E13" s="555">
        <v>2625</v>
      </c>
      <c r="F13" s="555">
        <v>2763.4505588993984</v>
      </c>
      <c r="G13" s="1296">
        <v>2656.8718830610487</v>
      </c>
      <c r="H13" s="555">
        <v>2429.1987903703889</v>
      </c>
      <c r="I13" s="555">
        <v>2402.9456756296722</v>
      </c>
      <c r="J13" s="555">
        <v>2342.736516457569</v>
      </c>
      <c r="K13" s="555">
        <v>2134.9603552186477</v>
      </c>
      <c r="L13" s="555">
        <v>2594.3172991177685</v>
      </c>
      <c r="M13" s="555">
        <v>2598.8450247723226</v>
      </c>
      <c r="N13" s="555">
        <v>2494.7005115848433</v>
      </c>
      <c r="O13" s="555">
        <v>2590.1771225651401</v>
      </c>
      <c r="P13" s="555">
        <v>2508.1820663182698</v>
      </c>
      <c r="Q13" s="555">
        <v>2878.1438795373183</v>
      </c>
      <c r="R13" s="555">
        <v>2710.641765374327</v>
      </c>
      <c r="S13" s="555">
        <v>2597.3398455683496</v>
      </c>
      <c r="T13" s="555">
        <v>2060.5038833559856</v>
      </c>
      <c r="U13" s="555">
        <v>1716.2733188262994</v>
      </c>
      <c r="V13" s="555">
        <v>1746.8422808575731</v>
      </c>
      <c r="W13" s="555">
        <v>1681.3862124349071</v>
      </c>
      <c r="X13" s="1297">
        <v>1652.8245226069664</v>
      </c>
      <c r="Y13" s="1297">
        <v>1729.344187230743</v>
      </c>
      <c r="Z13" s="1297">
        <v>1712.4862765300056</v>
      </c>
      <c r="AA13" s="1297">
        <v>1687.1146767495379</v>
      </c>
      <c r="AC13" s="1281"/>
    </row>
    <row r="14" spans="1:29" ht="15" customHeight="1">
      <c r="A14" s="1295" t="s">
        <v>881</v>
      </c>
      <c r="B14" s="555">
        <v>1111</v>
      </c>
      <c r="C14" s="555">
        <v>1148</v>
      </c>
      <c r="D14" s="555">
        <v>1150</v>
      </c>
      <c r="E14" s="555">
        <v>1111.5999999999999</v>
      </c>
      <c r="F14" s="555">
        <v>1129.1160791057609</v>
      </c>
      <c r="G14" s="1296">
        <v>1135.8030954428204</v>
      </c>
      <c r="H14" s="555">
        <v>922.24647457683409</v>
      </c>
      <c r="I14" s="555">
        <v>849.89318469521538</v>
      </c>
      <c r="J14" s="555">
        <v>871.38572085193891</v>
      </c>
      <c r="K14" s="555">
        <v>826.41776554412343</v>
      </c>
      <c r="L14" s="555">
        <v>867.05568134791611</v>
      </c>
      <c r="M14" s="555">
        <v>939.7700156109762</v>
      </c>
      <c r="N14" s="555">
        <v>906.08685673648733</v>
      </c>
      <c r="O14" s="555">
        <v>727.17753874929986</v>
      </c>
      <c r="P14" s="555">
        <v>563.33229165679268</v>
      </c>
      <c r="Q14" s="555">
        <v>586.0538107629252</v>
      </c>
      <c r="R14" s="555">
        <v>551.87891061725577</v>
      </c>
      <c r="S14" s="555">
        <v>528.15303764395844</v>
      </c>
      <c r="T14" s="555">
        <v>769.78303057892856</v>
      </c>
      <c r="U14" s="555">
        <v>601.42137112366152</v>
      </c>
      <c r="V14" s="555">
        <v>665.22013773337028</v>
      </c>
      <c r="W14" s="555">
        <v>661.77601780641453</v>
      </c>
      <c r="X14" s="1297">
        <v>651.430444866073</v>
      </c>
      <c r="Y14" s="1297">
        <v>669.33821691284902</v>
      </c>
      <c r="Z14" s="1297">
        <v>657.72836158164705</v>
      </c>
      <c r="AA14" s="1297">
        <v>656.20687611337098</v>
      </c>
      <c r="AC14" s="1281"/>
    </row>
    <row r="15" spans="1:29" ht="15" customHeight="1">
      <c r="A15" s="1295" t="s">
        <v>882</v>
      </c>
      <c r="B15" s="555">
        <v>4755</v>
      </c>
      <c r="C15" s="555">
        <v>5054</v>
      </c>
      <c r="D15" s="555">
        <v>4270</v>
      </c>
      <c r="E15" s="555">
        <v>4372.6000000000004</v>
      </c>
      <c r="F15" s="555">
        <v>4899.910576096303</v>
      </c>
      <c r="G15" s="1296">
        <v>4729.5313843508175</v>
      </c>
      <c r="H15" s="555">
        <v>4371.3622964089682</v>
      </c>
      <c r="I15" s="555">
        <v>4448.9560914200883</v>
      </c>
      <c r="J15" s="555">
        <v>4622.0166285118939</v>
      </c>
      <c r="K15" s="555">
        <v>4335.5801815517061</v>
      </c>
      <c r="L15" s="555">
        <v>5004.4376192085765</v>
      </c>
      <c r="M15" s="555">
        <v>5572.7546596187194</v>
      </c>
      <c r="N15" s="555">
        <v>4917.048323504986</v>
      </c>
      <c r="O15" s="555">
        <v>5739.8935058269262</v>
      </c>
      <c r="P15" s="555">
        <v>6067.1573622542082</v>
      </c>
      <c r="Q15" s="555">
        <v>5357.8718315742326</v>
      </c>
      <c r="R15" s="555">
        <v>5126.9046070765635</v>
      </c>
      <c r="S15" s="555">
        <v>5145.0761724472268</v>
      </c>
      <c r="T15" s="555">
        <v>2971.3174028375015</v>
      </c>
      <c r="U15" s="555">
        <v>2674.4524186231092</v>
      </c>
      <c r="V15" s="555">
        <v>3072.7499477118508</v>
      </c>
      <c r="W15" s="555">
        <v>2893.7957836018145</v>
      </c>
      <c r="X15" s="1297">
        <v>2859.7494434712248</v>
      </c>
      <c r="Y15" s="1297">
        <v>3034.8877309389968</v>
      </c>
      <c r="Z15" s="1297">
        <v>3092.1479168352121</v>
      </c>
      <c r="AA15" s="1297">
        <v>3056.2803639142617</v>
      </c>
      <c r="AC15" s="1281"/>
    </row>
    <row r="16" spans="1:29" ht="15" customHeight="1">
      <c r="A16" s="1298" t="s">
        <v>883</v>
      </c>
      <c r="B16" s="1299">
        <v>1516</v>
      </c>
      <c r="C16" s="1299">
        <v>1863</v>
      </c>
      <c r="D16" s="1299">
        <v>1687</v>
      </c>
      <c r="E16" s="1299">
        <v>376</v>
      </c>
      <c r="F16" s="1299">
        <v>1090.0042992261392</v>
      </c>
      <c r="G16" s="1300">
        <v>874.14485812553744</v>
      </c>
      <c r="H16" s="1299">
        <v>2711.7860112103999</v>
      </c>
      <c r="I16" s="1299">
        <v>2684.9162629405141</v>
      </c>
      <c r="J16" s="1299">
        <v>2696.9854415035088</v>
      </c>
      <c r="K16" s="1299">
        <v>2855.813355027321</v>
      </c>
      <c r="L16" s="1299">
        <v>3071.8342318351024</v>
      </c>
      <c r="M16" s="1296">
        <v>2617.4250240899123</v>
      </c>
      <c r="N16" s="1299">
        <v>2749.160787102503</v>
      </c>
      <c r="O16" s="1299">
        <v>3032.6950532803789</v>
      </c>
      <c r="P16" s="1299">
        <v>3159.8713517039214</v>
      </c>
      <c r="Q16" s="1299">
        <v>3106.649741659056</v>
      </c>
      <c r="R16" s="1299">
        <v>3240.0006128919317</v>
      </c>
      <c r="S16" s="1299">
        <v>3165.9159253251014</v>
      </c>
      <c r="T16" s="1299">
        <v>5441.6280348447817</v>
      </c>
      <c r="U16" s="1299">
        <v>4679.6451495706769</v>
      </c>
      <c r="V16" s="1299">
        <v>4895.5680928397169</v>
      </c>
      <c r="W16" s="1299">
        <v>4154.2846024652381</v>
      </c>
      <c r="X16" s="1301">
        <v>4334.2906510129524</v>
      </c>
      <c r="Y16" s="1297">
        <v>3909.8720686058468</v>
      </c>
      <c r="Z16" s="1297">
        <v>4031.2227510193325</v>
      </c>
      <c r="AA16" s="1297">
        <v>4160.3992097512346</v>
      </c>
      <c r="AC16" s="1281"/>
    </row>
    <row r="17" spans="1:35" ht="15" customHeight="1" thickBot="1">
      <c r="A17" s="1302" t="s">
        <v>15</v>
      </c>
      <c r="B17" s="1303">
        <v>38660</v>
      </c>
      <c r="C17" s="1303">
        <v>38257</v>
      </c>
      <c r="D17" s="1304">
        <v>36710.5</v>
      </c>
      <c r="E17" s="1304">
        <v>36439.999999999993</v>
      </c>
      <c r="F17" s="1304">
        <v>37710.671539122959</v>
      </c>
      <c r="G17" s="1304">
        <v>36276.457067927782</v>
      </c>
      <c r="H17" s="1304">
        <v>34470.202969592305</v>
      </c>
      <c r="I17" s="1304">
        <v>34577.480169817158</v>
      </c>
      <c r="J17" s="1304">
        <v>34512.154836337068</v>
      </c>
      <c r="K17" s="1304">
        <v>34221.86582631139</v>
      </c>
      <c r="L17" s="1304">
        <v>35506.162178026221</v>
      </c>
      <c r="M17" s="1304">
        <v>35442.639281939773</v>
      </c>
      <c r="N17" s="1304">
        <v>33763.892336337347</v>
      </c>
      <c r="O17" s="1304">
        <v>34074.19348748801</v>
      </c>
      <c r="P17" s="1304">
        <v>32912.437611279856</v>
      </c>
      <c r="Q17" s="1304">
        <v>32303.189892445422</v>
      </c>
      <c r="R17" s="1304">
        <v>31442.201843310195</v>
      </c>
      <c r="S17" s="1304">
        <v>30540.282678703978</v>
      </c>
      <c r="T17" s="1304">
        <v>29052.789889414649</v>
      </c>
      <c r="U17" s="1304">
        <v>24388.918362318676</v>
      </c>
      <c r="V17" s="1304">
        <v>26097.596547924481</v>
      </c>
      <c r="W17" s="1304">
        <v>24344.221033431324</v>
      </c>
      <c r="X17" s="1304">
        <v>23878.509055703777</v>
      </c>
      <c r="Y17" s="1304">
        <v>23860.122564797894</v>
      </c>
      <c r="Z17" s="1304">
        <v>23718.134530665218</v>
      </c>
      <c r="AA17" s="1304">
        <v>23594.288576759765</v>
      </c>
      <c r="AC17" s="1281"/>
    </row>
    <row r="18" spans="1:35" ht="15" customHeight="1" thickTop="1">
      <c r="A18" s="1305"/>
      <c r="B18" s="933"/>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59"/>
      <c r="AC18" s="74"/>
      <c r="AD18" s="74"/>
      <c r="AE18" s="74"/>
      <c r="AF18" s="74"/>
      <c r="AG18" s="74"/>
      <c r="AH18" s="74"/>
      <c r="AI18" s="74"/>
    </row>
    <row r="19" spans="1:35" ht="15" customHeight="1">
      <c r="A19" s="1306" t="s">
        <v>8</v>
      </c>
      <c r="B19" s="1307"/>
      <c r="C19" s="1307"/>
      <c r="D19" s="1307"/>
      <c r="E19" s="1307"/>
      <c r="F19" s="1307"/>
      <c r="G19" s="1307"/>
      <c r="H19" s="1307"/>
      <c r="I19" s="1307"/>
      <c r="J19" s="1307"/>
      <c r="K19" s="1307"/>
      <c r="L19" s="1307"/>
      <c r="M19" s="1307"/>
      <c r="N19" s="1307"/>
      <c r="O19" s="1307"/>
      <c r="P19" s="1307"/>
      <c r="Q19" s="1307"/>
      <c r="R19" s="1307"/>
      <c r="S19" s="1307"/>
      <c r="T19" s="1307"/>
      <c r="U19" s="1307"/>
      <c r="V19" s="1307"/>
      <c r="W19" s="1307"/>
      <c r="X19" s="1307"/>
      <c r="Y19" s="1307"/>
      <c r="Z19" s="1307"/>
      <c r="AA19" s="1307"/>
      <c r="AB19" s="559"/>
      <c r="AC19" s="74"/>
      <c r="AD19" s="74"/>
      <c r="AE19" s="74"/>
      <c r="AF19" s="74"/>
      <c r="AG19" s="74"/>
      <c r="AH19" s="74"/>
      <c r="AI19" s="74"/>
    </row>
    <row r="20" spans="1:35" ht="15" customHeight="1">
      <c r="A20" s="948" t="s">
        <v>884</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59"/>
      <c r="AC20" s="74"/>
      <c r="AD20" s="74"/>
      <c r="AE20" s="74"/>
      <c r="AF20" s="74"/>
      <c r="AG20" s="74"/>
      <c r="AH20" s="74"/>
      <c r="AI20" s="74"/>
    </row>
    <row r="21" spans="1:35" ht="15" customHeight="1">
      <c r="A21" s="1305" t="s">
        <v>885</v>
      </c>
      <c r="B21" s="1308"/>
      <c r="C21" s="1308"/>
      <c r="D21" s="1308"/>
      <c r="E21" s="1308"/>
      <c r="F21" s="1308"/>
      <c r="G21" s="933"/>
      <c r="H21" s="933"/>
      <c r="I21" s="933"/>
      <c r="J21" s="933"/>
      <c r="K21" s="933"/>
      <c r="L21" s="933"/>
      <c r="M21" s="227"/>
      <c r="N21" s="227"/>
      <c r="O21" s="227"/>
      <c r="P21" s="227"/>
      <c r="Q21" s="227"/>
      <c r="R21" s="227"/>
      <c r="S21" s="227"/>
      <c r="T21" s="227"/>
      <c r="U21" s="227"/>
      <c r="V21" s="227"/>
      <c r="W21" s="227"/>
      <c r="X21" s="227"/>
      <c r="Y21" s="74"/>
      <c r="Z21" s="74"/>
      <c r="AA21" s="559"/>
      <c r="AB21" s="559"/>
      <c r="AC21" s="74"/>
      <c r="AD21" s="74"/>
      <c r="AE21" s="74"/>
      <c r="AF21" s="74"/>
      <c r="AG21" s="74"/>
      <c r="AH21" s="74"/>
      <c r="AI21" s="74"/>
    </row>
    <row r="22" spans="1:35" ht="15" customHeight="1">
      <c r="A22" s="1309" t="s">
        <v>886</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59"/>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59"/>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59"/>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59"/>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59"/>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59"/>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59"/>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59"/>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59"/>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59"/>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236" activePane="bottomLeft" state="frozenSplit"/>
      <selection activeCell="A52" sqref="A52:E52"/>
      <selection pane="bottomLeft" activeCell="I274" sqref="I274"/>
    </sheetView>
  </sheetViews>
  <sheetFormatPr defaultColWidth="9.140625" defaultRowHeight="12.75"/>
  <cols>
    <col min="1" max="1" width="14.85546875" style="1317" customWidth="1"/>
    <col min="2" max="2" width="102.85546875" style="1311" customWidth="1"/>
    <col min="3" max="3" width="9.7109375" style="1312" customWidth="1"/>
    <col min="4" max="4" width="17.85546875" style="1312" customWidth="1"/>
    <col min="5" max="5" width="7.28515625" style="1312" customWidth="1"/>
    <col min="6" max="6" width="9.7109375" style="1312" customWidth="1"/>
    <col min="7" max="7" width="8" style="1312" customWidth="1"/>
    <col min="8" max="8" width="11" style="1312" customWidth="1"/>
    <col min="9" max="9" width="12.28515625" style="1312" customWidth="1"/>
    <col min="10" max="10" width="11.28515625" style="1312" customWidth="1"/>
    <col min="11" max="11" width="12.140625" style="1312" customWidth="1"/>
    <col min="12" max="12" width="10.42578125" style="1312" customWidth="1"/>
    <col min="13" max="13" width="2" style="1313" customWidth="1"/>
    <col min="14" max="14" width="9.140625" style="1314" customWidth="1"/>
    <col min="23" max="16384" width="9.140625" style="1314"/>
  </cols>
  <sheetData>
    <row r="1" spans="1:13" ht="15.75">
      <c r="A1" s="1310" t="s">
        <v>1883</v>
      </c>
    </row>
    <row r="2" spans="1:13">
      <c r="A2" s="1315" t="s">
        <v>0</v>
      </c>
      <c r="I2" s="2479" t="s">
        <v>46</v>
      </c>
      <c r="J2" s="2479"/>
      <c r="K2" s="2479"/>
      <c r="L2" s="2479"/>
      <c r="M2" s="1316"/>
    </row>
    <row r="3" spans="1:13" ht="26.1" customHeight="1" thickBot="1">
      <c r="B3" s="1318"/>
      <c r="C3" s="1319"/>
      <c r="D3" s="1319"/>
      <c r="E3" s="1319"/>
      <c r="F3" s="1319"/>
      <c r="G3" s="1319"/>
      <c r="H3" s="1319"/>
      <c r="I3" s="1320"/>
      <c r="J3" s="1320"/>
      <c r="K3" s="1320"/>
      <c r="L3" s="1320"/>
      <c r="M3" s="1316"/>
    </row>
    <row r="4" spans="1:13" ht="26.25" thickTop="1">
      <c r="A4" s="1321" t="s">
        <v>887</v>
      </c>
      <c r="B4" s="1322" t="s">
        <v>888</v>
      </c>
      <c r="C4" s="1323" t="s">
        <v>47</v>
      </c>
      <c r="D4" s="1324" t="s">
        <v>889</v>
      </c>
      <c r="E4" s="1325" t="s">
        <v>890</v>
      </c>
      <c r="F4" s="1325" t="s">
        <v>891</v>
      </c>
      <c r="G4" s="1325" t="s">
        <v>892</v>
      </c>
      <c r="H4" s="1325" t="s">
        <v>893</v>
      </c>
      <c r="I4" s="1324" t="s">
        <v>368</v>
      </c>
      <c r="J4" s="1324" t="s">
        <v>359</v>
      </c>
      <c r="K4" s="1325" t="s">
        <v>50</v>
      </c>
      <c r="L4" s="1325" t="s">
        <v>894</v>
      </c>
      <c r="M4" s="1326"/>
    </row>
    <row r="5" spans="1:13">
      <c r="A5" s="1327"/>
      <c r="B5" s="1328"/>
      <c r="C5" s="1329"/>
      <c r="D5" s="1329"/>
      <c r="E5" s="1329"/>
      <c r="F5" s="1329"/>
      <c r="G5" s="1329"/>
      <c r="H5" s="1329"/>
      <c r="I5" s="1329"/>
      <c r="J5" s="1329"/>
      <c r="K5" s="1329"/>
      <c r="L5" s="1329"/>
      <c r="M5" s="1326"/>
    </row>
    <row r="6" spans="1:13">
      <c r="A6" s="1330">
        <v>2015</v>
      </c>
      <c r="B6" s="1328"/>
      <c r="C6" s="1331"/>
      <c r="D6" s="1332"/>
      <c r="E6" s="1333"/>
      <c r="F6" s="1333"/>
      <c r="G6" s="1333"/>
      <c r="H6" s="1333"/>
      <c r="I6" s="1332"/>
      <c r="J6" s="1332"/>
      <c r="K6" s="1333"/>
      <c r="L6" s="1333"/>
      <c r="M6" s="1326"/>
    </row>
    <row r="7" spans="1:13">
      <c r="A7" s="1334" t="s">
        <v>895</v>
      </c>
      <c r="B7" s="1335" t="s">
        <v>896</v>
      </c>
      <c r="C7" s="1329">
        <v>0</v>
      </c>
      <c r="D7" s="1329">
        <v>0</v>
      </c>
      <c r="E7" s="1329">
        <v>0</v>
      </c>
      <c r="F7" s="1329">
        <v>129.45328917126895</v>
      </c>
      <c r="G7" s="1329">
        <v>6.8919002790652852</v>
      </c>
      <c r="H7" s="1329">
        <v>0</v>
      </c>
      <c r="I7" s="1329">
        <v>0</v>
      </c>
      <c r="J7" s="1329">
        <v>98.991570234072043</v>
      </c>
      <c r="K7" s="1329">
        <v>114.76588588024741</v>
      </c>
      <c r="L7" s="1329">
        <v>350.1026455646537</v>
      </c>
      <c r="M7" s="1336"/>
    </row>
    <row r="8" spans="1:13">
      <c r="A8" s="1337">
        <v>10</v>
      </c>
      <c r="B8" s="1338" t="s">
        <v>897</v>
      </c>
      <c r="C8" s="1329">
        <v>30.591161793526876</v>
      </c>
      <c r="D8" s="1329">
        <v>0</v>
      </c>
      <c r="E8" s="1329">
        <v>0</v>
      </c>
      <c r="F8" s="1329">
        <v>24.389603689102916</v>
      </c>
      <c r="G8" s="1329">
        <v>60.912902055073765</v>
      </c>
      <c r="H8" s="1329">
        <v>0</v>
      </c>
      <c r="I8" s="1329">
        <v>0</v>
      </c>
      <c r="J8" s="1329">
        <v>1418.1364090730851</v>
      </c>
      <c r="K8" s="1329">
        <v>735.47522621772032</v>
      </c>
      <c r="L8" s="1329">
        <v>2269.5053028285092</v>
      </c>
      <c r="M8" s="1336"/>
    </row>
    <row r="9" spans="1:13">
      <c r="A9" s="1337">
        <v>11</v>
      </c>
      <c r="B9" s="1338" t="s">
        <v>898</v>
      </c>
      <c r="C9" s="1329">
        <v>7.3364570506230917</v>
      </c>
      <c r="D9" s="1329">
        <v>0</v>
      </c>
      <c r="E9" s="1329">
        <v>0</v>
      </c>
      <c r="F9" s="1329">
        <v>5.8491822296426985</v>
      </c>
      <c r="G9" s="1329">
        <v>14.608300684102199</v>
      </c>
      <c r="H9" s="1329">
        <v>0</v>
      </c>
      <c r="I9" s="1329">
        <v>0</v>
      </c>
      <c r="J9" s="1329">
        <v>340.10139684498893</v>
      </c>
      <c r="K9" s="1329">
        <v>176.38370341610761</v>
      </c>
      <c r="L9" s="1329">
        <v>544.27904022546454</v>
      </c>
      <c r="M9" s="1336"/>
    </row>
    <row r="10" spans="1:13">
      <c r="A10" s="1337">
        <v>12</v>
      </c>
      <c r="B10" s="1338" t="s">
        <v>899</v>
      </c>
      <c r="C10" s="1329">
        <v>0</v>
      </c>
      <c r="D10" s="1329">
        <v>0</v>
      </c>
      <c r="E10" s="1329">
        <v>0</v>
      </c>
      <c r="F10" s="1329">
        <v>0</v>
      </c>
      <c r="G10" s="1329">
        <v>0</v>
      </c>
      <c r="H10" s="1329">
        <v>0</v>
      </c>
      <c r="I10" s="1329">
        <v>0</v>
      </c>
      <c r="J10" s="1329">
        <v>7.2487982786122034</v>
      </c>
      <c r="K10" s="1329">
        <v>10.898829774636363</v>
      </c>
      <c r="L10" s="1329">
        <v>18.147628053248567</v>
      </c>
      <c r="M10" s="1336"/>
    </row>
    <row r="11" spans="1:13">
      <c r="A11" s="1337">
        <v>13</v>
      </c>
      <c r="B11" s="1338" t="s">
        <v>900</v>
      </c>
      <c r="C11" s="1329">
        <v>36.022917374508339</v>
      </c>
      <c r="D11" s="1329">
        <v>0</v>
      </c>
      <c r="E11" s="1329">
        <v>0</v>
      </c>
      <c r="F11" s="1329">
        <v>23.829971182979474</v>
      </c>
      <c r="G11" s="1329">
        <v>0</v>
      </c>
      <c r="H11" s="1329">
        <v>0</v>
      </c>
      <c r="I11" s="1329">
        <v>0</v>
      </c>
      <c r="J11" s="1329">
        <v>286.09724095913748</v>
      </c>
      <c r="K11" s="1329">
        <v>149.24383550346113</v>
      </c>
      <c r="L11" s="1329">
        <v>495.19396502008641</v>
      </c>
      <c r="M11" s="1336"/>
    </row>
    <row r="12" spans="1:13">
      <c r="A12" s="1337">
        <v>14</v>
      </c>
      <c r="B12" s="1338" t="s">
        <v>901</v>
      </c>
      <c r="C12" s="1329">
        <v>10.347978861216411</v>
      </c>
      <c r="D12" s="1329">
        <v>0</v>
      </c>
      <c r="E12" s="1329">
        <v>0</v>
      </c>
      <c r="F12" s="1329">
        <v>18.206405897823117</v>
      </c>
      <c r="G12" s="1329">
        <v>0</v>
      </c>
      <c r="H12" s="1329">
        <v>0</v>
      </c>
      <c r="I12" s="1329">
        <v>0</v>
      </c>
      <c r="J12" s="1329">
        <v>135.84399904329069</v>
      </c>
      <c r="K12" s="1329">
        <v>65.270571690880999</v>
      </c>
      <c r="L12" s="1329">
        <v>229.66895549321123</v>
      </c>
      <c r="M12" s="1336"/>
    </row>
    <row r="13" spans="1:13">
      <c r="A13" s="1337">
        <v>15</v>
      </c>
      <c r="B13" s="1338" t="s">
        <v>902</v>
      </c>
      <c r="C13" s="1329">
        <v>0</v>
      </c>
      <c r="D13" s="1329">
        <v>0</v>
      </c>
      <c r="E13" s="1329">
        <v>0</v>
      </c>
      <c r="F13" s="1329">
        <v>0</v>
      </c>
      <c r="G13" s="1329">
        <v>0</v>
      </c>
      <c r="H13" s="1329">
        <v>0</v>
      </c>
      <c r="I13" s="1329">
        <v>0</v>
      </c>
      <c r="J13" s="1329">
        <v>16.667650273310329</v>
      </c>
      <c r="K13" s="1329">
        <v>15.924342343027519</v>
      </c>
      <c r="L13" s="1329">
        <v>32.591992616337848</v>
      </c>
      <c r="M13" s="1336"/>
    </row>
    <row r="14" spans="1:13">
      <c r="A14" s="1337">
        <v>16</v>
      </c>
      <c r="B14" s="1335" t="s">
        <v>903</v>
      </c>
      <c r="C14" s="1329">
        <v>0</v>
      </c>
      <c r="D14" s="1329">
        <v>0</v>
      </c>
      <c r="E14" s="1329">
        <v>0</v>
      </c>
      <c r="F14" s="1329">
        <v>7.5998590142483797</v>
      </c>
      <c r="G14" s="1329">
        <v>0</v>
      </c>
      <c r="H14" s="1329">
        <v>0</v>
      </c>
      <c r="I14" s="1329">
        <v>0</v>
      </c>
      <c r="J14" s="1329">
        <v>110.32852059074217</v>
      </c>
      <c r="K14" s="1329">
        <v>209.77984185549528</v>
      </c>
      <c r="L14" s="1329">
        <v>327.70822146048585</v>
      </c>
      <c r="M14" s="1336"/>
    </row>
    <row r="15" spans="1:13">
      <c r="A15" s="1337">
        <v>17</v>
      </c>
      <c r="B15" s="1338" t="s">
        <v>904</v>
      </c>
      <c r="C15" s="1329">
        <v>71.255647473726526</v>
      </c>
      <c r="D15" s="1329">
        <v>0</v>
      </c>
      <c r="E15" s="1329">
        <v>0</v>
      </c>
      <c r="F15" s="1329">
        <v>25.373847245417526</v>
      </c>
      <c r="G15" s="1329">
        <v>0</v>
      </c>
      <c r="H15" s="1329">
        <v>0</v>
      </c>
      <c r="I15" s="1329">
        <v>0</v>
      </c>
      <c r="J15" s="1329">
        <v>573.63477869652547</v>
      </c>
      <c r="K15" s="1329">
        <v>586.3563512236791</v>
      </c>
      <c r="L15" s="1329">
        <v>1256.6206246393485</v>
      </c>
      <c r="M15" s="1336"/>
    </row>
    <row r="16" spans="1:13">
      <c r="A16" s="1337">
        <v>18</v>
      </c>
      <c r="B16" s="1338" t="s">
        <v>905</v>
      </c>
      <c r="C16" s="1329">
        <v>0</v>
      </c>
      <c r="D16" s="1329">
        <v>0</v>
      </c>
      <c r="E16" s="1329">
        <v>0</v>
      </c>
      <c r="F16" s="1329">
        <v>3.4080514840305298</v>
      </c>
      <c r="G16" s="1329">
        <v>0</v>
      </c>
      <c r="H16" s="1329">
        <v>0</v>
      </c>
      <c r="I16" s="1329">
        <v>0</v>
      </c>
      <c r="J16" s="1329">
        <v>102.82368002411222</v>
      </c>
      <c r="K16" s="1329">
        <v>324.26232060204677</v>
      </c>
      <c r="L16" s="1329">
        <v>430.4940521101895</v>
      </c>
      <c r="M16" s="1336"/>
    </row>
    <row r="17" spans="1:13">
      <c r="A17" s="1337">
        <v>20</v>
      </c>
      <c r="B17" s="1338" t="s">
        <v>906</v>
      </c>
      <c r="C17" s="1329">
        <v>42.289544726081786</v>
      </c>
      <c r="D17" s="1329">
        <v>0</v>
      </c>
      <c r="E17" s="1329">
        <v>0</v>
      </c>
      <c r="F17" s="1329">
        <v>86.111782776996534</v>
      </c>
      <c r="G17" s="1329">
        <v>23.280727700879517</v>
      </c>
      <c r="H17" s="1329">
        <v>0</v>
      </c>
      <c r="I17" s="1329">
        <v>0</v>
      </c>
      <c r="J17" s="1329">
        <v>1178.6449324001806</v>
      </c>
      <c r="K17" s="1329">
        <v>1215.124123741128</v>
      </c>
      <c r="L17" s="1329">
        <v>2545.4511113452663</v>
      </c>
      <c r="M17" s="1336"/>
    </row>
    <row r="18" spans="1:13">
      <c r="A18" s="1337">
        <v>21</v>
      </c>
      <c r="B18" s="1311" t="s">
        <v>907</v>
      </c>
      <c r="C18" s="1329">
        <v>4.4051538151941347</v>
      </c>
      <c r="D18" s="1329">
        <v>0</v>
      </c>
      <c r="E18" s="1329">
        <v>0</v>
      </c>
      <c r="F18" s="1329">
        <v>8.9699629279598803</v>
      </c>
      <c r="G18" s="1329">
        <v>2.4250718969971552</v>
      </c>
      <c r="H18" s="1329">
        <v>0</v>
      </c>
      <c r="I18" s="1329">
        <v>0</v>
      </c>
      <c r="J18" s="1329">
        <v>122.77531608231499</v>
      </c>
      <c r="K18" s="1329">
        <v>126.57522572787009</v>
      </c>
      <c r="L18" s="1329">
        <v>265.15073045033625</v>
      </c>
      <c r="M18" s="1336"/>
    </row>
    <row r="19" spans="1:13">
      <c r="A19" s="1337">
        <v>22</v>
      </c>
      <c r="B19" s="1311" t="s">
        <v>908</v>
      </c>
      <c r="C19" s="1329">
        <v>363.97617122580635</v>
      </c>
      <c r="D19" s="1329">
        <v>0</v>
      </c>
      <c r="E19" s="1329">
        <v>0</v>
      </c>
      <c r="F19" s="1329">
        <v>6.4696758479805094</v>
      </c>
      <c r="G19" s="1329">
        <v>0</v>
      </c>
      <c r="H19" s="1329">
        <v>0</v>
      </c>
      <c r="I19" s="1329">
        <v>0</v>
      </c>
      <c r="J19" s="1329">
        <v>252.94041988258314</v>
      </c>
      <c r="K19" s="1329">
        <v>856.76878804733678</v>
      </c>
      <c r="L19" s="1329">
        <v>1480.1550550037068</v>
      </c>
      <c r="M19" s="1336"/>
    </row>
    <row r="20" spans="1:13">
      <c r="A20" s="1337">
        <v>23</v>
      </c>
      <c r="B20" s="1311" t="s">
        <v>909</v>
      </c>
      <c r="C20" s="1329">
        <v>673.03192980297968</v>
      </c>
      <c r="D20" s="1329">
        <v>0</v>
      </c>
      <c r="E20" s="1329">
        <v>0</v>
      </c>
      <c r="F20" s="1329">
        <v>42.47727964494409</v>
      </c>
      <c r="G20" s="1329">
        <v>0</v>
      </c>
      <c r="H20" s="1329">
        <v>0</v>
      </c>
      <c r="I20" s="1329">
        <v>0</v>
      </c>
      <c r="J20" s="1329">
        <v>1253.5976015895851</v>
      </c>
      <c r="K20" s="1329">
        <v>405.68884081847818</v>
      </c>
      <c r="L20" s="1329">
        <v>2374.7956518559872</v>
      </c>
      <c r="M20" s="1336"/>
    </row>
    <row r="21" spans="1:13">
      <c r="A21" s="1337">
        <v>24</v>
      </c>
      <c r="B21" s="1311" t="s">
        <v>910</v>
      </c>
      <c r="C21" s="1329">
        <v>44.109345121452961</v>
      </c>
      <c r="D21" s="1329">
        <v>445.56448503513479</v>
      </c>
      <c r="E21" s="1329">
        <v>2.6213332133090681</v>
      </c>
      <c r="F21" s="1329">
        <v>3.2587535992504497E-3</v>
      </c>
      <c r="G21" s="1329">
        <v>3.884010843935223</v>
      </c>
      <c r="H21" s="1329">
        <v>0</v>
      </c>
      <c r="I21" s="1329">
        <v>0</v>
      </c>
      <c r="J21" s="1329">
        <v>631.64902845052859</v>
      </c>
      <c r="K21" s="1329">
        <v>695.51300707533665</v>
      </c>
      <c r="L21" s="1329">
        <v>1823.3444684932965</v>
      </c>
      <c r="M21" s="1336"/>
    </row>
    <row r="22" spans="1:13">
      <c r="A22" s="1339">
        <v>25</v>
      </c>
      <c r="B22" s="1328" t="s">
        <v>911</v>
      </c>
      <c r="C22" s="1329">
        <v>8.0460630424666206</v>
      </c>
      <c r="D22" s="1329">
        <v>0</v>
      </c>
      <c r="E22" s="1329">
        <v>0</v>
      </c>
      <c r="F22" s="1329">
        <v>0</v>
      </c>
      <c r="G22" s="1329">
        <v>0</v>
      </c>
      <c r="H22" s="1329">
        <v>0</v>
      </c>
      <c r="I22" s="1329">
        <v>0</v>
      </c>
      <c r="J22" s="1329">
        <v>308.48205808719172</v>
      </c>
      <c r="K22" s="1329">
        <v>324.00197341215653</v>
      </c>
      <c r="L22" s="1329">
        <v>640.53009454181483</v>
      </c>
      <c r="M22" s="1336"/>
    </row>
    <row r="23" spans="1:13">
      <c r="A23" s="1337">
        <v>26</v>
      </c>
      <c r="B23" s="1340" t="s">
        <v>912</v>
      </c>
      <c r="C23" s="1329">
        <v>3.7849024175302235</v>
      </c>
      <c r="D23" s="1329">
        <v>0</v>
      </c>
      <c r="E23" s="1329">
        <v>0</v>
      </c>
      <c r="F23" s="1329">
        <v>0.53600617943177953</v>
      </c>
      <c r="G23" s="1329">
        <v>0</v>
      </c>
      <c r="H23" s="1329">
        <v>0</v>
      </c>
      <c r="I23" s="1329">
        <v>0</v>
      </c>
      <c r="J23" s="1329">
        <v>94.544870712762872</v>
      </c>
      <c r="K23" s="1329">
        <v>314.59120400998614</v>
      </c>
      <c r="L23" s="1329">
        <v>413.45698331971101</v>
      </c>
      <c r="M23" s="1336"/>
    </row>
    <row r="24" spans="1:13">
      <c r="A24" s="1341">
        <v>27</v>
      </c>
      <c r="B24" s="1340" t="s">
        <v>913</v>
      </c>
      <c r="C24" s="1329">
        <v>0</v>
      </c>
      <c r="D24" s="1329">
        <v>0</v>
      </c>
      <c r="E24" s="1329">
        <v>0</v>
      </c>
      <c r="F24" s="1329">
        <v>0.36729927156743519</v>
      </c>
      <c r="G24" s="1329">
        <v>0</v>
      </c>
      <c r="H24" s="1329">
        <v>0</v>
      </c>
      <c r="I24" s="1329">
        <v>0</v>
      </c>
      <c r="J24" s="1329">
        <v>117.44892964460144</v>
      </c>
      <c r="K24" s="1329">
        <v>198.80345748473096</v>
      </c>
      <c r="L24" s="1329">
        <v>316.61968640089981</v>
      </c>
      <c r="M24" s="1336"/>
    </row>
    <row r="25" spans="1:13">
      <c r="A25" s="1337">
        <v>28</v>
      </c>
      <c r="B25" s="1311" t="s">
        <v>914</v>
      </c>
      <c r="C25" s="1329">
        <v>0</v>
      </c>
      <c r="D25" s="1329">
        <v>0</v>
      </c>
      <c r="E25" s="1329">
        <v>0</v>
      </c>
      <c r="F25" s="1329">
        <v>0</v>
      </c>
      <c r="G25" s="1329">
        <v>0</v>
      </c>
      <c r="H25" s="1329">
        <v>0</v>
      </c>
      <c r="I25" s="1329">
        <v>0</v>
      </c>
      <c r="J25" s="1329">
        <v>185.62861431845923</v>
      </c>
      <c r="K25" s="1329">
        <v>218.01530149333351</v>
      </c>
      <c r="L25" s="1329">
        <v>403.64391581179274</v>
      </c>
      <c r="M25" s="1336"/>
    </row>
    <row r="26" spans="1:13">
      <c r="A26" s="1337">
        <v>29</v>
      </c>
      <c r="B26" s="1311" t="s">
        <v>915</v>
      </c>
      <c r="C26" s="1329">
        <v>42.396093867462199</v>
      </c>
      <c r="D26" s="1329">
        <v>0</v>
      </c>
      <c r="E26" s="1329">
        <v>0</v>
      </c>
      <c r="F26" s="1329">
        <v>103.03231002972471</v>
      </c>
      <c r="G26" s="1329">
        <v>2.3493389221787648</v>
      </c>
      <c r="H26" s="1329">
        <v>9.2863022882930384</v>
      </c>
      <c r="I26" s="1329">
        <v>0</v>
      </c>
      <c r="J26" s="1329">
        <v>281.5782352986605</v>
      </c>
      <c r="K26" s="1329">
        <v>261.91111920453494</v>
      </c>
      <c r="L26" s="1329">
        <v>700.55339961085406</v>
      </c>
      <c r="M26" s="1336"/>
    </row>
    <row r="27" spans="1:13">
      <c r="A27" s="1337">
        <v>30</v>
      </c>
      <c r="B27" s="1311" t="s">
        <v>916</v>
      </c>
      <c r="C27" s="1329">
        <v>0</v>
      </c>
      <c r="D27" s="1329">
        <v>0</v>
      </c>
      <c r="E27" s="1329">
        <v>0</v>
      </c>
      <c r="F27" s="1329">
        <v>61.601367887334256</v>
      </c>
      <c r="G27" s="1329">
        <v>4.3524036078405759</v>
      </c>
      <c r="H27" s="1329">
        <v>17.203876035723962</v>
      </c>
      <c r="I27" s="1329">
        <v>0</v>
      </c>
      <c r="J27" s="1329">
        <v>116.54166065366097</v>
      </c>
      <c r="K27" s="1329">
        <v>152.01823937492082</v>
      </c>
      <c r="L27" s="1329">
        <v>351.71754755948058</v>
      </c>
      <c r="M27" s="1336"/>
    </row>
    <row r="28" spans="1:13">
      <c r="A28" s="1337">
        <v>31</v>
      </c>
      <c r="B28" s="1311" t="s">
        <v>917</v>
      </c>
      <c r="C28" s="1329">
        <v>0</v>
      </c>
      <c r="D28" s="1329">
        <v>0</v>
      </c>
      <c r="E28" s="1329">
        <v>0</v>
      </c>
      <c r="F28" s="1329">
        <v>1.1649906819073144</v>
      </c>
      <c r="G28" s="1329">
        <v>0</v>
      </c>
      <c r="H28" s="1329">
        <v>0</v>
      </c>
      <c r="I28" s="1329">
        <v>0</v>
      </c>
      <c r="J28" s="1329">
        <v>42.311649045217919</v>
      </c>
      <c r="K28" s="1329">
        <v>80.144544318698195</v>
      </c>
      <c r="L28" s="1329">
        <v>123.62118404582343</v>
      </c>
      <c r="M28" s="1336"/>
    </row>
    <row r="29" spans="1:13">
      <c r="A29" s="1337">
        <v>32</v>
      </c>
      <c r="B29" s="1311" t="s">
        <v>918</v>
      </c>
      <c r="C29" s="1329">
        <v>0</v>
      </c>
      <c r="D29" s="1329">
        <v>0</v>
      </c>
      <c r="E29" s="1329">
        <v>0</v>
      </c>
      <c r="F29" s="1329">
        <v>1.5741406642368259</v>
      </c>
      <c r="G29" s="1329">
        <v>0</v>
      </c>
      <c r="H29" s="1329">
        <v>0</v>
      </c>
      <c r="I29" s="1329">
        <v>0</v>
      </c>
      <c r="J29" s="1329">
        <v>57.171691042155302</v>
      </c>
      <c r="K29" s="1329">
        <v>108.29166978593088</v>
      </c>
      <c r="L29" s="1329">
        <v>167.037501492323</v>
      </c>
      <c r="M29" s="1336"/>
    </row>
    <row r="30" spans="1:13">
      <c r="A30" s="1337">
        <v>36</v>
      </c>
      <c r="B30" s="1311" t="s">
        <v>919</v>
      </c>
      <c r="C30" s="1329">
        <v>0</v>
      </c>
      <c r="D30" s="1329">
        <v>0</v>
      </c>
      <c r="E30" s="1329">
        <v>0</v>
      </c>
      <c r="F30" s="1329">
        <v>1.7565470574221425</v>
      </c>
      <c r="G30" s="1329">
        <v>0</v>
      </c>
      <c r="H30" s="1329">
        <v>0</v>
      </c>
      <c r="I30" s="1329">
        <v>0</v>
      </c>
      <c r="J30" s="1329">
        <v>16.453868935379575</v>
      </c>
      <c r="K30" s="1329">
        <v>430.19862514847102</v>
      </c>
      <c r="L30" s="1329">
        <v>448.40904114127272</v>
      </c>
      <c r="M30" s="1336"/>
    </row>
    <row r="31" spans="1:13">
      <c r="A31" s="1337">
        <v>38</v>
      </c>
      <c r="B31" s="1311" t="s">
        <v>920</v>
      </c>
      <c r="C31" s="1329">
        <v>0</v>
      </c>
      <c r="D31" s="1329">
        <v>0</v>
      </c>
      <c r="E31" s="1329">
        <v>0</v>
      </c>
      <c r="F31" s="1329">
        <v>13.556844791769604</v>
      </c>
      <c r="G31" s="1329">
        <v>0</v>
      </c>
      <c r="H31" s="1329">
        <v>0</v>
      </c>
      <c r="I31" s="1329">
        <v>0</v>
      </c>
      <c r="J31" s="1329">
        <v>11.514982217931419</v>
      </c>
      <c r="K31" s="1329">
        <v>49.251680794482887</v>
      </c>
      <c r="L31" s="1329">
        <v>74.323507804183919</v>
      </c>
      <c r="M31" s="1336"/>
    </row>
    <row r="32" spans="1:13">
      <c r="A32" s="1337">
        <v>42</v>
      </c>
      <c r="B32" s="1311" t="s">
        <v>921</v>
      </c>
      <c r="C32" s="1329">
        <v>4.5177801753317466</v>
      </c>
      <c r="D32" s="1329">
        <v>0</v>
      </c>
      <c r="E32" s="1329">
        <v>0</v>
      </c>
      <c r="F32" s="1329">
        <v>167.22584846306484</v>
      </c>
      <c r="G32" s="1329">
        <v>8.1804177834885472</v>
      </c>
      <c r="H32" s="1329">
        <v>0</v>
      </c>
      <c r="I32" s="1329">
        <v>0</v>
      </c>
      <c r="J32" s="1329">
        <v>361.13972582010018</v>
      </c>
      <c r="K32" s="1329">
        <v>115.14310387138558</v>
      </c>
      <c r="L32" s="1329">
        <v>656.20687611337098</v>
      </c>
      <c r="M32" s="1336"/>
    </row>
    <row r="33" spans="1:13">
      <c r="A33" s="1317" t="s">
        <v>922</v>
      </c>
      <c r="B33" s="1311" t="s">
        <v>883</v>
      </c>
      <c r="C33" s="1329">
        <v>0</v>
      </c>
      <c r="D33" s="1329">
        <v>11.744052737173959</v>
      </c>
      <c r="E33" s="1329">
        <v>407.6527922865522</v>
      </c>
      <c r="F33" s="1329">
        <v>1056.604346566231</v>
      </c>
      <c r="G33" s="1329">
        <v>38.697021759738796</v>
      </c>
      <c r="H33" s="1329">
        <v>1337.4189065474354</v>
      </c>
      <c r="I33" s="1329">
        <v>1102.0503196548734</v>
      </c>
      <c r="J33" s="1329">
        <v>0.93185726569217542</v>
      </c>
      <c r="K33" s="1329">
        <v>0</v>
      </c>
      <c r="L33" s="1329">
        <v>3955.099296817697</v>
      </c>
      <c r="M33" s="1336"/>
    </row>
    <row r="34" spans="1:13" ht="15">
      <c r="A34" s="1342" t="s">
        <v>15</v>
      </c>
      <c r="B34" s="1343" t="s">
        <v>923</v>
      </c>
      <c r="C34" s="1344">
        <v>1342.111146747907</v>
      </c>
      <c r="D34" s="1344">
        <v>457.30853777230874</v>
      </c>
      <c r="E34" s="1344">
        <v>410.27412549986127</v>
      </c>
      <c r="F34" s="1344">
        <v>1789.5618714586835</v>
      </c>
      <c r="G34" s="1344">
        <v>165.58209553329982</v>
      </c>
      <c r="H34" s="1344">
        <v>1363.9090848714525</v>
      </c>
      <c r="I34" s="1344">
        <v>1102.0503196548734</v>
      </c>
      <c r="J34" s="1344">
        <v>8123.2294854648817</v>
      </c>
      <c r="K34" s="1344">
        <v>7940.4018128160842</v>
      </c>
      <c r="L34" s="1344">
        <v>22694.428479819351</v>
      </c>
      <c r="M34" s="1336"/>
    </row>
    <row r="35" spans="1:13">
      <c r="A35" s="1337">
        <v>19</v>
      </c>
      <c r="B35" s="1338" t="s">
        <v>924</v>
      </c>
      <c r="C35" s="1329">
        <v>1267.047560260155</v>
      </c>
      <c r="D35" s="1329">
        <v>1819.3634195008372</v>
      </c>
      <c r="E35" s="1329">
        <v>0</v>
      </c>
      <c r="F35" s="1329">
        <v>0</v>
      </c>
      <c r="G35" s="1329">
        <v>285.7291304526791</v>
      </c>
      <c r="H35" s="1329">
        <v>0</v>
      </c>
      <c r="I35" s="1329">
        <v>0</v>
      </c>
      <c r="J35" s="1329">
        <v>126.56126325764686</v>
      </c>
      <c r="K35" s="1329">
        <v>447.74844431694703</v>
      </c>
      <c r="L35" s="1329">
        <v>3946.4498177882651</v>
      </c>
      <c r="M35" s="1336"/>
    </row>
    <row r="36" spans="1:13">
      <c r="A36" s="1337">
        <v>35</v>
      </c>
      <c r="B36" s="1311" t="s">
        <v>925</v>
      </c>
      <c r="C36" s="1329">
        <v>0</v>
      </c>
      <c r="D36" s="1329">
        <v>0</v>
      </c>
      <c r="E36" s="1329">
        <v>0</v>
      </c>
      <c r="F36" s="1329">
        <v>0</v>
      </c>
      <c r="G36" s="1329">
        <v>0</v>
      </c>
      <c r="H36" s="1329">
        <v>0</v>
      </c>
      <c r="I36" s="1329">
        <v>0</v>
      </c>
      <c r="J36" s="1329">
        <v>0</v>
      </c>
      <c r="K36" s="1329">
        <v>0</v>
      </c>
      <c r="L36" s="1329">
        <v>0</v>
      </c>
    </row>
    <row r="37" spans="1:13" ht="13.5" thickBot="1">
      <c r="A37" s="1345" t="s">
        <v>15</v>
      </c>
      <c r="B37" s="1318" t="s">
        <v>926</v>
      </c>
      <c r="C37" s="1346">
        <v>2609.1587070080623</v>
      </c>
      <c r="D37" s="1346">
        <v>2276.6719572731458</v>
      </c>
      <c r="E37" s="1346">
        <v>410.27412549986127</v>
      </c>
      <c r="F37" s="1346">
        <v>1789.5618714586835</v>
      </c>
      <c r="G37" s="1346">
        <v>451.31122598597892</v>
      </c>
      <c r="H37" s="1346">
        <v>1363.9090848714525</v>
      </c>
      <c r="I37" s="1346">
        <v>1102.0503196548734</v>
      </c>
      <c r="J37" s="1346">
        <v>8249.7907487225293</v>
      </c>
      <c r="K37" s="1346">
        <v>8388.1502571330311</v>
      </c>
      <c r="L37" s="1346">
        <v>27015.301753631957</v>
      </c>
    </row>
    <row r="38" spans="1:13" ht="13.5" thickTop="1">
      <c r="C38" s="1329"/>
      <c r="D38" s="1329"/>
      <c r="E38" s="1329"/>
      <c r="F38" s="1329"/>
      <c r="G38" s="1329"/>
      <c r="H38" s="1329"/>
      <c r="I38" s="1329"/>
      <c r="J38" s="1329"/>
      <c r="K38" s="1329"/>
      <c r="L38" s="1329"/>
    </row>
    <row r="39" spans="1:13">
      <c r="A39" s="1330">
        <v>2014</v>
      </c>
      <c r="C39" s="1329"/>
      <c r="D39" s="1329"/>
      <c r="E39" s="1329"/>
      <c r="F39" s="1329"/>
      <c r="G39" s="1329"/>
      <c r="H39" s="1329"/>
      <c r="I39" s="1329"/>
      <c r="J39" s="1329"/>
      <c r="K39" s="1329"/>
      <c r="L39" s="1329"/>
      <c r="M39" s="1347"/>
    </row>
    <row r="40" spans="1:13" ht="15" customHeight="1">
      <c r="A40" s="1334" t="s">
        <v>895</v>
      </c>
      <c r="B40" s="1335" t="s">
        <v>896</v>
      </c>
      <c r="C40" s="1329">
        <v>0</v>
      </c>
      <c r="D40" s="1329">
        <v>0</v>
      </c>
      <c r="E40" s="1329">
        <v>0</v>
      </c>
      <c r="F40" s="1329">
        <v>134.41283504756271</v>
      </c>
      <c r="G40" s="1329">
        <v>4.8357139202860218</v>
      </c>
      <c r="H40" s="1329">
        <v>0</v>
      </c>
      <c r="I40" s="1329">
        <v>0</v>
      </c>
      <c r="J40" s="1329">
        <v>95.376109539974394</v>
      </c>
      <c r="K40" s="1329">
        <v>118.82777974866286</v>
      </c>
      <c r="L40" s="1329">
        <v>353.452438256486</v>
      </c>
      <c r="M40" s="1347"/>
    </row>
    <row r="41" spans="1:13" ht="15" customHeight="1">
      <c r="A41" s="1337">
        <v>10</v>
      </c>
      <c r="B41" s="1338" t="s">
        <v>897</v>
      </c>
      <c r="C41" s="1329">
        <v>36.506243468836459</v>
      </c>
      <c r="D41" s="1329">
        <v>0</v>
      </c>
      <c r="E41" s="1329">
        <v>0</v>
      </c>
      <c r="F41" s="1329">
        <v>26.389257712854761</v>
      </c>
      <c r="G41" s="1329">
        <v>68.127104027447686</v>
      </c>
      <c r="H41" s="1329">
        <v>0</v>
      </c>
      <c r="I41" s="1329">
        <v>0</v>
      </c>
      <c r="J41" s="1329">
        <v>1414.3263842849658</v>
      </c>
      <c r="K41" s="1329">
        <v>729.46704143009879</v>
      </c>
      <c r="L41" s="1329">
        <v>2274.8160309242035</v>
      </c>
      <c r="M41" s="1347"/>
    </row>
    <row r="42" spans="1:13" ht="15" customHeight="1">
      <c r="A42" s="1337">
        <v>11</v>
      </c>
      <c r="B42" s="1338" t="s">
        <v>898</v>
      </c>
      <c r="C42" s="1329">
        <v>8.7550283018470001</v>
      </c>
      <c r="D42" s="1329">
        <v>0</v>
      </c>
      <c r="E42" s="1329">
        <v>0</v>
      </c>
      <c r="F42" s="1329">
        <v>6.3287447895865752</v>
      </c>
      <c r="G42" s="1329">
        <v>16.338430558935556</v>
      </c>
      <c r="H42" s="1329">
        <v>0</v>
      </c>
      <c r="I42" s="1329">
        <v>0</v>
      </c>
      <c r="J42" s="1329">
        <v>339.18766616001176</v>
      </c>
      <c r="K42" s="1329">
        <v>174.94280391892278</v>
      </c>
      <c r="L42" s="1329">
        <v>545.55267372930371</v>
      </c>
      <c r="M42" s="1347"/>
    </row>
    <row r="43" spans="1:13" ht="15" customHeight="1">
      <c r="A43" s="1337">
        <v>12</v>
      </c>
      <c r="B43" s="1338" t="s">
        <v>899</v>
      </c>
      <c r="C43" s="1329">
        <v>0</v>
      </c>
      <c r="D43" s="1329">
        <v>0</v>
      </c>
      <c r="E43" s="1329">
        <v>0</v>
      </c>
      <c r="F43" s="1329">
        <v>0</v>
      </c>
      <c r="G43" s="1329">
        <v>0</v>
      </c>
      <c r="H43" s="1329">
        <v>0</v>
      </c>
      <c r="I43" s="1329">
        <v>0</v>
      </c>
      <c r="J43" s="1329">
        <v>7.2293233529640846</v>
      </c>
      <c r="K43" s="1329">
        <v>10.809795935126093</v>
      </c>
      <c r="L43" s="1329">
        <v>18.039119288090177</v>
      </c>
      <c r="M43" s="1347"/>
    </row>
    <row r="44" spans="1:13" ht="15" customHeight="1">
      <c r="A44" s="1337">
        <v>13</v>
      </c>
      <c r="B44" s="1338" t="s">
        <v>900</v>
      </c>
      <c r="C44" s="1329">
        <v>40.405704971240347</v>
      </c>
      <c r="D44" s="1329">
        <v>0</v>
      </c>
      <c r="E44" s="1329">
        <v>0</v>
      </c>
      <c r="F44" s="1329">
        <v>24.402280304637429</v>
      </c>
      <c r="G44" s="1329">
        <v>0</v>
      </c>
      <c r="H44" s="1329">
        <v>0</v>
      </c>
      <c r="I44" s="1329">
        <v>0</v>
      </c>
      <c r="J44" s="1329">
        <v>289.81391382034298</v>
      </c>
      <c r="K44" s="1329">
        <v>151.50607723296821</v>
      </c>
      <c r="L44" s="1329">
        <v>506.12797632918898</v>
      </c>
      <c r="M44" s="1347"/>
    </row>
    <row r="45" spans="1:13" ht="15" customHeight="1">
      <c r="A45" s="1337">
        <v>14</v>
      </c>
      <c r="B45" s="1338" t="s">
        <v>901</v>
      </c>
      <c r="C45" s="1329">
        <v>11.606982759559148</v>
      </c>
      <c r="D45" s="1329">
        <v>0</v>
      </c>
      <c r="E45" s="1329">
        <v>0</v>
      </c>
      <c r="F45" s="1329">
        <v>18.643657461743331</v>
      </c>
      <c r="G45" s="1329">
        <v>0</v>
      </c>
      <c r="H45" s="1329">
        <v>0</v>
      </c>
      <c r="I45" s="1329">
        <v>0</v>
      </c>
      <c r="J45" s="1329">
        <v>137.60874064970812</v>
      </c>
      <c r="K45" s="1329">
        <v>66.259944622029437</v>
      </c>
      <c r="L45" s="1329">
        <v>234.11932549304004</v>
      </c>
      <c r="M45" s="1347"/>
    </row>
    <row r="46" spans="1:13" ht="15" customHeight="1">
      <c r="A46" s="1337">
        <v>15</v>
      </c>
      <c r="B46" s="1338" t="s">
        <v>902</v>
      </c>
      <c r="C46" s="1329">
        <v>0</v>
      </c>
      <c r="D46" s="1329">
        <v>0</v>
      </c>
      <c r="E46" s="1329">
        <v>0</v>
      </c>
      <c r="F46" s="1329">
        <v>0</v>
      </c>
      <c r="G46" s="1329">
        <v>0</v>
      </c>
      <c r="H46" s="1329">
        <v>0</v>
      </c>
      <c r="I46" s="1329">
        <v>0</v>
      </c>
      <c r="J46" s="1329">
        <v>16.884178762795916</v>
      </c>
      <c r="K46" s="1329">
        <v>16.165723915953645</v>
      </c>
      <c r="L46" s="1329">
        <v>33.049902678749561</v>
      </c>
      <c r="M46" s="1347"/>
    </row>
    <row r="47" spans="1:13" ht="15" customHeight="1">
      <c r="A47" s="1337">
        <v>16</v>
      </c>
      <c r="B47" s="1335" t="s">
        <v>903</v>
      </c>
      <c r="C47" s="1329">
        <v>0</v>
      </c>
      <c r="D47" s="1329">
        <v>0</v>
      </c>
      <c r="E47" s="1329">
        <v>0</v>
      </c>
      <c r="F47" s="1329">
        <v>6.6321081116078151</v>
      </c>
      <c r="G47" s="1329">
        <v>0</v>
      </c>
      <c r="H47" s="1329">
        <v>0</v>
      </c>
      <c r="I47" s="1329">
        <v>0</v>
      </c>
      <c r="J47" s="1329">
        <v>114.14656351665064</v>
      </c>
      <c r="K47" s="1329">
        <v>206.60770291535474</v>
      </c>
      <c r="L47" s="1329">
        <v>327.38637454361321</v>
      </c>
      <c r="M47" s="1347"/>
    </row>
    <row r="48" spans="1:13" ht="15" customHeight="1">
      <c r="A48" s="1337">
        <v>17</v>
      </c>
      <c r="B48" s="1338" t="s">
        <v>904</v>
      </c>
      <c r="C48" s="1329">
        <v>93.229469963456168</v>
      </c>
      <c r="D48" s="1329">
        <v>0</v>
      </c>
      <c r="E48" s="1329">
        <v>0</v>
      </c>
      <c r="F48" s="1329">
        <v>24.684421217648467</v>
      </c>
      <c r="G48" s="1329">
        <v>0</v>
      </c>
      <c r="H48" s="1329">
        <v>0</v>
      </c>
      <c r="I48" s="1329">
        <v>0</v>
      </c>
      <c r="J48" s="1329">
        <v>566.6466387447324</v>
      </c>
      <c r="K48" s="1329">
        <v>594.35407388834199</v>
      </c>
      <c r="L48" s="1329">
        <v>1278.9146038141789</v>
      </c>
      <c r="M48" s="1347"/>
    </row>
    <row r="49" spans="1:14" ht="15" customHeight="1">
      <c r="A49" s="1337">
        <v>18</v>
      </c>
      <c r="B49" s="1338" t="s">
        <v>905</v>
      </c>
      <c r="C49" s="1329">
        <v>0</v>
      </c>
      <c r="D49" s="1329">
        <v>0</v>
      </c>
      <c r="E49" s="1329">
        <v>0</v>
      </c>
      <c r="F49" s="1329">
        <v>3.3154522272311118</v>
      </c>
      <c r="G49" s="1329">
        <v>0</v>
      </c>
      <c r="H49" s="1329">
        <v>0</v>
      </c>
      <c r="I49" s="1329">
        <v>0</v>
      </c>
      <c r="J49" s="1329">
        <v>101.57106025095335</v>
      </c>
      <c r="K49" s="1329">
        <v>328.68516023764209</v>
      </c>
      <c r="L49" s="1329">
        <v>433.57167271582654</v>
      </c>
      <c r="M49" s="1347"/>
    </row>
    <row r="50" spans="1:14" ht="15" customHeight="1">
      <c r="A50" s="1337">
        <v>20</v>
      </c>
      <c r="B50" s="1338" t="s">
        <v>906</v>
      </c>
      <c r="C50" s="1329">
        <v>59.050791112777674</v>
      </c>
      <c r="D50" s="1329">
        <v>0</v>
      </c>
      <c r="E50" s="1329">
        <v>0</v>
      </c>
      <c r="F50" s="1329">
        <v>74.304544195665301</v>
      </c>
      <c r="G50" s="1329">
        <v>19.086253839734791</v>
      </c>
      <c r="H50" s="1329">
        <v>0</v>
      </c>
      <c r="I50" s="1329">
        <v>0</v>
      </c>
      <c r="J50" s="1329">
        <v>1133.010036487676</v>
      </c>
      <c r="K50" s="1329">
        <v>1200.7490663584281</v>
      </c>
      <c r="L50" s="1329">
        <v>2486.2006919942819</v>
      </c>
      <c r="M50" s="1347"/>
    </row>
    <row r="51" spans="1:14" ht="15" customHeight="1">
      <c r="A51" s="1337">
        <v>21</v>
      </c>
      <c r="B51" s="1311" t="s">
        <v>907</v>
      </c>
      <c r="C51" s="1329">
        <v>6.1511141688941491</v>
      </c>
      <c r="D51" s="1329">
        <v>0</v>
      </c>
      <c r="E51" s="1329">
        <v>0</v>
      </c>
      <c r="F51" s="1329">
        <v>7.7400442229854995</v>
      </c>
      <c r="G51" s="1329">
        <v>1.9881482400546384</v>
      </c>
      <c r="H51" s="1329">
        <v>0</v>
      </c>
      <c r="I51" s="1329">
        <v>0</v>
      </c>
      <c r="J51" s="1329">
        <v>118.02168874636088</v>
      </c>
      <c r="K51" s="1329">
        <v>125.07782632848662</v>
      </c>
      <c r="L51" s="1329">
        <v>258.97882170678179</v>
      </c>
      <c r="M51" s="1347"/>
    </row>
    <row r="52" spans="1:14" ht="15" customHeight="1">
      <c r="A52" s="1337">
        <v>22</v>
      </c>
      <c r="B52" s="1311" t="s">
        <v>908</v>
      </c>
      <c r="C52" s="1329">
        <v>416.20003119564637</v>
      </c>
      <c r="D52" s="1329">
        <v>0</v>
      </c>
      <c r="E52" s="1329">
        <v>0</v>
      </c>
      <c r="F52" s="1329">
        <v>5.6458402176172777</v>
      </c>
      <c r="G52" s="1329">
        <v>0</v>
      </c>
      <c r="H52" s="1329">
        <v>0</v>
      </c>
      <c r="I52" s="1329">
        <v>0</v>
      </c>
      <c r="J52" s="1329">
        <v>261.69370847594121</v>
      </c>
      <c r="K52" s="1329">
        <v>843.81335052186614</v>
      </c>
      <c r="L52" s="1329">
        <v>1527.3529304110709</v>
      </c>
      <c r="M52" s="1347"/>
    </row>
    <row r="53" spans="1:14" ht="15" customHeight="1">
      <c r="A53" s="1337">
        <v>23</v>
      </c>
      <c r="B53" s="1311" t="s">
        <v>909</v>
      </c>
      <c r="C53" s="1329">
        <v>808.30933919039489</v>
      </c>
      <c r="D53" s="1329">
        <v>0</v>
      </c>
      <c r="E53" s="1329">
        <v>0</v>
      </c>
      <c r="F53" s="1329">
        <v>44.104646693305</v>
      </c>
      <c r="G53" s="1329">
        <v>0</v>
      </c>
      <c r="H53" s="1329">
        <v>0</v>
      </c>
      <c r="I53" s="1329">
        <v>0</v>
      </c>
      <c r="J53" s="1329">
        <v>1207.8125630853447</v>
      </c>
      <c r="K53" s="1329">
        <v>420.04733247622232</v>
      </c>
      <c r="L53" s="1329">
        <v>2480.2738814452669</v>
      </c>
      <c r="M53" s="1347"/>
    </row>
    <row r="54" spans="1:14" ht="15" customHeight="1">
      <c r="A54" s="1337">
        <v>24</v>
      </c>
      <c r="B54" s="1311" t="s">
        <v>910</v>
      </c>
      <c r="C54" s="1329">
        <v>53.476116539313722</v>
      </c>
      <c r="D54" s="1329">
        <v>519.8134840047112</v>
      </c>
      <c r="E54" s="1329">
        <v>3.5097502455570884</v>
      </c>
      <c r="F54" s="1329">
        <v>3.2960747998239063E-3</v>
      </c>
      <c r="G54" s="1329">
        <v>2.7090832830180136</v>
      </c>
      <c r="H54" s="1329">
        <v>0</v>
      </c>
      <c r="I54" s="1329">
        <v>0</v>
      </c>
      <c r="J54" s="1329">
        <v>640.33527921561074</v>
      </c>
      <c r="K54" s="1329">
        <v>710.33408385772975</v>
      </c>
      <c r="L54" s="1329">
        <v>1930.1810932207404</v>
      </c>
      <c r="M54" s="1347"/>
    </row>
    <row r="55" spans="1:14">
      <c r="A55" s="1339">
        <v>25</v>
      </c>
      <c r="B55" s="1328" t="s">
        <v>911</v>
      </c>
      <c r="C55" s="1329">
        <v>9.6651868048677514</v>
      </c>
      <c r="D55" s="1329">
        <v>0</v>
      </c>
      <c r="E55" s="1329">
        <v>0</v>
      </c>
      <c r="F55" s="1329">
        <v>0</v>
      </c>
      <c r="G55" s="1329">
        <v>0</v>
      </c>
      <c r="H55" s="1329">
        <v>0</v>
      </c>
      <c r="I55" s="1329">
        <v>0</v>
      </c>
      <c r="J55" s="1329">
        <v>313.22372507771479</v>
      </c>
      <c r="K55" s="1329">
        <v>355.29285127830781</v>
      </c>
      <c r="L55" s="1329">
        <v>678.18176316089034</v>
      </c>
      <c r="M55" s="1347"/>
    </row>
    <row r="56" spans="1:14" s="1348" customFormat="1">
      <c r="A56" s="1337">
        <v>26</v>
      </c>
      <c r="B56" s="1340" t="s">
        <v>912</v>
      </c>
      <c r="C56" s="1329">
        <v>4.6296626413916826</v>
      </c>
      <c r="D56" s="1329">
        <v>0</v>
      </c>
      <c r="E56" s="1329">
        <v>0</v>
      </c>
      <c r="F56" s="1329">
        <v>0.52277134344682286</v>
      </c>
      <c r="G56" s="1329">
        <v>0</v>
      </c>
      <c r="H56" s="1329">
        <v>0</v>
      </c>
      <c r="I56" s="1329">
        <v>0</v>
      </c>
      <c r="J56" s="1329">
        <v>95.577463569437043</v>
      </c>
      <c r="K56" s="1329">
        <v>301.08752247610852</v>
      </c>
      <c r="L56" s="1329">
        <v>401.81742003038408</v>
      </c>
      <c r="M56" s="1347"/>
      <c r="N56" s="1314"/>
    </row>
    <row r="57" spans="1:14" s="1348" customFormat="1">
      <c r="A57" s="1341">
        <v>27</v>
      </c>
      <c r="B57" s="1340" t="s">
        <v>913</v>
      </c>
      <c r="C57" s="1329">
        <v>0</v>
      </c>
      <c r="D57" s="1329">
        <v>0</v>
      </c>
      <c r="E57" s="1329">
        <v>0</v>
      </c>
      <c r="F57" s="1329">
        <v>0.35823007460082118</v>
      </c>
      <c r="G57" s="1329">
        <v>0</v>
      </c>
      <c r="H57" s="1329">
        <v>0</v>
      </c>
      <c r="I57" s="1329">
        <v>0</v>
      </c>
      <c r="J57" s="1329">
        <v>118.73167428067475</v>
      </c>
      <c r="K57" s="1329">
        <v>190.26991127146059</v>
      </c>
      <c r="L57" s="1329">
        <v>309.35981562673618</v>
      </c>
      <c r="M57" s="1347"/>
    </row>
    <row r="58" spans="1:14" s="1348" customFormat="1">
      <c r="A58" s="1337">
        <v>28</v>
      </c>
      <c r="B58" s="1311" t="s">
        <v>914</v>
      </c>
      <c r="C58" s="1329">
        <v>0</v>
      </c>
      <c r="D58" s="1329">
        <v>0</v>
      </c>
      <c r="E58" s="1329">
        <v>0</v>
      </c>
      <c r="F58" s="1329">
        <v>0</v>
      </c>
      <c r="G58" s="1329">
        <v>0</v>
      </c>
      <c r="H58" s="1329">
        <v>0</v>
      </c>
      <c r="I58" s="1329">
        <v>0</v>
      </c>
      <c r="J58" s="1329">
        <v>188.48190529579571</v>
      </c>
      <c r="K58" s="1329">
        <v>239.07038983164455</v>
      </c>
      <c r="L58" s="1329">
        <v>427.55229512744029</v>
      </c>
      <c r="M58" s="1347"/>
    </row>
    <row r="59" spans="1:14">
      <c r="A59" s="1337">
        <v>29</v>
      </c>
      <c r="B59" s="1311" t="s">
        <v>915</v>
      </c>
      <c r="C59" s="1329">
        <v>49.435762399641028</v>
      </c>
      <c r="D59" s="1329">
        <v>0</v>
      </c>
      <c r="E59" s="1329">
        <v>0</v>
      </c>
      <c r="F59" s="1329">
        <v>89.068077554988818</v>
      </c>
      <c r="G59" s="1329">
        <v>1.6983019140911157</v>
      </c>
      <c r="H59" s="1329">
        <v>9.2835353322621597</v>
      </c>
      <c r="I59" s="1329">
        <v>0</v>
      </c>
      <c r="J59" s="1329">
        <v>260.0651354183521</v>
      </c>
      <c r="K59" s="1329">
        <v>262.8300845329328</v>
      </c>
      <c r="L59" s="1329">
        <v>672.38089715226806</v>
      </c>
      <c r="M59" s="1347"/>
      <c r="N59" s="1348"/>
    </row>
    <row r="60" spans="1:14">
      <c r="A60" s="1337">
        <v>30</v>
      </c>
      <c r="B60" s="1311" t="s">
        <v>916</v>
      </c>
      <c r="C60" s="1329">
        <v>0</v>
      </c>
      <c r="D60" s="1329">
        <v>0</v>
      </c>
      <c r="E60" s="1329">
        <v>0</v>
      </c>
      <c r="F60" s="1329">
        <v>53.252376957282372</v>
      </c>
      <c r="G60" s="1329">
        <v>3.1462873697413172</v>
      </c>
      <c r="H60" s="1329">
        <v>17.198749951403883</v>
      </c>
      <c r="I60" s="1329">
        <v>0</v>
      </c>
      <c r="J60" s="1329">
        <v>107.63766143937531</v>
      </c>
      <c r="K60" s="1329">
        <v>152.55162448546494</v>
      </c>
      <c r="L60" s="1329">
        <v>333.78670020326786</v>
      </c>
      <c r="M60" s="1347"/>
    </row>
    <row r="61" spans="1:14">
      <c r="A61" s="1337">
        <v>31</v>
      </c>
      <c r="B61" s="1311" t="s">
        <v>917</v>
      </c>
      <c r="C61" s="1329">
        <v>0</v>
      </c>
      <c r="D61" s="1329">
        <v>0</v>
      </c>
      <c r="E61" s="1329">
        <v>0</v>
      </c>
      <c r="F61" s="1329">
        <v>1.0166430899493664</v>
      </c>
      <c r="G61" s="1329">
        <v>0</v>
      </c>
      <c r="H61" s="1329">
        <v>0</v>
      </c>
      <c r="I61" s="1329">
        <v>0</v>
      </c>
      <c r="J61" s="1329">
        <v>43.775891395750911</v>
      </c>
      <c r="K61" s="1329">
        <v>78.932656524215616</v>
      </c>
      <c r="L61" s="1329">
        <v>123.7251910099159</v>
      </c>
      <c r="M61" s="1347"/>
    </row>
    <row r="62" spans="1:14">
      <c r="A62" s="1337">
        <v>32</v>
      </c>
      <c r="B62" s="1311" t="s">
        <v>918</v>
      </c>
      <c r="C62" s="1329">
        <v>0</v>
      </c>
      <c r="D62" s="1329">
        <v>0</v>
      </c>
      <c r="E62" s="1329">
        <v>0</v>
      </c>
      <c r="F62" s="1329">
        <v>1.3736927288419261</v>
      </c>
      <c r="G62" s="1329">
        <v>0</v>
      </c>
      <c r="H62" s="1329">
        <v>0</v>
      </c>
      <c r="I62" s="1329">
        <v>0</v>
      </c>
      <c r="J62" s="1329">
        <v>59.150181910853142</v>
      </c>
      <c r="K62" s="1329">
        <v>106.65416153164675</v>
      </c>
      <c r="L62" s="1329">
        <v>167.17803617134183</v>
      </c>
      <c r="M62" s="1347"/>
    </row>
    <row r="63" spans="1:14">
      <c r="A63" s="1337">
        <v>36</v>
      </c>
      <c r="B63" s="1311" t="s">
        <v>919</v>
      </c>
      <c r="C63" s="1329">
        <v>0</v>
      </c>
      <c r="D63" s="1329">
        <v>0</v>
      </c>
      <c r="E63" s="1329">
        <v>0</v>
      </c>
      <c r="F63" s="1329">
        <v>1.5328718554001184</v>
      </c>
      <c r="G63" s="1329">
        <v>0</v>
      </c>
      <c r="H63" s="1329">
        <v>0</v>
      </c>
      <c r="I63" s="1329">
        <v>0</v>
      </c>
      <c r="J63" s="1329">
        <v>17.023273632879182</v>
      </c>
      <c r="K63" s="1329">
        <v>423.69347289571829</v>
      </c>
      <c r="L63" s="1329">
        <v>442.24961838399759</v>
      </c>
      <c r="M63" s="1347"/>
    </row>
    <row r="64" spans="1:14">
      <c r="A64" s="1337">
        <v>38</v>
      </c>
      <c r="B64" s="1311" t="s">
        <v>920</v>
      </c>
      <c r="C64" s="1329">
        <v>0</v>
      </c>
      <c r="D64" s="1329">
        <v>0</v>
      </c>
      <c r="E64" s="1329">
        <v>0</v>
      </c>
      <c r="F64" s="1329">
        <v>11.830543190700944</v>
      </c>
      <c r="G64" s="1329">
        <v>0</v>
      </c>
      <c r="H64" s="1329">
        <v>0</v>
      </c>
      <c r="I64" s="1329">
        <v>0</v>
      </c>
      <c r="J64" s="1329">
        <v>11.913471168601024</v>
      </c>
      <c r="K64" s="1329">
        <v>48.5069325234685</v>
      </c>
      <c r="L64" s="1329">
        <v>72.250946882770464</v>
      </c>
      <c r="M64" s="1347"/>
    </row>
    <row r="65" spans="1:13">
      <c r="A65" s="1337">
        <v>42</v>
      </c>
      <c r="B65" s="1311" t="s">
        <v>921</v>
      </c>
      <c r="C65" s="1329">
        <v>5.4710529372795413</v>
      </c>
      <c r="D65" s="1329">
        <v>0</v>
      </c>
      <c r="E65" s="1329">
        <v>0</v>
      </c>
      <c r="F65" s="1329">
        <v>160.97791923502444</v>
      </c>
      <c r="G65" s="1329">
        <v>5.6362815259883376</v>
      </c>
      <c r="H65" s="1329">
        <v>0</v>
      </c>
      <c r="I65" s="1329">
        <v>0</v>
      </c>
      <c r="J65" s="1329">
        <v>365.89300282592092</v>
      </c>
      <c r="K65" s="1329">
        <v>119.75010505743376</v>
      </c>
      <c r="L65" s="1329">
        <v>657.72836158164705</v>
      </c>
      <c r="M65" s="1347"/>
    </row>
    <row r="66" spans="1:13">
      <c r="A66" s="1317" t="s">
        <v>922</v>
      </c>
      <c r="B66" s="1311" t="s">
        <v>883</v>
      </c>
      <c r="C66" s="1329">
        <v>0</v>
      </c>
      <c r="D66" s="1329">
        <v>45.821613881125131</v>
      </c>
      <c r="E66" s="1329">
        <v>408.33780018723257</v>
      </c>
      <c r="F66" s="1329">
        <v>1063.0062459768437</v>
      </c>
      <c r="G66" s="1329">
        <v>26.434326116745392</v>
      </c>
      <c r="H66" s="1329">
        <v>1375.2395953415285</v>
      </c>
      <c r="I66" s="1329">
        <v>775.63479158100063</v>
      </c>
      <c r="J66" s="1329">
        <v>1.0963026655202064</v>
      </c>
      <c r="K66" s="1329">
        <v>0</v>
      </c>
      <c r="L66" s="1329">
        <v>3695.5706757499966</v>
      </c>
      <c r="M66" s="1347"/>
    </row>
    <row r="67" spans="1:13" ht="15">
      <c r="A67" s="1342" t="s">
        <v>15</v>
      </c>
      <c r="B67" s="1343" t="s">
        <v>923</v>
      </c>
      <c r="C67" s="1344">
        <v>1602.8924864551461</v>
      </c>
      <c r="D67" s="1344">
        <v>565.63509788583633</v>
      </c>
      <c r="E67" s="1344">
        <v>411.84755043278966</v>
      </c>
      <c r="F67" s="1344">
        <v>1759.5465002843246</v>
      </c>
      <c r="G67" s="1344">
        <v>149.99993079604289</v>
      </c>
      <c r="H67" s="1344">
        <v>1401.7218806251944</v>
      </c>
      <c r="I67" s="1344">
        <v>775.63479158100063</v>
      </c>
      <c r="J67" s="1344">
        <v>8026.233543774908</v>
      </c>
      <c r="K67" s="1344">
        <v>7976.2874757962345</v>
      </c>
      <c r="L67" s="1344">
        <v>22669.799257631479</v>
      </c>
      <c r="M67" s="1347"/>
    </row>
    <row r="68" spans="1:13">
      <c r="A68" s="1337">
        <v>19</v>
      </c>
      <c r="B68" s="1338" t="s">
        <v>924</v>
      </c>
      <c r="C68" s="1329">
        <v>1472.4813184319692</v>
      </c>
      <c r="D68" s="1329">
        <v>2030.8635181561694</v>
      </c>
      <c r="E68" s="1329">
        <v>0</v>
      </c>
      <c r="F68" s="1329">
        <v>0</v>
      </c>
      <c r="G68" s="1329">
        <v>144.97449934307718</v>
      </c>
      <c r="H68" s="1329">
        <v>0</v>
      </c>
      <c r="I68" s="1329">
        <v>0</v>
      </c>
      <c r="J68" s="1329">
        <v>127.0795896852341</v>
      </c>
      <c r="K68" s="1329">
        <v>463.37594023870901</v>
      </c>
      <c r="L68" s="1329">
        <v>4238.7748658551591</v>
      </c>
      <c r="M68" s="1347"/>
    </row>
    <row r="69" spans="1:13">
      <c r="A69" s="1337">
        <v>35</v>
      </c>
      <c r="B69" s="1311" t="s">
        <v>925</v>
      </c>
      <c r="C69" s="1329">
        <v>0</v>
      </c>
      <c r="D69" s="1329">
        <v>0</v>
      </c>
      <c r="E69" s="1329">
        <v>0</v>
      </c>
      <c r="F69" s="1329">
        <v>0</v>
      </c>
      <c r="G69" s="1329">
        <v>0</v>
      </c>
      <c r="H69" s="1329">
        <v>0</v>
      </c>
      <c r="I69" s="1329">
        <v>0</v>
      </c>
      <c r="J69" s="1329">
        <v>0</v>
      </c>
      <c r="K69" s="1329">
        <v>0</v>
      </c>
      <c r="L69" s="1329">
        <v>0</v>
      </c>
      <c r="M69" s="1347"/>
    </row>
    <row r="70" spans="1:13" ht="13.5" thickBot="1">
      <c r="A70" s="1345" t="s">
        <v>15</v>
      </c>
      <c r="B70" s="1318" t="s">
        <v>926</v>
      </c>
      <c r="C70" s="1346">
        <v>3075.3738048871155</v>
      </c>
      <c r="D70" s="1346">
        <v>2596.4986160420058</v>
      </c>
      <c r="E70" s="1346">
        <v>411.84755043278966</v>
      </c>
      <c r="F70" s="1346">
        <v>1759.5465002843246</v>
      </c>
      <c r="G70" s="1346">
        <v>294.97443013912005</v>
      </c>
      <c r="H70" s="1346">
        <v>1401.7218806251944</v>
      </c>
      <c r="I70" s="1346">
        <v>775.63479158100063</v>
      </c>
      <c r="J70" s="1346">
        <v>8153.3131334601421</v>
      </c>
      <c r="K70" s="1346">
        <v>8439.663416034944</v>
      </c>
      <c r="L70" s="1346">
        <v>27015.301753631957</v>
      </c>
      <c r="M70" s="1347"/>
    </row>
    <row r="71" spans="1:13" ht="13.5" thickTop="1">
      <c r="M71" s="1347"/>
    </row>
    <row r="72" spans="1:13">
      <c r="A72" s="1330">
        <v>2013</v>
      </c>
      <c r="B72" s="1328"/>
      <c r="C72" s="1331"/>
      <c r="D72" s="1332"/>
      <c r="E72" s="1333"/>
      <c r="F72" s="1333"/>
      <c r="G72" s="1333"/>
      <c r="H72" s="1333"/>
      <c r="I72" s="1332"/>
      <c r="J72" s="1332"/>
      <c r="K72" s="1333"/>
      <c r="L72" s="1333"/>
      <c r="M72" s="1347"/>
    </row>
    <row r="73" spans="1:13">
      <c r="A73" s="1334" t="s">
        <v>895</v>
      </c>
      <c r="B73" s="1335" t="s">
        <v>896</v>
      </c>
      <c r="C73" s="1329">
        <v>0</v>
      </c>
      <c r="D73" s="1329">
        <v>0</v>
      </c>
      <c r="E73" s="1329">
        <v>0</v>
      </c>
      <c r="F73" s="1329">
        <v>122.58509699568417</v>
      </c>
      <c r="G73" s="1329">
        <v>5.2924035744821971</v>
      </c>
      <c r="H73" s="1329">
        <v>0</v>
      </c>
      <c r="I73" s="1329">
        <v>0</v>
      </c>
      <c r="J73" s="1329">
        <v>95.495899376744404</v>
      </c>
      <c r="K73" s="1329">
        <v>127.52394988329495</v>
      </c>
      <c r="L73" s="1329">
        <v>350.89734983020571</v>
      </c>
    </row>
    <row r="74" spans="1:13">
      <c r="A74" s="1337">
        <v>10</v>
      </c>
      <c r="B74" s="1338" t="s">
        <v>897</v>
      </c>
      <c r="C74" s="1329">
        <v>25.245075645832731</v>
      </c>
      <c r="D74" s="1329">
        <v>0</v>
      </c>
      <c r="E74" s="1329">
        <v>0</v>
      </c>
      <c r="F74" s="1329">
        <v>23.739827408101529</v>
      </c>
      <c r="G74" s="1329">
        <v>80.268353730160186</v>
      </c>
      <c r="H74" s="1329">
        <v>0</v>
      </c>
      <c r="I74" s="1329">
        <v>0</v>
      </c>
      <c r="J74" s="1329">
        <v>1422.4962998163892</v>
      </c>
      <c r="K74" s="1329">
        <v>759.5352356999864</v>
      </c>
      <c r="L74" s="1329">
        <v>2311.2847923004701</v>
      </c>
      <c r="M74" s="1326"/>
    </row>
    <row r="75" spans="1:13">
      <c r="A75" s="1337">
        <v>11</v>
      </c>
      <c r="B75" s="1338" t="s">
        <v>898</v>
      </c>
      <c r="C75" s="1329">
        <v>6.0543438809366616</v>
      </c>
      <c r="D75" s="1329">
        <v>0</v>
      </c>
      <c r="E75" s="1329">
        <v>0</v>
      </c>
      <c r="F75" s="1329">
        <v>5.6933510843512831</v>
      </c>
      <c r="G75" s="1329">
        <v>19.250178650951099</v>
      </c>
      <c r="H75" s="1329">
        <v>0</v>
      </c>
      <c r="I75" s="1329">
        <v>0</v>
      </c>
      <c r="J75" s="1329">
        <v>341.14699790452198</v>
      </c>
      <c r="K75" s="1329">
        <v>182.15384145125671</v>
      </c>
      <c r="L75" s="1329">
        <v>554.29871297201771</v>
      </c>
      <c r="M75" s="455"/>
    </row>
    <row r="76" spans="1:13">
      <c r="A76" s="1337">
        <v>12</v>
      </c>
      <c r="B76" s="1338" t="s">
        <v>899</v>
      </c>
      <c r="C76" s="1329">
        <v>0</v>
      </c>
      <c r="D76" s="1329">
        <v>0</v>
      </c>
      <c r="E76" s="1329">
        <v>0</v>
      </c>
      <c r="F76" s="1329">
        <v>0</v>
      </c>
      <c r="G76" s="1329">
        <v>0</v>
      </c>
      <c r="H76" s="1329">
        <v>0</v>
      </c>
      <c r="I76" s="1329">
        <v>0</v>
      </c>
      <c r="J76" s="1329">
        <v>7.2710838417729828</v>
      </c>
      <c r="K76" s="1329">
        <v>11.255369245138837</v>
      </c>
      <c r="L76" s="1329">
        <v>18.526453086911822</v>
      </c>
      <c r="M76" s="455"/>
    </row>
    <row r="77" spans="1:13">
      <c r="A77" s="1337">
        <v>13</v>
      </c>
      <c r="B77" s="1338" t="s">
        <v>900</v>
      </c>
      <c r="C77" s="1329">
        <v>32.525543941102946</v>
      </c>
      <c r="D77" s="1329">
        <v>0</v>
      </c>
      <c r="E77" s="1329">
        <v>0</v>
      </c>
      <c r="F77" s="1329">
        <v>25.481230717347369</v>
      </c>
      <c r="G77" s="1329">
        <v>0</v>
      </c>
      <c r="H77" s="1329">
        <v>0</v>
      </c>
      <c r="I77" s="1329">
        <v>0</v>
      </c>
      <c r="J77" s="1329">
        <v>289.24218769062196</v>
      </c>
      <c r="K77" s="1329">
        <v>161.14961967558114</v>
      </c>
      <c r="L77" s="1329">
        <v>508.39858202465336</v>
      </c>
      <c r="M77" s="455"/>
    </row>
    <row r="78" spans="1:13">
      <c r="A78" s="1337">
        <v>14</v>
      </c>
      <c r="B78" s="1338" t="s">
        <v>901</v>
      </c>
      <c r="C78" s="1329">
        <v>9.3433199108486296</v>
      </c>
      <c r="D78" s="1329">
        <v>0</v>
      </c>
      <c r="E78" s="1329">
        <v>0</v>
      </c>
      <c r="F78" s="1329">
        <v>19.467989518487549</v>
      </c>
      <c r="G78" s="1329">
        <v>0</v>
      </c>
      <c r="H78" s="1329">
        <v>0</v>
      </c>
      <c r="I78" s="1329">
        <v>0</v>
      </c>
      <c r="J78" s="1329">
        <v>137.33727503347751</v>
      </c>
      <c r="K78" s="1329">
        <v>70.477469092847684</v>
      </c>
      <c r="L78" s="1329">
        <v>236.62605355566137</v>
      </c>
      <c r="M78" s="455"/>
    </row>
    <row r="79" spans="1:13">
      <c r="A79" s="1337">
        <v>15</v>
      </c>
      <c r="B79" s="1338" t="s">
        <v>902</v>
      </c>
      <c r="C79" s="1329">
        <v>0</v>
      </c>
      <c r="D79" s="1329">
        <v>0</v>
      </c>
      <c r="E79" s="1329">
        <v>0</v>
      </c>
      <c r="F79" s="1329">
        <v>0</v>
      </c>
      <c r="G79" s="1329">
        <v>0</v>
      </c>
      <c r="H79" s="1329">
        <v>0</v>
      </c>
      <c r="I79" s="1329">
        <v>0</v>
      </c>
      <c r="J79" s="1329">
        <v>16.850870747834442</v>
      </c>
      <c r="K79" s="1329">
        <v>17.194691516107039</v>
      </c>
      <c r="L79" s="1329">
        <v>34.045562263941477</v>
      </c>
      <c r="M79" s="455"/>
    </row>
    <row r="80" spans="1:13">
      <c r="A80" s="1337">
        <v>16</v>
      </c>
      <c r="B80" s="1335" t="s">
        <v>903</v>
      </c>
      <c r="C80" s="1329">
        <v>0</v>
      </c>
      <c r="D80" s="1329">
        <v>0</v>
      </c>
      <c r="E80" s="1329">
        <v>0</v>
      </c>
      <c r="F80" s="1329">
        <v>7.6833744573699887</v>
      </c>
      <c r="G80" s="1329">
        <v>0</v>
      </c>
      <c r="H80" s="1329">
        <v>0</v>
      </c>
      <c r="I80" s="1329">
        <v>0</v>
      </c>
      <c r="J80" s="1329">
        <v>99.977749734985508</v>
      </c>
      <c r="K80" s="1329">
        <v>217.2323707223849</v>
      </c>
      <c r="L80" s="1329">
        <v>324.89349491474042</v>
      </c>
      <c r="M80" s="455"/>
    </row>
    <row r="81" spans="1:13">
      <c r="A81" s="1337">
        <v>17</v>
      </c>
      <c r="B81" s="1338" t="s">
        <v>904</v>
      </c>
      <c r="C81" s="1329">
        <v>70.470498837497502</v>
      </c>
      <c r="D81" s="1329">
        <v>0</v>
      </c>
      <c r="E81" s="1329">
        <v>0</v>
      </c>
      <c r="F81" s="1329">
        <v>26.748092427133617</v>
      </c>
      <c r="G81" s="1329">
        <v>0</v>
      </c>
      <c r="H81" s="1329">
        <v>0</v>
      </c>
      <c r="I81" s="1329">
        <v>0</v>
      </c>
      <c r="J81" s="1329">
        <v>593.05932208886009</v>
      </c>
      <c r="K81" s="1329">
        <v>598.3005273519052</v>
      </c>
      <c r="L81" s="1329">
        <v>1288.5784407053964</v>
      </c>
      <c r="M81" s="455"/>
    </row>
    <row r="82" spans="1:13">
      <c r="A82" s="1337">
        <v>18</v>
      </c>
      <c r="B82" s="1338" t="s">
        <v>905</v>
      </c>
      <c r="C82" s="1329">
        <v>0</v>
      </c>
      <c r="D82" s="1329">
        <v>0</v>
      </c>
      <c r="E82" s="1329">
        <v>0</v>
      </c>
      <c r="F82" s="1329">
        <v>3.5926312320549512</v>
      </c>
      <c r="G82" s="1329">
        <v>0</v>
      </c>
      <c r="H82" s="1329">
        <v>0</v>
      </c>
      <c r="I82" s="1329">
        <v>0</v>
      </c>
      <c r="J82" s="1329">
        <v>106.30551743802634</v>
      </c>
      <c r="K82" s="1329">
        <v>330.86759785526561</v>
      </c>
      <c r="L82" s="1329">
        <v>440.76574652534691</v>
      </c>
      <c r="M82" s="455"/>
    </row>
    <row r="83" spans="1:13">
      <c r="A83" s="1337">
        <v>20</v>
      </c>
      <c r="B83" s="1338" t="s">
        <v>906</v>
      </c>
      <c r="C83" s="1329">
        <v>49.610518556331598</v>
      </c>
      <c r="D83" s="1329">
        <v>0</v>
      </c>
      <c r="E83" s="1329">
        <v>0</v>
      </c>
      <c r="F83" s="1329">
        <v>75.953608564637065</v>
      </c>
      <c r="G83" s="1329">
        <v>19.740799442344866</v>
      </c>
      <c r="H83" s="1329">
        <v>0</v>
      </c>
      <c r="I83" s="1329">
        <v>0</v>
      </c>
      <c r="J83" s="1329">
        <v>1181.7826414142819</v>
      </c>
      <c r="K83" s="1329">
        <v>1286.8690484229132</v>
      </c>
      <c r="L83" s="1329">
        <v>2613.9566164005087</v>
      </c>
      <c r="M83" s="455"/>
    </row>
    <row r="84" spans="1:13">
      <c r="A84" s="1337">
        <v>21</v>
      </c>
      <c r="B84" s="1311" t="s">
        <v>907</v>
      </c>
      <c r="C84" s="1329">
        <v>5.1677540278034559</v>
      </c>
      <c r="D84" s="1329">
        <v>0</v>
      </c>
      <c r="E84" s="1329">
        <v>0</v>
      </c>
      <c r="F84" s="1329">
        <v>7.9118214848011466</v>
      </c>
      <c r="G84" s="1329">
        <v>2.0563299638644486</v>
      </c>
      <c r="H84" s="1329">
        <v>0</v>
      </c>
      <c r="I84" s="1329">
        <v>0</v>
      </c>
      <c r="J84" s="1329">
        <v>123.10216024495533</v>
      </c>
      <c r="K84" s="1329">
        <v>134.04864334751784</v>
      </c>
      <c r="L84" s="1329">
        <v>272.28670906894223</v>
      </c>
      <c r="M84" s="455"/>
    </row>
    <row r="85" spans="1:13">
      <c r="A85" s="1337">
        <v>22</v>
      </c>
      <c r="B85" s="1311" t="s">
        <v>908</v>
      </c>
      <c r="C85" s="1329">
        <v>350.4863864953669</v>
      </c>
      <c r="D85" s="1329">
        <v>0</v>
      </c>
      <c r="E85" s="1329">
        <v>0</v>
      </c>
      <c r="F85" s="1329">
        <v>6.5407716201894752</v>
      </c>
      <c r="G85" s="1329">
        <v>0</v>
      </c>
      <c r="H85" s="1329">
        <v>0</v>
      </c>
      <c r="I85" s="1329">
        <v>0</v>
      </c>
      <c r="J85" s="1329">
        <v>229.21012501100316</v>
      </c>
      <c r="K85" s="1329">
        <v>887.20590759465313</v>
      </c>
      <c r="L85" s="1329">
        <v>1473.4431907212127</v>
      </c>
      <c r="M85" s="455"/>
    </row>
    <row r="86" spans="1:13">
      <c r="A86" s="1337">
        <v>23</v>
      </c>
      <c r="B86" s="1311" t="s">
        <v>909</v>
      </c>
      <c r="C86" s="1329">
        <v>776.00299977576822</v>
      </c>
      <c r="D86" s="1329">
        <v>0</v>
      </c>
      <c r="E86" s="1329">
        <v>0</v>
      </c>
      <c r="F86" s="1329">
        <v>40.22363184993479</v>
      </c>
      <c r="G86" s="1329">
        <v>0</v>
      </c>
      <c r="H86" s="1329">
        <v>0</v>
      </c>
      <c r="I86" s="1329">
        <v>0</v>
      </c>
      <c r="J86" s="1329">
        <v>1209.3295432859275</v>
      </c>
      <c r="K86" s="1329">
        <v>450.78764484709876</v>
      </c>
      <c r="L86" s="1329">
        <v>2476.3438197587293</v>
      </c>
      <c r="M86" s="455"/>
    </row>
    <row r="87" spans="1:13">
      <c r="A87" s="1337">
        <v>24</v>
      </c>
      <c r="B87" s="1311" t="s">
        <v>910</v>
      </c>
      <c r="C87" s="1329">
        <v>51.728295150523323</v>
      </c>
      <c r="D87" s="1329">
        <v>519.54347972712867</v>
      </c>
      <c r="E87" s="1329">
        <v>0.87340372226029883</v>
      </c>
      <c r="F87" s="1329">
        <v>3.1844453573888635E-3</v>
      </c>
      <c r="G87" s="1329">
        <v>3.2465852617370796</v>
      </c>
      <c r="H87" s="1329">
        <v>0</v>
      </c>
      <c r="I87" s="1329">
        <v>0</v>
      </c>
      <c r="J87" s="1329">
        <v>624.92311257952895</v>
      </c>
      <c r="K87" s="1329">
        <v>707.5379190300398</v>
      </c>
      <c r="L87" s="1329">
        <v>1907.8559799165755</v>
      </c>
      <c r="M87" s="1349"/>
    </row>
    <row r="88" spans="1:13">
      <c r="A88" s="1339">
        <v>25</v>
      </c>
      <c r="B88" s="1328" t="s">
        <v>911</v>
      </c>
      <c r="C88" s="1329">
        <v>8.2572530984319865</v>
      </c>
      <c r="D88" s="1329">
        <v>0</v>
      </c>
      <c r="E88" s="1329">
        <v>0</v>
      </c>
      <c r="F88" s="1329">
        <v>0</v>
      </c>
      <c r="G88" s="1329">
        <v>0</v>
      </c>
      <c r="H88" s="1329">
        <v>0</v>
      </c>
      <c r="I88" s="1329">
        <v>0</v>
      </c>
      <c r="J88" s="1329">
        <v>308.36084945827884</v>
      </c>
      <c r="K88" s="1329">
        <v>363.07142912046385</v>
      </c>
      <c r="L88" s="1329">
        <v>679.68953167717473</v>
      </c>
      <c r="M88" s="1349"/>
    </row>
    <row r="89" spans="1:13">
      <c r="A89" s="1337">
        <v>26</v>
      </c>
      <c r="B89" s="1340" t="s">
        <v>912</v>
      </c>
      <c r="C89" s="1329">
        <v>3.9256957881738002</v>
      </c>
      <c r="D89" s="1329">
        <v>0</v>
      </c>
      <c r="E89" s="1329">
        <v>0</v>
      </c>
      <c r="F89" s="1329">
        <v>0.50756817317326042</v>
      </c>
      <c r="G89" s="1329">
        <v>0</v>
      </c>
      <c r="H89" s="1329">
        <v>0</v>
      </c>
      <c r="I89" s="1329">
        <v>0</v>
      </c>
      <c r="J89" s="1329">
        <v>100.15020834506305</v>
      </c>
      <c r="K89" s="1329">
        <v>325.16714041875366</v>
      </c>
      <c r="L89" s="1329">
        <v>429.75061272516376</v>
      </c>
      <c r="M89" s="1349"/>
    </row>
    <row r="90" spans="1:13">
      <c r="A90" s="1341">
        <v>27</v>
      </c>
      <c r="B90" s="1340" t="s">
        <v>913</v>
      </c>
      <c r="C90" s="1329">
        <v>0</v>
      </c>
      <c r="D90" s="1329">
        <v>0</v>
      </c>
      <c r="E90" s="1329">
        <v>0</v>
      </c>
      <c r="F90" s="1329">
        <v>0.34781207275443404</v>
      </c>
      <c r="G90" s="1329">
        <v>0</v>
      </c>
      <c r="H90" s="1329">
        <v>0</v>
      </c>
      <c r="I90" s="1329">
        <v>0</v>
      </c>
      <c r="J90" s="1329">
        <v>124.41219375662681</v>
      </c>
      <c r="K90" s="1329">
        <v>205.48683800332577</v>
      </c>
      <c r="L90" s="1329">
        <v>330.24684383270699</v>
      </c>
      <c r="M90" s="1349"/>
    </row>
    <row r="91" spans="1:13">
      <c r="A91" s="1337">
        <v>28</v>
      </c>
      <c r="B91" s="1311" t="s">
        <v>914</v>
      </c>
      <c r="C91" s="1329">
        <v>0</v>
      </c>
      <c r="D91" s="1329">
        <v>0</v>
      </c>
      <c r="E91" s="1329">
        <v>0</v>
      </c>
      <c r="F91" s="1329">
        <v>0</v>
      </c>
      <c r="G91" s="1329">
        <v>0</v>
      </c>
      <c r="H91" s="1329">
        <v>0</v>
      </c>
      <c r="I91" s="1329">
        <v>0</v>
      </c>
      <c r="J91" s="1329">
        <v>185.55567720837882</v>
      </c>
      <c r="K91" s="1329">
        <v>244.30445978371162</v>
      </c>
      <c r="L91" s="1329">
        <v>429.86013699209047</v>
      </c>
      <c r="M91" s="1350"/>
    </row>
    <row r="92" spans="1:13">
      <c r="A92" s="1337">
        <v>29</v>
      </c>
      <c r="B92" s="1311" t="s">
        <v>915</v>
      </c>
      <c r="C92" s="1329">
        <v>36.764359041719139</v>
      </c>
      <c r="D92" s="1329">
        <v>0</v>
      </c>
      <c r="E92" s="1329">
        <v>0</v>
      </c>
      <c r="F92" s="1329">
        <v>93.059721859795744</v>
      </c>
      <c r="G92" s="1329">
        <v>1.6944946308704019</v>
      </c>
      <c r="H92" s="1329">
        <v>9.2865923568503916</v>
      </c>
      <c r="I92" s="1329">
        <v>0</v>
      </c>
      <c r="J92" s="1329">
        <v>272.46759936746207</v>
      </c>
      <c r="K92" s="1329">
        <v>275.68968566438502</v>
      </c>
      <c r="L92" s="1329">
        <v>688.96245292108279</v>
      </c>
      <c r="M92" s="1350"/>
    </row>
    <row r="93" spans="1:13">
      <c r="A93" s="1337">
        <v>30</v>
      </c>
      <c r="B93" s="1311" t="s">
        <v>916</v>
      </c>
      <c r="C93" s="1329">
        <v>0</v>
      </c>
      <c r="D93" s="1329">
        <v>0</v>
      </c>
      <c r="E93" s="1329">
        <v>0</v>
      </c>
      <c r="F93" s="1329">
        <v>55.638917152536216</v>
      </c>
      <c r="G93" s="1329">
        <v>3.1392339671566707</v>
      </c>
      <c r="H93" s="1329">
        <v>17.204413418995326</v>
      </c>
      <c r="I93" s="1329">
        <v>0</v>
      </c>
      <c r="J93" s="1329">
        <v>112.77088398156982</v>
      </c>
      <c r="K93" s="1329">
        <v>160.01558374387454</v>
      </c>
      <c r="L93" s="1329">
        <v>348.76903226413253</v>
      </c>
      <c r="M93" s="1350"/>
    </row>
    <row r="94" spans="1:13">
      <c r="A94" s="1337">
        <v>31</v>
      </c>
      <c r="B94" s="1311" t="s">
        <v>917</v>
      </c>
      <c r="C94" s="1329">
        <v>0</v>
      </c>
      <c r="D94" s="1329">
        <v>0</v>
      </c>
      <c r="E94" s="1329">
        <v>0</v>
      </c>
      <c r="F94" s="1329">
        <v>1.1777928553225874</v>
      </c>
      <c r="G94" s="1329">
        <v>0</v>
      </c>
      <c r="H94" s="1329">
        <v>0</v>
      </c>
      <c r="I94" s="1329">
        <v>0</v>
      </c>
      <c r="J94" s="1329">
        <v>38.342066371116552</v>
      </c>
      <c r="K94" s="1329">
        <v>82.991717453999939</v>
      </c>
      <c r="L94" s="1329">
        <v>122.51157668043908</v>
      </c>
      <c r="M94" s="1349"/>
    </row>
    <row r="95" spans="1:13">
      <c r="A95" s="1337">
        <v>32</v>
      </c>
      <c r="B95" s="1311" t="s">
        <v>918</v>
      </c>
      <c r="C95" s="1329">
        <v>0</v>
      </c>
      <c r="D95" s="1329">
        <v>0</v>
      </c>
      <c r="E95" s="1329">
        <v>0</v>
      </c>
      <c r="F95" s="1329">
        <v>1.5914390187014298</v>
      </c>
      <c r="G95" s="1329">
        <v>0</v>
      </c>
      <c r="H95" s="1329">
        <v>0</v>
      </c>
      <c r="I95" s="1329">
        <v>0</v>
      </c>
      <c r="J95" s="1329">
        <v>51.807973027584893</v>
      </c>
      <c r="K95" s="1329">
        <v>112.13878296889941</v>
      </c>
      <c r="L95" s="1329">
        <v>165.53819501518572</v>
      </c>
      <c r="M95" s="1349"/>
    </row>
    <row r="96" spans="1:13">
      <c r="A96" s="1337">
        <v>36</v>
      </c>
      <c r="B96" s="1311" t="s">
        <v>919</v>
      </c>
      <c r="C96" s="1329">
        <v>0</v>
      </c>
      <c r="D96" s="1329">
        <v>0</v>
      </c>
      <c r="E96" s="1329">
        <v>0</v>
      </c>
      <c r="F96" s="1329">
        <v>1.7758498899601585</v>
      </c>
      <c r="G96" s="1329">
        <v>0</v>
      </c>
      <c r="H96" s="1329">
        <v>0</v>
      </c>
      <c r="I96" s="1329">
        <v>0</v>
      </c>
      <c r="J96" s="1329">
        <v>14.910204376760831</v>
      </c>
      <c r="K96" s="1329">
        <v>445.48163634753411</v>
      </c>
      <c r="L96" s="1329">
        <v>462.16769061425509</v>
      </c>
      <c r="M96" s="1349"/>
    </row>
    <row r="97" spans="1:13">
      <c r="A97" s="1337">
        <v>38</v>
      </c>
      <c r="B97" s="1311" t="s">
        <v>920</v>
      </c>
      <c r="C97" s="1329">
        <v>0</v>
      </c>
      <c r="D97" s="1329">
        <v>0</v>
      </c>
      <c r="E97" s="1329">
        <v>0</v>
      </c>
      <c r="F97" s="1329">
        <v>13.705822015951373</v>
      </c>
      <c r="G97" s="1329">
        <v>0</v>
      </c>
      <c r="H97" s="1329">
        <v>0</v>
      </c>
      <c r="I97" s="1329">
        <v>0</v>
      </c>
      <c r="J97" s="1329">
        <v>10.434672777473624</v>
      </c>
      <c r="K97" s="1329">
        <v>51.001370228973713</v>
      </c>
      <c r="L97" s="1329">
        <v>75.141865022398719</v>
      </c>
      <c r="M97" s="1349"/>
    </row>
    <row r="98" spans="1:13">
      <c r="A98" s="1337">
        <v>42</v>
      </c>
      <c r="B98" s="1311" t="s">
        <v>921</v>
      </c>
      <c r="C98" s="1329">
        <v>4.8267223718196446</v>
      </c>
      <c r="D98" s="1329">
        <v>0</v>
      </c>
      <c r="E98" s="1329">
        <v>0</v>
      </c>
      <c r="F98" s="1329">
        <v>156.29637969179421</v>
      </c>
      <c r="G98" s="1329">
        <v>5.0807074315029093</v>
      </c>
      <c r="H98" s="1329">
        <v>0</v>
      </c>
      <c r="I98" s="1329">
        <v>0</v>
      </c>
      <c r="J98" s="1329">
        <v>377.2290523943272</v>
      </c>
      <c r="K98" s="1329">
        <v>125.90535502340509</v>
      </c>
      <c r="L98" s="1329">
        <v>669.33821691284902</v>
      </c>
      <c r="M98" s="1349"/>
    </row>
    <row r="99" spans="1:13">
      <c r="A99" s="1317" t="s">
        <v>922</v>
      </c>
      <c r="B99" s="1311" t="s">
        <v>883</v>
      </c>
      <c r="C99" s="1329">
        <v>0</v>
      </c>
      <c r="D99" s="1329">
        <v>74.013575240081309</v>
      </c>
      <c r="E99" s="1329">
        <v>240.69716212564452</v>
      </c>
      <c r="F99" s="1329">
        <v>1017.9309023620349</v>
      </c>
      <c r="G99" s="1329">
        <v>29.990334271820728</v>
      </c>
      <c r="H99" s="1329">
        <v>1499.8202568475153</v>
      </c>
      <c r="I99" s="1329">
        <v>635.77309494410838</v>
      </c>
      <c r="J99" s="1329">
        <v>1.2897678417884779</v>
      </c>
      <c r="K99" s="1329">
        <v>0</v>
      </c>
      <c r="L99" s="1329">
        <v>3499.5150936329937</v>
      </c>
      <c r="M99" s="1349"/>
    </row>
    <row r="100" spans="1:13" ht="15">
      <c r="A100" s="1342" t="s">
        <v>15</v>
      </c>
      <c r="B100" s="1343" t="s">
        <v>923</v>
      </c>
      <c r="C100" s="1344">
        <v>1430.4087665221564</v>
      </c>
      <c r="D100" s="1344">
        <v>593.55705496720998</v>
      </c>
      <c r="E100" s="1344">
        <v>241.57056584790482</v>
      </c>
      <c r="F100" s="1344">
        <v>1707.6568168974745</v>
      </c>
      <c r="G100" s="1344">
        <v>169.75942092489058</v>
      </c>
      <c r="H100" s="1344">
        <v>1526.311262623361</v>
      </c>
      <c r="I100" s="1344">
        <v>635.77309494410838</v>
      </c>
      <c r="J100" s="1344">
        <v>8075.2619351153626</v>
      </c>
      <c r="K100" s="1344">
        <v>8333.3938344933194</v>
      </c>
      <c r="L100" s="1344">
        <v>22713.692752335788</v>
      </c>
      <c r="M100" s="1349"/>
    </row>
    <row r="101" spans="1:13">
      <c r="A101" s="1337">
        <v>19</v>
      </c>
      <c r="B101" s="1338" t="s">
        <v>924</v>
      </c>
      <c r="C101" s="1329">
        <v>1463.3246336444245</v>
      </c>
      <c r="D101" s="1329">
        <v>2080.8930429592256</v>
      </c>
      <c r="E101" s="1329">
        <v>0</v>
      </c>
      <c r="F101" s="1329">
        <v>0</v>
      </c>
      <c r="G101" s="1329">
        <v>355.65117794298993</v>
      </c>
      <c r="H101" s="1329">
        <v>0</v>
      </c>
      <c r="I101" s="1329">
        <v>0</v>
      </c>
      <c r="J101" s="1329">
        <v>130.15267122688752</v>
      </c>
      <c r="K101" s="1329">
        <v>446.83462421126148</v>
      </c>
      <c r="L101" s="1329">
        <v>4476.8561499847883</v>
      </c>
      <c r="M101" s="1349"/>
    </row>
    <row r="102" spans="1:13">
      <c r="A102" s="1337">
        <v>35</v>
      </c>
      <c r="B102" s="1311" t="s">
        <v>925</v>
      </c>
      <c r="C102" s="1329">
        <v>0</v>
      </c>
      <c r="D102" s="1329">
        <v>0</v>
      </c>
      <c r="E102" s="1329">
        <v>0</v>
      </c>
      <c r="F102" s="1329">
        <v>0</v>
      </c>
      <c r="G102" s="1329">
        <v>0</v>
      </c>
      <c r="H102" s="1329">
        <v>0</v>
      </c>
      <c r="I102" s="1329">
        <v>0</v>
      </c>
      <c r="J102" s="1329">
        <v>0</v>
      </c>
      <c r="K102" s="1329">
        <v>0</v>
      </c>
      <c r="L102" s="1329">
        <v>0</v>
      </c>
      <c r="M102" s="1349"/>
    </row>
    <row r="103" spans="1:13" ht="13.5" thickBot="1">
      <c r="A103" s="1345" t="s">
        <v>15</v>
      </c>
      <c r="B103" s="1318" t="s">
        <v>926</v>
      </c>
      <c r="C103" s="1346">
        <v>2893.7334001665809</v>
      </c>
      <c r="D103" s="1346">
        <v>2674.4500979264358</v>
      </c>
      <c r="E103" s="1346">
        <v>241.57056584790482</v>
      </c>
      <c r="F103" s="1346">
        <v>1707.6568168974745</v>
      </c>
      <c r="G103" s="1346">
        <v>525.41059886788048</v>
      </c>
      <c r="H103" s="1346">
        <v>1526.311262623361</v>
      </c>
      <c r="I103" s="1346">
        <v>635.77309494410838</v>
      </c>
      <c r="J103" s="1346">
        <v>8205.4146063422504</v>
      </c>
      <c r="K103" s="1346">
        <v>8780.2284587045815</v>
      </c>
      <c r="L103" s="1346">
        <v>27190.548902320577</v>
      </c>
      <c r="M103" s="1349"/>
    </row>
    <row r="104" spans="1:13" ht="13.5" thickTop="1">
      <c r="A104" s="1337"/>
      <c r="M104" s="1349"/>
    </row>
    <row r="105" spans="1:13" ht="13.5" thickBot="1">
      <c r="M105" s="1349"/>
    </row>
    <row r="106" spans="1:13" ht="13.5" thickTop="1">
      <c r="A106" s="1351"/>
      <c r="B106" s="1352"/>
      <c r="C106" s="1353"/>
      <c r="D106" s="1354"/>
      <c r="E106" s="1355"/>
      <c r="F106" s="1355"/>
      <c r="G106" s="1355"/>
      <c r="H106" s="1355"/>
      <c r="I106" s="1354"/>
      <c r="J106" s="1354"/>
      <c r="K106" s="1355"/>
      <c r="L106" s="1355"/>
      <c r="M106" s="1349"/>
    </row>
    <row r="107" spans="1:13">
      <c r="A107" s="1330">
        <v>2012</v>
      </c>
      <c r="B107" s="1328"/>
      <c r="C107" s="1331"/>
      <c r="D107" s="1332"/>
      <c r="E107" s="1333"/>
      <c r="F107" s="1333"/>
      <c r="G107" s="1333"/>
      <c r="H107" s="1333"/>
      <c r="I107" s="1332"/>
      <c r="J107" s="1332"/>
      <c r="K107" s="1333"/>
      <c r="L107" s="1333"/>
    </row>
    <row r="108" spans="1:13">
      <c r="A108" s="1334" t="s">
        <v>895</v>
      </c>
      <c r="B108" s="1335" t="s">
        <v>896</v>
      </c>
      <c r="C108" s="1329">
        <v>0</v>
      </c>
      <c r="D108" s="1329">
        <v>0</v>
      </c>
      <c r="E108" s="1329">
        <v>0</v>
      </c>
      <c r="F108" s="1329">
        <v>124.39995239228857</v>
      </c>
      <c r="G108" s="1329">
        <v>3.1715251259064501</v>
      </c>
      <c r="H108" s="1329">
        <v>0</v>
      </c>
      <c r="I108" s="1329">
        <v>0</v>
      </c>
      <c r="J108" s="1329">
        <v>94.973375081799503</v>
      </c>
      <c r="K108" s="1329">
        <v>127.91928812567589</v>
      </c>
      <c r="L108" s="1329">
        <v>350.4641407256704</v>
      </c>
      <c r="M108" s="1326"/>
    </row>
    <row r="109" spans="1:13">
      <c r="A109" s="1337">
        <v>10</v>
      </c>
      <c r="B109" s="1338" t="s">
        <v>897</v>
      </c>
      <c r="C109" s="1329">
        <v>25.278871395441634</v>
      </c>
      <c r="D109" s="1329">
        <v>0</v>
      </c>
      <c r="E109" s="1329">
        <v>0</v>
      </c>
      <c r="F109" s="1329">
        <v>29.278810452183219</v>
      </c>
      <c r="G109" s="1329">
        <v>72.273690129792399</v>
      </c>
      <c r="H109" s="1329">
        <v>0</v>
      </c>
      <c r="I109" s="1329">
        <v>0</v>
      </c>
      <c r="J109" s="1329">
        <v>1392.6034307372149</v>
      </c>
      <c r="K109" s="1329">
        <v>763.24864032503262</v>
      </c>
      <c r="L109" s="1329">
        <v>2282.6834430396648</v>
      </c>
      <c r="M109" s="1326"/>
    </row>
    <row r="110" spans="1:13">
      <c r="A110" s="1337">
        <v>11</v>
      </c>
      <c r="B110" s="1338" t="s">
        <v>898</v>
      </c>
      <c r="C110" s="1329">
        <v>6.0624488711025402</v>
      </c>
      <c r="D110" s="1329">
        <v>0</v>
      </c>
      <c r="E110" s="1329">
        <v>0</v>
      </c>
      <c r="F110" s="1329">
        <v>7.0217253213713891</v>
      </c>
      <c r="G110" s="1329">
        <v>17.332876309374491</v>
      </c>
      <c r="H110" s="1329">
        <v>0</v>
      </c>
      <c r="I110" s="1329">
        <v>0</v>
      </c>
      <c r="J110" s="1329">
        <v>333.97800734445553</v>
      </c>
      <c r="K110" s="1329">
        <v>183.04440042142963</v>
      </c>
      <c r="L110" s="1329">
        <v>547.43945826773358</v>
      </c>
      <c r="M110" s="455"/>
    </row>
    <row r="111" spans="1:13">
      <c r="A111" s="1337">
        <v>12</v>
      </c>
      <c r="B111" s="1338" t="s">
        <v>899</v>
      </c>
      <c r="C111" s="1329">
        <v>0</v>
      </c>
      <c r="D111" s="1329">
        <v>0</v>
      </c>
      <c r="E111" s="1329">
        <v>0</v>
      </c>
      <c r="F111" s="1329">
        <v>0</v>
      </c>
      <c r="G111" s="1329">
        <v>0</v>
      </c>
      <c r="H111" s="1329">
        <v>0</v>
      </c>
      <c r="I111" s="1329">
        <v>0</v>
      </c>
      <c r="J111" s="1329">
        <v>7.1182865674504603</v>
      </c>
      <c r="K111" s="1329">
        <v>11.31039729156381</v>
      </c>
      <c r="L111" s="1329">
        <v>18.428683859014271</v>
      </c>
      <c r="M111" s="455"/>
    </row>
    <row r="112" spans="1:13">
      <c r="A112" s="1337">
        <v>13</v>
      </c>
      <c r="B112" s="1338" t="s">
        <v>900</v>
      </c>
      <c r="C112" s="1329">
        <v>33.707417783339409</v>
      </c>
      <c r="D112" s="1329">
        <v>0</v>
      </c>
      <c r="E112" s="1329">
        <v>0</v>
      </c>
      <c r="F112" s="1329">
        <v>26.108944883180282</v>
      </c>
      <c r="G112" s="1329">
        <v>0</v>
      </c>
      <c r="H112" s="1329">
        <v>0</v>
      </c>
      <c r="I112" s="1329">
        <v>0</v>
      </c>
      <c r="J112" s="1329">
        <v>293.50343641813714</v>
      </c>
      <c r="K112" s="1329">
        <v>162.03872653120271</v>
      </c>
      <c r="L112" s="1329">
        <v>515.35852561585955</v>
      </c>
      <c r="M112" s="455"/>
    </row>
    <row r="113" spans="1:13">
      <c r="A113" s="1337">
        <v>14</v>
      </c>
      <c r="B113" s="1338" t="s">
        <v>901</v>
      </c>
      <c r="C113" s="1329">
        <v>9.6828261592998484</v>
      </c>
      <c r="D113" s="1329">
        <v>0</v>
      </c>
      <c r="E113" s="1329">
        <v>0</v>
      </c>
      <c r="F113" s="1329">
        <v>19.947571252062207</v>
      </c>
      <c r="G113" s="1329">
        <v>0</v>
      </c>
      <c r="H113" s="1329">
        <v>0</v>
      </c>
      <c r="I113" s="1329">
        <v>0</v>
      </c>
      <c r="J113" s="1329">
        <v>139.36059083380877</v>
      </c>
      <c r="K113" s="1329">
        <v>70.866312709503177</v>
      </c>
      <c r="L113" s="1329">
        <v>239.857300954674</v>
      </c>
      <c r="M113" s="455"/>
    </row>
    <row r="114" spans="1:13">
      <c r="A114" s="1337">
        <v>15</v>
      </c>
      <c r="B114" s="1338" t="s">
        <v>902</v>
      </c>
      <c r="C114" s="1329">
        <v>0</v>
      </c>
      <c r="D114" s="1329">
        <v>0</v>
      </c>
      <c r="E114" s="1329">
        <v>0</v>
      </c>
      <c r="F114" s="1329">
        <v>0</v>
      </c>
      <c r="G114" s="1329">
        <v>0</v>
      </c>
      <c r="H114" s="1329">
        <v>0</v>
      </c>
      <c r="I114" s="1329">
        <v>0</v>
      </c>
      <c r="J114" s="1329">
        <v>17.099125513520757</v>
      </c>
      <c r="K114" s="1329">
        <v>17.289559367101948</v>
      </c>
      <c r="L114" s="1329">
        <v>34.388684880622705</v>
      </c>
      <c r="M114" s="455"/>
    </row>
    <row r="115" spans="1:13">
      <c r="A115" s="1337">
        <v>16</v>
      </c>
      <c r="B115" s="1335" t="s">
        <v>903</v>
      </c>
      <c r="C115" s="1329">
        <v>0</v>
      </c>
      <c r="D115" s="1329">
        <v>0</v>
      </c>
      <c r="E115" s="1329">
        <v>0</v>
      </c>
      <c r="F115" s="1329">
        <v>9.6743513691428582</v>
      </c>
      <c r="G115" s="1329">
        <v>0</v>
      </c>
      <c r="H115" s="1329">
        <v>0</v>
      </c>
      <c r="I115" s="1329">
        <v>0</v>
      </c>
      <c r="J115" s="1329">
        <v>98.040138193943719</v>
      </c>
      <c r="K115" s="1329">
        <v>216.61044089862889</v>
      </c>
      <c r="L115" s="1329">
        <v>324.32493046171544</v>
      </c>
      <c r="M115" s="455"/>
    </row>
    <row r="116" spans="1:13">
      <c r="A116" s="1337">
        <v>17</v>
      </c>
      <c r="B116" s="1338" t="s">
        <v>904</v>
      </c>
      <c r="C116" s="1329">
        <v>79.967132345583337</v>
      </c>
      <c r="D116" s="1329">
        <v>0</v>
      </c>
      <c r="E116" s="1329">
        <v>0</v>
      </c>
      <c r="F116" s="1329">
        <v>25.135181248300032</v>
      </c>
      <c r="G116" s="1329">
        <v>0</v>
      </c>
      <c r="H116" s="1329">
        <v>0</v>
      </c>
      <c r="I116" s="1329">
        <v>0</v>
      </c>
      <c r="J116" s="1329">
        <v>516.30544383183883</v>
      </c>
      <c r="K116" s="1329">
        <v>601.60280614562339</v>
      </c>
      <c r="L116" s="1329">
        <v>1223.0105635713455</v>
      </c>
      <c r="M116" s="455"/>
    </row>
    <row r="117" spans="1:13">
      <c r="A117" s="1337">
        <v>18</v>
      </c>
      <c r="B117" s="1338" t="s">
        <v>905</v>
      </c>
      <c r="C117" s="1329">
        <v>0</v>
      </c>
      <c r="D117" s="1329">
        <v>0</v>
      </c>
      <c r="E117" s="1329">
        <v>0</v>
      </c>
      <c r="F117" s="1329">
        <v>3.3759954068500853</v>
      </c>
      <c r="G117" s="1329">
        <v>0</v>
      </c>
      <c r="H117" s="1329">
        <v>0</v>
      </c>
      <c r="I117" s="1329">
        <v>0</v>
      </c>
      <c r="J117" s="1329">
        <v>92.547432134267495</v>
      </c>
      <c r="K117" s="1329">
        <v>332.69379890636924</v>
      </c>
      <c r="L117" s="1329">
        <v>428.61722644748681</v>
      </c>
      <c r="M117" s="455"/>
    </row>
    <row r="118" spans="1:13">
      <c r="A118" s="1337">
        <v>20</v>
      </c>
      <c r="B118" s="1338" t="s">
        <v>906</v>
      </c>
      <c r="C118" s="1329">
        <v>44.062327865295529</v>
      </c>
      <c r="D118" s="1329">
        <v>0</v>
      </c>
      <c r="E118" s="1329">
        <v>0</v>
      </c>
      <c r="F118" s="1329">
        <v>95.635309860995591</v>
      </c>
      <c r="G118" s="1329">
        <v>16.328983200059774</v>
      </c>
      <c r="H118" s="1329">
        <v>0</v>
      </c>
      <c r="I118" s="1329">
        <v>0</v>
      </c>
      <c r="J118" s="1329">
        <v>1184.0562587560867</v>
      </c>
      <c r="K118" s="1329">
        <v>1358.8485165613185</v>
      </c>
      <c r="L118" s="1329">
        <v>2698.9313962437564</v>
      </c>
      <c r="M118" s="455"/>
    </row>
    <row r="119" spans="1:13">
      <c r="A119" s="1337">
        <v>21</v>
      </c>
      <c r="B119" s="1311" t="s">
        <v>907</v>
      </c>
      <c r="C119" s="1329">
        <v>4.5898184281570371</v>
      </c>
      <c r="D119" s="1329">
        <v>0</v>
      </c>
      <c r="E119" s="1329">
        <v>0</v>
      </c>
      <c r="F119" s="1329">
        <v>9.9619954017053161</v>
      </c>
      <c r="G119" s="1329">
        <v>1.700933010934518</v>
      </c>
      <c r="H119" s="1329">
        <v>0</v>
      </c>
      <c r="I119" s="1329">
        <v>0</v>
      </c>
      <c r="J119" s="1329">
        <v>123.3389950033434</v>
      </c>
      <c r="K119" s="1329">
        <v>141.54649253788719</v>
      </c>
      <c r="L119" s="1329">
        <v>281.13823438202746</v>
      </c>
      <c r="M119" s="455"/>
    </row>
    <row r="120" spans="1:13">
      <c r="A120" s="1337">
        <v>22</v>
      </c>
      <c r="B120" s="1311" t="s">
        <v>908</v>
      </c>
      <c r="C120" s="1329">
        <v>165.93076111800235</v>
      </c>
      <c r="D120" s="1329">
        <v>0</v>
      </c>
      <c r="E120" s="1329">
        <v>0</v>
      </c>
      <c r="F120" s="1329">
        <v>8.2356682249599356</v>
      </c>
      <c r="G120" s="1329">
        <v>0</v>
      </c>
      <c r="H120" s="1329">
        <v>0</v>
      </c>
      <c r="I120" s="1329">
        <v>0</v>
      </c>
      <c r="J120" s="1329">
        <v>224.76793477645404</v>
      </c>
      <c r="K120" s="1329">
        <v>884.66586343866129</v>
      </c>
      <c r="L120" s="1329">
        <v>1283.6002275580777</v>
      </c>
      <c r="M120" s="455"/>
    </row>
    <row r="121" spans="1:13">
      <c r="A121" s="1337">
        <v>23</v>
      </c>
      <c r="B121" s="1311" t="s">
        <v>909</v>
      </c>
      <c r="C121" s="1329">
        <v>743.28842199519192</v>
      </c>
      <c r="D121" s="1329">
        <v>0</v>
      </c>
      <c r="E121" s="1329">
        <v>0</v>
      </c>
      <c r="F121" s="1329">
        <v>40.819137152968914</v>
      </c>
      <c r="G121" s="1329">
        <v>0</v>
      </c>
      <c r="H121" s="1329">
        <v>0</v>
      </c>
      <c r="I121" s="1329">
        <v>0</v>
      </c>
      <c r="J121" s="1329">
        <v>1202.7124626459663</v>
      </c>
      <c r="K121" s="1329">
        <v>452.18513602710055</v>
      </c>
      <c r="L121" s="1329">
        <v>2439.0051578212278</v>
      </c>
      <c r="M121" s="455"/>
    </row>
    <row r="122" spans="1:13">
      <c r="A122" s="1337">
        <v>24</v>
      </c>
      <c r="B122" s="1311" t="s">
        <v>910</v>
      </c>
      <c r="C122" s="1329">
        <v>48.883004405826398</v>
      </c>
      <c r="D122" s="1329">
        <v>412.02216766968382</v>
      </c>
      <c r="E122" s="1329">
        <v>2.5944561774657044</v>
      </c>
      <c r="F122" s="1329">
        <v>0.54390955984752976</v>
      </c>
      <c r="G122" s="1329">
        <v>2.0546894883627234</v>
      </c>
      <c r="H122" s="1329">
        <v>0</v>
      </c>
      <c r="I122" s="1329">
        <v>0</v>
      </c>
      <c r="J122" s="1329">
        <v>600.26226114952533</v>
      </c>
      <c r="K122" s="1329">
        <v>722.5764201095385</v>
      </c>
      <c r="L122" s="1329">
        <v>1788.93690856025</v>
      </c>
      <c r="M122" s="455"/>
    </row>
    <row r="123" spans="1:13">
      <c r="A123" s="1339">
        <v>25</v>
      </c>
      <c r="B123" s="1328" t="s">
        <v>911</v>
      </c>
      <c r="C123" s="1329">
        <v>7.5532862452141041</v>
      </c>
      <c r="D123" s="1329">
        <v>0</v>
      </c>
      <c r="E123" s="1329">
        <v>0</v>
      </c>
      <c r="F123" s="1329">
        <v>0</v>
      </c>
      <c r="G123" s="1329">
        <v>4.1299352364748833E-2</v>
      </c>
      <c r="H123" s="1329">
        <v>0</v>
      </c>
      <c r="I123" s="1329">
        <v>0</v>
      </c>
      <c r="J123" s="1329">
        <v>313.26254648086308</v>
      </c>
      <c r="K123" s="1329">
        <v>363.47664202925523</v>
      </c>
      <c r="L123" s="1329">
        <v>684.33377410769708</v>
      </c>
      <c r="M123" s="455"/>
    </row>
    <row r="124" spans="1:13">
      <c r="A124" s="1337">
        <v>26</v>
      </c>
      <c r="B124" s="1340" t="s">
        <v>912</v>
      </c>
      <c r="C124" s="1329">
        <v>3.2217289349559173</v>
      </c>
      <c r="D124" s="1329">
        <v>0</v>
      </c>
      <c r="E124" s="1329">
        <v>0</v>
      </c>
      <c r="F124" s="1329">
        <v>1.013314908057465</v>
      </c>
      <c r="G124" s="1329">
        <v>4.2819394138060261E-2</v>
      </c>
      <c r="H124" s="1329">
        <v>0</v>
      </c>
      <c r="I124" s="1329">
        <v>0</v>
      </c>
      <c r="J124" s="1329">
        <v>100.97284952591032</v>
      </c>
      <c r="K124" s="1329">
        <v>326.08602243517043</v>
      </c>
      <c r="L124" s="1329">
        <v>431.33673519823219</v>
      </c>
      <c r="M124" s="455"/>
    </row>
    <row r="125" spans="1:13">
      <c r="A125" s="1341">
        <v>27</v>
      </c>
      <c r="B125" s="1340" t="s">
        <v>913</v>
      </c>
      <c r="C125" s="1329">
        <v>0</v>
      </c>
      <c r="D125" s="1329">
        <v>0</v>
      </c>
      <c r="E125" s="1329">
        <v>0</v>
      </c>
      <c r="F125" s="1329">
        <v>0.69437600139701394</v>
      </c>
      <c r="G125" s="1329">
        <v>5.2341514400913593E-2</v>
      </c>
      <c r="H125" s="1329">
        <v>0</v>
      </c>
      <c r="I125" s="1329">
        <v>0</v>
      </c>
      <c r="J125" s="1329">
        <v>125.43412467095023</v>
      </c>
      <c r="K125" s="1329">
        <v>206.06751832609282</v>
      </c>
      <c r="L125" s="1329">
        <v>332.24836051284097</v>
      </c>
      <c r="M125" s="455"/>
    </row>
    <row r="126" spans="1:13">
      <c r="A126" s="1337">
        <v>28</v>
      </c>
      <c r="B126" s="1311" t="s">
        <v>914</v>
      </c>
      <c r="C126" s="1329">
        <v>0</v>
      </c>
      <c r="D126" s="1329">
        <v>0</v>
      </c>
      <c r="E126" s="1329">
        <v>0</v>
      </c>
      <c r="F126" s="1329">
        <v>0</v>
      </c>
      <c r="G126" s="1329">
        <v>0.11037442252894342</v>
      </c>
      <c r="H126" s="1329">
        <v>0</v>
      </c>
      <c r="I126" s="1329">
        <v>0</v>
      </c>
      <c r="J126" s="1329">
        <v>188.50526601673036</v>
      </c>
      <c r="K126" s="1329">
        <v>244.5771205133633</v>
      </c>
      <c r="L126" s="1329">
        <v>433.19276095262262</v>
      </c>
      <c r="M126" s="455"/>
    </row>
    <row r="127" spans="1:13">
      <c r="A127" s="1337">
        <v>29</v>
      </c>
      <c r="B127" s="1311" t="s">
        <v>915</v>
      </c>
      <c r="C127" s="1329">
        <v>35.356425335283376</v>
      </c>
      <c r="D127" s="1329">
        <v>0</v>
      </c>
      <c r="E127" s="1329">
        <v>0</v>
      </c>
      <c r="F127" s="1329">
        <v>90.370784947443596</v>
      </c>
      <c r="G127" s="1329">
        <v>0.9717155767616128</v>
      </c>
      <c r="H127" s="1329">
        <v>0</v>
      </c>
      <c r="I127" s="1329">
        <v>0</v>
      </c>
      <c r="J127" s="1329">
        <v>243.61121796989346</v>
      </c>
      <c r="K127" s="1329">
        <v>276.41086342376275</v>
      </c>
      <c r="L127" s="1329">
        <v>646.72100725314476</v>
      </c>
      <c r="M127" s="455"/>
    </row>
    <row r="128" spans="1:13">
      <c r="A128" s="1337">
        <v>30</v>
      </c>
      <c r="B128" s="1311" t="s">
        <v>916</v>
      </c>
      <c r="C128" s="1329">
        <v>0</v>
      </c>
      <c r="D128" s="1329">
        <v>0</v>
      </c>
      <c r="E128" s="1329">
        <v>0</v>
      </c>
      <c r="F128" s="1329">
        <v>54.031244841628599</v>
      </c>
      <c r="G128" s="1329">
        <v>1.8002078551399043</v>
      </c>
      <c r="H128" s="1329">
        <v>0</v>
      </c>
      <c r="I128" s="1329">
        <v>0</v>
      </c>
      <c r="J128" s="1329">
        <v>100.82759367377643</v>
      </c>
      <c r="K128" s="1329">
        <v>160.43416915403168</v>
      </c>
      <c r="L128" s="1329">
        <v>317.09321552457664</v>
      </c>
      <c r="M128" s="455"/>
    </row>
    <row r="129" spans="1:13">
      <c r="A129" s="1337">
        <v>31</v>
      </c>
      <c r="B129" s="1311" t="s">
        <v>917</v>
      </c>
      <c r="C129" s="1329">
        <v>0</v>
      </c>
      <c r="D129" s="1329">
        <v>0</v>
      </c>
      <c r="E129" s="1329">
        <v>0</v>
      </c>
      <c r="F129" s="1329">
        <v>1.4829918788517611</v>
      </c>
      <c r="G129" s="1329">
        <v>0</v>
      </c>
      <c r="H129" s="1329">
        <v>0</v>
      </c>
      <c r="I129" s="1329">
        <v>0</v>
      </c>
      <c r="J129" s="1329">
        <v>37.598980729511354</v>
      </c>
      <c r="K129" s="1329">
        <v>82.75411463247876</v>
      </c>
      <c r="L129" s="1329">
        <v>121.83608724084188</v>
      </c>
      <c r="M129" s="455"/>
    </row>
    <row r="130" spans="1:13">
      <c r="A130" s="1337">
        <v>32</v>
      </c>
      <c r="B130" s="1311" t="s">
        <v>918</v>
      </c>
      <c r="C130" s="1329">
        <v>0</v>
      </c>
      <c r="D130" s="1329">
        <v>0</v>
      </c>
      <c r="E130" s="1329">
        <v>0</v>
      </c>
      <c r="F130" s="1329">
        <v>2.0038253159343773</v>
      </c>
      <c r="G130" s="1329">
        <v>0</v>
      </c>
      <c r="H130" s="1329">
        <v>0</v>
      </c>
      <c r="I130" s="1329">
        <v>0</v>
      </c>
      <c r="J130" s="1329">
        <v>50.803912356862455</v>
      </c>
      <c r="K130" s="1329">
        <v>111.81773296472122</v>
      </c>
      <c r="L130" s="1329">
        <v>164.62547063751805</v>
      </c>
      <c r="M130" s="455"/>
    </row>
    <row r="131" spans="1:13">
      <c r="A131" s="1337">
        <v>36</v>
      </c>
      <c r="B131" s="1311" t="s">
        <v>919</v>
      </c>
      <c r="C131" s="1329">
        <v>0</v>
      </c>
      <c r="D131" s="1329">
        <v>0</v>
      </c>
      <c r="E131" s="1329">
        <v>0</v>
      </c>
      <c r="F131" s="1329">
        <v>2.2360221943691414</v>
      </c>
      <c r="G131" s="1329">
        <v>0</v>
      </c>
      <c r="H131" s="1329">
        <v>0</v>
      </c>
      <c r="I131" s="1329">
        <v>0</v>
      </c>
      <c r="J131" s="1329">
        <v>14.621238240232616</v>
      </c>
      <c r="K131" s="1329">
        <v>444.20623565720956</v>
      </c>
      <c r="L131" s="1329">
        <v>461.06349609181132</v>
      </c>
      <c r="M131" s="455"/>
    </row>
    <row r="132" spans="1:13">
      <c r="A132" s="1337">
        <v>38</v>
      </c>
      <c r="B132" s="1311" t="s">
        <v>920</v>
      </c>
      <c r="C132" s="1329">
        <v>0</v>
      </c>
      <c r="D132" s="1329">
        <v>0</v>
      </c>
      <c r="E132" s="1329">
        <v>0</v>
      </c>
      <c r="F132" s="1329">
        <v>17.257383291798405</v>
      </c>
      <c r="G132" s="1329">
        <v>0</v>
      </c>
      <c r="H132" s="1329">
        <v>0</v>
      </c>
      <c r="I132" s="1329">
        <v>0</v>
      </c>
      <c r="J132" s="1329">
        <v>10.232444357107884</v>
      </c>
      <c r="K132" s="1329">
        <v>50.855354821176334</v>
      </c>
      <c r="L132" s="1329">
        <v>78.345182470082619</v>
      </c>
      <c r="M132" s="455"/>
    </row>
    <row r="133" spans="1:13">
      <c r="A133" s="1337">
        <v>42</v>
      </c>
      <c r="B133" s="1311" t="s">
        <v>921</v>
      </c>
      <c r="C133" s="1329">
        <v>4.8188234152280787</v>
      </c>
      <c r="D133" s="1329">
        <v>0</v>
      </c>
      <c r="E133" s="1329">
        <v>0</v>
      </c>
      <c r="F133" s="1329">
        <v>153.68457831957451</v>
      </c>
      <c r="G133" s="1329">
        <v>2.9501100807806697</v>
      </c>
      <c r="H133" s="1329">
        <v>0</v>
      </c>
      <c r="I133" s="1329">
        <v>0</v>
      </c>
      <c r="J133" s="1329">
        <v>361.54882444837813</v>
      </c>
      <c r="K133" s="1329">
        <v>128.42810860211165</v>
      </c>
      <c r="L133" s="1329">
        <v>651.430444866073</v>
      </c>
      <c r="M133" s="455"/>
    </row>
    <row r="134" spans="1:13">
      <c r="A134" s="1317" t="s">
        <v>922</v>
      </c>
      <c r="B134" s="1311" t="s">
        <v>883</v>
      </c>
      <c r="C134" s="1329">
        <v>0</v>
      </c>
      <c r="D134" s="1329">
        <v>49.243080237498305</v>
      </c>
      <c r="E134" s="1329">
        <v>435.97838608978401</v>
      </c>
      <c r="F134" s="1329">
        <v>1438.8469133096598</v>
      </c>
      <c r="G134" s="1329">
        <v>7.6394858285230969</v>
      </c>
      <c r="H134" s="1329">
        <v>1469.8282319509783</v>
      </c>
      <c r="I134" s="1329">
        <v>459.18659578649556</v>
      </c>
      <c r="J134" s="1329">
        <v>1.5477214101461736</v>
      </c>
      <c r="K134" s="1329">
        <v>0</v>
      </c>
      <c r="L134" s="1329">
        <v>3862.270414613085</v>
      </c>
      <c r="M134" s="455"/>
    </row>
    <row r="135" spans="1:13" ht="15">
      <c r="A135" s="1342" t="s">
        <v>15</v>
      </c>
      <c r="B135" s="1343" t="s">
        <v>923</v>
      </c>
      <c r="C135" s="1344">
        <v>1212.4032942979215</v>
      </c>
      <c r="D135" s="1344">
        <v>461.26524790718213</v>
      </c>
      <c r="E135" s="1344">
        <v>438.57284226724971</v>
      </c>
      <c r="F135" s="1344">
        <v>2161.7599875345704</v>
      </c>
      <c r="G135" s="1344">
        <v>126.47105128906831</v>
      </c>
      <c r="H135" s="1344">
        <v>1469.8282319509783</v>
      </c>
      <c r="I135" s="1344">
        <v>459.18659578649556</v>
      </c>
      <c r="J135" s="1344">
        <v>7869.6338988681746</v>
      </c>
      <c r="K135" s="1344">
        <v>8441.5606819560089</v>
      </c>
      <c r="L135" s="1344">
        <v>22640.681831857652</v>
      </c>
      <c r="M135" s="455"/>
    </row>
    <row r="136" spans="1:13">
      <c r="A136" s="1337">
        <v>19</v>
      </c>
      <c r="B136" s="1338" t="s">
        <v>924</v>
      </c>
      <c r="C136" s="1329">
        <v>965.87625106131225</v>
      </c>
      <c r="D136" s="1329">
        <v>1805.4612714125717</v>
      </c>
      <c r="E136" s="1329">
        <v>0</v>
      </c>
      <c r="F136" s="1329">
        <v>4.0723292819525907E-2</v>
      </c>
      <c r="G136" s="1329">
        <v>357.71411411439504</v>
      </c>
      <c r="H136" s="1329">
        <v>0</v>
      </c>
      <c r="I136" s="1329">
        <v>0</v>
      </c>
      <c r="J136" s="1329">
        <v>162.06655832852553</v>
      </c>
      <c r="K136" s="1329">
        <v>364.55754366166127</v>
      </c>
      <c r="L136" s="1329">
        <v>3655.7164618712854</v>
      </c>
      <c r="M136" s="455"/>
    </row>
    <row r="137" spans="1:13">
      <c r="A137" s="1337">
        <v>35</v>
      </c>
      <c r="B137" s="1311" t="s">
        <v>925</v>
      </c>
      <c r="C137" s="1329">
        <v>0</v>
      </c>
      <c r="D137" s="1329">
        <v>0</v>
      </c>
      <c r="E137" s="1329">
        <v>0</v>
      </c>
      <c r="F137" s="1329">
        <v>0</v>
      </c>
      <c r="G137" s="1329">
        <v>0</v>
      </c>
      <c r="H137" s="1329">
        <v>0</v>
      </c>
      <c r="I137" s="1329">
        <v>0</v>
      </c>
      <c r="J137" s="1329">
        <v>0</v>
      </c>
      <c r="K137" s="1329">
        <v>0</v>
      </c>
      <c r="L137" s="1329">
        <v>0</v>
      </c>
      <c r="M137" s="455"/>
    </row>
    <row r="138" spans="1:13" ht="13.5" thickBot="1">
      <c r="A138" s="1345" t="s">
        <v>15</v>
      </c>
      <c r="B138" s="1318" t="s">
        <v>926</v>
      </c>
      <c r="C138" s="1346">
        <v>2178.2795453592339</v>
      </c>
      <c r="D138" s="1346">
        <v>2266.7265193197536</v>
      </c>
      <c r="E138" s="1346">
        <v>438.57284226724971</v>
      </c>
      <c r="F138" s="1346">
        <v>2161.80071082739</v>
      </c>
      <c r="G138" s="1346">
        <v>484.18516540346337</v>
      </c>
      <c r="H138" s="1346">
        <v>1469.8282319509783</v>
      </c>
      <c r="I138" s="1346">
        <v>459.18659578649556</v>
      </c>
      <c r="J138" s="1346">
        <v>8031.7004571967</v>
      </c>
      <c r="K138" s="1346">
        <v>8806.1182256176708</v>
      </c>
      <c r="L138" s="1346">
        <v>26296.398293728937</v>
      </c>
      <c r="M138" s="455"/>
    </row>
    <row r="139" spans="1:13" ht="13.5" thickTop="1">
      <c r="M139" s="455"/>
    </row>
    <row r="140" spans="1:13" ht="13.5" thickBot="1">
      <c r="M140" s="455"/>
    </row>
    <row r="141" spans="1:13" ht="13.5" thickTop="1">
      <c r="A141" s="1351"/>
      <c r="B141" s="1352"/>
      <c r="C141" s="1353"/>
      <c r="D141" s="1354"/>
      <c r="E141" s="1355"/>
      <c r="F141" s="1355"/>
      <c r="G141" s="1355"/>
      <c r="H141" s="1355"/>
      <c r="I141" s="1354"/>
      <c r="J141" s="1354"/>
      <c r="K141" s="1355"/>
      <c r="L141" s="1355"/>
    </row>
    <row r="142" spans="1:13">
      <c r="A142" s="1330">
        <v>2011</v>
      </c>
      <c r="B142" s="1328"/>
      <c r="C142" s="1331"/>
      <c r="D142" s="1332"/>
      <c r="E142" s="1333"/>
      <c r="F142" s="1333"/>
      <c r="G142" s="1333"/>
      <c r="H142" s="1333"/>
      <c r="I142" s="1332"/>
      <c r="J142" s="1332"/>
      <c r="K142" s="1333"/>
      <c r="L142" s="1333"/>
    </row>
    <row r="143" spans="1:13">
      <c r="A143" s="1334" t="s">
        <v>895</v>
      </c>
      <c r="B143" s="1335" t="s">
        <v>896</v>
      </c>
      <c r="C143" s="1329">
        <v>0</v>
      </c>
      <c r="D143" s="1329">
        <v>0</v>
      </c>
      <c r="E143" s="1329">
        <v>0</v>
      </c>
      <c r="F143" s="1329">
        <v>119.10809238700671</v>
      </c>
      <c r="G143" s="1329">
        <v>19.606711304356715</v>
      </c>
      <c r="H143" s="1329">
        <v>0</v>
      </c>
      <c r="I143" s="1329">
        <v>0</v>
      </c>
      <c r="J143" s="1329">
        <v>101.27191794825887</v>
      </c>
      <c r="K143" s="1329">
        <v>132.91709629402064</v>
      </c>
      <c r="L143" s="1329">
        <v>372.90381793364293</v>
      </c>
      <c r="M143" s="1326"/>
    </row>
    <row r="144" spans="1:13">
      <c r="A144" s="1337">
        <v>10</v>
      </c>
      <c r="B144" s="1338" t="s">
        <v>897</v>
      </c>
      <c r="C144" s="1329">
        <v>25.886213990704857</v>
      </c>
      <c r="D144" s="1329">
        <v>0</v>
      </c>
      <c r="E144" s="1329">
        <v>0</v>
      </c>
      <c r="F144" s="1329">
        <v>38.842776399280943</v>
      </c>
      <c r="G144" s="1329">
        <v>75.173629324870561</v>
      </c>
      <c r="H144" s="1329">
        <v>0</v>
      </c>
      <c r="I144" s="1329">
        <v>0</v>
      </c>
      <c r="J144" s="1329">
        <v>1416.9619217360087</v>
      </c>
      <c r="K144" s="1329">
        <v>775.71753991136643</v>
      </c>
      <c r="L144" s="1329">
        <v>2332.5820813622313</v>
      </c>
      <c r="M144" s="1326"/>
    </row>
    <row r="145" spans="1:13">
      <c r="A145" s="1337">
        <v>11</v>
      </c>
      <c r="B145" s="1338" t="s">
        <v>898</v>
      </c>
      <c r="C145" s="1329">
        <v>6.2081034524890315</v>
      </c>
      <c r="D145" s="1329">
        <v>0</v>
      </c>
      <c r="E145" s="1329">
        <v>0</v>
      </c>
      <c r="F145" s="1329">
        <v>9.3153820931567406</v>
      </c>
      <c r="G145" s="1329">
        <v>18.028347749710935</v>
      </c>
      <c r="H145" s="1329">
        <v>0</v>
      </c>
      <c r="I145" s="1329">
        <v>0</v>
      </c>
      <c r="J145" s="1329">
        <v>339.8197280426362</v>
      </c>
      <c r="K145" s="1329">
        <v>186.03472641496631</v>
      </c>
      <c r="L145" s="1329">
        <v>559.4062877529592</v>
      </c>
      <c r="M145" s="455"/>
    </row>
    <row r="146" spans="1:13">
      <c r="A146" s="1337">
        <v>12</v>
      </c>
      <c r="B146" s="1338" t="s">
        <v>899</v>
      </c>
      <c r="C146" s="1329">
        <v>0</v>
      </c>
      <c r="D146" s="1329">
        <v>0</v>
      </c>
      <c r="E146" s="1329">
        <v>0</v>
      </c>
      <c r="F146" s="1329">
        <v>0</v>
      </c>
      <c r="G146" s="1329">
        <v>0</v>
      </c>
      <c r="H146" s="1329">
        <v>0</v>
      </c>
      <c r="I146" s="1329">
        <v>0</v>
      </c>
      <c r="J146" s="1329">
        <v>7.2427948915383071</v>
      </c>
      <c r="K146" s="1329">
        <v>11.495170903541675</v>
      </c>
      <c r="L146" s="1329">
        <v>18.737965795079983</v>
      </c>
      <c r="M146" s="455"/>
    </row>
    <row r="147" spans="1:13">
      <c r="A147" s="1337">
        <v>13</v>
      </c>
      <c r="B147" s="1338" t="s">
        <v>900</v>
      </c>
      <c r="C147" s="1329">
        <v>35.130870396977699</v>
      </c>
      <c r="D147" s="1329">
        <v>0</v>
      </c>
      <c r="E147" s="1329">
        <v>0</v>
      </c>
      <c r="F147" s="1329">
        <v>27.660795479997358</v>
      </c>
      <c r="G147" s="1329">
        <v>0</v>
      </c>
      <c r="H147" s="1329">
        <v>0</v>
      </c>
      <c r="I147" s="1329">
        <v>0</v>
      </c>
      <c r="J147" s="1329">
        <v>299.95524007490087</v>
      </c>
      <c r="K147" s="1329">
        <v>166.59993618665433</v>
      </c>
      <c r="L147" s="1329">
        <v>529.34684213853029</v>
      </c>
      <c r="M147" s="455"/>
    </row>
    <row r="148" spans="1:13">
      <c r="A148" s="1337">
        <v>14</v>
      </c>
      <c r="B148" s="1338" t="s">
        <v>901</v>
      </c>
      <c r="C148" s="1329">
        <v>10.091728564475279</v>
      </c>
      <c r="D148" s="1329">
        <v>0</v>
      </c>
      <c r="E148" s="1329">
        <v>0</v>
      </c>
      <c r="F148" s="1329">
        <v>21.133205159945859</v>
      </c>
      <c r="G148" s="1329">
        <v>0</v>
      </c>
      <c r="H148" s="1329">
        <v>0</v>
      </c>
      <c r="I148" s="1329">
        <v>0</v>
      </c>
      <c r="J148" s="1329">
        <v>142.42402062026409</v>
      </c>
      <c r="K148" s="1329">
        <v>72.861120473649578</v>
      </c>
      <c r="L148" s="1329">
        <v>246.5100748183348</v>
      </c>
      <c r="M148" s="455"/>
    </row>
    <row r="149" spans="1:13">
      <c r="A149" s="1337">
        <v>15</v>
      </c>
      <c r="B149" s="1338" t="s">
        <v>902</v>
      </c>
      <c r="C149" s="1329">
        <v>0</v>
      </c>
      <c r="D149" s="1329">
        <v>0</v>
      </c>
      <c r="E149" s="1329">
        <v>0</v>
      </c>
      <c r="F149" s="1329">
        <v>0</v>
      </c>
      <c r="G149" s="1329">
        <v>0</v>
      </c>
      <c r="H149" s="1329">
        <v>0</v>
      </c>
      <c r="I149" s="1329">
        <v>0</v>
      </c>
      <c r="J149" s="1329">
        <v>17.474999138245302</v>
      </c>
      <c r="K149" s="1329">
        <v>17.776241204289448</v>
      </c>
      <c r="L149" s="1329">
        <v>35.25124034253475</v>
      </c>
      <c r="M149" s="455"/>
    </row>
    <row r="150" spans="1:13">
      <c r="A150" s="1337">
        <v>16</v>
      </c>
      <c r="B150" s="1335" t="s">
        <v>903</v>
      </c>
      <c r="C150" s="1329">
        <v>0</v>
      </c>
      <c r="D150" s="1329">
        <v>0</v>
      </c>
      <c r="E150" s="1329">
        <v>0</v>
      </c>
      <c r="F150" s="1329">
        <v>2.0146863653993003</v>
      </c>
      <c r="G150" s="1329">
        <v>0.13393142538313318</v>
      </c>
      <c r="H150" s="1329">
        <v>0</v>
      </c>
      <c r="I150" s="1329">
        <v>0</v>
      </c>
      <c r="J150" s="1329">
        <v>99.654983157290204</v>
      </c>
      <c r="K150" s="1329">
        <v>221.56095168631859</v>
      </c>
      <c r="L150" s="1329">
        <v>323.3645526343912</v>
      </c>
      <c r="M150" s="455"/>
    </row>
    <row r="151" spans="1:13">
      <c r="A151" s="1337">
        <v>17</v>
      </c>
      <c r="B151" s="1338" t="s">
        <v>904</v>
      </c>
      <c r="C151" s="1329">
        <v>70.808982350426589</v>
      </c>
      <c r="D151" s="1329">
        <v>0</v>
      </c>
      <c r="E151" s="1329">
        <v>0</v>
      </c>
      <c r="F151" s="1329">
        <v>26.765713525039924</v>
      </c>
      <c r="G151" s="1329">
        <v>0</v>
      </c>
      <c r="H151" s="1329">
        <v>0</v>
      </c>
      <c r="I151" s="1329">
        <v>0</v>
      </c>
      <c r="J151" s="1329">
        <v>543.77396355496649</v>
      </c>
      <c r="K151" s="1329">
        <v>603.70782970744142</v>
      </c>
      <c r="L151" s="1329">
        <v>1245.0564891378745</v>
      </c>
      <c r="M151" s="455"/>
    </row>
    <row r="152" spans="1:13">
      <c r="A152" s="1337">
        <v>18</v>
      </c>
      <c r="B152" s="1338" t="s">
        <v>905</v>
      </c>
      <c r="C152" s="1329">
        <v>0</v>
      </c>
      <c r="D152" s="1329">
        <v>0</v>
      </c>
      <c r="E152" s="1329">
        <v>0</v>
      </c>
      <c r="F152" s="1329">
        <v>3.5949979842580757</v>
      </c>
      <c r="G152" s="1329">
        <v>0</v>
      </c>
      <c r="H152" s="1329">
        <v>0</v>
      </c>
      <c r="I152" s="1329">
        <v>0</v>
      </c>
      <c r="J152" s="1329">
        <v>97.471147340595877</v>
      </c>
      <c r="K152" s="1329">
        <v>333.85790299367488</v>
      </c>
      <c r="L152" s="1329">
        <v>434.92404831852883</v>
      </c>
      <c r="M152" s="455"/>
    </row>
    <row r="153" spans="1:13">
      <c r="A153" s="1337">
        <v>20</v>
      </c>
      <c r="B153" s="1338" t="s">
        <v>906</v>
      </c>
      <c r="C153" s="1329">
        <v>45.266970117299721</v>
      </c>
      <c r="D153" s="1329">
        <v>0</v>
      </c>
      <c r="E153" s="1329">
        <v>0</v>
      </c>
      <c r="F153" s="1329">
        <v>91.214432287942714</v>
      </c>
      <c r="G153" s="1329">
        <v>80.374549871913729</v>
      </c>
      <c r="H153" s="1329">
        <v>0</v>
      </c>
      <c r="I153" s="1329">
        <v>0</v>
      </c>
      <c r="J153" s="1329">
        <v>1248.6422710536694</v>
      </c>
      <c r="K153" s="1329">
        <v>1373.4469798503114</v>
      </c>
      <c r="L153" s="1329">
        <v>2838.945203181137</v>
      </c>
      <c r="M153" s="455"/>
    </row>
    <row r="154" spans="1:13">
      <c r="A154" s="1337">
        <v>21</v>
      </c>
      <c r="B154" s="1311" t="s">
        <v>907</v>
      </c>
      <c r="C154" s="1329">
        <v>4.7153017940039037</v>
      </c>
      <c r="D154" s="1329">
        <v>0</v>
      </c>
      <c r="E154" s="1329">
        <v>0</v>
      </c>
      <c r="F154" s="1329">
        <v>9.501488062749992</v>
      </c>
      <c r="G154" s="1329">
        <v>8.372335462727424</v>
      </c>
      <c r="H154" s="1329">
        <v>0</v>
      </c>
      <c r="I154" s="1329">
        <v>0</v>
      </c>
      <c r="J154" s="1329">
        <v>130.06669378382711</v>
      </c>
      <c r="K154" s="1329">
        <v>143.0671633483681</v>
      </c>
      <c r="L154" s="1329">
        <v>295.72298245167656</v>
      </c>
      <c r="M154" s="455"/>
    </row>
    <row r="155" spans="1:13">
      <c r="A155" s="1337">
        <v>22</v>
      </c>
      <c r="B155" s="1311" t="s">
        <v>908</v>
      </c>
      <c r="C155" s="1329">
        <v>193.15541401360781</v>
      </c>
      <c r="D155" s="1329">
        <v>0</v>
      </c>
      <c r="E155" s="1329">
        <v>0</v>
      </c>
      <c r="F155" s="1329">
        <v>1.7150802001777106</v>
      </c>
      <c r="G155" s="1329">
        <v>0.16769934495957339</v>
      </c>
      <c r="H155" s="1329">
        <v>0</v>
      </c>
      <c r="I155" s="1329">
        <v>0</v>
      </c>
      <c r="J155" s="1329">
        <v>228.47014668763603</v>
      </c>
      <c r="K155" s="1329">
        <v>904.88440822479879</v>
      </c>
      <c r="L155" s="1329">
        <v>1328.3927484711799</v>
      </c>
      <c r="M155" s="455"/>
    </row>
    <row r="156" spans="1:13">
      <c r="A156" s="1337">
        <v>23</v>
      </c>
      <c r="B156" s="1311" t="s">
        <v>909</v>
      </c>
      <c r="C156" s="1329">
        <v>697.15760538120139</v>
      </c>
      <c r="D156" s="1329">
        <v>0</v>
      </c>
      <c r="E156" s="1329">
        <v>0</v>
      </c>
      <c r="F156" s="1329">
        <v>39.082728455088244</v>
      </c>
      <c r="G156" s="1329">
        <v>0</v>
      </c>
      <c r="H156" s="1329">
        <v>0</v>
      </c>
      <c r="I156" s="1329">
        <v>0</v>
      </c>
      <c r="J156" s="1329">
        <v>1282.4751961012742</v>
      </c>
      <c r="K156" s="1329">
        <v>469.85201488136704</v>
      </c>
      <c r="L156" s="1329">
        <v>2488.5675448189309</v>
      </c>
      <c r="M156" s="455"/>
    </row>
    <row r="157" spans="1:13">
      <c r="A157" s="1337">
        <v>24</v>
      </c>
      <c r="B157" s="1311" t="s">
        <v>910</v>
      </c>
      <c r="C157" s="1329">
        <v>51.171230775727473</v>
      </c>
      <c r="D157" s="1329">
        <v>405.00478587887903</v>
      </c>
      <c r="E157" s="1329">
        <v>0</v>
      </c>
      <c r="F157" s="1329">
        <v>8.6736465664088061E-2</v>
      </c>
      <c r="G157" s="1329">
        <v>4.1252093345300871</v>
      </c>
      <c r="H157" s="1329">
        <v>0</v>
      </c>
      <c r="I157" s="1329">
        <v>0</v>
      </c>
      <c r="J157" s="1329">
        <v>659.40523325245795</v>
      </c>
      <c r="K157" s="1329">
        <v>930.5904344622752</v>
      </c>
      <c r="L157" s="1329">
        <v>2050.3836301695337</v>
      </c>
      <c r="M157" s="455"/>
    </row>
    <row r="158" spans="1:13">
      <c r="A158" s="1339">
        <v>25</v>
      </c>
      <c r="B158" s="1328" t="s">
        <v>911</v>
      </c>
      <c r="C158" s="1329">
        <v>7.5494947309281999</v>
      </c>
      <c r="D158" s="1329">
        <v>0</v>
      </c>
      <c r="E158" s="1329">
        <v>0</v>
      </c>
      <c r="F158" s="1329">
        <v>4.4406916305391446E-2</v>
      </c>
      <c r="G158" s="1329">
        <v>0.12532657383194148</v>
      </c>
      <c r="H158" s="1329">
        <v>0</v>
      </c>
      <c r="I158" s="1329">
        <v>0</v>
      </c>
      <c r="J158" s="1329">
        <v>303.88566942653091</v>
      </c>
      <c r="K158" s="1329">
        <v>373.22206628319458</v>
      </c>
      <c r="L158" s="1329">
        <v>684.82696393079095</v>
      </c>
      <c r="M158" s="455"/>
    </row>
    <row r="159" spans="1:13">
      <c r="A159" s="1337">
        <v>26</v>
      </c>
      <c r="B159" s="1340" t="s">
        <v>912</v>
      </c>
      <c r="C159" s="1329">
        <v>3.2204650968606159</v>
      </c>
      <c r="D159" s="1329">
        <v>0</v>
      </c>
      <c r="E159" s="1329">
        <v>0</v>
      </c>
      <c r="F159" s="1329">
        <v>2.2794066178423913E-2</v>
      </c>
      <c r="G159" s="1329">
        <v>2.4261779914962277E-2</v>
      </c>
      <c r="H159" s="1329">
        <v>0</v>
      </c>
      <c r="I159" s="1329">
        <v>0</v>
      </c>
      <c r="J159" s="1329">
        <v>96.98965928003264</v>
      </c>
      <c r="K159" s="1329">
        <v>336.33263337446328</v>
      </c>
      <c r="L159" s="1329">
        <v>436.58981359744996</v>
      </c>
      <c r="M159" s="455"/>
    </row>
    <row r="160" spans="1:13">
      <c r="A160" s="1341">
        <v>27</v>
      </c>
      <c r="B160" s="1340" t="s">
        <v>913</v>
      </c>
      <c r="C160" s="1329">
        <v>0</v>
      </c>
      <c r="D160" s="1329">
        <v>0</v>
      </c>
      <c r="E160" s="1329">
        <v>0</v>
      </c>
      <c r="F160" s="1329">
        <v>1.5619677952725163E-2</v>
      </c>
      <c r="G160" s="1329">
        <v>2.9657082459325086E-2</v>
      </c>
      <c r="H160" s="1329">
        <v>0</v>
      </c>
      <c r="I160" s="1329">
        <v>0</v>
      </c>
      <c r="J160" s="1329">
        <v>120.48598282652969</v>
      </c>
      <c r="K160" s="1329">
        <v>212.54278418307345</v>
      </c>
      <c r="L160" s="1329">
        <v>333.07404377001518</v>
      </c>
      <c r="M160" s="455"/>
    </row>
    <row r="161" spans="1:13">
      <c r="A161" s="1337">
        <v>28</v>
      </c>
      <c r="B161" s="1311" t="s">
        <v>914</v>
      </c>
      <c r="C161" s="1329">
        <v>0</v>
      </c>
      <c r="D161" s="1329">
        <v>0</v>
      </c>
      <c r="E161" s="1329">
        <v>0</v>
      </c>
      <c r="F161" s="1329">
        <v>4.894414021057597E-2</v>
      </c>
      <c r="G161" s="1329">
        <v>0.33494104440336447</v>
      </c>
      <c r="H161" s="1329">
        <v>0</v>
      </c>
      <c r="I161" s="1329">
        <v>0</v>
      </c>
      <c r="J161" s="1329">
        <v>182.86274435753467</v>
      </c>
      <c r="K161" s="1329">
        <v>251.13464726089427</v>
      </c>
      <c r="L161" s="1329">
        <v>434.38127680304285</v>
      </c>
      <c r="M161" s="455"/>
    </row>
    <row r="162" spans="1:13">
      <c r="A162" s="1337">
        <v>29</v>
      </c>
      <c r="B162" s="1311" t="s">
        <v>915</v>
      </c>
      <c r="C162" s="1329">
        <v>37.422186797867788</v>
      </c>
      <c r="D162" s="1329">
        <v>0</v>
      </c>
      <c r="E162" s="1329">
        <v>0</v>
      </c>
      <c r="F162" s="1329">
        <v>76.519459050295225</v>
      </c>
      <c r="G162" s="1329">
        <v>5.3124951194411159</v>
      </c>
      <c r="H162" s="1329">
        <v>0</v>
      </c>
      <c r="I162" s="1329">
        <v>0</v>
      </c>
      <c r="J162" s="1329">
        <v>228.77032816000744</v>
      </c>
      <c r="K162" s="1329">
        <v>282.27030714319898</v>
      </c>
      <c r="L162" s="1329">
        <v>630.29477627081053</v>
      </c>
      <c r="M162" s="455"/>
    </row>
    <row r="163" spans="1:13">
      <c r="A163" s="1337">
        <v>30</v>
      </c>
      <c r="B163" s="1311" t="s">
        <v>916</v>
      </c>
      <c r="C163" s="1329">
        <v>0</v>
      </c>
      <c r="D163" s="1329">
        <v>0</v>
      </c>
      <c r="E163" s="1329">
        <v>0</v>
      </c>
      <c r="F163" s="1329">
        <v>45.749758945879663</v>
      </c>
      <c r="G163" s="1329">
        <v>9.841969886170201</v>
      </c>
      <c r="H163" s="1329">
        <v>0</v>
      </c>
      <c r="I163" s="1329">
        <v>0</v>
      </c>
      <c r="J163" s="1329">
        <v>94.685137591588116</v>
      </c>
      <c r="K163" s="1329">
        <v>163.83510272512424</v>
      </c>
      <c r="L163" s="1329">
        <v>314.11196914876223</v>
      </c>
      <c r="M163" s="455"/>
    </row>
    <row r="164" spans="1:13">
      <c r="A164" s="1337">
        <v>31</v>
      </c>
      <c r="B164" s="1311" t="s">
        <v>917</v>
      </c>
      <c r="C164" s="1329">
        <v>0</v>
      </c>
      <c r="D164" s="1329">
        <v>0</v>
      </c>
      <c r="E164" s="1329">
        <v>0</v>
      </c>
      <c r="F164" s="1329">
        <v>0.3088334715493436</v>
      </c>
      <c r="G164" s="1329">
        <v>2.9705299882224097E-2</v>
      </c>
      <c r="H164" s="1329">
        <v>0</v>
      </c>
      <c r="I164" s="1329">
        <v>0</v>
      </c>
      <c r="J164" s="1329">
        <v>38.218283453645654</v>
      </c>
      <c r="K164" s="1329">
        <v>84.645413756907942</v>
      </c>
      <c r="L164" s="1329">
        <v>123.20223598198515</v>
      </c>
      <c r="M164" s="455"/>
    </row>
    <row r="165" spans="1:13">
      <c r="A165" s="1337">
        <v>32</v>
      </c>
      <c r="B165" s="1311" t="s">
        <v>918</v>
      </c>
      <c r="C165" s="1329">
        <v>0</v>
      </c>
      <c r="D165" s="1329">
        <v>0</v>
      </c>
      <c r="E165" s="1329">
        <v>0</v>
      </c>
      <c r="F165" s="1329">
        <v>0.41729717979145703</v>
      </c>
      <c r="G165" s="1329">
        <v>4.0137935190522459E-2</v>
      </c>
      <c r="H165" s="1329">
        <v>0</v>
      </c>
      <c r="I165" s="1329">
        <v>0</v>
      </c>
      <c r="J165" s="1329">
        <v>51.640716991159096</v>
      </c>
      <c r="K165" s="1329">
        <v>114.37326487260333</v>
      </c>
      <c r="L165" s="1329">
        <v>166.4714169787444</v>
      </c>
      <c r="M165" s="455"/>
    </row>
    <row r="166" spans="1:13">
      <c r="A166" s="1337">
        <v>36</v>
      </c>
      <c r="B166" s="1311" t="s">
        <v>919</v>
      </c>
      <c r="C166" s="1329">
        <v>0</v>
      </c>
      <c r="D166" s="1329">
        <v>0</v>
      </c>
      <c r="E166" s="1329">
        <v>0</v>
      </c>
      <c r="F166" s="1329">
        <v>0.46565224435556801</v>
      </c>
      <c r="G166" s="1329">
        <v>3.0544081952974946E-2</v>
      </c>
      <c r="H166" s="1329">
        <v>0</v>
      </c>
      <c r="I166" s="1329">
        <v>0</v>
      </c>
      <c r="J166" s="1329">
        <v>14.862068510008665</v>
      </c>
      <c r="K166" s="1329">
        <v>454.35832136673076</v>
      </c>
      <c r="L166" s="1329">
        <v>469.716586203048</v>
      </c>
      <c r="M166" s="455"/>
    </row>
    <row r="167" spans="1:13">
      <c r="A167" s="1337">
        <v>38</v>
      </c>
      <c r="B167" s="1311" t="s">
        <v>920</v>
      </c>
      <c r="C167" s="1329">
        <v>0</v>
      </c>
      <c r="D167" s="1329">
        <v>0</v>
      </c>
      <c r="E167" s="1329">
        <v>0</v>
      </c>
      <c r="F167" s="1329">
        <v>3.5938548739662317</v>
      </c>
      <c r="G167" s="1329">
        <v>3.1836556769898855E-2</v>
      </c>
      <c r="H167" s="1329">
        <v>0</v>
      </c>
      <c r="I167" s="1329">
        <v>0</v>
      </c>
      <c r="J167" s="1329">
        <v>10.400985645779992</v>
      </c>
      <c r="K167" s="1329">
        <v>52.017625585270487</v>
      </c>
      <c r="L167" s="1329">
        <v>66.044302661786617</v>
      </c>
      <c r="M167" s="455"/>
    </row>
    <row r="168" spans="1:13">
      <c r="A168" s="1337">
        <v>42</v>
      </c>
      <c r="B168" s="1311" t="s">
        <v>921</v>
      </c>
      <c r="C168" s="1329">
        <v>5.8308637150316036</v>
      </c>
      <c r="D168" s="1329">
        <v>0</v>
      </c>
      <c r="E168" s="1329">
        <v>0</v>
      </c>
      <c r="F168" s="1329">
        <v>139.23248500657871</v>
      </c>
      <c r="G168" s="1329">
        <v>17.256950328597906</v>
      </c>
      <c r="H168" s="1329">
        <v>0</v>
      </c>
      <c r="I168" s="1329">
        <v>0</v>
      </c>
      <c r="J168" s="1329">
        <v>367.12682676479415</v>
      </c>
      <c r="K168" s="1329">
        <v>132.32889199141218</v>
      </c>
      <c r="L168" s="1329">
        <v>661.77601780641453</v>
      </c>
      <c r="M168" s="455"/>
    </row>
    <row r="169" spans="1:13">
      <c r="A169" s="1317" t="s">
        <v>922</v>
      </c>
      <c r="B169" s="1311" t="s">
        <v>883</v>
      </c>
      <c r="C169" s="1329">
        <v>0</v>
      </c>
      <c r="D169" s="1329">
        <v>42.014567674973719</v>
      </c>
      <c r="E169" s="1329">
        <v>751.6011747454229</v>
      </c>
      <c r="F169" s="1329">
        <v>1114.1178950599492</v>
      </c>
      <c r="G169" s="1329">
        <v>66.579011604119557</v>
      </c>
      <c r="H169" s="1329">
        <v>1449.8112433109252</v>
      </c>
      <c r="I169" s="1329">
        <v>505.99905871027022</v>
      </c>
      <c r="J169" s="1329">
        <v>1.8056749785038693</v>
      </c>
      <c r="K169" s="1329">
        <v>0</v>
      </c>
      <c r="L169" s="1329">
        <v>3931.9286260841645</v>
      </c>
      <c r="M169" s="455"/>
    </row>
    <row r="170" spans="1:13" ht="15">
      <c r="A170" s="1342" t="s">
        <v>15</v>
      </c>
      <c r="B170" s="1343" t="s">
        <v>923</v>
      </c>
      <c r="C170" s="1344">
        <v>1193.6154311776022</v>
      </c>
      <c r="D170" s="1344">
        <v>447.01935355385274</v>
      </c>
      <c r="E170" s="1344">
        <v>751.6011747454229</v>
      </c>
      <c r="F170" s="1344">
        <v>1770.5731154987202</v>
      </c>
      <c r="G170" s="1344">
        <v>305.61925111118614</v>
      </c>
      <c r="H170" s="1344">
        <v>1449.8112433109252</v>
      </c>
      <c r="I170" s="1344">
        <v>505.99905871027022</v>
      </c>
      <c r="J170" s="1344">
        <v>8126.8443353696821</v>
      </c>
      <c r="K170" s="1344">
        <v>8801.4305750859185</v>
      </c>
      <c r="L170" s="1344">
        <v>23352.513538563584</v>
      </c>
      <c r="M170" s="455"/>
    </row>
    <row r="171" spans="1:13">
      <c r="A171" s="1337">
        <v>19</v>
      </c>
      <c r="B171" s="1338" t="s">
        <v>924</v>
      </c>
      <c r="C171" s="1329">
        <v>981.94621731049665</v>
      </c>
      <c r="D171" s="1329">
        <v>1639.1069905701311</v>
      </c>
      <c r="E171" s="1329">
        <v>0</v>
      </c>
      <c r="F171" s="1329">
        <v>-1.9414188599960185E-2</v>
      </c>
      <c r="G171" s="1329">
        <v>492.03607789778852</v>
      </c>
      <c r="H171" s="1329">
        <v>0</v>
      </c>
      <c r="I171" s="1329">
        <v>0</v>
      </c>
      <c r="J171" s="1329">
        <v>190.03706605929685</v>
      </c>
      <c r="K171" s="1329">
        <v>431.60838362548799</v>
      </c>
      <c r="L171" s="1329">
        <v>3734.7153212746007</v>
      </c>
      <c r="M171" s="455"/>
    </row>
    <row r="172" spans="1:13">
      <c r="A172" s="1337">
        <v>35</v>
      </c>
      <c r="B172" s="1311" t="s">
        <v>925</v>
      </c>
      <c r="C172" s="1329">
        <v>0</v>
      </c>
      <c r="D172" s="1329">
        <v>0</v>
      </c>
      <c r="E172" s="1329">
        <v>0</v>
      </c>
      <c r="F172" s="1329">
        <v>0</v>
      </c>
      <c r="G172" s="1329">
        <v>0</v>
      </c>
      <c r="H172" s="1329">
        <v>0</v>
      </c>
      <c r="I172" s="1329">
        <v>0</v>
      </c>
      <c r="J172" s="1329">
        <v>0</v>
      </c>
      <c r="K172" s="1329">
        <v>0</v>
      </c>
      <c r="L172" s="1329">
        <v>0</v>
      </c>
      <c r="M172" s="455"/>
    </row>
    <row r="173" spans="1:13" ht="13.5" thickBot="1">
      <c r="A173" s="1345" t="s">
        <v>15</v>
      </c>
      <c r="B173" s="1318" t="s">
        <v>926</v>
      </c>
      <c r="C173" s="1346">
        <v>2175.5616484880989</v>
      </c>
      <c r="D173" s="1346">
        <v>2086.1263441239839</v>
      </c>
      <c r="E173" s="1346">
        <v>751.6011747454229</v>
      </c>
      <c r="F173" s="1346">
        <v>1770.5537013101202</v>
      </c>
      <c r="G173" s="1346">
        <v>797.6553290089746</v>
      </c>
      <c r="H173" s="1346">
        <v>1449.8112433109252</v>
      </c>
      <c r="I173" s="1346">
        <v>505.99905871027022</v>
      </c>
      <c r="J173" s="1346">
        <v>8316.8814014289783</v>
      </c>
      <c r="K173" s="1346">
        <v>9233.0389587114059</v>
      </c>
      <c r="L173" s="1346">
        <v>27087.228859838186</v>
      </c>
      <c r="M173" s="455"/>
    </row>
    <row r="174" spans="1:13" ht="13.5" thickTop="1">
      <c r="M174" s="455"/>
    </row>
    <row r="175" spans="1:13">
      <c r="M175" s="455"/>
    </row>
    <row r="176" spans="1:13">
      <c r="A176" s="1330">
        <v>2010</v>
      </c>
      <c r="B176" s="1328"/>
      <c r="C176" s="1331"/>
      <c r="D176" s="1332"/>
      <c r="E176" s="1333"/>
      <c r="F176" s="1333"/>
      <c r="G176" s="1333"/>
      <c r="H176" s="1333"/>
      <c r="I176" s="1332"/>
      <c r="J176" s="1332"/>
      <c r="K176" s="1333"/>
      <c r="L176" s="1333"/>
    </row>
    <row r="177" spans="1:13">
      <c r="A177" s="1334" t="s">
        <v>895</v>
      </c>
      <c r="B177" s="1335" t="s">
        <v>896</v>
      </c>
      <c r="C177" s="1329">
        <v>0</v>
      </c>
      <c r="D177" s="1329">
        <v>0</v>
      </c>
      <c r="E177" s="1329">
        <v>0</v>
      </c>
      <c r="F177" s="1329">
        <v>122.4744666413123</v>
      </c>
      <c r="G177" s="1329">
        <v>36.979129990730613</v>
      </c>
      <c r="H177" s="1329">
        <v>0</v>
      </c>
      <c r="I177" s="1329">
        <v>0</v>
      </c>
      <c r="J177" s="1329">
        <v>116.81099732208223</v>
      </c>
      <c r="K177" s="1329">
        <v>137.76754464951944</v>
      </c>
      <c r="L177" s="1329">
        <v>414.03213860364457</v>
      </c>
    </row>
    <row r="178" spans="1:13">
      <c r="A178" s="1337">
        <v>10</v>
      </c>
      <c r="B178" s="1338" t="s">
        <v>897</v>
      </c>
      <c r="C178" s="1329">
        <v>24.139843515371368</v>
      </c>
      <c r="D178" s="1329">
        <v>0</v>
      </c>
      <c r="E178" s="1329">
        <v>0</v>
      </c>
      <c r="F178" s="1329">
        <v>48.908393237720595</v>
      </c>
      <c r="G178" s="1329">
        <v>78.111843075659777</v>
      </c>
      <c r="H178" s="1329">
        <v>0</v>
      </c>
      <c r="I178" s="1329">
        <v>0</v>
      </c>
      <c r="J178" s="1329">
        <v>1376.9401025228415</v>
      </c>
      <c r="K178" s="1329">
        <v>789.51523707728654</v>
      </c>
      <c r="L178" s="1329">
        <v>2317.6154194288797</v>
      </c>
      <c r="M178" s="1326"/>
    </row>
    <row r="179" spans="1:13">
      <c r="A179" s="1337">
        <v>11</v>
      </c>
      <c r="B179" s="1338" t="s">
        <v>898</v>
      </c>
      <c r="C179" s="1329">
        <v>5.7892840538262638</v>
      </c>
      <c r="D179" s="1329">
        <v>0</v>
      </c>
      <c r="E179" s="1329">
        <v>0</v>
      </c>
      <c r="F179" s="1329">
        <v>11.729346169502053</v>
      </c>
      <c r="G179" s="1329">
        <v>18.732998299883128</v>
      </c>
      <c r="H179" s="1329">
        <v>0</v>
      </c>
      <c r="I179" s="1329">
        <v>0</v>
      </c>
      <c r="J179" s="1329">
        <v>330.2215846400756</v>
      </c>
      <c r="K179" s="1329">
        <v>189.343728320108</v>
      </c>
      <c r="L179" s="1329">
        <v>555.816941483395</v>
      </c>
      <c r="M179" s="455"/>
    </row>
    <row r="180" spans="1:13">
      <c r="A180" s="1337">
        <v>12</v>
      </c>
      <c r="B180" s="1338" t="s">
        <v>899</v>
      </c>
      <c r="C180" s="1329">
        <v>0</v>
      </c>
      <c r="D180" s="1329">
        <v>0</v>
      </c>
      <c r="E180" s="1329">
        <v>0</v>
      </c>
      <c r="F180" s="1329">
        <v>0</v>
      </c>
      <c r="G180" s="1329">
        <v>0</v>
      </c>
      <c r="H180" s="1329">
        <v>0</v>
      </c>
      <c r="I180" s="1329">
        <v>0</v>
      </c>
      <c r="J180" s="1329">
        <v>7.0382235312916892</v>
      </c>
      <c r="K180" s="1329">
        <v>11.699635645973164</v>
      </c>
      <c r="L180" s="1329">
        <v>18.737859177264852</v>
      </c>
      <c r="M180" s="455"/>
    </row>
    <row r="181" spans="1:13">
      <c r="A181" s="1337">
        <v>13</v>
      </c>
      <c r="B181" s="1338" t="s">
        <v>900</v>
      </c>
      <c r="C181" s="1329">
        <v>36.404927565684744</v>
      </c>
      <c r="D181" s="1329">
        <v>0</v>
      </c>
      <c r="E181" s="1329">
        <v>0</v>
      </c>
      <c r="F181" s="1329">
        <v>26.525781841901793</v>
      </c>
      <c r="G181" s="1329">
        <v>0</v>
      </c>
      <c r="H181" s="1329">
        <v>0</v>
      </c>
      <c r="I181" s="1329">
        <v>0</v>
      </c>
      <c r="J181" s="1329">
        <v>304.28518425382839</v>
      </c>
      <c r="K181" s="1329">
        <v>169.86224223576164</v>
      </c>
      <c r="L181" s="1329">
        <v>537.07813589717659</v>
      </c>
      <c r="M181" s="455"/>
    </row>
    <row r="182" spans="1:13">
      <c r="A182" s="1337">
        <v>14</v>
      </c>
      <c r="B182" s="1338" t="s">
        <v>901</v>
      </c>
      <c r="C182" s="1329">
        <v>10.457715486431006</v>
      </c>
      <c r="D182" s="1329">
        <v>0</v>
      </c>
      <c r="E182" s="1329">
        <v>0</v>
      </c>
      <c r="F182" s="1329">
        <v>20.26604007459769</v>
      </c>
      <c r="G182" s="1329">
        <v>0</v>
      </c>
      <c r="H182" s="1329">
        <v>0</v>
      </c>
      <c r="I182" s="1329">
        <v>0</v>
      </c>
      <c r="J182" s="1329">
        <v>144.47995422845901</v>
      </c>
      <c r="K182" s="1329">
        <v>74.287863361471665</v>
      </c>
      <c r="L182" s="1329">
        <v>249.49157315095937</v>
      </c>
      <c r="M182" s="455"/>
    </row>
    <row r="183" spans="1:13">
      <c r="A183" s="1337">
        <v>15</v>
      </c>
      <c r="B183" s="1338" t="s">
        <v>902</v>
      </c>
      <c r="C183" s="1329">
        <v>0</v>
      </c>
      <c r="D183" s="1329">
        <v>0</v>
      </c>
      <c r="E183" s="1329">
        <v>0</v>
      </c>
      <c r="F183" s="1329">
        <v>0</v>
      </c>
      <c r="G183" s="1329">
        <v>0</v>
      </c>
      <c r="H183" s="1329">
        <v>0</v>
      </c>
      <c r="I183" s="1329">
        <v>0</v>
      </c>
      <c r="J183" s="1329">
        <v>17.727256010892415</v>
      </c>
      <c r="K183" s="1329">
        <v>18.124329808274098</v>
      </c>
      <c r="L183" s="1329">
        <v>35.851585819166516</v>
      </c>
      <c r="M183" s="455"/>
    </row>
    <row r="184" spans="1:13">
      <c r="A184" s="1337">
        <v>16</v>
      </c>
      <c r="B184" s="1335" t="s">
        <v>903</v>
      </c>
      <c r="C184" s="1329">
        <v>0</v>
      </c>
      <c r="D184" s="1329">
        <v>0</v>
      </c>
      <c r="E184" s="1329">
        <v>0</v>
      </c>
      <c r="F184" s="1329">
        <v>12.762202243422273</v>
      </c>
      <c r="G184" s="1329">
        <v>1.5359411157881429</v>
      </c>
      <c r="H184" s="1329">
        <v>0</v>
      </c>
      <c r="I184" s="1329">
        <v>0</v>
      </c>
      <c r="J184" s="1329">
        <v>103.8652624815627</v>
      </c>
      <c r="K184" s="1329">
        <v>223.55654060472418</v>
      </c>
      <c r="L184" s="1329">
        <v>341.71994644549727</v>
      </c>
      <c r="M184" s="455"/>
    </row>
    <row r="185" spans="1:13">
      <c r="A185" s="1337">
        <v>17</v>
      </c>
      <c r="B185" s="1338" t="s">
        <v>904</v>
      </c>
      <c r="C185" s="1329">
        <v>70.988811056325929</v>
      </c>
      <c r="D185" s="1329">
        <v>0</v>
      </c>
      <c r="E185" s="1329">
        <v>0</v>
      </c>
      <c r="F185" s="1329">
        <v>28.779923478778532</v>
      </c>
      <c r="G185" s="1329">
        <v>0</v>
      </c>
      <c r="H185" s="1329">
        <v>0</v>
      </c>
      <c r="I185" s="1329">
        <v>0</v>
      </c>
      <c r="J185" s="1329">
        <v>593.5222920631694</v>
      </c>
      <c r="K185" s="1329">
        <v>606.49326042670316</v>
      </c>
      <c r="L185" s="1329">
        <v>1299.7842870249769</v>
      </c>
      <c r="M185" s="455"/>
    </row>
    <row r="186" spans="1:13">
      <c r="A186" s="1337">
        <v>18</v>
      </c>
      <c r="B186" s="1338" t="s">
        <v>905</v>
      </c>
      <c r="C186" s="1329">
        <v>0</v>
      </c>
      <c r="D186" s="1329">
        <v>0</v>
      </c>
      <c r="E186" s="1329">
        <v>0</v>
      </c>
      <c r="F186" s="1329">
        <v>3.8655336722676128</v>
      </c>
      <c r="G186" s="1329">
        <v>0</v>
      </c>
      <c r="H186" s="1329">
        <v>0</v>
      </c>
      <c r="I186" s="1329">
        <v>0</v>
      </c>
      <c r="J186" s="1329">
        <v>106.38850452016825</v>
      </c>
      <c r="K186" s="1329">
        <v>335.39828066165632</v>
      </c>
      <c r="L186" s="1329">
        <v>445.65231885409219</v>
      </c>
      <c r="M186" s="455"/>
    </row>
    <row r="187" spans="1:13">
      <c r="A187" s="1337">
        <v>20</v>
      </c>
      <c r="B187" s="1338" t="s">
        <v>906</v>
      </c>
      <c r="C187" s="1329">
        <v>45.856525865694408</v>
      </c>
      <c r="D187" s="1329">
        <v>0</v>
      </c>
      <c r="E187" s="1329">
        <v>0</v>
      </c>
      <c r="F187" s="1329">
        <v>157.97730269092108</v>
      </c>
      <c r="G187" s="1329">
        <v>124.50886929881223</v>
      </c>
      <c r="H187" s="1329">
        <v>0</v>
      </c>
      <c r="I187" s="1329">
        <v>0</v>
      </c>
      <c r="J187" s="1329">
        <v>1360.2305599122733</v>
      </c>
      <c r="K187" s="1329">
        <v>1437.058658390046</v>
      </c>
      <c r="L187" s="1329">
        <v>3125.6319161577471</v>
      </c>
      <c r="M187" s="455"/>
    </row>
    <row r="188" spans="1:13">
      <c r="A188" s="1337">
        <v>21</v>
      </c>
      <c r="B188" s="1311" t="s">
        <v>907</v>
      </c>
      <c r="C188" s="1329">
        <v>4.7767137522345333</v>
      </c>
      <c r="D188" s="1329">
        <v>0</v>
      </c>
      <c r="E188" s="1329">
        <v>0</v>
      </c>
      <c r="F188" s="1329">
        <v>16.455942530726496</v>
      </c>
      <c r="G188" s="1329">
        <v>12.969652999808694</v>
      </c>
      <c r="H188" s="1329">
        <v>0</v>
      </c>
      <c r="I188" s="1329">
        <v>0</v>
      </c>
      <c r="J188" s="1329">
        <v>141.69045515511698</v>
      </c>
      <c r="K188" s="1329">
        <v>149.69336919251359</v>
      </c>
      <c r="L188" s="1329">
        <v>325.5861336304003</v>
      </c>
      <c r="M188" s="455"/>
    </row>
    <row r="189" spans="1:13">
      <c r="A189" s="1337">
        <v>22</v>
      </c>
      <c r="B189" s="1311" t="s">
        <v>908</v>
      </c>
      <c r="C189" s="1329">
        <v>298.72360756649948</v>
      </c>
      <c r="D189" s="1329">
        <v>0</v>
      </c>
      <c r="E189" s="1329">
        <v>0</v>
      </c>
      <c r="F189" s="1329">
        <v>10.864321491558298</v>
      </c>
      <c r="G189" s="1329">
        <v>1.9231955329177435</v>
      </c>
      <c r="H189" s="1329">
        <v>0</v>
      </c>
      <c r="I189" s="1329">
        <v>0</v>
      </c>
      <c r="J189" s="1329">
        <v>238.12268090455731</v>
      </c>
      <c r="K189" s="1329">
        <v>913.03465890637187</v>
      </c>
      <c r="L189" s="1329">
        <v>1462.6684644019047</v>
      </c>
      <c r="M189" s="455"/>
    </row>
    <row r="190" spans="1:13">
      <c r="A190" s="1337">
        <v>23</v>
      </c>
      <c r="B190" s="1311" t="s">
        <v>909</v>
      </c>
      <c r="C190" s="1329">
        <v>701.82479659407943</v>
      </c>
      <c r="D190" s="1329">
        <v>0</v>
      </c>
      <c r="E190" s="1329">
        <v>0</v>
      </c>
      <c r="F190" s="1329">
        <v>40.1873309067146</v>
      </c>
      <c r="G190" s="1329">
        <v>0</v>
      </c>
      <c r="H190" s="1329">
        <v>0</v>
      </c>
      <c r="I190" s="1329">
        <v>0</v>
      </c>
      <c r="J190" s="1329">
        <v>1479.2571300363961</v>
      </c>
      <c r="K190" s="1329">
        <v>486.9979877957004</v>
      </c>
      <c r="L190" s="1329">
        <v>2708.2672453328905</v>
      </c>
      <c r="M190" s="455"/>
    </row>
    <row r="191" spans="1:13">
      <c r="A191" s="1337">
        <v>24</v>
      </c>
      <c r="B191" s="1311" t="s">
        <v>910</v>
      </c>
      <c r="C191" s="1329">
        <v>61.215565981694255</v>
      </c>
      <c r="D191" s="1329">
        <v>484.73133249734178</v>
      </c>
      <c r="E191" s="1329">
        <v>1.8431510461450273</v>
      </c>
      <c r="F191" s="1329">
        <v>0.33565422005664103</v>
      </c>
      <c r="G191" s="1329">
        <v>4.1939982330822447</v>
      </c>
      <c r="H191" s="1329">
        <v>0</v>
      </c>
      <c r="I191" s="1329">
        <v>0</v>
      </c>
      <c r="J191" s="1329">
        <v>686.14337038385349</v>
      </c>
      <c r="K191" s="1329">
        <v>908.65378452553318</v>
      </c>
      <c r="L191" s="1329">
        <v>2147.1168568877065</v>
      </c>
      <c r="M191" s="455"/>
    </row>
    <row r="192" spans="1:13">
      <c r="A192" s="1339">
        <v>25</v>
      </c>
      <c r="B192" s="1328" t="s">
        <v>911</v>
      </c>
      <c r="C192" s="1329">
        <v>8.9380681237317319</v>
      </c>
      <c r="D192" s="1329">
        <v>0</v>
      </c>
      <c r="E192" s="1329">
        <v>0</v>
      </c>
      <c r="F192" s="1329">
        <v>2.1553726253066868E-2</v>
      </c>
      <c r="G192" s="1329">
        <v>9.7849946046533756E-2</v>
      </c>
      <c r="H192" s="1329">
        <v>0</v>
      </c>
      <c r="I192" s="1329">
        <v>0</v>
      </c>
      <c r="J192" s="1329">
        <v>298.23973436001069</v>
      </c>
      <c r="K192" s="1329">
        <v>393.33167861189537</v>
      </c>
      <c r="L192" s="1329">
        <v>700.62888476793739</v>
      </c>
      <c r="M192" s="455"/>
    </row>
    <row r="193" spans="1:13">
      <c r="A193" s="1337">
        <v>26</v>
      </c>
      <c r="B193" s="1340" t="s">
        <v>912</v>
      </c>
      <c r="C193" s="1329">
        <v>3.2140116589832055</v>
      </c>
      <c r="D193" s="1329">
        <v>0</v>
      </c>
      <c r="E193" s="1329">
        <v>0</v>
      </c>
      <c r="F193" s="1329">
        <v>0</v>
      </c>
      <c r="G193" s="1329">
        <v>2.4428248280739071E-2</v>
      </c>
      <c r="H193" s="1329">
        <v>0</v>
      </c>
      <c r="I193" s="1329">
        <v>0</v>
      </c>
      <c r="J193" s="1329">
        <v>101.05924666186181</v>
      </c>
      <c r="K193" s="1329">
        <v>350.73182364557681</v>
      </c>
      <c r="L193" s="1329">
        <v>455.02951021470255</v>
      </c>
      <c r="M193" s="455"/>
    </row>
    <row r="194" spans="1:13">
      <c r="A194" s="1341">
        <v>27</v>
      </c>
      <c r="B194" s="1340" t="s">
        <v>913</v>
      </c>
      <c r="C194" s="1329">
        <v>0</v>
      </c>
      <c r="D194" s="1329">
        <v>0</v>
      </c>
      <c r="E194" s="1329">
        <v>0</v>
      </c>
      <c r="F194" s="1329">
        <v>0</v>
      </c>
      <c r="G194" s="1329">
        <v>2.9860569840218634E-2</v>
      </c>
      <c r="H194" s="1329">
        <v>0</v>
      </c>
      <c r="I194" s="1329">
        <v>0</v>
      </c>
      <c r="J194" s="1329">
        <v>125.54145202848281</v>
      </c>
      <c r="K194" s="1329">
        <v>221.64224015764992</v>
      </c>
      <c r="L194" s="1329">
        <v>347.21355275597296</v>
      </c>
      <c r="M194" s="455"/>
    </row>
    <row r="195" spans="1:13">
      <c r="A195" s="1337">
        <v>28</v>
      </c>
      <c r="B195" s="1311" t="s">
        <v>914</v>
      </c>
      <c r="C195" s="1329">
        <v>0</v>
      </c>
      <c r="D195" s="1329">
        <v>0</v>
      </c>
      <c r="E195" s="1329">
        <v>0</v>
      </c>
      <c r="F195" s="1329">
        <v>2.3755952620884827E-2</v>
      </c>
      <c r="G195" s="1329">
        <v>0.26150849035087809</v>
      </c>
      <c r="H195" s="1329">
        <v>0</v>
      </c>
      <c r="I195" s="1329">
        <v>0</v>
      </c>
      <c r="J195" s="1329">
        <v>179.46531142600929</v>
      </c>
      <c r="K195" s="1329">
        <v>264.66605618592172</v>
      </c>
      <c r="L195" s="1329">
        <v>444.41663205490278</v>
      </c>
      <c r="M195" s="455"/>
    </row>
    <row r="196" spans="1:13" ht="12.75" customHeight="1">
      <c r="A196" s="1337">
        <v>29</v>
      </c>
      <c r="B196" s="1311" t="s">
        <v>915</v>
      </c>
      <c r="C196" s="1329">
        <v>35.775148398136189</v>
      </c>
      <c r="D196" s="1329">
        <v>0</v>
      </c>
      <c r="E196" s="1329">
        <v>0</v>
      </c>
      <c r="F196" s="1329">
        <v>63.661006454314183</v>
      </c>
      <c r="G196" s="1329">
        <v>8.1067690476531009</v>
      </c>
      <c r="H196" s="1329">
        <v>0</v>
      </c>
      <c r="I196" s="1329">
        <v>0</v>
      </c>
      <c r="J196" s="1329">
        <v>214.86770085421503</v>
      </c>
      <c r="K196" s="1329">
        <v>287.47553929257089</v>
      </c>
      <c r="L196" s="1329">
        <v>609.88616404688946</v>
      </c>
      <c r="M196" s="455"/>
    </row>
    <row r="197" spans="1:13">
      <c r="A197" s="1337">
        <v>30</v>
      </c>
      <c r="B197" s="1311" t="s">
        <v>916</v>
      </c>
      <c r="C197" s="1329">
        <v>0</v>
      </c>
      <c r="D197" s="1329">
        <v>0</v>
      </c>
      <c r="E197" s="1329">
        <v>0</v>
      </c>
      <c r="F197" s="1329">
        <v>38.061896093941698</v>
      </c>
      <c r="G197" s="1329">
        <v>15.018663555879595</v>
      </c>
      <c r="H197" s="1329">
        <v>0</v>
      </c>
      <c r="I197" s="1329">
        <v>0</v>
      </c>
      <c r="J197" s="1329">
        <v>88.931016460928106</v>
      </c>
      <c r="K197" s="1329">
        <v>166.85631934734531</v>
      </c>
      <c r="L197" s="1329">
        <v>308.86789545809472</v>
      </c>
      <c r="M197" s="455"/>
    </row>
    <row r="198" spans="1:13">
      <c r="A198" s="1337">
        <v>31</v>
      </c>
      <c r="B198" s="1311" t="s">
        <v>917</v>
      </c>
      <c r="C198" s="1329">
        <v>0</v>
      </c>
      <c r="D198" s="1329">
        <v>0</v>
      </c>
      <c r="E198" s="1329">
        <v>0</v>
      </c>
      <c r="F198" s="1329">
        <v>1.9563319090958147</v>
      </c>
      <c r="G198" s="1329">
        <v>0.34066382341116025</v>
      </c>
      <c r="H198" s="1329">
        <v>0</v>
      </c>
      <c r="I198" s="1329">
        <v>0</v>
      </c>
      <c r="J198" s="1329">
        <v>39.832950814334467</v>
      </c>
      <c r="K198" s="1329">
        <v>85.40781095912925</v>
      </c>
      <c r="L198" s="1329">
        <v>127.53775750597069</v>
      </c>
      <c r="M198" s="455"/>
    </row>
    <row r="199" spans="1:13">
      <c r="A199" s="1337">
        <v>32</v>
      </c>
      <c r="B199" s="1311" t="s">
        <v>918</v>
      </c>
      <c r="C199" s="1329">
        <v>0</v>
      </c>
      <c r="D199" s="1329">
        <v>0</v>
      </c>
      <c r="E199" s="1329">
        <v>0</v>
      </c>
      <c r="F199" s="1329">
        <v>2.6434044998625916</v>
      </c>
      <c r="G199" s="1329">
        <v>0.46030649480213132</v>
      </c>
      <c r="H199" s="1329">
        <v>0</v>
      </c>
      <c r="I199" s="1329">
        <v>0</v>
      </c>
      <c r="J199" s="1329">
        <v>53.822462812091274</v>
      </c>
      <c r="K199" s="1329">
        <v>115.40341941113761</v>
      </c>
      <c r="L199" s="1329">
        <v>172.3295932178936</v>
      </c>
      <c r="M199" s="455"/>
    </row>
    <row r="200" spans="1:13">
      <c r="A200" s="1337">
        <v>36</v>
      </c>
      <c r="B200" s="1311" t="s">
        <v>919</v>
      </c>
      <c r="C200" s="1329">
        <v>0</v>
      </c>
      <c r="D200" s="1329">
        <v>0</v>
      </c>
      <c r="E200" s="1329">
        <v>0</v>
      </c>
      <c r="F200" s="1329">
        <v>2.9497137716477391</v>
      </c>
      <c r="G200" s="1329">
        <v>0.35028307345622389</v>
      </c>
      <c r="H200" s="1329">
        <v>0</v>
      </c>
      <c r="I200" s="1329">
        <v>0</v>
      </c>
      <c r="J200" s="1329">
        <v>15.489969471718208</v>
      </c>
      <c r="K200" s="1329">
        <v>458.45070508418524</v>
      </c>
      <c r="L200" s="1329">
        <v>477.24067140100743</v>
      </c>
      <c r="M200" s="455"/>
    </row>
    <row r="201" spans="1:13">
      <c r="A201" s="1337">
        <v>38</v>
      </c>
      <c r="B201" s="1311" t="s">
        <v>920</v>
      </c>
      <c r="C201" s="1329">
        <v>0</v>
      </c>
      <c r="D201" s="1329">
        <v>0</v>
      </c>
      <c r="E201" s="1329">
        <v>0</v>
      </c>
      <c r="F201" s="1329">
        <v>22.765579557578235</v>
      </c>
      <c r="G201" s="1329">
        <v>0.36510532452056743</v>
      </c>
      <c r="H201" s="1329">
        <v>0</v>
      </c>
      <c r="I201" s="1329">
        <v>0</v>
      </c>
      <c r="J201" s="1329">
        <v>10.84041228987831</v>
      </c>
      <c r="K201" s="1329">
        <v>52.486145856508095</v>
      </c>
      <c r="L201" s="1329">
        <v>86.457243028485209</v>
      </c>
      <c r="M201" s="455"/>
    </row>
    <row r="202" spans="1:13">
      <c r="A202" s="1337">
        <v>42</v>
      </c>
      <c r="B202" s="1311" t="s">
        <v>921</v>
      </c>
      <c r="C202" s="1329">
        <v>3.1135960105553617</v>
      </c>
      <c r="D202" s="1329">
        <v>0</v>
      </c>
      <c r="E202" s="1329">
        <v>0</v>
      </c>
      <c r="F202" s="1329">
        <v>124.92078281081463</v>
      </c>
      <c r="G202" s="1329">
        <v>28.399181219800653</v>
      </c>
      <c r="H202" s="1329">
        <v>0</v>
      </c>
      <c r="I202" s="1329">
        <v>0</v>
      </c>
      <c r="J202" s="1329">
        <v>369.40066689010541</v>
      </c>
      <c r="K202" s="1329">
        <v>139.38591080209423</v>
      </c>
      <c r="L202" s="1329">
        <v>665.22013773337028</v>
      </c>
      <c r="M202" s="455"/>
    </row>
    <row r="203" spans="1:13">
      <c r="A203" s="1317" t="s">
        <v>922</v>
      </c>
      <c r="B203" s="1311" t="s">
        <v>883</v>
      </c>
      <c r="C203" s="1329">
        <v>0</v>
      </c>
      <c r="D203" s="1329">
        <v>54.534791720557941</v>
      </c>
      <c r="E203" s="1329">
        <v>637.21820832302228</v>
      </c>
      <c r="F203" s="1329">
        <v>1426.5119410350285</v>
      </c>
      <c r="G203" s="1329">
        <v>245.67968749062175</v>
      </c>
      <c r="H203" s="1329">
        <v>1641.4750313183129</v>
      </c>
      <c r="I203" s="1329">
        <v>449.03351618547708</v>
      </c>
      <c r="J203" s="1329">
        <v>2.1496130696474633</v>
      </c>
      <c r="K203" s="1329">
        <v>0</v>
      </c>
      <c r="L203" s="1329">
        <v>4456.6027891426684</v>
      </c>
      <c r="M203" s="455"/>
    </row>
    <row r="204" spans="1:13" ht="15">
      <c r="A204" s="1342" t="s">
        <v>15</v>
      </c>
      <c r="B204" s="1343" t="s">
        <v>923</v>
      </c>
      <c r="C204" s="1344">
        <v>1311.218615629248</v>
      </c>
      <c r="D204" s="1344">
        <v>539.26612421789969</v>
      </c>
      <c r="E204" s="1344">
        <v>639.06135936916735</v>
      </c>
      <c r="F204" s="1344">
        <v>2184.6482050106374</v>
      </c>
      <c r="G204" s="1344">
        <v>578.08993583134611</v>
      </c>
      <c r="H204" s="1344">
        <v>1641.4750313183129</v>
      </c>
      <c r="I204" s="1344">
        <v>449.03351618547708</v>
      </c>
      <c r="J204" s="1344">
        <v>8506.3640951058496</v>
      </c>
      <c r="K204" s="1344">
        <v>8987.3247709556581</v>
      </c>
      <c r="L204" s="1344">
        <v>24836.481653623599</v>
      </c>
      <c r="M204" s="455"/>
    </row>
    <row r="205" spans="1:13">
      <c r="A205" s="1337">
        <v>19</v>
      </c>
      <c r="B205" s="1338" t="s">
        <v>924</v>
      </c>
      <c r="C205" s="1329">
        <v>824.21017842737149</v>
      </c>
      <c r="D205" s="1329">
        <v>1790.5700268416786</v>
      </c>
      <c r="E205" s="1329">
        <v>0</v>
      </c>
      <c r="F205" s="1329">
        <v>-5.3118245412456125E-4</v>
      </c>
      <c r="G205" s="1329">
        <v>542.99645339310644</v>
      </c>
      <c r="H205" s="1329">
        <v>0</v>
      </c>
      <c r="I205" s="1329">
        <v>0</v>
      </c>
      <c r="J205" s="1329">
        <v>208.61296215912995</v>
      </c>
      <c r="K205" s="1329">
        <v>466.08348265092775</v>
      </c>
      <c r="L205" s="1329">
        <v>3832.4725722897597</v>
      </c>
      <c r="M205" s="455"/>
    </row>
    <row r="206" spans="1:13">
      <c r="A206" s="1337">
        <v>35</v>
      </c>
      <c r="B206" s="1311" t="s">
        <v>925</v>
      </c>
      <c r="C206" s="1329">
        <v>0</v>
      </c>
      <c r="D206" s="1329">
        <v>0</v>
      </c>
      <c r="E206" s="1329">
        <v>0</v>
      </c>
      <c r="F206" s="1329">
        <v>0</v>
      </c>
      <c r="G206" s="1329">
        <v>0</v>
      </c>
      <c r="H206" s="1329">
        <v>0</v>
      </c>
      <c r="I206" s="1329">
        <v>0</v>
      </c>
      <c r="J206" s="1329">
        <v>0</v>
      </c>
      <c r="K206" s="1329">
        <v>0</v>
      </c>
      <c r="L206" s="1329">
        <v>0</v>
      </c>
      <c r="M206" s="455"/>
    </row>
    <row r="207" spans="1:13" ht="13.5" thickBot="1">
      <c r="A207" s="1345" t="s">
        <v>15</v>
      </c>
      <c r="B207" s="1318" t="s">
        <v>926</v>
      </c>
      <c r="C207" s="1346">
        <v>2135.4287940566196</v>
      </c>
      <c r="D207" s="1346">
        <v>2329.8361510595782</v>
      </c>
      <c r="E207" s="1346">
        <v>639.06135936916735</v>
      </c>
      <c r="F207" s="1346">
        <v>2184.6476738281831</v>
      </c>
      <c r="G207" s="1346">
        <v>1121.0863892244524</v>
      </c>
      <c r="H207" s="1346">
        <v>1641.4750313183129</v>
      </c>
      <c r="I207" s="1346">
        <v>449.03351618547708</v>
      </c>
      <c r="J207" s="1346">
        <v>8714.9770572649795</v>
      </c>
      <c r="K207" s="1346">
        <v>9453.4082536065853</v>
      </c>
      <c r="L207" s="1346">
        <v>28668.95422591336</v>
      </c>
      <c r="M207" s="455"/>
    </row>
    <row r="208" spans="1:13" ht="13.5" thickTop="1">
      <c r="M208" s="455"/>
    </row>
    <row r="209" spans="1:13">
      <c r="M209" s="1350"/>
    </row>
    <row r="210" spans="1:13">
      <c r="A210" s="1330">
        <v>2009</v>
      </c>
      <c r="B210" s="1328"/>
      <c r="C210" s="1331"/>
      <c r="D210" s="1332"/>
      <c r="E210" s="1333"/>
      <c r="F210" s="1333"/>
      <c r="G210" s="1333"/>
      <c r="H210" s="1333"/>
      <c r="I210" s="1332"/>
      <c r="J210" s="1332"/>
      <c r="K210" s="1333"/>
      <c r="L210" s="1333"/>
    </row>
    <row r="211" spans="1:13">
      <c r="A211" s="1334" t="s">
        <v>895</v>
      </c>
      <c r="B211" s="1335" t="s">
        <v>896</v>
      </c>
      <c r="C211" s="1329">
        <v>0</v>
      </c>
      <c r="D211" s="1329">
        <v>0</v>
      </c>
      <c r="E211" s="1329">
        <v>0</v>
      </c>
      <c r="F211" s="1329">
        <v>131.56699694257463</v>
      </c>
      <c r="G211" s="1329">
        <v>29.599472495970218</v>
      </c>
      <c r="H211" s="1329">
        <v>0</v>
      </c>
      <c r="I211" s="1329">
        <v>0</v>
      </c>
      <c r="J211" s="1329">
        <v>111.15703982673381</v>
      </c>
      <c r="K211" s="1329">
        <v>132.91716376014384</v>
      </c>
      <c r="L211" s="1329">
        <v>405.24067302542244</v>
      </c>
    </row>
    <row r="212" spans="1:13">
      <c r="A212" s="1337">
        <v>10</v>
      </c>
      <c r="B212" s="1338" t="s">
        <v>897</v>
      </c>
      <c r="C212" s="1329">
        <v>26.808924235881378</v>
      </c>
      <c r="D212" s="1329">
        <v>0</v>
      </c>
      <c r="E212" s="1329">
        <v>0</v>
      </c>
      <c r="F212" s="1329">
        <v>93.530981900694215</v>
      </c>
      <c r="G212" s="1329">
        <v>67.48139902855776</v>
      </c>
      <c r="H212" s="1329">
        <v>0</v>
      </c>
      <c r="I212" s="1329">
        <v>0</v>
      </c>
      <c r="J212" s="1329">
        <v>1242.7491394073572</v>
      </c>
      <c r="K212" s="1329">
        <v>736.11483280855441</v>
      </c>
      <c r="L212" s="1329">
        <v>2166.6852773810451</v>
      </c>
      <c r="M212" s="1326"/>
    </row>
    <row r="213" spans="1:13">
      <c r="A213" s="1337">
        <v>11</v>
      </c>
      <c r="B213" s="1338" t="s">
        <v>898</v>
      </c>
      <c r="C213" s="1329">
        <v>6.4293903761304829</v>
      </c>
      <c r="D213" s="1329">
        <v>0</v>
      </c>
      <c r="E213" s="1329">
        <v>0</v>
      </c>
      <c r="F213" s="1329">
        <v>22.43085882937099</v>
      </c>
      <c r="G213" s="1329">
        <v>16.183575799783164</v>
      </c>
      <c r="H213" s="1329">
        <v>0</v>
      </c>
      <c r="I213" s="1329">
        <v>0</v>
      </c>
      <c r="J213" s="1329">
        <v>298.0395366314637</v>
      </c>
      <c r="K213" s="1329">
        <v>176.53709563816906</v>
      </c>
      <c r="L213" s="1329">
        <v>519.62045727491738</v>
      </c>
      <c r="M213" s="1356"/>
    </row>
    <row r="214" spans="1:13">
      <c r="A214" s="1337">
        <v>12</v>
      </c>
      <c r="B214" s="1338" t="s">
        <v>899</v>
      </c>
      <c r="C214" s="1329">
        <v>0</v>
      </c>
      <c r="D214" s="1329">
        <v>0</v>
      </c>
      <c r="E214" s="1329">
        <v>0</v>
      </c>
      <c r="F214" s="1329">
        <v>0</v>
      </c>
      <c r="G214" s="1329">
        <v>0</v>
      </c>
      <c r="H214" s="1329">
        <v>0</v>
      </c>
      <c r="I214" s="1329">
        <v>0</v>
      </c>
      <c r="J214" s="1329">
        <v>6.3523069888395973</v>
      </c>
      <c r="K214" s="1329">
        <v>10.908307950253624</v>
      </c>
      <c r="L214" s="1329">
        <v>17.260614939093223</v>
      </c>
      <c r="M214" s="1356"/>
    </row>
    <row r="215" spans="1:13">
      <c r="A215" s="1337">
        <v>13</v>
      </c>
      <c r="B215" s="1338" t="s">
        <v>900</v>
      </c>
      <c r="C215" s="1329">
        <v>37.85159978637288</v>
      </c>
      <c r="D215" s="1329">
        <v>0</v>
      </c>
      <c r="E215" s="1329">
        <v>0</v>
      </c>
      <c r="F215" s="1329">
        <v>25.924339784000811</v>
      </c>
      <c r="G215" s="1329">
        <v>0</v>
      </c>
      <c r="H215" s="1329">
        <v>0</v>
      </c>
      <c r="I215" s="1329">
        <v>0</v>
      </c>
      <c r="J215" s="1329">
        <v>275.25974428703142</v>
      </c>
      <c r="K215" s="1329">
        <v>167.76940623862106</v>
      </c>
      <c r="L215" s="1329">
        <v>506.80509009602616</v>
      </c>
      <c r="M215" s="1356"/>
    </row>
    <row r="216" spans="1:13">
      <c r="A216" s="1337">
        <v>14</v>
      </c>
      <c r="B216" s="1338" t="s">
        <v>901</v>
      </c>
      <c r="C216" s="1329">
        <v>10.873287978885029</v>
      </c>
      <c r="D216" s="1329">
        <v>0</v>
      </c>
      <c r="E216" s="1329">
        <v>0</v>
      </c>
      <c r="F216" s="1329">
        <v>19.806530570952617</v>
      </c>
      <c r="G216" s="1329">
        <v>0</v>
      </c>
      <c r="H216" s="1329">
        <v>0</v>
      </c>
      <c r="I216" s="1329">
        <v>0</v>
      </c>
      <c r="J216" s="1329">
        <v>130.69816512115401</v>
      </c>
      <c r="K216" s="1329">
        <v>73.372578642824436</v>
      </c>
      <c r="L216" s="1329">
        <v>234.75056231381609</v>
      </c>
      <c r="M216" s="1356"/>
    </row>
    <row r="217" spans="1:13">
      <c r="A217" s="1337">
        <v>15</v>
      </c>
      <c r="B217" s="1338" t="s">
        <v>902</v>
      </c>
      <c r="C217" s="1329">
        <v>0</v>
      </c>
      <c r="D217" s="1329">
        <v>0</v>
      </c>
      <c r="E217" s="1329">
        <v>0</v>
      </c>
      <c r="F217" s="1329">
        <v>0</v>
      </c>
      <c r="G217" s="1329">
        <v>0</v>
      </c>
      <c r="H217" s="1329">
        <v>0</v>
      </c>
      <c r="I217" s="1329">
        <v>0</v>
      </c>
      <c r="J217" s="1329">
        <v>16.036271921798619</v>
      </c>
      <c r="K217" s="1329">
        <v>17.901023855476438</v>
      </c>
      <c r="L217" s="1329">
        <v>33.937295777275054</v>
      </c>
      <c r="M217" s="1356"/>
    </row>
    <row r="218" spans="1:13">
      <c r="A218" s="1337">
        <v>16</v>
      </c>
      <c r="B218" s="1335" t="s">
        <v>903</v>
      </c>
      <c r="C218" s="1329">
        <v>0</v>
      </c>
      <c r="D218" s="1329">
        <v>0</v>
      </c>
      <c r="E218" s="1329">
        <v>0</v>
      </c>
      <c r="F218" s="1329">
        <v>1.7268376762703819</v>
      </c>
      <c r="G218" s="1329">
        <v>0.2241311178685978</v>
      </c>
      <c r="H218" s="1329">
        <v>0</v>
      </c>
      <c r="I218" s="1329">
        <v>0</v>
      </c>
      <c r="J218" s="1329">
        <v>94.7355497820122</v>
      </c>
      <c r="K218" s="1329">
        <v>205.61261689564915</v>
      </c>
      <c r="L218" s="1329">
        <v>302.29913547180035</v>
      </c>
      <c r="M218" s="1356"/>
    </row>
    <row r="219" spans="1:13">
      <c r="A219" s="1337">
        <v>17</v>
      </c>
      <c r="B219" s="1338" t="s">
        <v>904</v>
      </c>
      <c r="C219" s="1329">
        <v>70.656168576041793</v>
      </c>
      <c r="D219" s="1329">
        <v>0</v>
      </c>
      <c r="E219" s="1329">
        <v>0</v>
      </c>
      <c r="F219" s="1329">
        <v>29.756972983774002</v>
      </c>
      <c r="G219" s="1329">
        <v>0</v>
      </c>
      <c r="H219" s="1329">
        <v>0</v>
      </c>
      <c r="I219" s="1329">
        <v>0</v>
      </c>
      <c r="J219" s="1329">
        <v>559.73757309387827</v>
      </c>
      <c r="K219" s="1329">
        <v>612.86905244417244</v>
      </c>
      <c r="L219" s="1329">
        <v>1273.0197670978664</v>
      </c>
      <c r="M219" s="1356"/>
    </row>
    <row r="220" spans="1:13">
      <c r="A220" s="1337">
        <v>18</v>
      </c>
      <c r="B220" s="1338" t="s">
        <v>905</v>
      </c>
      <c r="C220" s="1329">
        <v>0</v>
      </c>
      <c r="D220" s="1329">
        <v>0</v>
      </c>
      <c r="E220" s="1329">
        <v>0</v>
      </c>
      <c r="F220" s="1329">
        <v>3.9967646591678143</v>
      </c>
      <c r="G220" s="1329">
        <v>0</v>
      </c>
      <c r="H220" s="1329">
        <v>0</v>
      </c>
      <c r="I220" s="1329">
        <v>0</v>
      </c>
      <c r="J220" s="1329">
        <v>100.33261449743176</v>
      </c>
      <c r="K220" s="1329">
        <v>338.92417257183348</v>
      </c>
      <c r="L220" s="1329">
        <v>443.25355172843308</v>
      </c>
      <c r="M220" s="1356"/>
    </row>
    <row r="221" spans="1:13">
      <c r="A221" s="1337">
        <v>20</v>
      </c>
      <c r="B221" s="1338" t="s">
        <v>906</v>
      </c>
      <c r="C221" s="1329">
        <v>44.237916434911703</v>
      </c>
      <c r="D221" s="1329">
        <v>0</v>
      </c>
      <c r="E221" s="1329">
        <v>0</v>
      </c>
      <c r="F221" s="1329">
        <v>131.68674368355155</v>
      </c>
      <c r="G221" s="1329">
        <v>64.0634991960804</v>
      </c>
      <c r="H221" s="1329">
        <v>0</v>
      </c>
      <c r="I221" s="1329">
        <v>0</v>
      </c>
      <c r="J221" s="1329">
        <v>1359.0126859504694</v>
      </c>
      <c r="K221" s="1329">
        <v>1378.5168699862593</v>
      </c>
      <c r="L221" s="1329">
        <v>2977.5177152512724</v>
      </c>
      <c r="M221" s="1356"/>
    </row>
    <row r="222" spans="1:13">
      <c r="A222" s="1337">
        <v>21</v>
      </c>
      <c r="B222" s="1311" t="s">
        <v>907</v>
      </c>
      <c r="C222" s="1329">
        <v>4.6081088747049792</v>
      </c>
      <c r="D222" s="1329">
        <v>0</v>
      </c>
      <c r="E222" s="1329">
        <v>0</v>
      </c>
      <c r="F222" s="1329">
        <v>13.717347044181261</v>
      </c>
      <c r="G222" s="1329">
        <v>6.6732704200584401</v>
      </c>
      <c r="H222" s="1329">
        <v>0</v>
      </c>
      <c r="I222" s="1329">
        <v>0</v>
      </c>
      <c r="J222" s="1329">
        <v>141.56359348838549</v>
      </c>
      <c r="K222" s="1329">
        <v>143.59527605375771</v>
      </c>
      <c r="L222" s="1329">
        <v>310.1575958810879</v>
      </c>
      <c r="M222" s="1356"/>
    </row>
    <row r="223" spans="1:13">
      <c r="A223" s="1337">
        <v>22</v>
      </c>
      <c r="B223" s="1311" t="s">
        <v>908</v>
      </c>
      <c r="C223" s="1329">
        <v>130.15809676136209</v>
      </c>
      <c r="D223" s="1329">
        <v>0</v>
      </c>
      <c r="E223" s="1329">
        <v>0</v>
      </c>
      <c r="F223" s="1329">
        <v>1.4700377976227741</v>
      </c>
      <c r="G223" s="1329">
        <v>0.28064094400621759</v>
      </c>
      <c r="H223" s="1329">
        <v>0</v>
      </c>
      <c r="I223" s="1329">
        <v>0</v>
      </c>
      <c r="J223" s="1329">
        <v>217.19179783581953</v>
      </c>
      <c r="K223" s="1329">
        <v>839.749286808379</v>
      </c>
      <c r="L223" s="1329">
        <v>1188.8498601471897</v>
      </c>
      <c r="M223" s="1356"/>
    </row>
    <row r="224" spans="1:13">
      <c r="A224" s="1337">
        <v>23</v>
      </c>
      <c r="B224" s="1311" t="s">
        <v>909</v>
      </c>
      <c r="C224" s="1329">
        <v>711.26759109490536</v>
      </c>
      <c r="D224" s="1329">
        <v>0</v>
      </c>
      <c r="E224" s="1329">
        <v>0</v>
      </c>
      <c r="F224" s="1329">
        <v>43.170846851032273</v>
      </c>
      <c r="G224" s="1329">
        <v>0</v>
      </c>
      <c r="H224" s="1329">
        <v>0</v>
      </c>
      <c r="I224" s="1329">
        <v>0</v>
      </c>
      <c r="J224" s="1329">
        <v>1407.6572196713144</v>
      </c>
      <c r="K224" s="1329">
        <v>469.852253369077</v>
      </c>
      <c r="L224" s="1329">
        <v>2631.9479109863291</v>
      </c>
      <c r="M224" s="1356"/>
    </row>
    <row r="225" spans="1:13">
      <c r="A225" s="1337">
        <v>24</v>
      </c>
      <c r="B225" s="1311" t="s">
        <v>910</v>
      </c>
      <c r="C225" s="1329">
        <v>60.481779153508256</v>
      </c>
      <c r="D225" s="1329">
        <v>409.33992210513139</v>
      </c>
      <c r="E225" s="1329">
        <v>4.7043898775046191</v>
      </c>
      <c r="F225" s="1329">
        <v>0.93847665633117872</v>
      </c>
      <c r="G225" s="1329">
        <v>3.2709802809033088</v>
      </c>
      <c r="H225" s="1329">
        <v>0</v>
      </c>
      <c r="I225" s="1329">
        <v>0</v>
      </c>
      <c r="J225" s="1329">
        <v>600.07801449744306</v>
      </c>
      <c r="K225" s="1329">
        <v>833.23568765137065</v>
      </c>
      <c r="L225" s="1329">
        <v>1912.0492502221925</v>
      </c>
      <c r="M225" s="1356"/>
    </row>
    <row r="226" spans="1:13">
      <c r="A226" s="1339">
        <v>25</v>
      </c>
      <c r="B226" s="1328" t="s">
        <v>911</v>
      </c>
      <c r="C226" s="1329">
        <v>9.6545296749053158</v>
      </c>
      <c r="D226" s="1329">
        <v>0</v>
      </c>
      <c r="E226" s="1329">
        <v>0</v>
      </c>
      <c r="F226" s="1329">
        <v>0</v>
      </c>
      <c r="G226" s="1329">
        <v>0</v>
      </c>
      <c r="H226" s="1329">
        <v>0</v>
      </c>
      <c r="I226" s="1329">
        <v>0</v>
      </c>
      <c r="J226" s="1329">
        <v>251.23164874735645</v>
      </c>
      <c r="K226" s="1329">
        <v>395.15824629613888</v>
      </c>
      <c r="L226" s="1329">
        <v>656.04442471840071</v>
      </c>
      <c r="M226" s="1356"/>
    </row>
    <row r="227" spans="1:13">
      <c r="A227" s="1337">
        <v>26</v>
      </c>
      <c r="B227" s="1340" t="s">
        <v>912</v>
      </c>
      <c r="C227" s="1329">
        <v>3.2181765583017721</v>
      </c>
      <c r="D227" s="1329">
        <v>0</v>
      </c>
      <c r="E227" s="1329">
        <v>0</v>
      </c>
      <c r="F227" s="1329">
        <v>0</v>
      </c>
      <c r="G227" s="1329">
        <v>0</v>
      </c>
      <c r="H227" s="1329">
        <v>0</v>
      </c>
      <c r="I227" s="1329">
        <v>0</v>
      </c>
      <c r="J227" s="1329">
        <v>96.611985287343614</v>
      </c>
      <c r="K227" s="1329">
        <v>340.07886878460994</v>
      </c>
      <c r="L227" s="1329">
        <v>439.9090306302553</v>
      </c>
      <c r="M227" s="1356"/>
    </row>
    <row r="228" spans="1:13">
      <c r="A228" s="1341">
        <v>27</v>
      </c>
      <c r="B228" s="1340" t="s">
        <v>913</v>
      </c>
      <c r="C228" s="1329">
        <v>0</v>
      </c>
      <c r="D228" s="1329">
        <v>0</v>
      </c>
      <c r="E228" s="1329">
        <v>0</v>
      </c>
      <c r="F228" s="1329">
        <v>0</v>
      </c>
      <c r="G228" s="1329">
        <v>0</v>
      </c>
      <c r="H228" s="1329">
        <v>0</v>
      </c>
      <c r="I228" s="1329">
        <v>0</v>
      </c>
      <c r="J228" s="1329">
        <v>120.01681505612054</v>
      </c>
      <c r="K228" s="1329">
        <v>214.9101884289507</v>
      </c>
      <c r="L228" s="1329">
        <v>334.92700348507122</v>
      </c>
      <c r="M228" s="1356"/>
    </row>
    <row r="229" spans="1:13">
      <c r="A229" s="1337">
        <v>28</v>
      </c>
      <c r="B229" s="1311" t="s">
        <v>914</v>
      </c>
      <c r="C229" s="1329">
        <v>0</v>
      </c>
      <c r="D229" s="1329">
        <v>0</v>
      </c>
      <c r="E229" s="1329">
        <v>0</v>
      </c>
      <c r="F229" s="1329">
        <v>0</v>
      </c>
      <c r="G229" s="1329">
        <v>0</v>
      </c>
      <c r="H229" s="1329">
        <v>0</v>
      </c>
      <c r="I229" s="1329">
        <v>0</v>
      </c>
      <c r="J229" s="1329">
        <v>151.17826663595505</v>
      </c>
      <c r="K229" s="1329">
        <v>265.8951218616167</v>
      </c>
      <c r="L229" s="1329">
        <v>417.07338849757173</v>
      </c>
      <c r="M229" s="1356"/>
    </row>
    <row r="230" spans="1:13">
      <c r="A230" s="1337">
        <v>29</v>
      </c>
      <c r="B230" s="1311" t="s">
        <v>915</v>
      </c>
      <c r="C230" s="1329">
        <v>32.483719895945519</v>
      </c>
      <c r="D230" s="1329">
        <v>0</v>
      </c>
      <c r="E230" s="1329">
        <v>0</v>
      </c>
      <c r="F230" s="1329">
        <v>57.281597242913172</v>
      </c>
      <c r="G230" s="1329">
        <v>5.4351970862999801</v>
      </c>
      <c r="H230" s="1329">
        <v>0</v>
      </c>
      <c r="I230" s="1329">
        <v>0</v>
      </c>
      <c r="J230" s="1329">
        <v>166.05200897405882</v>
      </c>
      <c r="K230" s="1329">
        <v>272.70613940711468</v>
      </c>
      <c r="L230" s="1329">
        <v>533.95866260633215</v>
      </c>
      <c r="M230" s="1356"/>
    </row>
    <row r="231" spans="1:13">
      <c r="A231" s="1337">
        <v>30</v>
      </c>
      <c r="B231" s="1311" t="s">
        <v>916</v>
      </c>
      <c r="C231" s="1329">
        <v>0</v>
      </c>
      <c r="D231" s="1329">
        <v>0</v>
      </c>
      <c r="E231" s="1329">
        <v>0</v>
      </c>
      <c r="F231" s="1329">
        <v>34.247749506119021</v>
      </c>
      <c r="G231" s="1329">
        <v>10.069288506827275</v>
      </c>
      <c r="H231" s="1329">
        <v>0</v>
      </c>
      <c r="I231" s="1329">
        <v>0</v>
      </c>
      <c r="J231" s="1329">
        <v>68.726820665622256</v>
      </c>
      <c r="K231" s="1329">
        <v>158.28387624515747</v>
      </c>
      <c r="L231" s="1329">
        <v>271.32773492372604</v>
      </c>
      <c r="M231" s="1356"/>
    </row>
    <row r="232" spans="1:13">
      <c r="A232" s="1337">
        <v>31</v>
      </c>
      <c r="B232" s="1311" t="s">
        <v>917</v>
      </c>
      <c r="C232" s="1329">
        <v>0</v>
      </c>
      <c r="D232" s="1329">
        <v>0</v>
      </c>
      <c r="E232" s="1329">
        <v>0</v>
      </c>
      <c r="F232" s="1329">
        <v>0.26470883186777572</v>
      </c>
      <c r="G232" s="1329">
        <v>4.9711126796260337E-2</v>
      </c>
      <c r="H232" s="1329">
        <v>0</v>
      </c>
      <c r="I232" s="1329">
        <v>0</v>
      </c>
      <c r="J232" s="1329">
        <v>36.331651263151471</v>
      </c>
      <c r="K232" s="1329">
        <v>78.552492658603839</v>
      </c>
      <c r="L232" s="1329">
        <v>115.19856388041934</v>
      </c>
      <c r="M232" s="1356"/>
    </row>
    <row r="233" spans="1:13">
      <c r="A233" s="1337">
        <v>32</v>
      </c>
      <c r="B233" s="1311" t="s">
        <v>918</v>
      </c>
      <c r="C233" s="1329">
        <v>0</v>
      </c>
      <c r="D233" s="1329">
        <v>0</v>
      </c>
      <c r="E233" s="1329">
        <v>0</v>
      </c>
      <c r="F233" s="1329">
        <v>0.35767576762373299</v>
      </c>
      <c r="G233" s="1329">
        <v>6.7169898755681218E-2</v>
      </c>
      <c r="H233" s="1329">
        <v>0</v>
      </c>
      <c r="I233" s="1329">
        <v>0</v>
      </c>
      <c r="J233" s="1329">
        <v>49.091491065460772</v>
      </c>
      <c r="K233" s="1329">
        <v>106.14048240165302</v>
      </c>
      <c r="L233" s="1329">
        <v>155.6568191334932</v>
      </c>
      <c r="M233" s="1356"/>
    </row>
    <row r="234" spans="1:13">
      <c r="A234" s="1337">
        <v>36</v>
      </c>
      <c r="B234" s="1311" t="s">
        <v>919</v>
      </c>
      <c r="C234" s="1329">
        <v>0</v>
      </c>
      <c r="D234" s="1329">
        <v>0</v>
      </c>
      <c r="E234" s="1329">
        <v>0</v>
      </c>
      <c r="F234" s="1329">
        <v>0.39912209334562476</v>
      </c>
      <c r="G234" s="1329">
        <v>5.1114809036091113E-2</v>
      </c>
      <c r="H234" s="1329">
        <v>0</v>
      </c>
      <c r="I234" s="1329">
        <v>0</v>
      </c>
      <c r="J234" s="1329">
        <v>14.128407698101174</v>
      </c>
      <c r="K234" s="1329">
        <v>421.65283527393626</v>
      </c>
      <c r="L234" s="1329">
        <v>436.23147987441916</v>
      </c>
      <c r="M234" s="1356"/>
    </row>
    <row r="235" spans="1:13">
      <c r="A235" s="1337">
        <v>38</v>
      </c>
      <c r="B235" s="1311" t="s">
        <v>920</v>
      </c>
      <c r="C235" s="1329">
        <v>0</v>
      </c>
      <c r="D235" s="1329">
        <v>0</v>
      </c>
      <c r="E235" s="1329">
        <v>0</v>
      </c>
      <c r="F235" s="1329">
        <v>3.0803821904968496</v>
      </c>
      <c r="G235" s="1329">
        <v>5.3277735509138634E-2</v>
      </c>
      <c r="H235" s="1329">
        <v>0</v>
      </c>
      <c r="I235" s="1329">
        <v>0</v>
      </c>
      <c r="J235" s="1329">
        <v>9.8875446285768867</v>
      </c>
      <c r="K235" s="1329">
        <v>48.273308269717027</v>
      </c>
      <c r="L235" s="1329">
        <v>61.2945128242999</v>
      </c>
      <c r="M235" s="1356"/>
    </row>
    <row r="236" spans="1:13">
      <c r="A236" s="1337">
        <v>42</v>
      </c>
      <c r="B236" s="1311" t="s">
        <v>921</v>
      </c>
      <c r="C236" s="1329">
        <v>3.0291821553346052</v>
      </c>
      <c r="D236" s="1329">
        <v>0</v>
      </c>
      <c r="E236" s="1329">
        <v>0</v>
      </c>
      <c r="F236" s="1329">
        <v>120.65232071463332</v>
      </c>
      <c r="G236" s="1329">
        <v>20.437731009122295</v>
      </c>
      <c r="H236" s="1329">
        <v>0</v>
      </c>
      <c r="I236" s="1329">
        <v>0</v>
      </c>
      <c r="J236" s="1329">
        <v>320.90631839240967</v>
      </c>
      <c r="K236" s="1329">
        <v>136.39581885216163</v>
      </c>
      <c r="L236" s="1329">
        <v>601.42137112366152</v>
      </c>
      <c r="M236" s="1356"/>
    </row>
    <row r="237" spans="1:13">
      <c r="A237" s="1317" t="s">
        <v>922</v>
      </c>
      <c r="B237" s="1311" t="s">
        <v>883</v>
      </c>
      <c r="C237" s="1329">
        <v>0</v>
      </c>
      <c r="D237" s="1329">
        <v>75.186712508726458</v>
      </c>
      <c r="E237" s="1329">
        <v>671.00986360524507</v>
      </c>
      <c r="F237" s="1329">
        <v>1473.3630561267491</v>
      </c>
      <c r="G237" s="1329">
        <v>213.15268482705469</v>
      </c>
      <c r="H237" s="1329">
        <v>1611.6744928824505</v>
      </c>
      <c r="I237" s="1329">
        <v>415.02565744561963</v>
      </c>
      <c r="J237" s="1329">
        <v>2.4935511607910574</v>
      </c>
      <c r="K237" s="1329">
        <v>0</v>
      </c>
      <c r="L237" s="1329">
        <v>4461.9060185566368</v>
      </c>
      <c r="M237" s="1356"/>
    </row>
    <row r="238" spans="1:13" ht="15">
      <c r="A238" s="1342" t="s">
        <v>15</v>
      </c>
      <c r="B238" s="1343" t="s">
        <v>923</v>
      </c>
      <c r="C238" s="1344">
        <v>1151.7584715571913</v>
      </c>
      <c r="D238" s="1344">
        <v>484.52663461385782</v>
      </c>
      <c r="E238" s="1344">
        <v>675.71425348274965</v>
      </c>
      <c r="F238" s="1344">
        <v>2209.3703478532734</v>
      </c>
      <c r="G238" s="1344">
        <v>437.09314428262951</v>
      </c>
      <c r="H238" s="1344">
        <v>1611.6744928824505</v>
      </c>
      <c r="I238" s="1344">
        <v>415.02565744561963</v>
      </c>
      <c r="J238" s="1344">
        <v>7847.2577625760805</v>
      </c>
      <c r="K238" s="1344">
        <v>8575.9230031541993</v>
      </c>
      <c r="L238" s="1344">
        <v>23408.343767848051</v>
      </c>
      <c r="M238" s="1356"/>
    </row>
    <row r="239" spans="1:13">
      <c r="A239" s="1337">
        <v>19</v>
      </c>
      <c r="B239" s="1338" t="s">
        <v>924</v>
      </c>
      <c r="C239" s="1329">
        <v>1023.0998848894753</v>
      </c>
      <c r="D239" s="1329">
        <v>1999.6813839985707</v>
      </c>
      <c r="E239" s="1329">
        <v>0</v>
      </c>
      <c r="F239" s="1329">
        <v>0</v>
      </c>
      <c r="G239" s="1329">
        <v>686.22344435458956</v>
      </c>
      <c r="H239" s="1329">
        <v>0</v>
      </c>
      <c r="I239" s="1329">
        <v>0</v>
      </c>
      <c r="J239" s="1329">
        <v>176.37241192448752</v>
      </c>
      <c r="K239" s="1329">
        <v>436.11821670503747</v>
      </c>
      <c r="L239" s="1329">
        <v>4321.4953418721607</v>
      </c>
      <c r="M239" s="1356"/>
    </row>
    <row r="240" spans="1:13">
      <c r="A240" s="1337">
        <v>35</v>
      </c>
      <c r="B240" s="1311" t="s">
        <v>925</v>
      </c>
      <c r="C240" s="1329">
        <v>0</v>
      </c>
      <c r="D240" s="1329">
        <v>0</v>
      </c>
      <c r="E240" s="1329">
        <v>0</v>
      </c>
      <c r="F240" s="1329">
        <v>0</v>
      </c>
      <c r="G240" s="1329">
        <v>0</v>
      </c>
      <c r="H240" s="1329">
        <v>0</v>
      </c>
      <c r="I240" s="1329">
        <v>0</v>
      </c>
      <c r="J240" s="1329">
        <v>0</v>
      </c>
      <c r="K240" s="1329">
        <v>0</v>
      </c>
      <c r="L240" s="1329">
        <v>0</v>
      </c>
      <c r="M240" s="1356"/>
    </row>
    <row r="241" spans="1:13" ht="13.5" thickBot="1">
      <c r="A241" s="1345" t="s">
        <v>15</v>
      </c>
      <c r="B241" s="1318" t="s">
        <v>926</v>
      </c>
      <c r="C241" s="1346">
        <v>2174.8583564466667</v>
      </c>
      <c r="D241" s="1346">
        <v>2484.2080186124285</v>
      </c>
      <c r="E241" s="1346">
        <v>675.71425348274965</v>
      </c>
      <c r="F241" s="1346">
        <v>2209.3703478532734</v>
      </c>
      <c r="G241" s="1346">
        <v>1123.316588637219</v>
      </c>
      <c r="H241" s="1346">
        <v>1611.6744928824505</v>
      </c>
      <c r="I241" s="1346">
        <v>415.02565744561963</v>
      </c>
      <c r="J241" s="1346">
        <v>8023.6301745005676</v>
      </c>
      <c r="K241" s="1346">
        <v>9012.0412198592367</v>
      </c>
      <c r="L241" s="1346">
        <v>27729.839109720211</v>
      </c>
      <c r="M241" s="1356"/>
    </row>
    <row r="242" spans="1:13" ht="13.5" thickTop="1">
      <c r="M242" s="1356"/>
    </row>
    <row r="243" spans="1:13">
      <c r="M243" s="1356"/>
    </row>
    <row r="244" spans="1:13">
      <c r="A244" s="1330">
        <v>2008</v>
      </c>
      <c r="B244" s="1357" t="s">
        <v>927</v>
      </c>
      <c r="C244" s="1331"/>
      <c r="D244" s="1332"/>
      <c r="E244" s="1333"/>
      <c r="F244" s="1333"/>
      <c r="G244" s="1333"/>
      <c r="H244" s="1333"/>
      <c r="I244" s="1332"/>
      <c r="J244" s="1332"/>
      <c r="K244" s="1333"/>
      <c r="L244" s="1333"/>
    </row>
    <row r="245" spans="1:13">
      <c r="A245" s="1358">
        <v>14</v>
      </c>
      <c r="B245" s="1359" t="s">
        <v>896</v>
      </c>
      <c r="C245" s="1360">
        <v>0</v>
      </c>
      <c r="D245" s="1360">
        <v>0</v>
      </c>
      <c r="E245" s="1360">
        <v>0</v>
      </c>
      <c r="F245" s="1360">
        <v>148.43268243314918</v>
      </c>
      <c r="G245" s="1360">
        <v>29.967430266292212</v>
      </c>
      <c r="H245" s="1360">
        <v>0</v>
      </c>
      <c r="I245" s="1360">
        <v>0</v>
      </c>
      <c r="J245" s="1360">
        <v>143.52330216838749</v>
      </c>
      <c r="K245" s="1360">
        <v>150.3747240841187</v>
      </c>
      <c r="L245" s="1360">
        <v>472.29813895194764</v>
      </c>
    </row>
    <row r="246" spans="1:13">
      <c r="A246" s="1361">
        <v>15</v>
      </c>
      <c r="B246" s="1362" t="s">
        <v>928</v>
      </c>
      <c r="C246" s="1363">
        <v>28.043126927971439</v>
      </c>
      <c r="D246" s="1363">
        <v>0</v>
      </c>
      <c r="E246" s="1363">
        <v>0</v>
      </c>
      <c r="F246" s="1363">
        <v>171.09801864865224</v>
      </c>
      <c r="G246" s="1363">
        <v>70.394373040566933</v>
      </c>
      <c r="H246" s="1363">
        <v>0</v>
      </c>
      <c r="I246" s="1363">
        <v>0</v>
      </c>
      <c r="J246" s="1363">
        <v>1798.9361148716987</v>
      </c>
      <c r="K246" s="1363">
        <v>1041.4330077795821</v>
      </c>
      <c r="L246" s="1363">
        <v>3109.9046412684716</v>
      </c>
      <c r="M246" s="1326"/>
    </row>
    <row r="247" spans="1:13">
      <c r="A247" s="1361">
        <v>16</v>
      </c>
      <c r="B247" s="1362" t="s">
        <v>899</v>
      </c>
      <c r="C247" s="1363">
        <v>0</v>
      </c>
      <c r="D247" s="1363">
        <v>0</v>
      </c>
      <c r="E247" s="1363">
        <v>0</v>
      </c>
      <c r="F247" s="1363">
        <v>0</v>
      </c>
      <c r="G247" s="1363">
        <v>0</v>
      </c>
      <c r="H247" s="1363">
        <v>0</v>
      </c>
      <c r="I247" s="1363">
        <v>0</v>
      </c>
      <c r="J247" s="1363">
        <v>7.4165877726683949</v>
      </c>
      <c r="K247" s="1363">
        <v>12.447540627841583</v>
      </c>
      <c r="L247" s="1363">
        <v>19.864128400509976</v>
      </c>
      <c r="M247" s="1356"/>
    </row>
    <row r="248" spans="1:13">
      <c r="A248" s="1361">
        <v>17</v>
      </c>
      <c r="B248" s="1362" t="s">
        <v>900</v>
      </c>
      <c r="C248" s="1363">
        <v>53.339600849848097</v>
      </c>
      <c r="D248" s="1363">
        <v>0</v>
      </c>
      <c r="E248" s="1363">
        <v>0</v>
      </c>
      <c r="F248" s="1363">
        <v>36.517221535967714</v>
      </c>
      <c r="G248" s="1363">
        <v>0</v>
      </c>
      <c r="H248" s="1363">
        <v>0</v>
      </c>
      <c r="I248" s="1363">
        <v>0</v>
      </c>
      <c r="J248" s="1363">
        <v>451.60233235371339</v>
      </c>
      <c r="K248" s="1363">
        <v>243.39954416917502</v>
      </c>
      <c r="L248" s="1363">
        <v>784.85869890870413</v>
      </c>
      <c r="M248" s="1356"/>
    </row>
    <row r="249" spans="1:13">
      <c r="A249" s="1361">
        <v>18</v>
      </c>
      <c r="B249" s="1362" t="s">
        <v>929</v>
      </c>
      <c r="C249" s="1363">
        <v>0</v>
      </c>
      <c r="D249" s="1363">
        <v>0</v>
      </c>
      <c r="E249" s="1363">
        <v>0</v>
      </c>
      <c r="F249" s="1363">
        <v>13.524573565509609</v>
      </c>
      <c r="G249" s="1363">
        <v>0</v>
      </c>
      <c r="H249" s="1363">
        <v>0</v>
      </c>
      <c r="I249" s="1363">
        <v>0</v>
      </c>
      <c r="J249" s="1363">
        <v>65.799394174096776</v>
      </c>
      <c r="K249" s="1363">
        <v>28.377778829719158</v>
      </c>
      <c r="L249" s="1363">
        <v>107.70174656932555</v>
      </c>
      <c r="M249" s="1356"/>
    </row>
    <row r="250" spans="1:13">
      <c r="A250" s="1361">
        <v>19</v>
      </c>
      <c r="B250" s="1362" t="s">
        <v>930</v>
      </c>
      <c r="C250" s="1363">
        <v>0</v>
      </c>
      <c r="D250" s="1363">
        <v>0</v>
      </c>
      <c r="E250" s="1363">
        <v>0</v>
      </c>
      <c r="F250" s="1363">
        <v>0</v>
      </c>
      <c r="G250" s="1363">
        <v>0</v>
      </c>
      <c r="H250" s="1363">
        <v>0</v>
      </c>
      <c r="I250" s="1363">
        <v>0</v>
      </c>
      <c r="J250" s="1363">
        <v>20.438559237591619</v>
      </c>
      <c r="K250" s="1363">
        <v>20.175218947345869</v>
      </c>
      <c r="L250" s="1363">
        <v>40.613778184937487</v>
      </c>
      <c r="M250" s="1356"/>
    </row>
    <row r="251" spans="1:13">
      <c r="A251" s="1361">
        <v>20</v>
      </c>
      <c r="B251" s="1362" t="s">
        <v>931</v>
      </c>
      <c r="C251" s="1363">
        <v>0</v>
      </c>
      <c r="D251" s="1363">
        <v>0</v>
      </c>
      <c r="E251" s="1363">
        <v>0</v>
      </c>
      <c r="F251" s="1363">
        <v>3.5703049591332379</v>
      </c>
      <c r="G251" s="1363">
        <v>0</v>
      </c>
      <c r="H251" s="1363">
        <v>0</v>
      </c>
      <c r="I251" s="1363">
        <v>0</v>
      </c>
      <c r="J251" s="1363">
        <v>119.84557367131045</v>
      </c>
      <c r="K251" s="1363">
        <v>225.97480581590986</v>
      </c>
      <c r="L251" s="1363">
        <v>349.39068444635353</v>
      </c>
      <c r="M251" s="1356"/>
    </row>
    <row r="252" spans="1:13">
      <c r="A252" s="1361">
        <v>21</v>
      </c>
      <c r="B252" s="1362" t="s">
        <v>932</v>
      </c>
      <c r="C252" s="1363">
        <v>104.54884687240504</v>
      </c>
      <c r="D252" s="1363">
        <v>0</v>
      </c>
      <c r="E252" s="1363">
        <v>0</v>
      </c>
      <c r="F252" s="1363">
        <v>31.648699498065987</v>
      </c>
      <c r="G252" s="1363">
        <v>0</v>
      </c>
      <c r="H252" s="1363">
        <v>0</v>
      </c>
      <c r="I252" s="1363">
        <v>0</v>
      </c>
      <c r="J252" s="1363">
        <v>688.97115744149801</v>
      </c>
      <c r="K252" s="1363">
        <v>712.26912745442883</v>
      </c>
      <c r="L252" s="1363">
        <v>1537.437831266398</v>
      </c>
      <c r="M252" s="1356"/>
    </row>
    <row r="253" spans="1:13">
      <c r="A253" s="1361">
        <v>22</v>
      </c>
      <c r="B253" s="1362" t="s">
        <v>933</v>
      </c>
      <c r="C253" s="1363">
        <v>0</v>
      </c>
      <c r="D253" s="1363">
        <v>0</v>
      </c>
      <c r="E253" s="1363">
        <v>0</v>
      </c>
      <c r="F253" s="1363">
        <v>4.2508491616894819</v>
      </c>
      <c r="G253" s="1363">
        <v>0</v>
      </c>
      <c r="H253" s="1363">
        <v>0</v>
      </c>
      <c r="I253" s="1363">
        <v>0</v>
      </c>
      <c r="J253" s="1363">
        <v>123.49765472655422</v>
      </c>
      <c r="K253" s="1363">
        <v>393.89364450400967</v>
      </c>
      <c r="L253" s="1363">
        <v>521.64214839225338</v>
      </c>
      <c r="M253" s="1356"/>
    </row>
    <row r="254" spans="1:13">
      <c r="A254" s="1361">
        <v>24</v>
      </c>
      <c r="B254" s="1362" t="s">
        <v>934</v>
      </c>
      <c r="C254" s="1363">
        <v>64.934016443341477</v>
      </c>
      <c r="D254" s="1363">
        <v>0</v>
      </c>
      <c r="E254" s="1363">
        <v>0</v>
      </c>
      <c r="F254" s="1363">
        <v>135.71493461497354</v>
      </c>
      <c r="G254" s="1363">
        <v>111.32112897047301</v>
      </c>
      <c r="H254" s="1363">
        <v>0</v>
      </c>
      <c r="I254" s="1363">
        <v>0</v>
      </c>
      <c r="J254" s="1363">
        <v>1794.2583769664634</v>
      </c>
      <c r="K254" s="1363">
        <v>1744.3819143292071</v>
      </c>
      <c r="L254" s="1363">
        <v>3850.6103713244588</v>
      </c>
      <c r="M254" s="1356"/>
    </row>
    <row r="255" spans="1:13">
      <c r="A255" s="1361">
        <v>25</v>
      </c>
      <c r="B255" s="1362" t="s">
        <v>908</v>
      </c>
      <c r="C255" s="1363">
        <v>141.87723021357849</v>
      </c>
      <c r="D255" s="1363">
        <v>0</v>
      </c>
      <c r="E255" s="1363">
        <v>0</v>
      </c>
      <c r="F255" s="1363">
        <v>3.0393610882416864</v>
      </c>
      <c r="G255" s="1363">
        <v>0</v>
      </c>
      <c r="H255" s="1363">
        <v>0</v>
      </c>
      <c r="I255" s="1363">
        <v>0</v>
      </c>
      <c r="J255" s="1363">
        <v>274.75932390988658</v>
      </c>
      <c r="K255" s="1363">
        <v>922.91117581018284</v>
      </c>
      <c r="L255" s="1363">
        <v>1342.5870910218896</v>
      </c>
      <c r="M255" s="1356"/>
    </row>
    <row r="256" spans="1:13">
      <c r="A256" s="1361">
        <v>26</v>
      </c>
      <c r="B256" s="1362" t="s">
        <v>909</v>
      </c>
      <c r="C256" s="1363">
        <v>759.16673715852028</v>
      </c>
      <c r="D256" s="1363">
        <v>0</v>
      </c>
      <c r="E256" s="1363">
        <v>0</v>
      </c>
      <c r="F256" s="1363">
        <v>48.704954509270216</v>
      </c>
      <c r="G256" s="1363">
        <v>0</v>
      </c>
      <c r="H256" s="1363">
        <v>0</v>
      </c>
      <c r="I256" s="1363">
        <v>0</v>
      </c>
      <c r="J256" s="1363">
        <v>1817.5332196981435</v>
      </c>
      <c r="K256" s="1363">
        <v>531.5634261364105</v>
      </c>
      <c r="L256" s="1363">
        <v>3156.9683375023442</v>
      </c>
      <c r="M256" s="1356"/>
    </row>
    <row r="257" spans="1:13">
      <c r="A257" s="1361">
        <v>27</v>
      </c>
      <c r="B257" s="1362" t="s">
        <v>910</v>
      </c>
      <c r="C257" s="1363">
        <v>69.136006163709908</v>
      </c>
      <c r="D257" s="1363">
        <v>509.41182131243414</v>
      </c>
      <c r="E257" s="1363">
        <v>5.7027674602524545</v>
      </c>
      <c r="F257" s="1363">
        <v>4.7095611763920795</v>
      </c>
      <c r="G257" s="1363">
        <v>0.82432830315262728</v>
      </c>
      <c r="H257" s="1363">
        <v>0</v>
      </c>
      <c r="I257" s="1363">
        <v>0</v>
      </c>
      <c r="J257" s="1363">
        <v>828.14145812812762</v>
      </c>
      <c r="K257" s="1363">
        <v>1035.9182101743838</v>
      </c>
      <c r="L257" s="1363">
        <v>2453.8441527184523</v>
      </c>
      <c r="M257" s="1356"/>
    </row>
    <row r="258" spans="1:13">
      <c r="A258" s="1361">
        <v>28</v>
      </c>
      <c r="B258" s="1362" t="s">
        <v>935</v>
      </c>
      <c r="C258" s="1363">
        <v>9.6697625813429475</v>
      </c>
      <c r="D258" s="1363">
        <v>0</v>
      </c>
      <c r="E258" s="1363">
        <v>0</v>
      </c>
      <c r="F258" s="1363">
        <v>0</v>
      </c>
      <c r="G258" s="1363">
        <v>0.16893931172709833</v>
      </c>
      <c r="H258" s="1363">
        <v>0</v>
      </c>
      <c r="I258" s="1363">
        <v>0</v>
      </c>
      <c r="J258" s="1363">
        <v>361.57613137768976</v>
      </c>
      <c r="K258" s="1363">
        <v>442.74136850123233</v>
      </c>
      <c r="L258" s="1363">
        <v>814.15620177199207</v>
      </c>
      <c r="M258" s="1356"/>
    </row>
    <row r="259" spans="1:13">
      <c r="A259" s="1361">
        <v>29</v>
      </c>
      <c r="B259" s="1362" t="s">
        <v>936</v>
      </c>
      <c r="C259" s="1363">
        <v>0</v>
      </c>
      <c r="D259" s="1363">
        <v>0</v>
      </c>
      <c r="E259" s="1363">
        <v>0</v>
      </c>
      <c r="F259" s="1363">
        <v>0</v>
      </c>
      <c r="G259" s="1363">
        <v>0.45149809637769223</v>
      </c>
      <c r="H259" s="1363">
        <v>0</v>
      </c>
      <c r="I259" s="1363">
        <v>0</v>
      </c>
      <c r="J259" s="1363">
        <v>217.57789303680903</v>
      </c>
      <c r="K259" s="1363">
        <v>297.91297849467247</v>
      </c>
      <c r="L259" s="1363">
        <v>515.94236962785919</v>
      </c>
      <c r="M259" s="1356"/>
    </row>
    <row r="260" spans="1:13">
      <c r="A260" s="1361">
        <v>30</v>
      </c>
      <c r="B260" s="1362" t="s">
        <v>937</v>
      </c>
      <c r="C260" s="1363">
        <v>0</v>
      </c>
      <c r="D260" s="1363">
        <v>0</v>
      </c>
      <c r="E260" s="1363">
        <v>0</v>
      </c>
      <c r="F260" s="1363">
        <v>0</v>
      </c>
      <c r="G260" s="1363">
        <v>0</v>
      </c>
      <c r="H260" s="1363">
        <v>0</v>
      </c>
      <c r="I260" s="1363">
        <v>0</v>
      </c>
      <c r="J260" s="1363">
        <v>7.7687379484242074</v>
      </c>
      <c r="K260" s="1363">
        <v>32.079227969250134</v>
      </c>
      <c r="L260" s="1363">
        <v>39.847965917674344</v>
      </c>
      <c r="M260" s="1356"/>
    </row>
    <row r="261" spans="1:13">
      <c r="A261" s="1361">
        <v>31</v>
      </c>
      <c r="B261" s="1362" t="s">
        <v>938</v>
      </c>
      <c r="C261" s="1363">
        <v>0</v>
      </c>
      <c r="D261" s="1363">
        <v>0</v>
      </c>
      <c r="E261" s="1363">
        <v>0</v>
      </c>
      <c r="F261" s="1363">
        <v>0</v>
      </c>
      <c r="G261" s="1363">
        <v>0</v>
      </c>
      <c r="H261" s="1363">
        <v>0</v>
      </c>
      <c r="I261" s="1363">
        <v>0</v>
      </c>
      <c r="J261" s="1363">
        <v>155.26662635710909</v>
      </c>
      <c r="K261" s="1363">
        <v>246.27735758440917</v>
      </c>
      <c r="L261" s="1363">
        <v>401.54398394151826</v>
      </c>
      <c r="M261" s="1356"/>
    </row>
    <row r="262" spans="1:13">
      <c r="A262" s="1361">
        <v>32</v>
      </c>
      <c r="B262" s="1362" t="s">
        <v>939</v>
      </c>
      <c r="C262" s="1363">
        <v>3.9272210469988651</v>
      </c>
      <c r="D262" s="1363">
        <v>0</v>
      </c>
      <c r="E262" s="1363">
        <v>0</v>
      </c>
      <c r="F262" s="1363">
        <v>0</v>
      </c>
      <c r="G262" s="1363">
        <v>0</v>
      </c>
      <c r="H262" s="1363">
        <v>0</v>
      </c>
      <c r="I262" s="1363">
        <v>0</v>
      </c>
      <c r="J262" s="1363">
        <v>46.874046564566754</v>
      </c>
      <c r="K262" s="1363">
        <v>203.46937676990461</v>
      </c>
      <c r="L262" s="1363">
        <v>254.27064438147022</v>
      </c>
      <c r="M262" s="1356"/>
    </row>
    <row r="263" spans="1:13">
      <c r="A263" s="1361">
        <v>33</v>
      </c>
      <c r="B263" s="1362" t="s">
        <v>940</v>
      </c>
      <c r="C263" s="1363">
        <v>0</v>
      </c>
      <c r="D263" s="1363">
        <v>0</v>
      </c>
      <c r="E263" s="1363">
        <v>0</v>
      </c>
      <c r="F263" s="1363">
        <v>0</v>
      </c>
      <c r="G263" s="1363">
        <v>0</v>
      </c>
      <c r="H263" s="1363">
        <v>0</v>
      </c>
      <c r="I263" s="1363">
        <v>0</v>
      </c>
      <c r="J263" s="1363">
        <v>70.344843380768154</v>
      </c>
      <c r="K263" s="1363">
        <v>154.16640033729237</v>
      </c>
      <c r="L263" s="1363">
        <v>224.51124371806054</v>
      </c>
      <c r="M263" s="1356"/>
    </row>
    <row r="264" spans="1:13">
      <c r="A264" s="1361">
        <v>34</v>
      </c>
      <c r="B264" s="1362" t="s">
        <v>915</v>
      </c>
      <c r="C264" s="1363">
        <v>34.702141898836203</v>
      </c>
      <c r="D264" s="1363">
        <v>0</v>
      </c>
      <c r="E264" s="1363">
        <v>0</v>
      </c>
      <c r="F264" s="1363">
        <v>64.624574022404531</v>
      </c>
      <c r="G264" s="1363">
        <v>5.5027632566568272</v>
      </c>
      <c r="H264" s="1363">
        <v>0</v>
      </c>
      <c r="I264" s="1363">
        <v>0</v>
      </c>
      <c r="J264" s="1363">
        <v>214.22389268654607</v>
      </c>
      <c r="K264" s="1363">
        <v>316.21783544516876</v>
      </c>
      <c r="L264" s="1363">
        <v>635.27120730961246</v>
      </c>
      <c r="M264" s="1356"/>
    </row>
    <row r="265" spans="1:13">
      <c r="A265" s="1361">
        <v>35</v>
      </c>
      <c r="B265" s="1362" t="s">
        <v>916</v>
      </c>
      <c r="C265" s="1363">
        <v>0</v>
      </c>
      <c r="D265" s="1363">
        <v>0</v>
      </c>
      <c r="E265" s="1363">
        <v>0</v>
      </c>
      <c r="F265" s="1363">
        <v>38.637997709338968</v>
      </c>
      <c r="G265" s="1363">
        <v>10.194462120924806</v>
      </c>
      <c r="H265" s="1363">
        <v>0</v>
      </c>
      <c r="I265" s="1363">
        <v>0</v>
      </c>
      <c r="J265" s="1363">
        <v>88.664552425016566</v>
      </c>
      <c r="K265" s="1363">
        <v>183.5388995676158</v>
      </c>
      <c r="L265" s="1363">
        <v>321.03591182289614</v>
      </c>
      <c r="M265" s="1356"/>
    </row>
    <row r="266" spans="1:13">
      <c r="A266" s="1361">
        <v>36</v>
      </c>
      <c r="B266" s="1362" t="s">
        <v>917</v>
      </c>
      <c r="C266" s="1363">
        <v>0</v>
      </c>
      <c r="D266" s="1363">
        <v>0</v>
      </c>
      <c r="E266" s="1363">
        <v>0</v>
      </c>
      <c r="F266" s="1363">
        <v>1.2868046907871373</v>
      </c>
      <c r="G266" s="1363">
        <v>0</v>
      </c>
      <c r="H266" s="1363">
        <v>0</v>
      </c>
      <c r="I266" s="1363">
        <v>0</v>
      </c>
      <c r="J266" s="1363">
        <v>108.06487660371805</v>
      </c>
      <c r="K266" s="1363">
        <v>202.98345405518441</v>
      </c>
      <c r="L266" s="1363">
        <v>312.33513534968961</v>
      </c>
      <c r="M266" s="1356"/>
    </row>
    <row r="267" spans="1:13">
      <c r="A267" s="1361">
        <v>37</v>
      </c>
      <c r="B267" s="1362" t="s">
        <v>941</v>
      </c>
      <c r="C267" s="1363">
        <v>0</v>
      </c>
      <c r="D267" s="1363">
        <v>0</v>
      </c>
      <c r="E267" s="1363">
        <v>0</v>
      </c>
      <c r="F267" s="1363">
        <v>6.3688115923610393</v>
      </c>
      <c r="G267" s="1363">
        <v>0</v>
      </c>
      <c r="H267" s="1363">
        <v>0</v>
      </c>
      <c r="I267" s="1363">
        <v>0</v>
      </c>
      <c r="J267" s="1363">
        <v>12.50827657557414</v>
      </c>
      <c r="K267" s="1363">
        <v>53.053901200416512</v>
      </c>
      <c r="L267" s="1363">
        <v>71.930989368351689</v>
      </c>
      <c r="M267" s="1356"/>
    </row>
    <row r="268" spans="1:13">
      <c r="A268" s="1361">
        <v>41</v>
      </c>
      <c r="B268" s="1362" t="s">
        <v>942</v>
      </c>
      <c r="C268" s="1363">
        <v>0</v>
      </c>
      <c r="D268" s="1363">
        <v>0</v>
      </c>
      <c r="E268" s="1363">
        <v>0</v>
      </c>
      <c r="F268" s="1363">
        <v>0.82520065942110221</v>
      </c>
      <c r="G268" s="1363">
        <v>0</v>
      </c>
      <c r="H268" s="1363">
        <v>0</v>
      </c>
      <c r="I268" s="1363">
        <v>0</v>
      </c>
      <c r="J268" s="1363">
        <v>17.87319680454943</v>
      </c>
      <c r="K268" s="1363">
        <v>463.40987732826142</v>
      </c>
      <c r="L268" s="1363">
        <v>482.10827479223195</v>
      </c>
      <c r="M268" s="1356"/>
    </row>
    <row r="269" spans="1:13">
      <c r="A269" s="1361">
        <v>45</v>
      </c>
      <c r="B269" s="1362" t="s">
        <v>881</v>
      </c>
      <c r="C269" s="1363">
        <v>26.816785204580679</v>
      </c>
      <c r="D269" s="1363">
        <v>0</v>
      </c>
      <c r="E269" s="1363">
        <v>0</v>
      </c>
      <c r="F269" s="1363">
        <v>140.81259781601386</v>
      </c>
      <c r="G269" s="1363">
        <v>21.405307333065863</v>
      </c>
      <c r="H269" s="1363">
        <v>0</v>
      </c>
      <c r="I269" s="1363">
        <v>0</v>
      </c>
      <c r="J269" s="1363">
        <v>424.50786093027369</v>
      </c>
      <c r="K269" s="1363">
        <v>156.24047929499446</v>
      </c>
      <c r="L269" s="1363">
        <v>769.78303057892845</v>
      </c>
      <c r="M269" s="1356"/>
    </row>
    <row r="270" spans="1:13">
      <c r="A270" s="1364"/>
      <c r="B270" s="1365" t="s">
        <v>883</v>
      </c>
      <c r="C270" s="1363">
        <v>0</v>
      </c>
      <c r="D270" s="1363">
        <v>239.01158770289845</v>
      </c>
      <c r="E270" s="1363">
        <v>715.33951449682809</v>
      </c>
      <c r="F270" s="1363">
        <v>1807.9975894666554</v>
      </c>
      <c r="G270" s="1363">
        <v>190.44953739482906</v>
      </c>
      <c r="H270" s="1363">
        <v>1593.1734909425209</v>
      </c>
      <c r="I270" s="1363">
        <v>414.24453862492618</v>
      </c>
      <c r="J270" s="1363">
        <v>2.9234737747205504</v>
      </c>
      <c r="K270" s="1363">
        <v>0</v>
      </c>
      <c r="L270" s="1363">
        <v>4963.1397324033787</v>
      </c>
      <c r="M270" s="1356"/>
    </row>
    <row r="271" spans="1:13">
      <c r="A271" s="1366" t="s">
        <v>259</v>
      </c>
      <c r="B271" s="1367" t="s">
        <v>943</v>
      </c>
      <c r="C271" s="1360">
        <v>1296.1614753611332</v>
      </c>
      <c r="D271" s="1360">
        <v>748.4234090153326</v>
      </c>
      <c r="E271" s="1360">
        <v>721.04228195708049</v>
      </c>
      <c r="F271" s="1360">
        <v>2661.7647371480271</v>
      </c>
      <c r="G271" s="1360">
        <v>440.67976809406616</v>
      </c>
      <c r="H271" s="1360">
        <v>1593.1734909425209</v>
      </c>
      <c r="I271" s="1360">
        <v>414.24453862492618</v>
      </c>
      <c r="J271" s="1360">
        <v>9862.8974635859067</v>
      </c>
      <c r="K271" s="1360">
        <v>9815.2112752107187</v>
      </c>
      <c r="L271" s="1360">
        <v>27553.598439939717</v>
      </c>
      <c r="M271" s="1356"/>
    </row>
    <row r="272" spans="1:13">
      <c r="A272" s="1361">
        <v>23</v>
      </c>
      <c r="B272" s="1362" t="s">
        <v>944</v>
      </c>
      <c r="C272" s="1363">
        <v>1084.7596011850969</v>
      </c>
      <c r="D272" s="1363">
        <v>2567.2139853508215</v>
      </c>
      <c r="E272" s="1363">
        <v>0</v>
      </c>
      <c r="F272" s="1363">
        <v>0.28937211949984709</v>
      </c>
      <c r="G272" s="1363">
        <v>961.32762369059094</v>
      </c>
      <c r="H272" s="1363">
        <v>0</v>
      </c>
      <c r="I272" s="1363">
        <v>0</v>
      </c>
      <c r="J272" s="1363">
        <v>228.07169782374621</v>
      </c>
      <c r="K272" s="1363">
        <v>419.79060180402507</v>
      </c>
      <c r="L272" s="1363">
        <v>5261.4528819737807</v>
      </c>
      <c r="M272" s="1356"/>
    </row>
    <row r="273" spans="1:13" ht="13.5" thickBot="1">
      <c r="A273" s="1368" t="s">
        <v>259</v>
      </c>
      <c r="B273" s="1369" t="s">
        <v>945</v>
      </c>
      <c r="C273" s="407">
        <v>2380.9210765462303</v>
      </c>
      <c r="D273" s="407">
        <v>3315.6373943661542</v>
      </c>
      <c r="E273" s="407">
        <v>721.04228195708049</v>
      </c>
      <c r="F273" s="407">
        <v>2662.0541092675271</v>
      </c>
      <c r="G273" s="407">
        <v>1402.0073917846571</v>
      </c>
      <c r="H273" s="407">
        <v>1593.1734909425209</v>
      </c>
      <c r="I273" s="407">
        <v>414.24453862492618</v>
      </c>
      <c r="J273" s="407">
        <v>10090.969161409654</v>
      </c>
      <c r="K273" s="407">
        <v>10235.001877014744</v>
      </c>
      <c r="L273" s="407">
        <v>32815.051321913495</v>
      </c>
      <c r="M273" s="1356"/>
    </row>
    <row r="274" spans="1:13" ht="13.5" thickTop="1">
      <c r="M274" s="1356"/>
    </row>
    <row r="275" spans="1:13">
      <c r="M275" s="1356"/>
    </row>
    <row r="276" spans="1:13">
      <c r="A276" s="1314" t="s">
        <v>946</v>
      </c>
      <c r="B276" s="1314"/>
      <c r="M276" s="1356"/>
    </row>
    <row r="277" spans="1:13">
      <c r="A277" s="1314" t="s">
        <v>947</v>
      </c>
      <c r="B277" s="1314"/>
      <c r="M277" s="1356"/>
    </row>
    <row r="278" spans="1:13">
      <c r="A278" s="2480" t="s">
        <v>948</v>
      </c>
      <c r="B278" s="2480"/>
    </row>
    <row r="279" spans="1:13">
      <c r="A279" s="1314"/>
      <c r="B279" s="1314"/>
    </row>
    <row r="280" spans="1:13">
      <c r="A280" s="1370" t="s">
        <v>6</v>
      </c>
      <c r="B280" s="1314"/>
    </row>
    <row r="281" spans="1:13">
      <c r="A281" s="1036" t="s">
        <v>7</v>
      </c>
      <c r="B281" s="1314"/>
    </row>
    <row r="282" spans="1:13">
      <c r="A282" s="1314"/>
      <c r="B282" s="1314"/>
    </row>
    <row r="283" spans="1:13">
      <c r="A283" s="1370" t="s">
        <v>8</v>
      </c>
      <c r="B283" s="1314"/>
    </row>
    <row r="284" spans="1:13">
      <c r="A284" s="1371" t="s">
        <v>1922</v>
      </c>
      <c r="B284" s="1314"/>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195" activePane="bottomRight" state="frozen"/>
      <selection activeCell="A52" sqref="A52:E52"/>
      <selection pane="topRight" activeCell="A52" sqref="A52:E52"/>
      <selection pane="bottomLeft" activeCell="A52" sqref="A52:E52"/>
      <selection pane="bottomRight" activeCell="M215" sqref="M215"/>
    </sheetView>
  </sheetViews>
  <sheetFormatPr defaultColWidth="9.140625" defaultRowHeight="12.75"/>
  <cols>
    <col min="1" max="1" width="14.85546875" style="1373" customWidth="1"/>
    <col min="2" max="2" width="56.140625" style="1373" customWidth="1"/>
    <col min="3" max="7" width="12.7109375" style="1374" customWidth="1"/>
    <col min="8" max="8" width="3.5703125" style="1374" customWidth="1"/>
    <col min="9" max="13" width="12.7109375" style="1374" customWidth="1"/>
    <col min="14" max="14" width="3.5703125" style="1374" customWidth="1"/>
    <col min="15" max="19" width="12.7109375" style="1374" customWidth="1"/>
    <col min="20" max="20" width="3.5703125" style="1374" customWidth="1"/>
    <col min="21" max="25" width="12.7109375" style="1374" customWidth="1"/>
    <col min="26" max="26" width="3.5703125" style="1374" customWidth="1"/>
    <col min="27" max="31" width="12.7109375" style="1374" customWidth="1"/>
    <col min="32" max="32" width="3.5703125" style="1374" customWidth="1"/>
    <col min="33" max="37" width="12.7109375" style="1374" customWidth="1"/>
    <col min="38" max="38" width="3.5703125" style="1374" customWidth="1"/>
    <col min="39" max="43" width="12.7109375" style="1374" customWidth="1"/>
    <col min="44" max="44" width="3.5703125" style="1374" customWidth="1"/>
    <col min="45" max="49" width="12.7109375" style="1374" customWidth="1"/>
    <col min="50" max="50" width="3.5703125" style="1374" customWidth="1"/>
    <col min="51" max="55" width="12.7109375" style="1374" customWidth="1"/>
    <col min="56" max="56" width="3.5703125" style="1374" customWidth="1"/>
    <col min="57" max="61" width="12.7109375" style="1374" customWidth="1"/>
    <col min="62" max="62" width="7.140625" style="1373" customWidth="1"/>
    <col min="63" max="104" width="9.140625" style="104"/>
    <col min="105" max="16384" width="9.140625" style="1373"/>
  </cols>
  <sheetData>
    <row r="1" spans="1:104" ht="18.75">
      <c r="A1" s="1372" t="s">
        <v>1881</v>
      </c>
    </row>
    <row r="2" spans="1:104" ht="13.5" thickBot="1">
      <c r="A2" s="1375" t="s">
        <v>0</v>
      </c>
      <c r="B2" s="1376"/>
      <c r="C2" s="1377"/>
      <c r="D2" s="1377"/>
      <c r="E2" s="1377"/>
      <c r="F2" s="1377"/>
      <c r="G2" s="1377"/>
      <c r="I2" s="1377"/>
      <c r="J2" s="1377"/>
      <c r="K2" s="1377"/>
      <c r="L2" s="1377"/>
      <c r="M2" s="1377"/>
      <c r="O2" s="1377"/>
      <c r="P2" s="1377"/>
      <c r="Q2" s="1377"/>
      <c r="R2" s="1377"/>
      <c r="S2" s="1377"/>
      <c r="U2" s="1377"/>
      <c r="V2" s="1377"/>
      <c r="W2" s="1377"/>
      <c r="X2" s="1377"/>
      <c r="Y2" s="1377"/>
      <c r="AA2" s="1377"/>
      <c r="AB2" s="1377"/>
      <c r="AC2" s="1377"/>
      <c r="AD2" s="1377"/>
      <c r="AE2" s="1377"/>
      <c r="AG2" s="1377"/>
      <c r="AH2" s="1377"/>
      <c r="AI2" s="1377"/>
      <c r="AJ2" s="1377"/>
      <c r="AK2" s="1377"/>
      <c r="AM2" s="1377"/>
      <c r="AN2" s="1377"/>
      <c r="AO2" s="1377"/>
      <c r="AP2" s="1377"/>
      <c r="AQ2" s="1377"/>
      <c r="AS2" s="1377"/>
      <c r="AT2" s="1377"/>
      <c r="AU2" s="1377"/>
      <c r="AV2" s="1377"/>
      <c r="AW2" s="1377"/>
      <c r="AY2" s="1377"/>
      <c r="AZ2" s="1377"/>
      <c r="BA2" s="1377"/>
      <c r="BB2" s="1377"/>
      <c r="BC2" s="1377"/>
      <c r="BE2" s="1377"/>
      <c r="BF2" s="1377"/>
      <c r="BG2" s="1377"/>
      <c r="BH2" s="1377"/>
      <c r="BI2" s="1378" t="s">
        <v>46</v>
      </c>
      <c r="BJ2" s="1316"/>
    </row>
    <row r="3" spans="1:104" ht="15" customHeight="1" thickTop="1">
      <c r="B3" s="1379"/>
      <c r="C3" s="1380"/>
      <c r="D3" s="1380"/>
      <c r="E3" s="1380"/>
      <c r="F3" s="1380" t="s">
        <v>73</v>
      </c>
      <c r="G3" s="1380"/>
      <c r="H3" s="1381"/>
      <c r="I3" s="1380"/>
      <c r="J3" s="1380"/>
      <c r="K3" s="1380"/>
      <c r="L3" s="1380" t="s">
        <v>949</v>
      </c>
      <c r="M3" s="1380"/>
      <c r="N3" s="1381"/>
      <c r="O3" s="1380"/>
      <c r="P3" s="1380"/>
      <c r="Q3" s="1380"/>
      <c r="R3" s="1380" t="s">
        <v>950</v>
      </c>
      <c r="S3" s="1380"/>
      <c r="T3" s="1381"/>
      <c r="U3" s="1380"/>
      <c r="V3" s="1380"/>
      <c r="W3" s="1380"/>
      <c r="X3" s="1380" t="s">
        <v>76</v>
      </c>
      <c r="Y3" s="1380"/>
      <c r="Z3" s="1382"/>
      <c r="AA3" s="1380"/>
      <c r="AB3" s="1380"/>
      <c r="AC3" s="1380"/>
      <c r="AD3" s="1380" t="s">
        <v>951</v>
      </c>
      <c r="AE3" s="1380"/>
      <c r="AF3" s="1382"/>
      <c r="AG3" s="1380"/>
      <c r="AH3" s="1380"/>
      <c r="AI3" s="1380"/>
      <c r="AJ3" s="1380" t="s">
        <v>70</v>
      </c>
      <c r="AK3" s="1380"/>
      <c r="AL3" s="1382"/>
      <c r="AM3" s="1380"/>
      <c r="AN3" s="1380"/>
      <c r="AO3" s="1380"/>
      <c r="AP3" s="1380" t="s">
        <v>78</v>
      </c>
      <c r="AQ3" s="1380"/>
      <c r="AR3" s="1382"/>
      <c r="AS3" s="1380"/>
      <c r="AT3" s="1380"/>
      <c r="AU3" s="1380"/>
      <c r="AV3" s="1380" t="s">
        <v>952</v>
      </c>
      <c r="AW3" s="1380"/>
      <c r="AX3" s="1382"/>
      <c r="AY3" s="1380"/>
      <c r="AZ3" s="1380"/>
      <c r="BA3" s="1380"/>
      <c r="BB3" s="1380" t="s">
        <v>71</v>
      </c>
      <c r="BC3" s="1380"/>
      <c r="BD3" s="1382"/>
      <c r="BE3" s="1380" t="s">
        <v>259</v>
      </c>
      <c r="BF3" s="1380"/>
      <c r="BG3" s="1380"/>
      <c r="BH3" s="1380"/>
      <c r="BI3" s="1380"/>
      <c r="BJ3" s="1383"/>
    </row>
    <row r="4" spans="1:104" s="1390" customFormat="1" ht="15" customHeight="1">
      <c r="A4" s="1384" t="s">
        <v>887</v>
      </c>
      <c r="B4" s="1385" t="s">
        <v>888</v>
      </c>
      <c r="C4" s="1386" t="s">
        <v>428</v>
      </c>
      <c r="D4" s="1386" t="s">
        <v>58</v>
      </c>
      <c r="E4" s="1386" t="s">
        <v>953</v>
      </c>
      <c r="F4" s="1386" t="s">
        <v>50</v>
      </c>
      <c r="G4" s="1386" t="s">
        <v>954</v>
      </c>
      <c r="H4" s="1386"/>
      <c r="I4" s="1386" t="s">
        <v>428</v>
      </c>
      <c r="J4" s="1386" t="s">
        <v>58</v>
      </c>
      <c r="K4" s="1386" t="s">
        <v>953</v>
      </c>
      <c r="L4" s="1386" t="s">
        <v>50</v>
      </c>
      <c r="M4" s="1386" t="s">
        <v>954</v>
      </c>
      <c r="N4" s="1386"/>
      <c r="O4" s="1386" t="s">
        <v>428</v>
      </c>
      <c r="P4" s="1386" t="s">
        <v>58</v>
      </c>
      <c r="Q4" s="1386" t="s">
        <v>953</v>
      </c>
      <c r="R4" s="1386" t="s">
        <v>50</v>
      </c>
      <c r="S4" s="1386" t="s">
        <v>954</v>
      </c>
      <c r="T4" s="1387"/>
      <c r="U4" s="1386" t="s">
        <v>428</v>
      </c>
      <c r="V4" s="1386" t="s">
        <v>58</v>
      </c>
      <c r="W4" s="1386" t="s">
        <v>953</v>
      </c>
      <c r="X4" s="1386" t="s">
        <v>50</v>
      </c>
      <c r="Y4" s="1386" t="s">
        <v>954</v>
      </c>
      <c r="Z4" s="1388"/>
      <c r="AA4" s="1386" t="s">
        <v>428</v>
      </c>
      <c r="AB4" s="1386" t="s">
        <v>58</v>
      </c>
      <c r="AC4" s="1386" t="s">
        <v>953</v>
      </c>
      <c r="AD4" s="1386" t="s">
        <v>50</v>
      </c>
      <c r="AE4" s="1386" t="s">
        <v>954</v>
      </c>
      <c r="AF4" s="1388"/>
      <c r="AG4" s="1386" t="s">
        <v>428</v>
      </c>
      <c r="AH4" s="1386" t="s">
        <v>58</v>
      </c>
      <c r="AI4" s="1386" t="s">
        <v>953</v>
      </c>
      <c r="AJ4" s="1386" t="s">
        <v>50</v>
      </c>
      <c r="AK4" s="1386" t="s">
        <v>954</v>
      </c>
      <c r="AL4" s="1389"/>
      <c r="AM4" s="1386" t="s">
        <v>428</v>
      </c>
      <c r="AN4" s="1386" t="s">
        <v>58</v>
      </c>
      <c r="AO4" s="1386" t="s">
        <v>953</v>
      </c>
      <c r="AP4" s="1386" t="s">
        <v>50</v>
      </c>
      <c r="AQ4" s="1386" t="s">
        <v>954</v>
      </c>
      <c r="AR4" s="1388"/>
      <c r="AS4" s="1386" t="s">
        <v>428</v>
      </c>
      <c r="AT4" s="1386" t="s">
        <v>58</v>
      </c>
      <c r="AU4" s="1386" t="s">
        <v>953</v>
      </c>
      <c r="AV4" s="1386" t="s">
        <v>50</v>
      </c>
      <c r="AW4" s="1386" t="s">
        <v>954</v>
      </c>
      <c r="AX4" s="1388"/>
      <c r="AY4" s="1386" t="s">
        <v>428</v>
      </c>
      <c r="AZ4" s="1386" t="s">
        <v>58</v>
      </c>
      <c r="BA4" s="1386" t="s">
        <v>953</v>
      </c>
      <c r="BB4" s="1386" t="s">
        <v>50</v>
      </c>
      <c r="BC4" s="1386" t="s">
        <v>954</v>
      </c>
      <c r="BD4" s="1389"/>
      <c r="BE4" s="1386" t="s">
        <v>428</v>
      </c>
      <c r="BF4" s="1386" t="s">
        <v>58</v>
      </c>
      <c r="BG4" s="1386" t="s">
        <v>953</v>
      </c>
      <c r="BH4" s="1387" t="s">
        <v>50</v>
      </c>
      <c r="BI4" s="1386" t="s">
        <v>954</v>
      </c>
    </row>
    <row r="5" spans="1:104" s="1390" customFormat="1" ht="15" customHeight="1">
      <c r="A5" s="1391"/>
      <c r="B5" s="1385"/>
      <c r="C5" s="1387"/>
      <c r="D5" s="1387"/>
      <c r="E5" s="1387"/>
      <c r="F5" s="1387"/>
      <c r="G5" s="1387"/>
      <c r="H5" s="1387"/>
      <c r="I5" s="1387"/>
      <c r="J5" s="1387"/>
      <c r="K5" s="1387"/>
      <c r="L5" s="1387"/>
      <c r="M5" s="1387"/>
      <c r="N5" s="1387"/>
      <c r="O5" s="1387"/>
      <c r="P5" s="1387"/>
      <c r="Q5" s="1387"/>
      <c r="R5" s="1387"/>
      <c r="S5" s="1387"/>
      <c r="T5" s="1387"/>
      <c r="U5" s="1387"/>
      <c r="V5" s="1387"/>
      <c r="W5" s="1387"/>
      <c r="X5" s="1387"/>
      <c r="Y5" s="1387"/>
      <c r="Z5" s="1389"/>
      <c r="AA5" s="1387"/>
      <c r="AB5" s="1387"/>
      <c r="AC5" s="1387"/>
      <c r="AD5" s="1387"/>
      <c r="AE5" s="1387"/>
      <c r="AF5" s="1389"/>
      <c r="AG5" s="1387"/>
      <c r="AH5" s="1387"/>
      <c r="AI5" s="1387"/>
      <c r="AJ5" s="1387"/>
      <c r="AK5" s="1387"/>
      <c r="AL5" s="1389"/>
      <c r="AM5" s="1387"/>
      <c r="AN5" s="1387"/>
      <c r="AO5" s="1387"/>
      <c r="AP5" s="1387"/>
      <c r="AQ5" s="1387"/>
      <c r="AR5" s="1389"/>
      <c r="AS5" s="1387"/>
      <c r="AT5" s="1387"/>
      <c r="AU5" s="1387"/>
      <c r="AV5" s="1387"/>
      <c r="AW5" s="1387"/>
      <c r="AX5" s="1389"/>
      <c r="AY5" s="1387"/>
      <c r="AZ5" s="1387"/>
      <c r="BA5" s="1387"/>
      <c r="BB5" s="1387"/>
      <c r="BC5" s="1387"/>
      <c r="BD5" s="1389"/>
      <c r="BE5" s="1387"/>
      <c r="BF5" s="1387"/>
      <c r="BG5" s="1387"/>
      <c r="BH5" s="1387"/>
      <c r="BI5" s="1387"/>
    </row>
    <row r="6" spans="1:104" s="1390" customFormat="1" ht="15" customHeight="1">
      <c r="A6" s="1392">
        <v>2015</v>
      </c>
      <c r="B6" s="1385"/>
      <c r="C6" s="1387"/>
      <c r="D6" s="1387"/>
      <c r="E6" s="1387"/>
      <c r="F6" s="1387"/>
      <c r="G6" s="1387"/>
      <c r="H6" s="1387"/>
      <c r="I6" s="1387"/>
      <c r="J6" s="1387"/>
      <c r="K6" s="1387"/>
      <c r="L6" s="1387"/>
      <c r="M6" s="1387"/>
      <c r="N6" s="1387"/>
      <c r="O6" s="1387"/>
      <c r="P6" s="1387"/>
      <c r="Q6" s="1387"/>
      <c r="R6" s="1387"/>
      <c r="S6" s="1387"/>
      <c r="T6" s="1387"/>
      <c r="U6" s="1387"/>
      <c r="V6" s="1387"/>
      <c r="W6" s="1387"/>
      <c r="X6" s="1387"/>
      <c r="Y6" s="1387"/>
      <c r="Z6" s="1389"/>
      <c r="AA6" s="1387"/>
      <c r="AB6" s="1387"/>
      <c r="AC6" s="1387"/>
      <c r="AD6" s="1387"/>
      <c r="AE6" s="1387"/>
      <c r="AF6" s="1389"/>
      <c r="AG6" s="1387"/>
      <c r="AH6" s="1387"/>
      <c r="AI6" s="1387"/>
      <c r="AJ6" s="1387"/>
      <c r="AK6" s="1387"/>
      <c r="AL6" s="1389"/>
      <c r="AM6" s="1387"/>
      <c r="AN6" s="1387"/>
      <c r="AO6" s="1387"/>
      <c r="AP6" s="1387"/>
      <c r="AQ6" s="1387"/>
      <c r="AR6" s="1389"/>
      <c r="AS6" s="1387"/>
      <c r="AT6" s="1387"/>
      <c r="AU6" s="1387"/>
      <c r="AV6" s="1387"/>
      <c r="AW6" s="1387"/>
      <c r="AX6" s="1389"/>
      <c r="AY6" s="1387"/>
      <c r="AZ6" s="1387"/>
      <c r="BA6" s="1387"/>
      <c r="BB6" s="1387"/>
      <c r="BC6" s="1387"/>
      <c r="BD6" s="1389"/>
      <c r="BE6" s="1387"/>
      <c r="BF6" s="1387"/>
      <c r="BG6" s="1387"/>
      <c r="BH6" s="1387"/>
      <c r="BI6" s="1387"/>
    </row>
    <row r="7" spans="1:104" ht="15" customHeight="1">
      <c r="A7" s="1393" t="s">
        <v>895</v>
      </c>
      <c r="B7" s="1385" t="s">
        <v>896</v>
      </c>
      <c r="C7" s="1394">
        <v>0</v>
      </c>
      <c r="D7" s="1394">
        <v>107.20172616857728</v>
      </c>
      <c r="E7" s="1394">
        <v>77.832355127542527</v>
      </c>
      <c r="F7" s="1394">
        <v>57.486216371160026</v>
      </c>
      <c r="G7" s="1394">
        <v>242.52029766727983</v>
      </c>
      <c r="H7" s="1394"/>
      <c r="I7" s="1394">
        <v>0</v>
      </c>
      <c r="J7" s="1394">
        <v>8.0240813000432105</v>
      </c>
      <c r="K7" s="1394">
        <v>5.8257750843968941</v>
      </c>
      <c r="L7" s="1394">
        <v>4.3028605068233556</v>
      </c>
      <c r="M7" s="1394">
        <v>18.152716891263459</v>
      </c>
      <c r="N7" s="1394"/>
      <c r="O7" s="1394">
        <v>0</v>
      </c>
      <c r="P7" s="1394">
        <v>7.5747327472407884</v>
      </c>
      <c r="Q7" s="1394">
        <v>5.4995316796706675</v>
      </c>
      <c r="R7" s="1394">
        <v>4.0619003184412463</v>
      </c>
      <c r="S7" s="1394">
        <v>17.136164745352701</v>
      </c>
      <c r="T7" s="1394"/>
      <c r="U7" s="1394">
        <v>0</v>
      </c>
      <c r="V7" s="1394">
        <v>0</v>
      </c>
      <c r="W7" s="1394">
        <v>0</v>
      </c>
      <c r="X7" s="1394">
        <v>41.651680148304955</v>
      </c>
      <c r="Y7" s="1394">
        <v>41.651680148304955</v>
      </c>
      <c r="Z7" s="1394"/>
      <c r="AA7" s="1394">
        <v>0</v>
      </c>
      <c r="AB7" s="1394">
        <v>0</v>
      </c>
      <c r="AC7" s="1394">
        <v>0</v>
      </c>
      <c r="AD7" s="1394">
        <v>0</v>
      </c>
      <c r="AE7" s="1394">
        <v>0</v>
      </c>
      <c r="AF7" s="1394"/>
      <c r="AG7" s="1394">
        <v>0</v>
      </c>
      <c r="AH7" s="1394">
        <v>0</v>
      </c>
      <c r="AI7" s="1394">
        <v>0</v>
      </c>
      <c r="AJ7" s="1394">
        <v>0</v>
      </c>
      <c r="AK7" s="1394">
        <v>0</v>
      </c>
      <c r="AL7" s="1394"/>
      <c r="AM7" s="1394">
        <v>0</v>
      </c>
      <c r="AN7" s="1394">
        <v>0</v>
      </c>
      <c r="AO7" s="1394">
        <v>0</v>
      </c>
      <c r="AP7" s="1394">
        <v>0</v>
      </c>
      <c r="AQ7" s="1394">
        <v>0</v>
      </c>
      <c r="AR7" s="1394"/>
      <c r="AS7" s="1394">
        <v>0</v>
      </c>
      <c r="AT7" s="1394">
        <v>2.1183574632114075</v>
      </c>
      <c r="AU7" s="1394">
        <v>1.5380046222807806</v>
      </c>
      <c r="AV7" s="1394">
        <v>1.1359551738013658</v>
      </c>
      <c r="AW7" s="1394">
        <v>4.7923172592935543</v>
      </c>
      <c r="AX7" s="1394"/>
      <c r="AY7" s="1394">
        <v>0</v>
      </c>
      <c r="AZ7" s="1394">
        <v>11.426291771261534</v>
      </c>
      <c r="BA7" s="1394">
        <v>8.2959037201811814</v>
      </c>
      <c r="BB7" s="1394">
        <v>6.1272733617164583</v>
      </c>
      <c r="BC7" s="1394">
        <v>25.849468853159173</v>
      </c>
      <c r="BD7" s="1394"/>
      <c r="BE7" s="1394">
        <v>0</v>
      </c>
      <c r="BF7" s="1394">
        <v>136.34518945033423</v>
      </c>
      <c r="BG7" s="1394">
        <v>98.991570234072043</v>
      </c>
      <c r="BH7" s="1394">
        <v>114.76588588024741</v>
      </c>
      <c r="BI7" s="1394">
        <v>350.1026455646537</v>
      </c>
      <c r="BJ7" s="1395"/>
    </row>
    <row r="8" spans="1:104" ht="15" customHeight="1">
      <c r="A8" s="1396">
        <v>10</v>
      </c>
      <c r="B8" s="1385" t="s">
        <v>897</v>
      </c>
      <c r="C8" s="1394">
        <v>0</v>
      </c>
      <c r="D8" s="1394">
        <v>0</v>
      </c>
      <c r="E8" s="1394">
        <v>0</v>
      </c>
      <c r="F8" s="1394">
        <v>0</v>
      </c>
      <c r="G8" s="1394">
        <v>0</v>
      </c>
      <c r="H8" s="1394"/>
      <c r="I8" s="1394">
        <v>22.816412717907244</v>
      </c>
      <c r="J8" s="1394">
        <v>63.622859114250033</v>
      </c>
      <c r="K8" s="1394">
        <v>1057.7167947426299</v>
      </c>
      <c r="L8" s="1394">
        <v>256.54396185433598</v>
      </c>
      <c r="M8" s="1394">
        <v>1400.7000284291232</v>
      </c>
      <c r="N8" s="1394"/>
      <c r="O8" s="1394">
        <v>2.6041192042036232</v>
      </c>
      <c r="P8" s="1394">
        <v>7.2615056229118107</v>
      </c>
      <c r="Q8" s="1394">
        <v>120.72102007675387</v>
      </c>
      <c r="R8" s="1394">
        <v>29.630223934542659</v>
      </c>
      <c r="S8" s="1394">
        <v>160.21686883841198</v>
      </c>
      <c r="T8" s="1394"/>
      <c r="U8" s="1394">
        <v>0</v>
      </c>
      <c r="V8" s="1394">
        <v>0</v>
      </c>
      <c r="W8" s="1394">
        <v>0</v>
      </c>
      <c r="X8" s="1394">
        <v>191.18136884246533</v>
      </c>
      <c r="Y8" s="1394">
        <v>191.18136884246533</v>
      </c>
      <c r="Z8" s="1394"/>
      <c r="AA8" s="1394">
        <v>0</v>
      </c>
      <c r="AB8" s="1394">
        <v>0</v>
      </c>
      <c r="AC8" s="1394">
        <v>0</v>
      </c>
      <c r="AD8" s="1394">
        <v>0</v>
      </c>
      <c r="AE8" s="1394">
        <v>0</v>
      </c>
      <c r="AF8" s="1394"/>
      <c r="AG8" s="1394">
        <v>0</v>
      </c>
      <c r="AH8" s="1394">
        <v>0</v>
      </c>
      <c r="AI8" s="1394">
        <v>0</v>
      </c>
      <c r="AJ8" s="1394">
        <v>0</v>
      </c>
      <c r="AK8" s="1394">
        <v>0</v>
      </c>
      <c r="AL8" s="1394"/>
      <c r="AM8" s="1394">
        <v>0</v>
      </c>
      <c r="AN8" s="1394">
        <v>0</v>
      </c>
      <c r="AO8" s="1394">
        <v>0</v>
      </c>
      <c r="AP8" s="1394">
        <v>199.9819665537901</v>
      </c>
      <c r="AQ8" s="1394">
        <v>199.9819665537901</v>
      </c>
      <c r="AR8" s="1394"/>
      <c r="AS8" s="1394">
        <v>0</v>
      </c>
      <c r="AT8" s="1394">
        <v>0</v>
      </c>
      <c r="AU8" s="1394">
        <v>0</v>
      </c>
      <c r="AV8" s="1394">
        <v>0</v>
      </c>
      <c r="AW8" s="1394">
        <v>0</v>
      </c>
      <c r="AX8" s="1394"/>
      <c r="AY8" s="1394">
        <v>5.1706298714160122</v>
      </c>
      <c r="AZ8" s="1394">
        <v>14.418141007014851</v>
      </c>
      <c r="BA8" s="1394">
        <v>239.69859425370132</v>
      </c>
      <c r="BB8" s="1394">
        <v>58.137705032586183</v>
      </c>
      <c r="BC8" s="1394">
        <v>317.42507016471836</v>
      </c>
      <c r="BD8" s="1394"/>
      <c r="BE8" s="1394">
        <v>30.591161793526876</v>
      </c>
      <c r="BF8" s="1394">
        <v>85.302505744176685</v>
      </c>
      <c r="BG8" s="1394">
        <v>1418.1364090730851</v>
      </c>
      <c r="BH8" s="1394">
        <v>735.47522621772032</v>
      </c>
      <c r="BI8" s="1394">
        <v>2269.5053028285092</v>
      </c>
      <c r="BJ8" s="1397"/>
    </row>
    <row r="9" spans="1:104" ht="15" customHeight="1">
      <c r="A9" s="1396">
        <v>11</v>
      </c>
      <c r="B9" s="1385" t="s">
        <v>898</v>
      </c>
      <c r="C9" s="1394">
        <v>0</v>
      </c>
      <c r="D9" s="1394">
        <v>0</v>
      </c>
      <c r="E9" s="1394">
        <v>0</v>
      </c>
      <c r="F9" s="1394">
        <v>0</v>
      </c>
      <c r="G9" s="1394">
        <v>0</v>
      </c>
      <c r="H9" s="1394"/>
      <c r="I9" s="1394">
        <v>5.4718952187568517</v>
      </c>
      <c r="J9" s="1394">
        <v>15.258210083028214</v>
      </c>
      <c r="K9" s="1394">
        <v>253.66456784894078</v>
      </c>
      <c r="L9" s="1394">
        <v>61.525082651136309</v>
      </c>
      <c r="M9" s="1394">
        <v>335.91975580186215</v>
      </c>
      <c r="N9" s="1394"/>
      <c r="O9" s="1394">
        <v>0.62452707175002775</v>
      </c>
      <c r="P9" s="1394">
        <v>1.7414743671691264</v>
      </c>
      <c r="Q9" s="1394">
        <v>28.95164900497242</v>
      </c>
      <c r="R9" s="1394">
        <v>7.1060022748830214</v>
      </c>
      <c r="S9" s="1394">
        <v>38.423652718774591</v>
      </c>
      <c r="T9" s="1394"/>
      <c r="U9" s="1394">
        <v>0</v>
      </c>
      <c r="V9" s="1394">
        <v>0</v>
      </c>
      <c r="W9" s="1394">
        <v>0</v>
      </c>
      <c r="X9" s="1394">
        <v>45.849644771872278</v>
      </c>
      <c r="Y9" s="1394">
        <v>45.849644771872278</v>
      </c>
      <c r="Z9" s="1394"/>
      <c r="AA9" s="1394">
        <v>0</v>
      </c>
      <c r="AB9" s="1394">
        <v>0</v>
      </c>
      <c r="AC9" s="1394">
        <v>0</v>
      </c>
      <c r="AD9" s="1394">
        <v>0</v>
      </c>
      <c r="AE9" s="1394">
        <v>0</v>
      </c>
      <c r="AF9" s="1394"/>
      <c r="AG9" s="1394">
        <v>0</v>
      </c>
      <c r="AH9" s="1394">
        <v>0</v>
      </c>
      <c r="AI9" s="1394">
        <v>0</v>
      </c>
      <c r="AJ9" s="1394">
        <v>0</v>
      </c>
      <c r="AK9" s="1394">
        <v>0</v>
      </c>
      <c r="AL9" s="1394"/>
      <c r="AM9" s="1394">
        <v>0</v>
      </c>
      <c r="AN9" s="1394">
        <v>0</v>
      </c>
      <c r="AO9" s="1394">
        <v>0</v>
      </c>
      <c r="AP9" s="1394">
        <v>47.960228461525027</v>
      </c>
      <c r="AQ9" s="1394">
        <v>47.960228461525027</v>
      </c>
      <c r="AR9" s="1394"/>
      <c r="AS9" s="1394">
        <v>0</v>
      </c>
      <c r="AT9" s="1394">
        <v>0</v>
      </c>
      <c r="AU9" s="1394">
        <v>0</v>
      </c>
      <c r="AV9" s="1394">
        <v>0</v>
      </c>
      <c r="AW9" s="1394">
        <v>0</v>
      </c>
      <c r="AX9" s="1394"/>
      <c r="AY9" s="1394">
        <v>1.2400347601162134</v>
      </c>
      <c r="AZ9" s="1394">
        <v>3.4577984635475589</v>
      </c>
      <c r="BA9" s="1394">
        <v>57.485179991075697</v>
      </c>
      <c r="BB9" s="1394">
        <v>13.942745256690957</v>
      </c>
      <c r="BC9" s="1394">
        <v>76.12575847143043</v>
      </c>
      <c r="BD9" s="1394"/>
      <c r="BE9" s="1394">
        <v>7.3364570506230917</v>
      </c>
      <c r="BF9" s="1394">
        <v>20.457482913744897</v>
      </c>
      <c r="BG9" s="1394">
        <v>340.10139684498893</v>
      </c>
      <c r="BH9" s="1394">
        <v>176.38370341610761</v>
      </c>
      <c r="BI9" s="1394">
        <v>544.27904022546454</v>
      </c>
      <c r="BJ9" s="1397"/>
    </row>
    <row r="10" spans="1:104" ht="15" customHeight="1">
      <c r="A10" s="1396">
        <v>12</v>
      </c>
      <c r="B10" s="1385" t="s">
        <v>899</v>
      </c>
      <c r="C10" s="1394">
        <v>0</v>
      </c>
      <c r="D10" s="1394">
        <v>0</v>
      </c>
      <c r="E10" s="1394">
        <v>0</v>
      </c>
      <c r="F10" s="1394">
        <v>0</v>
      </c>
      <c r="G10" s="1394">
        <v>0</v>
      </c>
      <c r="H10" s="1394"/>
      <c r="I10" s="1394">
        <v>0</v>
      </c>
      <c r="J10" s="1394">
        <v>0</v>
      </c>
      <c r="K10" s="1394">
        <v>5.4065149388562501</v>
      </c>
      <c r="L10" s="1394">
        <v>3.9612506441456317</v>
      </c>
      <c r="M10" s="1394">
        <v>9.3677655830018818</v>
      </c>
      <c r="N10" s="1394"/>
      <c r="O10" s="1394">
        <v>0</v>
      </c>
      <c r="P10" s="1394">
        <v>0</v>
      </c>
      <c r="Q10" s="1394">
        <v>0.61706498537517251</v>
      </c>
      <c r="R10" s="1394">
        <v>0</v>
      </c>
      <c r="S10" s="1394">
        <v>0.61706498537517251</v>
      </c>
      <c r="T10" s="1394"/>
      <c r="U10" s="1394">
        <v>0</v>
      </c>
      <c r="V10" s="1394">
        <v>0</v>
      </c>
      <c r="W10" s="1394">
        <v>0</v>
      </c>
      <c r="X10" s="1394">
        <v>2.9519982267439189</v>
      </c>
      <c r="Y10" s="1394">
        <v>2.9519982267439189</v>
      </c>
      <c r="Z10" s="1394"/>
      <c r="AA10" s="1394">
        <v>0</v>
      </c>
      <c r="AB10" s="1394">
        <v>0</v>
      </c>
      <c r="AC10" s="1394">
        <v>0</v>
      </c>
      <c r="AD10" s="1394">
        <v>0</v>
      </c>
      <c r="AE10" s="1394">
        <v>0</v>
      </c>
      <c r="AF10" s="1394"/>
      <c r="AG10" s="1394">
        <v>0</v>
      </c>
      <c r="AH10" s="1394">
        <v>0</v>
      </c>
      <c r="AI10" s="1394">
        <v>0</v>
      </c>
      <c r="AJ10" s="1394">
        <v>0</v>
      </c>
      <c r="AK10" s="1394">
        <v>0</v>
      </c>
      <c r="AL10" s="1394"/>
      <c r="AM10" s="1394">
        <v>0</v>
      </c>
      <c r="AN10" s="1394">
        <v>0</v>
      </c>
      <c r="AO10" s="1394">
        <v>0</v>
      </c>
      <c r="AP10" s="1394">
        <v>3.0878867235959557</v>
      </c>
      <c r="AQ10" s="1394">
        <v>3.0878867235959557</v>
      </c>
      <c r="AR10" s="1394"/>
      <c r="AS10" s="1394">
        <v>0</v>
      </c>
      <c r="AT10" s="1394">
        <v>0</v>
      </c>
      <c r="AU10" s="1394">
        <v>0</v>
      </c>
      <c r="AV10" s="1394">
        <v>0</v>
      </c>
      <c r="AW10" s="1394">
        <v>0</v>
      </c>
      <c r="AX10" s="1394"/>
      <c r="AY10" s="1394">
        <v>0</v>
      </c>
      <c r="AZ10" s="1394">
        <v>0</v>
      </c>
      <c r="BA10" s="1394">
        <v>1.2252183543807809</v>
      </c>
      <c r="BB10" s="1394">
        <v>0.89769418015085645</v>
      </c>
      <c r="BC10" s="1394">
        <v>2.1229125345316371</v>
      </c>
      <c r="BD10" s="1394"/>
      <c r="BE10" s="1394">
        <v>0</v>
      </c>
      <c r="BF10" s="1394">
        <v>0</v>
      </c>
      <c r="BG10" s="1394">
        <v>7.2487982786122034</v>
      </c>
      <c r="BH10" s="1394">
        <v>10.898829774636363</v>
      </c>
      <c r="BI10" s="1394">
        <v>18.147628053248567</v>
      </c>
      <c r="BJ10" s="1395"/>
    </row>
    <row r="11" spans="1:104" ht="15" customHeight="1">
      <c r="A11" s="1396">
        <v>13</v>
      </c>
      <c r="B11" s="1385" t="s">
        <v>900</v>
      </c>
      <c r="C11" s="1394">
        <v>0</v>
      </c>
      <c r="D11" s="1394">
        <v>0</v>
      </c>
      <c r="E11" s="1394">
        <v>0</v>
      </c>
      <c r="F11" s="1394">
        <v>0</v>
      </c>
      <c r="G11" s="1394">
        <v>0</v>
      </c>
      <c r="H11" s="1394"/>
      <c r="I11" s="1394">
        <v>15.102729759364676</v>
      </c>
      <c r="J11" s="1394">
        <v>9.9907958927465632</v>
      </c>
      <c r="K11" s="1394">
        <v>119.94723442814062</v>
      </c>
      <c r="L11" s="1394">
        <v>31.495057785222496</v>
      </c>
      <c r="M11" s="1394">
        <v>176.53581786547434</v>
      </c>
      <c r="N11" s="1394"/>
      <c r="O11" s="1394">
        <v>4.2437551184738833</v>
      </c>
      <c r="P11" s="1394">
        <v>2.807339592445615</v>
      </c>
      <c r="Q11" s="1394">
        <v>33.704283805752326</v>
      </c>
      <c r="R11" s="1394">
        <v>8.8498777911186828</v>
      </c>
      <c r="S11" s="1394">
        <v>49.605256307790512</v>
      </c>
      <c r="T11" s="1394"/>
      <c r="U11" s="1394">
        <v>0</v>
      </c>
      <c r="V11" s="1394">
        <v>0</v>
      </c>
      <c r="W11" s="1394">
        <v>0</v>
      </c>
      <c r="X11" s="1394">
        <v>74.122060673388134</v>
      </c>
      <c r="Y11" s="1394">
        <v>74.122060673388134</v>
      </c>
      <c r="Z11" s="1394"/>
      <c r="AA11" s="1394">
        <v>0</v>
      </c>
      <c r="AB11" s="1394">
        <v>0</v>
      </c>
      <c r="AC11" s="1394">
        <v>0</v>
      </c>
      <c r="AD11" s="1394">
        <v>0</v>
      </c>
      <c r="AE11" s="1394">
        <v>0</v>
      </c>
      <c r="AF11" s="1394"/>
      <c r="AG11" s="1394">
        <v>0</v>
      </c>
      <c r="AH11" s="1394">
        <v>0</v>
      </c>
      <c r="AI11" s="1394">
        <v>0</v>
      </c>
      <c r="AJ11" s="1394">
        <v>0</v>
      </c>
      <c r="AK11" s="1394">
        <v>0</v>
      </c>
      <c r="AL11" s="1394"/>
      <c r="AM11" s="1394">
        <v>0</v>
      </c>
      <c r="AN11" s="1394">
        <v>0</v>
      </c>
      <c r="AO11" s="1394">
        <v>0</v>
      </c>
      <c r="AP11" s="1394">
        <v>0</v>
      </c>
      <c r="AQ11" s="1394">
        <v>0</v>
      </c>
      <c r="AR11" s="1394"/>
      <c r="AS11" s="1394">
        <v>16.676432496669779</v>
      </c>
      <c r="AT11" s="1394">
        <v>11.031835697787296</v>
      </c>
      <c r="AU11" s="1394">
        <v>132.44572272524454</v>
      </c>
      <c r="AV11" s="1394">
        <v>34.776839253731808</v>
      </c>
      <c r="AW11" s="1394">
        <v>194.93083017343343</v>
      </c>
      <c r="AX11" s="1394"/>
      <c r="AY11" s="1394">
        <v>0</v>
      </c>
      <c r="AZ11" s="1394">
        <v>0</v>
      </c>
      <c r="BA11" s="1394">
        <v>0</v>
      </c>
      <c r="BB11" s="1394">
        <v>0</v>
      </c>
      <c r="BC11" s="1394">
        <v>0</v>
      </c>
      <c r="BD11" s="1394"/>
      <c r="BE11" s="1394">
        <v>36.022917374508339</v>
      </c>
      <c r="BF11" s="1394">
        <v>23.829971182979474</v>
      </c>
      <c r="BG11" s="1394">
        <v>286.09724095913748</v>
      </c>
      <c r="BH11" s="1394">
        <v>149.24383550346113</v>
      </c>
      <c r="BI11" s="1394">
        <v>495.19396502008641</v>
      </c>
      <c r="BJ11" s="1397"/>
    </row>
    <row r="12" spans="1:104" ht="15" customHeight="1">
      <c r="A12" s="1396">
        <v>14</v>
      </c>
      <c r="B12" s="1385" t="s">
        <v>901</v>
      </c>
      <c r="C12" s="1394">
        <v>0</v>
      </c>
      <c r="D12" s="1394">
        <v>0</v>
      </c>
      <c r="E12" s="1394">
        <v>0</v>
      </c>
      <c r="F12" s="1394">
        <v>0</v>
      </c>
      <c r="G12" s="1394">
        <v>0</v>
      </c>
      <c r="H12" s="1394"/>
      <c r="I12" s="1394">
        <v>4.3384250828935729</v>
      </c>
      <c r="J12" s="1394">
        <v>7.6330971560539407</v>
      </c>
      <c r="K12" s="1394">
        <v>56.953055346762135</v>
      </c>
      <c r="L12" s="1394">
        <v>13.774106113958259</v>
      </c>
      <c r="M12" s="1394">
        <v>82.698683699667896</v>
      </c>
      <c r="N12" s="1394"/>
      <c r="O12" s="1394">
        <v>0.22241029713593918</v>
      </c>
      <c r="P12" s="1394">
        <v>2.144843723084338</v>
      </c>
      <c r="Q12" s="1394">
        <v>16.003386407062049</v>
      </c>
      <c r="R12" s="1394">
        <v>3.8704217220908363</v>
      </c>
      <c r="S12" s="1394">
        <v>22.24106214937316</v>
      </c>
      <c r="T12" s="1394"/>
      <c r="U12" s="1394">
        <v>0</v>
      </c>
      <c r="V12" s="1394">
        <v>0</v>
      </c>
      <c r="W12" s="1394">
        <v>0</v>
      </c>
      <c r="X12" s="1394">
        <v>32.416677437548252</v>
      </c>
      <c r="Y12" s="1394">
        <v>32.416677437548252</v>
      </c>
      <c r="Z12" s="1394"/>
      <c r="AA12" s="1394">
        <v>0</v>
      </c>
      <c r="AB12" s="1394">
        <v>0</v>
      </c>
      <c r="AC12" s="1394">
        <v>0</v>
      </c>
      <c r="AD12" s="1394">
        <v>0</v>
      </c>
      <c r="AE12" s="1394">
        <v>0</v>
      </c>
      <c r="AF12" s="1394"/>
      <c r="AG12" s="1394">
        <v>0</v>
      </c>
      <c r="AH12" s="1394">
        <v>0</v>
      </c>
      <c r="AI12" s="1394">
        <v>0</v>
      </c>
      <c r="AJ12" s="1394">
        <v>0</v>
      </c>
      <c r="AK12" s="1394">
        <v>0</v>
      </c>
      <c r="AL12" s="1394"/>
      <c r="AM12" s="1394">
        <v>0</v>
      </c>
      <c r="AN12" s="1394">
        <v>0</v>
      </c>
      <c r="AO12" s="1394">
        <v>0</v>
      </c>
      <c r="AP12" s="1394">
        <v>0</v>
      </c>
      <c r="AQ12" s="1394">
        <v>0</v>
      </c>
      <c r="AR12" s="1394"/>
      <c r="AS12" s="1394">
        <v>5.8595183663177401</v>
      </c>
      <c r="AT12" s="1394">
        <v>8.428465018684836</v>
      </c>
      <c r="AU12" s="1394">
        <v>62.8875572894665</v>
      </c>
      <c r="AV12" s="1394">
        <v>15.209366417283642</v>
      </c>
      <c r="AW12" s="1394">
        <v>92.384907091752723</v>
      </c>
      <c r="AX12" s="1394"/>
      <c r="AY12" s="1394">
        <v>0</v>
      </c>
      <c r="AZ12" s="1394">
        <v>0</v>
      </c>
      <c r="BA12" s="1394">
        <v>0</v>
      </c>
      <c r="BB12" s="1394">
        <v>0</v>
      </c>
      <c r="BC12" s="1394">
        <v>0</v>
      </c>
      <c r="BD12" s="1394"/>
      <c r="BE12" s="1394">
        <v>10.347978861216411</v>
      </c>
      <c r="BF12" s="1394">
        <v>18.206405897823117</v>
      </c>
      <c r="BG12" s="1394">
        <v>135.84399904329069</v>
      </c>
      <c r="BH12" s="1394">
        <v>65.270571690880999</v>
      </c>
      <c r="BI12" s="1394">
        <v>229.66895549321123</v>
      </c>
      <c r="BJ12" s="1397"/>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396">
        <v>15</v>
      </c>
      <c r="B13" s="1385" t="s">
        <v>902</v>
      </c>
      <c r="C13" s="1394">
        <v>0</v>
      </c>
      <c r="D13" s="1394">
        <v>0</v>
      </c>
      <c r="E13" s="1394">
        <v>0</v>
      </c>
      <c r="F13" s="1394">
        <v>0</v>
      </c>
      <c r="G13" s="1394">
        <v>0</v>
      </c>
      <c r="H13" s="1394"/>
      <c r="I13" s="1394">
        <v>0</v>
      </c>
      <c r="J13" s="1394">
        <v>0</v>
      </c>
      <c r="K13" s="1394">
        <v>6.9879686640688794</v>
      </c>
      <c r="L13" s="1394">
        <v>3.3605279614626751</v>
      </c>
      <c r="M13" s="1394">
        <v>10.348496625531554</v>
      </c>
      <c r="N13" s="1394"/>
      <c r="O13" s="1394">
        <v>0</v>
      </c>
      <c r="P13" s="1394">
        <v>0</v>
      </c>
      <c r="Q13" s="1394">
        <v>1.9635673986346234</v>
      </c>
      <c r="R13" s="1394">
        <v>0.94428344838713141</v>
      </c>
      <c r="S13" s="1394">
        <v>2.9078508470217548</v>
      </c>
      <c r="T13" s="1394"/>
      <c r="U13" s="1394">
        <v>0</v>
      </c>
      <c r="V13" s="1394">
        <v>0</v>
      </c>
      <c r="W13" s="1394">
        <v>0</v>
      </c>
      <c r="X13" s="1394">
        <v>7.9088363372054715</v>
      </c>
      <c r="Y13" s="1394">
        <v>7.9088363372054715</v>
      </c>
      <c r="Z13" s="1394"/>
      <c r="AA13" s="1394">
        <v>0</v>
      </c>
      <c r="AB13" s="1394">
        <v>0</v>
      </c>
      <c r="AC13" s="1394">
        <v>0</v>
      </c>
      <c r="AD13" s="1394">
        <v>0</v>
      </c>
      <c r="AE13" s="1394">
        <v>0</v>
      </c>
      <c r="AF13" s="1394"/>
      <c r="AG13" s="1394">
        <v>0</v>
      </c>
      <c r="AH13" s="1394">
        <v>0</v>
      </c>
      <c r="AI13" s="1394">
        <v>0</v>
      </c>
      <c r="AJ13" s="1394">
        <v>0</v>
      </c>
      <c r="AK13" s="1394">
        <v>0</v>
      </c>
      <c r="AL13" s="1394"/>
      <c r="AM13" s="1394">
        <v>0</v>
      </c>
      <c r="AN13" s="1394">
        <v>0</v>
      </c>
      <c r="AO13" s="1394">
        <v>0</v>
      </c>
      <c r="AP13" s="1394">
        <v>0</v>
      </c>
      <c r="AQ13" s="1394">
        <v>0</v>
      </c>
      <c r="AR13" s="1394"/>
      <c r="AS13" s="1394">
        <v>0</v>
      </c>
      <c r="AT13" s="1394">
        <v>0</v>
      </c>
      <c r="AU13" s="1394">
        <v>7.7161142106068272</v>
      </c>
      <c r="AV13" s="1394">
        <v>3.7106945959722388</v>
      </c>
      <c r="AW13" s="1394">
        <v>11.426808806579066</v>
      </c>
      <c r="AX13" s="1394"/>
      <c r="AY13" s="1394">
        <v>0</v>
      </c>
      <c r="AZ13" s="1394">
        <v>0</v>
      </c>
      <c r="BA13" s="1394">
        <v>0</v>
      </c>
      <c r="BB13" s="1394">
        <v>0</v>
      </c>
      <c r="BC13" s="1394">
        <v>0</v>
      </c>
      <c r="BD13" s="1394"/>
      <c r="BE13" s="1394">
        <v>0</v>
      </c>
      <c r="BF13" s="1394">
        <v>0</v>
      </c>
      <c r="BG13" s="1394">
        <v>16.667650273310329</v>
      </c>
      <c r="BH13" s="1394">
        <v>15.924342343027519</v>
      </c>
      <c r="BI13" s="1394">
        <v>32.591992616337848</v>
      </c>
      <c r="BJ13" s="1397"/>
    </row>
    <row r="14" spans="1:104" ht="15" customHeight="1">
      <c r="A14" s="1396">
        <v>16</v>
      </c>
      <c r="B14" s="1385" t="s">
        <v>903</v>
      </c>
      <c r="C14" s="1394">
        <v>0</v>
      </c>
      <c r="D14" s="1394">
        <v>0</v>
      </c>
      <c r="E14" s="1394">
        <v>0</v>
      </c>
      <c r="F14" s="1394">
        <v>0</v>
      </c>
      <c r="G14" s="1394">
        <v>0</v>
      </c>
      <c r="H14" s="1394"/>
      <c r="I14" s="1394">
        <v>0</v>
      </c>
      <c r="J14" s="1394">
        <v>3.6142661311573723</v>
      </c>
      <c r="K14" s="1394">
        <v>52.190748506015346</v>
      </c>
      <c r="L14" s="1394">
        <v>22.743202306162335</v>
      </c>
      <c r="M14" s="1394">
        <v>78.548216943335049</v>
      </c>
      <c r="N14" s="1394"/>
      <c r="O14" s="1394">
        <v>0</v>
      </c>
      <c r="P14" s="1394">
        <v>1.6811840434918537</v>
      </c>
      <c r="Q14" s="1394">
        <v>29.057257369963327</v>
      </c>
      <c r="R14" s="1394">
        <v>12.485372542880727</v>
      </c>
      <c r="S14" s="1394">
        <v>43.22381395633591</v>
      </c>
      <c r="T14" s="1394"/>
      <c r="U14" s="1394">
        <v>0</v>
      </c>
      <c r="V14" s="1394">
        <v>0</v>
      </c>
      <c r="W14" s="1394">
        <v>0</v>
      </c>
      <c r="X14" s="1394">
        <v>131.41578182980444</v>
      </c>
      <c r="Y14" s="1394">
        <v>131.41578182980444</v>
      </c>
      <c r="Z14" s="1394"/>
      <c r="AA14" s="1394">
        <v>0</v>
      </c>
      <c r="AB14" s="1394">
        <v>0</v>
      </c>
      <c r="AC14" s="1394">
        <v>0</v>
      </c>
      <c r="AD14" s="1394">
        <v>30.374868937238936</v>
      </c>
      <c r="AE14" s="1394">
        <v>30.374868937238936</v>
      </c>
      <c r="AF14" s="1394"/>
      <c r="AG14" s="1394">
        <v>0</v>
      </c>
      <c r="AH14" s="1394">
        <v>0</v>
      </c>
      <c r="AI14" s="1394">
        <v>0</v>
      </c>
      <c r="AJ14" s="1394">
        <v>0</v>
      </c>
      <c r="AK14" s="1394">
        <v>0</v>
      </c>
      <c r="AL14" s="1394"/>
      <c r="AM14" s="1394">
        <v>0</v>
      </c>
      <c r="AN14" s="1394">
        <v>0</v>
      </c>
      <c r="AO14" s="1394">
        <v>0</v>
      </c>
      <c r="AP14" s="1394">
        <v>0</v>
      </c>
      <c r="AQ14" s="1394">
        <v>0</v>
      </c>
      <c r="AR14" s="1394"/>
      <c r="AS14" s="1394">
        <v>0</v>
      </c>
      <c r="AT14" s="1394">
        <v>1.3072779927864948</v>
      </c>
      <c r="AU14" s="1394">
        <v>13.734630807871792</v>
      </c>
      <c r="AV14" s="1394">
        <v>6.1048337455955064</v>
      </c>
      <c r="AW14" s="1394">
        <v>21.146742546253794</v>
      </c>
      <c r="AX14" s="1394"/>
      <c r="AY14" s="1394">
        <v>0</v>
      </c>
      <c r="AZ14" s="1394">
        <v>0.99713084681265873</v>
      </c>
      <c r="BA14" s="1394">
        <v>15.345883906891704</v>
      </c>
      <c r="BB14" s="1394">
        <v>6.6557824938133159</v>
      </c>
      <c r="BC14" s="1394">
        <v>22.998797247517679</v>
      </c>
      <c r="BD14" s="1394"/>
      <c r="BE14" s="1394">
        <v>0</v>
      </c>
      <c r="BF14" s="1394">
        <v>7.5998590142483797</v>
      </c>
      <c r="BG14" s="1394">
        <v>110.32852059074217</v>
      </c>
      <c r="BH14" s="1394">
        <v>209.77984185549528</v>
      </c>
      <c r="BI14" s="1394">
        <v>327.70822146048585</v>
      </c>
      <c r="BJ14" s="1397"/>
    </row>
    <row r="15" spans="1:104" ht="15" customHeight="1">
      <c r="A15" s="1396">
        <v>17</v>
      </c>
      <c r="B15" s="1385" t="s">
        <v>904</v>
      </c>
      <c r="C15" s="1394">
        <v>0</v>
      </c>
      <c r="D15" s="1394">
        <v>0</v>
      </c>
      <c r="E15" s="1394">
        <v>0</v>
      </c>
      <c r="F15" s="1394">
        <v>0</v>
      </c>
      <c r="G15" s="1394">
        <v>0</v>
      </c>
      <c r="H15" s="1394"/>
      <c r="I15" s="1394">
        <v>22.007809158823267</v>
      </c>
      <c r="J15" s="1394">
        <v>7.8368916373707052</v>
      </c>
      <c r="K15" s="1394">
        <v>177.171146203841</v>
      </c>
      <c r="L15" s="1394">
        <v>112.38139354596393</v>
      </c>
      <c r="M15" s="1394">
        <v>319.3972405459989</v>
      </c>
      <c r="N15" s="1394"/>
      <c r="O15" s="1394">
        <v>34.94802312774511</v>
      </c>
      <c r="P15" s="1394">
        <v>12.444849381232451</v>
      </c>
      <c r="Q15" s="1394">
        <v>281.34473860695778</v>
      </c>
      <c r="R15" s="1394">
        <v>178.45972365668101</v>
      </c>
      <c r="S15" s="1394">
        <v>507.19733477261639</v>
      </c>
      <c r="T15" s="1394"/>
      <c r="U15" s="1394">
        <v>0</v>
      </c>
      <c r="V15" s="1394">
        <v>0</v>
      </c>
      <c r="W15" s="1394">
        <v>0</v>
      </c>
      <c r="X15" s="1394">
        <v>101.85874978132618</v>
      </c>
      <c r="Y15" s="1394">
        <v>101.85874978132618</v>
      </c>
      <c r="Z15" s="1394"/>
      <c r="AA15" s="1394">
        <v>0</v>
      </c>
      <c r="AB15" s="1394">
        <v>0</v>
      </c>
      <c r="AC15" s="1394">
        <v>0</v>
      </c>
      <c r="AD15" s="1394">
        <v>120.63544218208507</v>
      </c>
      <c r="AE15" s="1394">
        <v>120.63544218208507</v>
      </c>
      <c r="AF15" s="1394"/>
      <c r="AG15" s="1394">
        <v>0</v>
      </c>
      <c r="AH15" s="1394">
        <v>0</v>
      </c>
      <c r="AI15" s="1394">
        <v>0</v>
      </c>
      <c r="AJ15" s="1394">
        <v>0</v>
      </c>
      <c r="AK15" s="1394">
        <v>0</v>
      </c>
      <c r="AL15" s="1394"/>
      <c r="AM15" s="1394">
        <v>0</v>
      </c>
      <c r="AN15" s="1394">
        <v>0</v>
      </c>
      <c r="AO15" s="1394">
        <v>0</v>
      </c>
      <c r="AP15" s="1394">
        <v>0</v>
      </c>
      <c r="AQ15" s="1394">
        <v>0</v>
      </c>
      <c r="AR15" s="1394"/>
      <c r="AS15" s="1394">
        <v>5.8089281685306089</v>
      </c>
      <c r="AT15" s="1394">
        <v>2.068535775529178</v>
      </c>
      <c r="AU15" s="1394">
        <v>46.764057903588935</v>
      </c>
      <c r="AV15" s="1394">
        <v>29.662900013205089</v>
      </c>
      <c r="AW15" s="1394">
        <v>84.304421860853807</v>
      </c>
      <c r="AX15" s="1394"/>
      <c r="AY15" s="1394">
        <v>8.4908870186275376</v>
      </c>
      <c r="AZ15" s="1394">
        <v>3.0235704512851904</v>
      </c>
      <c r="BA15" s="1394">
        <v>68.354835982137786</v>
      </c>
      <c r="BB15" s="1394">
        <v>43.358142044417782</v>
      </c>
      <c r="BC15" s="1394">
        <v>123.2274354964683</v>
      </c>
      <c r="BD15" s="1394"/>
      <c r="BE15" s="1394">
        <v>71.255647473726526</v>
      </c>
      <c r="BF15" s="1394">
        <v>25.373847245417526</v>
      </c>
      <c r="BG15" s="1394">
        <v>573.63477869652547</v>
      </c>
      <c r="BH15" s="1394">
        <v>586.3563512236791</v>
      </c>
      <c r="BI15" s="1394">
        <v>1256.6206246393485</v>
      </c>
      <c r="BJ15" s="1397"/>
    </row>
    <row r="16" spans="1:104" ht="15" customHeight="1">
      <c r="A16" s="1396">
        <v>18</v>
      </c>
      <c r="B16" s="1385" t="s">
        <v>905</v>
      </c>
      <c r="C16" s="1394">
        <v>0</v>
      </c>
      <c r="D16" s="1394">
        <v>0</v>
      </c>
      <c r="E16" s="1394">
        <v>0</v>
      </c>
      <c r="F16" s="1394">
        <v>0</v>
      </c>
      <c r="G16" s="1394">
        <v>0</v>
      </c>
      <c r="H16" s="1394"/>
      <c r="I16" s="1394">
        <v>0</v>
      </c>
      <c r="J16" s="1394">
        <v>1.052600731635255</v>
      </c>
      <c r="K16" s="1394">
        <v>31.757818603963404</v>
      </c>
      <c r="L16" s="1394">
        <v>62.148301775288324</v>
      </c>
      <c r="M16" s="1394">
        <v>94.958721110886984</v>
      </c>
      <c r="N16" s="1394"/>
      <c r="O16" s="1394">
        <v>0</v>
      </c>
      <c r="P16" s="1394">
        <v>1.6715118914379583</v>
      </c>
      <c r="Q16" s="1394">
        <v>50.430870744491244</v>
      </c>
      <c r="R16" s="1394">
        <v>98.690436295522233</v>
      </c>
      <c r="S16" s="1394">
        <v>150.79281893145145</v>
      </c>
      <c r="T16" s="1394"/>
      <c r="U16" s="1394">
        <v>0</v>
      </c>
      <c r="V16" s="1394">
        <v>0</v>
      </c>
      <c r="W16" s="1394">
        <v>0</v>
      </c>
      <c r="X16" s="1394">
        <v>56.329149515967977</v>
      </c>
      <c r="Y16" s="1394">
        <v>56.329149515967977</v>
      </c>
      <c r="Z16" s="1394"/>
      <c r="AA16" s="1394">
        <v>0</v>
      </c>
      <c r="AB16" s="1394">
        <v>0</v>
      </c>
      <c r="AC16" s="1394">
        <v>0</v>
      </c>
      <c r="AD16" s="1394">
        <v>66.712892846102505</v>
      </c>
      <c r="AE16" s="1394">
        <v>66.712892846102505</v>
      </c>
      <c r="AF16" s="1394"/>
      <c r="AG16" s="1394">
        <v>0</v>
      </c>
      <c r="AH16" s="1394">
        <v>0</v>
      </c>
      <c r="AI16" s="1394">
        <v>0</v>
      </c>
      <c r="AJ16" s="1394">
        <v>0</v>
      </c>
      <c r="AK16" s="1394">
        <v>0</v>
      </c>
      <c r="AL16" s="1394"/>
      <c r="AM16" s="1394">
        <v>0</v>
      </c>
      <c r="AN16" s="1394">
        <v>0</v>
      </c>
      <c r="AO16" s="1394">
        <v>0</v>
      </c>
      <c r="AP16" s="1394">
        <v>0</v>
      </c>
      <c r="AQ16" s="1394">
        <v>0</v>
      </c>
      <c r="AR16" s="1394"/>
      <c r="AS16" s="1394">
        <v>0</v>
      </c>
      <c r="AT16" s="1394">
        <v>0.27783238195522825</v>
      </c>
      <c r="AU16" s="1394">
        <v>8.3824285156384128</v>
      </c>
      <c r="AV16" s="1394">
        <v>16.403950897769239</v>
      </c>
      <c r="AW16" s="1394">
        <v>25.06421179536288</v>
      </c>
      <c r="AX16" s="1394"/>
      <c r="AY16" s="1394">
        <v>0</v>
      </c>
      <c r="AZ16" s="1394">
        <v>0.40610647900208852</v>
      </c>
      <c r="BA16" s="1394">
        <v>12.252562160019155</v>
      </c>
      <c r="BB16" s="1394">
        <v>23.9775892713965</v>
      </c>
      <c r="BC16" s="1394">
        <v>36.63625791041774</v>
      </c>
      <c r="BD16" s="1394"/>
      <c r="BE16" s="1394">
        <v>0</v>
      </c>
      <c r="BF16" s="1394">
        <v>3.4080514840305298</v>
      </c>
      <c r="BG16" s="1394">
        <v>102.82368002411222</v>
      </c>
      <c r="BH16" s="1394">
        <v>324.26232060204677</v>
      </c>
      <c r="BI16" s="1394">
        <v>430.4940521101895</v>
      </c>
      <c r="BJ16" s="1397"/>
    </row>
    <row r="17" spans="1:104" ht="15" customHeight="1">
      <c r="A17" s="1396">
        <v>20</v>
      </c>
      <c r="B17" s="1385" t="s">
        <v>906</v>
      </c>
      <c r="C17" s="1394">
        <v>6.4255198479388014</v>
      </c>
      <c r="D17" s="1394">
        <v>16.621218124817851</v>
      </c>
      <c r="E17" s="1394">
        <v>179.08460485598462</v>
      </c>
      <c r="F17" s="1394">
        <v>33.45511751213364</v>
      </c>
      <c r="G17" s="1394">
        <v>235.58646034087491</v>
      </c>
      <c r="H17" s="1394"/>
      <c r="I17" s="1394">
        <v>17.738586364353804</v>
      </c>
      <c r="J17" s="1394">
        <v>45.885301137529446</v>
      </c>
      <c r="K17" s="1394">
        <v>494.38921751725553</v>
      </c>
      <c r="L17" s="1394">
        <v>92.357739974759525</v>
      </c>
      <c r="M17" s="1394">
        <v>650.37084499389823</v>
      </c>
      <c r="N17" s="1394"/>
      <c r="O17" s="1394">
        <v>9.7467870821156826</v>
      </c>
      <c r="P17" s="1394">
        <v>25.212508550568046</v>
      </c>
      <c r="Q17" s="1394">
        <v>271.65109664644945</v>
      </c>
      <c r="R17" s="1394">
        <v>50.747630528684347</v>
      </c>
      <c r="S17" s="1394">
        <v>357.35802280781752</v>
      </c>
      <c r="T17" s="1394"/>
      <c r="U17" s="1394">
        <v>0</v>
      </c>
      <c r="V17" s="1394">
        <v>0</v>
      </c>
      <c r="W17" s="1394">
        <v>0</v>
      </c>
      <c r="X17" s="1394">
        <v>645.69224893491207</v>
      </c>
      <c r="Y17" s="1394">
        <v>645.69224893491207</v>
      </c>
      <c r="Z17" s="1394"/>
      <c r="AA17" s="1394">
        <v>0</v>
      </c>
      <c r="AB17" s="1394">
        <v>0</v>
      </c>
      <c r="AC17" s="1394">
        <v>0</v>
      </c>
      <c r="AD17" s="1394">
        <v>166.70325585819575</v>
      </c>
      <c r="AE17" s="1394">
        <v>166.70325585819575</v>
      </c>
      <c r="AF17" s="1394"/>
      <c r="AG17" s="1394">
        <v>0</v>
      </c>
      <c r="AH17" s="1394">
        <v>0</v>
      </c>
      <c r="AI17" s="1394">
        <v>0</v>
      </c>
      <c r="AJ17" s="1394">
        <v>0</v>
      </c>
      <c r="AK17" s="1394">
        <v>0</v>
      </c>
      <c r="AL17" s="1394"/>
      <c r="AM17" s="1394">
        <v>0</v>
      </c>
      <c r="AN17" s="1394">
        <v>0</v>
      </c>
      <c r="AO17" s="1394">
        <v>0</v>
      </c>
      <c r="AP17" s="1394">
        <v>182.54383673159893</v>
      </c>
      <c r="AQ17" s="1394">
        <v>182.54383673159893</v>
      </c>
      <c r="AR17" s="1394"/>
      <c r="AS17" s="1394">
        <v>1.4153127418367395</v>
      </c>
      <c r="AT17" s="1394">
        <v>3.6610612609730921</v>
      </c>
      <c r="AU17" s="1394">
        <v>39.445948206163997</v>
      </c>
      <c r="AV17" s="1394">
        <v>7.3689686150074074</v>
      </c>
      <c r="AW17" s="1394">
        <v>51.891290823981237</v>
      </c>
      <c r="AX17" s="1394"/>
      <c r="AY17" s="1394">
        <v>6.9633386898367595</v>
      </c>
      <c r="AZ17" s="1394">
        <v>18.012421403987624</v>
      </c>
      <c r="BA17" s="1394">
        <v>194.07406517432688</v>
      </c>
      <c r="BB17" s="1394">
        <v>36.255325585836445</v>
      </c>
      <c r="BC17" s="1394">
        <v>255.3051508539877</v>
      </c>
      <c r="BD17" s="1394"/>
      <c r="BE17" s="1394">
        <v>42.289544726081786</v>
      </c>
      <c r="BF17" s="1394">
        <v>109.39251047787604</v>
      </c>
      <c r="BG17" s="1394">
        <v>1178.6449324001806</v>
      </c>
      <c r="BH17" s="1394">
        <v>1215.124123741128</v>
      </c>
      <c r="BI17" s="1394">
        <v>2545.4511113452663</v>
      </c>
      <c r="BJ17" s="1397"/>
    </row>
    <row r="18" spans="1:104" ht="15" customHeight="1">
      <c r="A18" s="1396">
        <v>21</v>
      </c>
      <c r="B18" s="1385" t="s">
        <v>907</v>
      </c>
      <c r="C18" s="1394">
        <v>0.66932390632467798</v>
      </c>
      <c r="D18" s="1394">
        <v>1.7313740999098042</v>
      </c>
      <c r="E18" s="1394">
        <v>18.654616298986284</v>
      </c>
      <c r="F18" s="1394">
        <v>3.4849024623206959</v>
      </c>
      <c r="G18" s="1394">
        <v>24.540216767541462</v>
      </c>
      <c r="H18" s="1394"/>
      <c r="I18" s="1394">
        <v>1.8477664374308282</v>
      </c>
      <c r="J18" s="1394">
        <v>4.7797111715571683</v>
      </c>
      <c r="K18" s="1394">
        <v>51.498793894411456</v>
      </c>
      <c r="L18" s="1394">
        <v>9.6205824216782787</v>
      </c>
      <c r="M18" s="1394">
        <v>67.74685392507773</v>
      </c>
      <c r="N18" s="1394"/>
      <c r="O18" s="1394">
        <v>1.0152886860989607</v>
      </c>
      <c r="P18" s="1394">
        <v>2.6262987447971038</v>
      </c>
      <c r="Q18" s="1394">
        <v>28.296943666450549</v>
      </c>
      <c r="R18" s="1394">
        <v>5.2862030008476912</v>
      </c>
      <c r="S18" s="1394">
        <v>37.224734098194304</v>
      </c>
      <c r="T18" s="1394"/>
      <c r="U18" s="1394">
        <v>0</v>
      </c>
      <c r="V18" s="1394">
        <v>0</v>
      </c>
      <c r="W18" s="1394">
        <v>0</v>
      </c>
      <c r="X18" s="1394">
        <v>67.259500953734815</v>
      </c>
      <c r="Y18" s="1394">
        <v>67.259500953734815</v>
      </c>
      <c r="Z18" s="1394"/>
      <c r="AA18" s="1394">
        <v>0</v>
      </c>
      <c r="AB18" s="1394">
        <v>0</v>
      </c>
      <c r="AC18" s="1394">
        <v>0</v>
      </c>
      <c r="AD18" s="1394">
        <v>17.36489452193387</v>
      </c>
      <c r="AE18" s="1394">
        <v>17.36489452193387</v>
      </c>
      <c r="AF18" s="1394"/>
      <c r="AG18" s="1394">
        <v>0</v>
      </c>
      <c r="AH18" s="1394">
        <v>0</v>
      </c>
      <c r="AI18" s="1394">
        <v>0</v>
      </c>
      <c r="AJ18" s="1394">
        <v>0</v>
      </c>
      <c r="AK18" s="1394">
        <v>0</v>
      </c>
      <c r="AL18" s="1394"/>
      <c r="AM18" s="1394">
        <v>0</v>
      </c>
      <c r="AN18" s="1394">
        <v>0</v>
      </c>
      <c r="AO18" s="1394">
        <v>0</v>
      </c>
      <c r="AP18" s="1394">
        <v>19.014952372434372</v>
      </c>
      <c r="AQ18" s="1394">
        <v>19.014952372434372</v>
      </c>
      <c r="AR18" s="1394"/>
      <c r="AS18" s="1394">
        <v>0.14742817319926821</v>
      </c>
      <c r="AT18" s="1394">
        <v>0.38135993390083767</v>
      </c>
      <c r="AU18" s="1394">
        <v>4.1089463213626161</v>
      </c>
      <c r="AV18" s="1394">
        <v>0.76759966130411783</v>
      </c>
      <c r="AW18" s="1394">
        <v>5.40533408976684</v>
      </c>
      <c r="AX18" s="1394"/>
      <c r="AY18" s="1394">
        <v>0.72534661214039964</v>
      </c>
      <c r="AZ18" s="1394">
        <v>1.8762908747921225</v>
      </c>
      <c r="BA18" s="1394">
        <v>20.216015901104068</v>
      </c>
      <c r="BB18" s="1394">
        <v>3.7765903336162601</v>
      </c>
      <c r="BC18" s="1394">
        <v>26.594243721652848</v>
      </c>
      <c r="BD18" s="1394"/>
      <c r="BE18" s="1394">
        <v>4.4051538151941347</v>
      </c>
      <c r="BF18" s="1394">
        <v>11.395034824957035</v>
      </c>
      <c r="BG18" s="1394">
        <v>122.77531608231499</v>
      </c>
      <c r="BH18" s="1394">
        <v>126.57522572787009</v>
      </c>
      <c r="BI18" s="1394">
        <v>265.15073045033625</v>
      </c>
      <c r="BJ18" s="1397"/>
    </row>
    <row r="19" spans="1:104" ht="15" customHeight="1">
      <c r="A19" s="1396">
        <v>22</v>
      </c>
      <c r="B19" s="1385" t="s">
        <v>908</v>
      </c>
      <c r="C19" s="1394">
        <v>0</v>
      </c>
      <c r="D19" s="1394">
        <v>0</v>
      </c>
      <c r="E19" s="1394">
        <v>0</v>
      </c>
      <c r="F19" s="1394">
        <v>0</v>
      </c>
      <c r="G19" s="1394">
        <v>0</v>
      </c>
      <c r="H19" s="1394"/>
      <c r="I19" s="1394">
        <v>172.73129917481148</v>
      </c>
      <c r="J19" s="1394">
        <v>3.0767847473332872</v>
      </c>
      <c r="K19" s="1394">
        <v>119.65310302733769</v>
      </c>
      <c r="L19" s="1394">
        <v>92.886264494319718</v>
      </c>
      <c r="M19" s="1394">
        <v>388.34745144380219</v>
      </c>
      <c r="N19" s="1394"/>
      <c r="O19" s="1394">
        <v>79.140992712439314</v>
      </c>
      <c r="P19" s="1394">
        <v>1.4311733654265899</v>
      </c>
      <c r="Q19" s="1394">
        <v>66.616998401150823</v>
      </c>
      <c r="R19" s="1394">
        <v>50.991922804727764</v>
      </c>
      <c r="S19" s="1394">
        <v>198.18108728374449</v>
      </c>
      <c r="T19" s="1394"/>
      <c r="U19" s="1394">
        <v>0</v>
      </c>
      <c r="V19" s="1394">
        <v>0</v>
      </c>
      <c r="W19" s="1394">
        <v>0</v>
      </c>
      <c r="X19" s="1394">
        <v>536.71953955506024</v>
      </c>
      <c r="Y19" s="1394">
        <v>536.71953955506024</v>
      </c>
      <c r="Z19" s="1394"/>
      <c r="AA19" s="1394">
        <v>0</v>
      </c>
      <c r="AB19" s="1394">
        <v>0</v>
      </c>
      <c r="AC19" s="1394">
        <v>0</v>
      </c>
      <c r="AD19" s="1394">
        <v>124.05500650716209</v>
      </c>
      <c r="AE19" s="1394">
        <v>124.05500650716209</v>
      </c>
      <c r="AF19" s="1394"/>
      <c r="AG19" s="1394">
        <v>0</v>
      </c>
      <c r="AH19" s="1394">
        <v>0</v>
      </c>
      <c r="AI19" s="1394">
        <v>0</v>
      </c>
      <c r="AJ19" s="1394">
        <v>0</v>
      </c>
      <c r="AK19" s="1394">
        <v>0</v>
      </c>
      <c r="AL19" s="1394"/>
      <c r="AM19" s="1394">
        <v>0</v>
      </c>
      <c r="AN19" s="1394">
        <v>0</v>
      </c>
      <c r="AO19" s="1394">
        <v>0</v>
      </c>
      <c r="AP19" s="1394">
        <v>0</v>
      </c>
      <c r="AQ19" s="1394">
        <v>0</v>
      </c>
      <c r="AR19" s="1394"/>
      <c r="AS19" s="1394">
        <v>64.720194940395203</v>
      </c>
      <c r="AT19" s="1394">
        <v>1.1128712836212635</v>
      </c>
      <c r="AU19" s="1394">
        <v>31.488170645939618</v>
      </c>
      <c r="AV19" s="1394">
        <v>24.932953343759667</v>
      </c>
      <c r="AW19" s="1394">
        <v>122.25419021371575</v>
      </c>
      <c r="AX19" s="1394"/>
      <c r="AY19" s="1394">
        <v>47.383684398160376</v>
      </c>
      <c r="AZ19" s="1394">
        <v>0.84884645159936845</v>
      </c>
      <c r="BA19" s="1394">
        <v>35.182147808154987</v>
      </c>
      <c r="BB19" s="1394">
        <v>27.183101342307239</v>
      </c>
      <c r="BC19" s="1394">
        <v>110.59778000022197</v>
      </c>
      <c r="BD19" s="1394"/>
      <c r="BE19" s="1394">
        <v>363.97617122580635</v>
      </c>
      <c r="BF19" s="1394">
        <v>6.4696758479805094</v>
      </c>
      <c r="BG19" s="1394">
        <v>252.94041988258314</v>
      </c>
      <c r="BH19" s="1394">
        <v>856.76878804733678</v>
      </c>
      <c r="BI19" s="1394">
        <v>1480.1550550037068</v>
      </c>
      <c r="BJ19" s="1395"/>
    </row>
    <row r="20" spans="1:104" ht="15" customHeight="1">
      <c r="A20" s="1396">
        <v>23</v>
      </c>
      <c r="B20" s="1385" t="s">
        <v>909</v>
      </c>
      <c r="C20" s="1394">
        <v>529.17293915770995</v>
      </c>
      <c r="D20" s="1394">
        <v>33.397861114433439</v>
      </c>
      <c r="E20" s="1394">
        <v>985.64406527994686</v>
      </c>
      <c r="F20" s="1394">
        <v>203.20948427994529</v>
      </c>
      <c r="G20" s="1394">
        <v>1751.4243498320357</v>
      </c>
      <c r="H20" s="1394"/>
      <c r="I20" s="1394">
        <v>39.608752930966325</v>
      </c>
      <c r="J20" s="1394">
        <v>2.4998399037749577</v>
      </c>
      <c r="K20" s="1394">
        <v>73.775753389217556</v>
      </c>
      <c r="L20" s="1394">
        <v>15.210290739516866</v>
      </c>
      <c r="M20" s="1394">
        <v>131.09463696347569</v>
      </c>
      <c r="N20" s="1394"/>
      <c r="O20" s="1394">
        <v>37.3906627668322</v>
      </c>
      <c r="P20" s="1394">
        <v>2.3598488691635597</v>
      </c>
      <c r="Q20" s="1394">
        <v>69.644311199421367</v>
      </c>
      <c r="R20" s="1394">
        <v>14.358514458103915</v>
      </c>
      <c r="S20" s="1394">
        <v>123.75333729352104</v>
      </c>
      <c r="T20" s="1394"/>
      <c r="U20" s="1394">
        <v>0</v>
      </c>
      <c r="V20" s="1394">
        <v>0</v>
      </c>
      <c r="W20" s="1394">
        <v>0</v>
      </c>
      <c r="X20" s="1394">
        <v>147.23558057260757</v>
      </c>
      <c r="Y20" s="1394">
        <v>147.23558057260757</v>
      </c>
      <c r="Z20" s="1394"/>
      <c r="AA20" s="1394">
        <v>0</v>
      </c>
      <c r="AB20" s="1394">
        <v>0</v>
      </c>
      <c r="AC20" s="1394">
        <v>0</v>
      </c>
      <c r="AD20" s="1394">
        <v>0</v>
      </c>
      <c r="AE20" s="1394">
        <v>0</v>
      </c>
      <c r="AF20" s="1394"/>
      <c r="AG20" s="1394">
        <v>0</v>
      </c>
      <c r="AH20" s="1394">
        <v>0</v>
      </c>
      <c r="AI20" s="1394">
        <v>0</v>
      </c>
      <c r="AJ20" s="1394">
        <v>0</v>
      </c>
      <c r="AK20" s="1394">
        <v>0</v>
      </c>
      <c r="AL20" s="1394"/>
      <c r="AM20" s="1394">
        <v>0</v>
      </c>
      <c r="AN20" s="1394">
        <v>0</v>
      </c>
      <c r="AO20" s="1394">
        <v>0</v>
      </c>
      <c r="AP20" s="1394">
        <v>0</v>
      </c>
      <c r="AQ20" s="1394">
        <v>0</v>
      </c>
      <c r="AR20" s="1394"/>
      <c r="AS20" s="1394">
        <v>10.456710773775109</v>
      </c>
      <c r="AT20" s="1394">
        <v>0.65995773459658891</v>
      </c>
      <c r="AU20" s="1394">
        <v>19.47679889475344</v>
      </c>
      <c r="AV20" s="1394">
        <v>4.0155167552324516</v>
      </c>
      <c r="AW20" s="1394">
        <v>34.608984158357593</v>
      </c>
      <c r="AX20" s="1394"/>
      <c r="AY20" s="1394">
        <v>56.402864173696052</v>
      </c>
      <c r="AZ20" s="1394">
        <v>3.5597720229755412</v>
      </c>
      <c r="BA20" s="1394">
        <v>105.05667282624584</v>
      </c>
      <c r="BB20" s="1394">
        <v>21.659454013072018</v>
      </c>
      <c r="BC20" s="1394">
        <v>186.67876303598945</v>
      </c>
      <c r="BD20" s="1394"/>
      <c r="BE20" s="1394">
        <v>673.03192980297968</v>
      </c>
      <c r="BF20" s="1394">
        <v>42.47727964494409</v>
      </c>
      <c r="BG20" s="1394">
        <v>1253.5976015895851</v>
      </c>
      <c r="BH20" s="1394">
        <v>405.68884081847818</v>
      </c>
      <c r="BI20" s="1394">
        <v>2374.7956518559872</v>
      </c>
      <c r="BJ20" s="1395"/>
    </row>
    <row r="21" spans="1:104" ht="15" customHeight="1">
      <c r="A21" s="1396">
        <v>24</v>
      </c>
      <c r="B21" s="1385" t="s">
        <v>910</v>
      </c>
      <c r="C21" s="1394">
        <v>436.33595211767346</v>
      </c>
      <c r="D21" s="1394">
        <v>5.7996511749811663</v>
      </c>
      <c r="E21" s="1394">
        <v>562.84645668123608</v>
      </c>
      <c r="F21" s="1394">
        <v>543.73250888565053</v>
      </c>
      <c r="G21" s="1394">
        <v>1548.7145688595413</v>
      </c>
      <c r="H21" s="1394"/>
      <c r="I21" s="1394">
        <v>0</v>
      </c>
      <c r="J21" s="1394">
        <v>0</v>
      </c>
      <c r="K21" s="1394">
        <v>0</v>
      </c>
      <c r="L21" s="1394">
        <v>0</v>
      </c>
      <c r="M21" s="1394">
        <v>0</v>
      </c>
      <c r="N21" s="1394"/>
      <c r="O21" s="1394">
        <v>0</v>
      </c>
      <c r="P21" s="1394">
        <v>0</v>
      </c>
      <c r="Q21" s="1394">
        <v>0</v>
      </c>
      <c r="R21" s="1394">
        <v>0</v>
      </c>
      <c r="S21" s="1394">
        <v>0</v>
      </c>
      <c r="T21" s="1394"/>
      <c r="U21" s="1394">
        <v>0</v>
      </c>
      <c r="V21" s="1394">
        <v>0</v>
      </c>
      <c r="W21" s="1394">
        <v>0</v>
      </c>
      <c r="X21" s="1394">
        <v>85.314422900720743</v>
      </c>
      <c r="Y21" s="1394">
        <v>85.314422900720743</v>
      </c>
      <c r="Z21" s="1394"/>
      <c r="AA21" s="1394">
        <v>0</v>
      </c>
      <c r="AB21" s="1394">
        <v>0</v>
      </c>
      <c r="AC21" s="1394">
        <v>0</v>
      </c>
      <c r="AD21" s="1394">
        <v>0</v>
      </c>
      <c r="AE21" s="1394">
        <v>0</v>
      </c>
      <c r="AF21" s="1394"/>
      <c r="AG21" s="1394">
        <v>0</v>
      </c>
      <c r="AH21" s="1394">
        <v>0</v>
      </c>
      <c r="AI21" s="1394">
        <v>0</v>
      </c>
      <c r="AJ21" s="1394">
        <v>0</v>
      </c>
      <c r="AK21" s="1394">
        <v>0</v>
      </c>
      <c r="AL21" s="1394"/>
      <c r="AM21" s="1394">
        <v>0</v>
      </c>
      <c r="AN21" s="1394">
        <v>0</v>
      </c>
      <c r="AO21" s="1394">
        <v>0</v>
      </c>
      <c r="AP21" s="1394">
        <v>0</v>
      </c>
      <c r="AQ21" s="1394">
        <v>0</v>
      </c>
      <c r="AR21" s="1394"/>
      <c r="AS21" s="1394">
        <v>0</v>
      </c>
      <c r="AT21" s="1394">
        <v>0</v>
      </c>
      <c r="AU21" s="1394">
        <v>0</v>
      </c>
      <c r="AV21" s="1394">
        <v>0</v>
      </c>
      <c r="AW21" s="1394">
        <v>0</v>
      </c>
      <c r="AX21" s="1394"/>
      <c r="AY21" s="1394">
        <v>53.337878038914312</v>
      </c>
      <c r="AZ21" s="1394">
        <v>0.70895163586237497</v>
      </c>
      <c r="BA21" s="1394">
        <v>68.802571769292555</v>
      </c>
      <c r="BB21" s="1394">
        <v>66.466075288965456</v>
      </c>
      <c r="BC21" s="1394">
        <v>189.3154767330347</v>
      </c>
      <c r="BD21" s="1394"/>
      <c r="BE21" s="1394">
        <v>489.67383015658777</v>
      </c>
      <c r="BF21" s="1394">
        <v>6.5086028108435414</v>
      </c>
      <c r="BG21" s="1394">
        <v>631.64902845052859</v>
      </c>
      <c r="BH21" s="1394">
        <v>695.51300707533665</v>
      </c>
      <c r="BI21" s="1394">
        <v>1823.3444684932965</v>
      </c>
      <c r="BJ21" s="1395"/>
    </row>
    <row r="22" spans="1:104" ht="15" customHeight="1">
      <c r="A22" s="1396">
        <v>25</v>
      </c>
      <c r="B22" s="1398" t="s">
        <v>911</v>
      </c>
      <c r="C22" s="1394">
        <v>0</v>
      </c>
      <c r="D22" s="1394">
        <v>0</v>
      </c>
      <c r="E22" s="1394">
        <v>19.588046506019158</v>
      </c>
      <c r="F22" s="1394">
        <v>16.303239908389546</v>
      </c>
      <c r="G22" s="1394">
        <v>35.891286414408704</v>
      </c>
      <c r="H22" s="1394"/>
      <c r="I22" s="1394">
        <v>5.1341298300109237</v>
      </c>
      <c r="J22" s="1394">
        <v>0</v>
      </c>
      <c r="K22" s="1394">
        <v>178.34059458705337</v>
      </c>
      <c r="L22" s="1394">
        <v>148.43386746422726</v>
      </c>
      <c r="M22" s="1394">
        <v>331.90859188129156</v>
      </c>
      <c r="N22" s="1394"/>
      <c r="O22" s="1394">
        <v>0</v>
      </c>
      <c r="P22" s="1394">
        <v>0</v>
      </c>
      <c r="Q22" s="1394">
        <v>0</v>
      </c>
      <c r="R22" s="1394">
        <v>0</v>
      </c>
      <c r="S22" s="1394">
        <v>0</v>
      </c>
      <c r="T22" s="1394"/>
      <c r="U22" s="1394">
        <v>0</v>
      </c>
      <c r="V22" s="1394">
        <v>0</v>
      </c>
      <c r="W22" s="1394">
        <v>0</v>
      </c>
      <c r="X22" s="1394">
        <v>8.5056858802320754</v>
      </c>
      <c r="Y22" s="1394">
        <v>8.5056858802320754</v>
      </c>
      <c r="Z22" s="1394"/>
      <c r="AA22" s="1394">
        <v>0</v>
      </c>
      <c r="AB22" s="1394">
        <v>0</v>
      </c>
      <c r="AC22" s="1394">
        <v>0</v>
      </c>
      <c r="AD22" s="1394">
        <v>26.41797584775739</v>
      </c>
      <c r="AE22" s="1394">
        <v>26.41797584775739</v>
      </c>
      <c r="AF22" s="1394"/>
      <c r="AG22" s="1394">
        <v>0</v>
      </c>
      <c r="AH22" s="1394">
        <v>0</v>
      </c>
      <c r="AI22" s="1394">
        <v>0</v>
      </c>
      <c r="AJ22" s="1394">
        <v>32.326981280503915</v>
      </c>
      <c r="AK22" s="1394">
        <v>32.326981280503915</v>
      </c>
      <c r="AL22" s="1394"/>
      <c r="AM22" s="1394">
        <v>0</v>
      </c>
      <c r="AN22" s="1394">
        <v>0</v>
      </c>
      <c r="AO22" s="1394">
        <v>0</v>
      </c>
      <c r="AP22" s="1394">
        <v>0</v>
      </c>
      <c r="AQ22" s="1394">
        <v>0</v>
      </c>
      <c r="AR22" s="1394"/>
      <c r="AS22" s="1394">
        <v>2.9119332124556965</v>
      </c>
      <c r="AT22" s="1394">
        <v>0</v>
      </c>
      <c r="AU22" s="1394">
        <v>101.14974059898914</v>
      </c>
      <c r="AV22" s="1394">
        <v>84.187490934838834</v>
      </c>
      <c r="AW22" s="1394">
        <v>188.24916474628367</v>
      </c>
      <c r="AX22" s="1394"/>
      <c r="AY22" s="1394">
        <v>0</v>
      </c>
      <c r="AZ22" s="1394">
        <v>0</v>
      </c>
      <c r="BA22" s="1394">
        <v>9.4036763951300237</v>
      </c>
      <c r="BB22" s="1394">
        <v>7.8267320962074596</v>
      </c>
      <c r="BC22" s="1394">
        <v>17.230408491337485</v>
      </c>
      <c r="BD22" s="1394"/>
      <c r="BE22" s="1394">
        <v>8.0460630424666206</v>
      </c>
      <c r="BF22" s="1394">
        <v>0</v>
      </c>
      <c r="BG22" s="1394">
        <v>308.48205808719172</v>
      </c>
      <c r="BH22" s="1394">
        <v>324.00197341215653</v>
      </c>
      <c r="BI22" s="1394">
        <v>640.53009454181483</v>
      </c>
      <c r="BJ22" s="1395"/>
    </row>
    <row r="23" spans="1:104" ht="15" customHeight="1">
      <c r="A23" s="1396">
        <v>26</v>
      </c>
      <c r="B23" s="1385" t="s">
        <v>912</v>
      </c>
      <c r="C23" s="1394">
        <v>0</v>
      </c>
      <c r="D23" s="1394">
        <v>0</v>
      </c>
      <c r="E23" s="1394">
        <v>2.8607269262295851</v>
      </c>
      <c r="F23" s="1394">
        <v>9.3162403285464048</v>
      </c>
      <c r="G23" s="1394">
        <v>12.17696725477599</v>
      </c>
      <c r="H23" s="1394"/>
      <c r="I23" s="1394">
        <v>1.6134790252250473</v>
      </c>
      <c r="J23" s="1394">
        <v>0.2144180213536406</v>
      </c>
      <c r="K23" s="1394">
        <v>35.887199754583008</v>
      </c>
      <c r="L23" s="1394">
        <v>78.884658872770203</v>
      </c>
      <c r="M23" s="1394">
        <v>116.5997556739319</v>
      </c>
      <c r="N23" s="1394"/>
      <c r="O23" s="1394">
        <v>0</v>
      </c>
      <c r="P23" s="1394">
        <v>0</v>
      </c>
      <c r="Q23" s="1394">
        <v>0</v>
      </c>
      <c r="R23" s="1394">
        <v>0</v>
      </c>
      <c r="S23" s="1394">
        <v>0</v>
      </c>
      <c r="T23" s="1394"/>
      <c r="U23" s="1394">
        <v>0</v>
      </c>
      <c r="V23" s="1394">
        <v>0</v>
      </c>
      <c r="W23" s="1394">
        <v>0</v>
      </c>
      <c r="X23" s="1394">
        <v>6.9859473464558901</v>
      </c>
      <c r="Y23" s="1394">
        <v>6.9859473464558901</v>
      </c>
      <c r="Z23" s="1394"/>
      <c r="AA23" s="1394">
        <v>0</v>
      </c>
      <c r="AB23" s="1394">
        <v>0</v>
      </c>
      <c r="AC23" s="1394">
        <v>0</v>
      </c>
      <c r="AD23" s="1394">
        <v>22.137638109669798</v>
      </c>
      <c r="AE23" s="1394">
        <v>22.137638109669798</v>
      </c>
      <c r="AF23" s="1394"/>
      <c r="AG23" s="1394">
        <v>0</v>
      </c>
      <c r="AH23" s="1394">
        <v>0</v>
      </c>
      <c r="AI23" s="1394">
        <v>0</v>
      </c>
      <c r="AJ23" s="1394">
        <v>74.617893971807675</v>
      </c>
      <c r="AK23" s="1394">
        <v>74.617893971807675</v>
      </c>
      <c r="AL23" s="1394"/>
      <c r="AM23" s="1394">
        <v>0</v>
      </c>
      <c r="AN23" s="1394">
        <v>0</v>
      </c>
      <c r="AO23" s="1394">
        <v>0</v>
      </c>
      <c r="AP23" s="1394">
        <v>0</v>
      </c>
      <c r="AQ23" s="1394">
        <v>0</v>
      </c>
      <c r="AR23" s="1394"/>
      <c r="AS23" s="1394">
        <v>2.1714233923051753</v>
      </c>
      <c r="AT23" s="1394">
        <v>0.28856421435918272</v>
      </c>
      <c r="AU23" s="1394">
        <v>48.297067277066702</v>
      </c>
      <c r="AV23" s="1394">
        <v>106.16313623689997</v>
      </c>
      <c r="AW23" s="1394">
        <v>156.92019112063105</v>
      </c>
      <c r="AX23" s="1394"/>
      <c r="AY23" s="1394">
        <v>0</v>
      </c>
      <c r="AZ23" s="1394">
        <v>3.3023943718956228E-2</v>
      </c>
      <c r="BA23" s="1394">
        <v>7.4998767548835685</v>
      </c>
      <c r="BB23" s="1394">
        <v>16.485689143836161</v>
      </c>
      <c r="BC23" s="1394">
        <v>24.018589842438686</v>
      </c>
      <c r="BD23" s="1394"/>
      <c r="BE23" s="1394">
        <v>3.7849024175302235</v>
      </c>
      <c r="BF23" s="1394">
        <v>0.53600617943177953</v>
      </c>
      <c r="BG23" s="1394">
        <v>94.544870712762872</v>
      </c>
      <c r="BH23" s="1394">
        <v>314.59120400998614</v>
      </c>
      <c r="BI23" s="1394">
        <v>413.45698331971101</v>
      </c>
      <c r="BJ23" s="1395"/>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396">
        <v>27</v>
      </c>
      <c r="B24" s="1385" t="s">
        <v>913</v>
      </c>
      <c r="C24" s="1394">
        <v>0</v>
      </c>
      <c r="D24" s="1394">
        <v>3.413512922908736E-2</v>
      </c>
      <c r="E24" s="1394">
        <v>5.330632634401594</v>
      </c>
      <c r="F24" s="1394">
        <v>5.8873254066408034</v>
      </c>
      <c r="G24" s="1394">
        <v>11.252093170271484</v>
      </c>
      <c r="H24" s="1394"/>
      <c r="I24" s="1394">
        <v>0</v>
      </c>
      <c r="J24" s="1394">
        <v>0.12890014096100613</v>
      </c>
      <c r="K24" s="1394">
        <v>43.885578844656266</v>
      </c>
      <c r="L24" s="1394">
        <v>49.850544854752094</v>
      </c>
      <c r="M24" s="1394">
        <v>93.865023840369361</v>
      </c>
      <c r="N24" s="1394"/>
      <c r="O24" s="1394">
        <v>0</v>
      </c>
      <c r="P24" s="1394">
        <v>0</v>
      </c>
      <c r="Q24" s="1394">
        <v>0</v>
      </c>
      <c r="R24" s="1394">
        <v>0</v>
      </c>
      <c r="S24" s="1394">
        <v>0</v>
      </c>
      <c r="T24" s="1394"/>
      <c r="U24" s="1394">
        <v>0</v>
      </c>
      <c r="V24" s="1394">
        <v>0</v>
      </c>
      <c r="W24" s="1394">
        <v>0</v>
      </c>
      <c r="X24" s="1394">
        <v>4.4147149334716511</v>
      </c>
      <c r="Y24" s="1394">
        <v>4.4147149334716511</v>
      </c>
      <c r="Z24" s="1394"/>
      <c r="AA24" s="1394">
        <v>0</v>
      </c>
      <c r="AB24" s="1394">
        <v>0</v>
      </c>
      <c r="AC24" s="1394">
        <v>0</v>
      </c>
      <c r="AD24" s="1394">
        <v>13.989707724340562</v>
      </c>
      <c r="AE24" s="1394">
        <v>13.989707724340562</v>
      </c>
      <c r="AF24" s="1394"/>
      <c r="AG24" s="1394">
        <v>0</v>
      </c>
      <c r="AH24" s="1394">
        <v>0</v>
      </c>
      <c r="AI24" s="1394">
        <v>0</v>
      </c>
      <c r="AJ24" s="1394">
        <v>47.15419605741279</v>
      </c>
      <c r="AK24" s="1394">
        <v>47.15419605741279</v>
      </c>
      <c r="AL24" s="1394"/>
      <c r="AM24" s="1394">
        <v>0</v>
      </c>
      <c r="AN24" s="1394">
        <v>0</v>
      </c>
      <c r="AO24" s="1394">
        <v>0</v>
      </c>
      <c r="AP24" s="1394">
        <v>0</v>
      </c>
      <c r="AQ24" s="1394">
        <v>0</v>
      </c>
      <c r="AR24" s="1394"/>
      <c r="AS24" s="1394">
        <v>0</v>
      </c>
      <c r="AT24" s="1394">
        <v>0.17347407495125211</v>
      </c>
      <c r="AU24" s="1394">
        <v>59.061302315255197</v>
      </c>
      <c r="AV24" s="1394">
        <v>67.088965846127991</v>
      </c>
      <c r="AW24" s="1394">
        <v>126.32374223633444</v>
      </c>
      <c r="AX24" s="1394"/>
      <c r="AY24" s="1394">
        <v>0</v>
      </c>
      <c r="AZ24" s="1394">
        <v>3.0789926426089621E-2</v>
      </c>
      <c r="BA24" s="1394">
        <v>9.1714158502883727</v>
      </c>
      <c r="BB24" s="1394">
        <v>10.418002661985067</v>
      </c>
      <c r="BC24" s="1394">
        <v>19.620208438699528</v>
      </c>
      <c r="BD24" s="1394"/>
      <c r="BE24" s="1394">
        <v>0</v>
      </c>
      <c r="BF24" s="1394">
        <v>0.36729927156743519</v>
      </c>
      <c r="BG24" s="1394">
        <v>117.44892964460144</v>
      </c>
      <c r="BH24" s="1394">
        <v>198.80345748473096</v>
      </c>
      <c r="BI24" s="1394">
        <v>316.61968640089981</v>
      </c>
      <c r="BJ24" s="1395"/>
    </row>
    <row r="25" spans="1:104" ht="15" customHeight="1">
      <c r="A25" s="1396">
        <v>28</v>
      </c>
      <c r="B25" s="1385" t="s">
        <v>914</v>
      </c>
      <c r="C25" s="1394">
        <v>0</v>
      </c>
      <c r="D25" s="1394">
        <v>0</v>
      </c>
      <c r="E25" s="1394">
        <v>11.787077513241101</v>
      </c>
      <c r="F25" s="1394">
        <v>10.970167022483743</v>
      </c>
      <c r="G25" s="1394">
        <v>22.757244535724844</v>
      </c>
      <c r="H25" s="1394"/>
      <c r="I25" s="1394">
        <v>0</v>
      </c>
      <c r="J25" s="1394">
        <v>0</v>
      </c>
      <c r="K25" s="1394">
        <v>107.31618446531418</v>
      </c>
      <c r="L25" s="1394">
        <v>99.878571806935895</v>
      </c>
      <c r="M25" s="1394">
        <v>207.19475627225006</v>
      </c>
      <c r="N25" s="1394"/>
      <c r="O25" s="1394">
        <v>0</v>
      </c>
      <c r="P25" s="1394">
        <v>0</v>
      </c>
      <c r="Q25" s="1394">
        <v>0</v>
      </c>
      <c r="R25" s="1394">
        <v>0</v>
      </c>
      <c r="S25" s="1394">
        <v>0</v>
      </c>
      <c r="T25" s="1394"/>
      <c r="U25" s="1394">
        <v>0</v>
      </c>
      <c r="V25" s="1394">
        <v>0</v>
      </c>
      <c r="W25" s="1394">
        <v>0</v>
      </c>
      <c r="X25" s="1394">
        <v>5.7233283243848607</v>
      </c>
      <c r="Y25" s="1394">
        <v>5.7233283243848607</v>
      </c>
      <c r="Z25" s="1394"/>
      <c r="AA25" s="1394">
        <v>0</v>
      </c>
      <c r="AB25" s="1394">
        <v>0</v>
      </c>
      <c r="AC25" s="1394">
        <v>0</v>
      </c>
      <c r="AD25" s="1394">
        <v>17.776197189903698</v>
      </c>
      <c r="AE25" s="1394">
        <v>17.776197189903698</v>
      </c>
      <c r="AF25" s="1394"/>
      <c r="AG25" s="1394">
        <v>0</v>
      </c>
      <c r="AH25" s="1394">
        <v>0</v>
      </c>
      <c r="AI25" s="1394">
        <v>0</v>
      </c>
      <c r="AJ25" s="1394">
        <v>21.752264333504765</v>
      </c>
      <c r="AK25" s="1394">
        <v>21.752264333504765</v>
      </c>
      <c r="AL25" s="1394"/>
      <c r="AM25" s="1394">
        <v>0</v>
      </c>
      <c r="AN25" s="1394">
        <v>0</v>
      </c>
      <c r="AO25" s="1394">
        <v>0</v>
      </c>
      <c r="AP25" s="1394">
        <v>0</v>
      </c>
      <c r="AQ25" s="1394">
        <v>0</v>
      </c>
      <c r="AR25" s="1394"/>
      <c r="AS25" s="1394">
        <v>0</v>
      </c>
      <c r="AT25" s="1394">
        <v>0</v>
      </c>
      <c r="AU25" s="1394">
        <v>60.866704217704886</v>
      </c>
      <c r="AV25" s="1394">
        <v>56.648300702718892</v>
      </c>
      <c r="AW25" s="1394">
        <v>117.51500492042378</v>
      </c>
      <c r="AX25" s="1394"/>
      <c r="AY25" s="1394">
        <v>0</v>
      </c>
      <c r="AZ25" s="1394">
        <v>0</v>
      </c>
      <c r="BA25" s="1394">
        <v>5.6586481221990654</v>
      </c>
      <c r="BB25" s="1394">
        <v>5.2664721134016332</v>
      </c>
      <c r="BC25" s="1394">
        <v>10.925120235600698</v>
      </c>
      <c r="BD25" s="1394"/>
      <c r="BE25" s="1394">
        <v>0</v>
      </c>
      <c r="BF25" s="1394">
        <v>0</v>
      </c>
      <c r="BG25" s="1394">
        <v>185.62861431845923</v>
      </c>
      <c r="BH25" s="1394">
        <v>218.01530149333351</v>
      </c>
      <c r="BI25" s="1394">
        <v>403.64391581179274</v>
      </c>
      <c r="BJ25" s="1395"/>
    </row>
    <row r="26" spans="1:104" ht="15" customHeight="1">
      <c r="A26" s="1396">
        <v>29</v>
      </c>
      <c r="B26" s="1385" t="s">
        <v>915</v>
      </c>
      <c r="C26" s="1394">
        <v>2.0366337245912249</v>
      </c>
      <c r="D26" s="1394">
        <v>5.5084465412224954</v>
      </c>
      <c r="E26" s="1394">
        <v>13.526522795069535</v>
      </c>
      <c r="F26" s="1394">
        <v>8.4252418071621555</v>
      </c>
      <c r="G26" s="1394">
        <v>29.496844868045411</v>
      </c>
      <c r="H26" s="1394"/>
      <c r="I26" s="1394">
        <v>16.527604075550638</v>
      </c>
      <c r="J26" s="1394">
        <v>44.701912968142935</v>
      </c>
      <c r="K26" s="1394">
        <v>109.76986709806694</v>
      </c>
      <c r="L26" s="1394">
        <v>68.37216684973717</v>
      </c>
      <c r="M26" s="1394">
        <v>239.37155099149768</v>
      </c>
      <c r="N26" s="1394"/>
      <c r="O26" s="1394">
        <v>0</v>
      </c>
      <c r="P26" s="1394">
        <v>0</v>
      </c>
      <c r="Q26" s="1394">
        <v>0</v>
      </c>
      <c r="R26" s="1394">
        <v>0</v>
      </c>
      <c r="S26" s="1394">
        <v>0</v>
      </c>
      <c r="T26" s="1394"/>
      <c r="U26" s="1394">
        <v>0</v>
      </c>
      <c r="V26" s="1394">
        <v>0</v>
      </c>
      <c r="W26" s="1394">
        <v>0</v>
      </c>
      <c r="X26" s="1394">
        <v>8.4736031023938114</v>
      </c>
      <c r="Y26" s="1394">
        <v>8.4736031023938114</v>
      </c>
      <c r="Z26" s="1394"/>
      <c r="AA26" s="1394">
        <v>0</v>
      </c>
      <c r="AB26" s="1394">
        <v>0</v>
      </c>
      <c r="AC26" s="1394">
        <v>0</v>
      </c>
      <c r="AD26" s="1394">
        <v>26.017122918464224</v>
      </c>
      <c r="AE26" s="1394">
        <v>26.017122918464224</v>
      </c>
      <c r="AF26" s="1394"/>
      <c r="AG26" s="1394">
        <v>0</v>
      </c>
      <c r="AH26" s="1394">
        <v>0</v>
      </c>
      <c r="AI26" s="1394">
        <v>0</v>
      </c>
      <c r="AJ26" s="1394">
        <v>52.034245836928449</v>
      </c>
      <c r="AK26" s="1394">
        <v>52.034245836928449</v>
      </c>
      <c r="AL26" s="1394"/>
      <c r="AM26" s="1394">
        <v>0</v>
      </c>
      <c r="AN26" s="1394">
        <v>0</v>
      </c>
      <c r="AO26" s="1394">
        <v>0</v>
      </c>
      <c r="AP26" s="1394">
        <v>0</v>
      </c>
      <c r="AQ26" s="1394">
        <v>0</v>
      </c>
      <c r="AR26" s="1394"/>
      <c r="AS26" s="1394">
        <v>21.014869270031152</v>
      </c>
      <c r="AT26" s="1394">
        <v>56.83853829336946</v>
      </c>
      <c r="AU26" s="1394">
        <v>139.57252341656891</v>
      </c>
      <c r="AV26" s="1394">
        <v>86.935295732398203</v>
      </c>
      <c r="AW26" s="1394">
        <v>304.36122671236774</v>
      </c>
      <c r="AX26" s="1394"/>
      <c r="AY26" s="1394">
        <v>2.8169867972891871</v>
      </c>
      <c r="AZ26" s="1394">
        <v>7.6190534374616306</v>
      </c>
      <c r="BA26" s="1394">
        <v>18.709321988955093</v>
      </c>
      <c r="BB26" s="1394">
        <v>11.653442957450938</v>
      </c>
      <c r="BC26" s="1394">
        <v>40.798805181156851</v>
      </c>
      <c r="BD26" s="1394"/>
      <c r="BE26" s="1394">
        <v>42.396093867462199</v>
      </c>
      <c r="BF26" s="1394">
        <v>114.66795124019652</v>
      </c>
      <c r="BG26" s="1394">
        <v>281.5782352986605</v>
      </c>
      <c r="BH26" s="1394">
        <v>261.91111920453494</v>
      </c>
      <c r="BI26" s="1394">
        <v>700.55339961085417</v>
      </c>
      <c r="BJ26" s="1395"/>
    </row>
    <row r="27" spans="1:104" ht="15" customHeight="1">
      <c r="A27" s="1396">
        <v>30</v>
      </c>
      <c r="B27" s="1385" t="s">
        <v>916</v>
      </c>
      <c r="C27" s="1394">
        <v>0</v>
      </c>
      <c r="D27" s="1394">
        <v>0</v>
      </c>
      <c r="E27" s="1394">
        <v>0</v>
      </c>
      <c r="F27" s="1394">
        <v>0</v>
      </c>
      <c r="G27" s="1394">
        <v>0</v>
      </c>
      <c r="H27" s="1394"/>
      <c r="I27" s="1394">
        <v>0</v>
      </c>
      <c r="J27" s="1394">
        <v>34.665737454621194</v>
      </c>
      <c r="K27" s="1394">
        <v>56.144863672036159</v>
      </c>
      <c r="L27" s="1394">
        <v>56.954031264785769</v>
      </c>
      <c r="M27" s="1394">
        <v>147.76463239144312</v>
      </c>
      <c r="N27" s="1394"/>
      <c r="O27" s="1394">
        <v>0</v>
      </c>
      <c r="P27" s="1394">
        <v>0</v>
      </c>
      <c r="Q27" s="1394">
        <v>0</v>
      </c>
      <c r="R27" s="1394">
        <v>0</v>
      </c>
      <c r="S27" s="1394">
        <v>0</v>
      </c>
      <c r="T27" s="1394"/>
      <c r="U27" s="1394">
        <v>0</v>
      </c>
      <c r="V27" s="1394">
        <v>0</v>
      </c>
      <c r="W27" s="1394">
        <v>0</v>
      </c>
      <c r="X27" s="1394">
        <v>8.4146801963171445</v>
      </c>
      <c r="Y27" s="1394">
        <v>8.4146801963171445</v>
      </c>
      <c r="Z27" s="1394"/>
      <c r="AA27" s="1394">
        <v>0</v>
      </c>
      <c r="AB27" s="1394">
        <v>0</v>
      </c>
      <c r="AC27" s="1394">
        <v>0</v>
      </c>
      <c r="AD27" s="1394">
        <v>24.414226016222553</v>
      </c>
      <c r="AE27" s="1394">
        <v>24.414226016222553</v>
      </c>
      <c r="AF27" s="1394"/>
      <c r="AG27" s="1394">
        <v>0</v>
      </c>
      <c r="AH27" s="1394">
        <v>0</v>
      </c>
      <c r="AI27" s="1394">
        <v>0</v>
      </c>
      <c r="AJ27" s="1394">
        <v>0</v>
      </c>
      <c r="AK27" s="1394">
        <v>0</v>
      </c>
      <c r="AL27" s="1394"/>
      <c r="AM27" s="1394">
        <v>0</v>
      </c>
      <c r="AN27" s="1394">
        <v>0</v>
      </c>
      <c r="AO27" s="1394">
        <v>0</v>
      </c>
      <c r="AP27" s="1394">
        <v>0</v>
      </c>
      <c r="AQ27" s="1394">
        <v>0</v>
      </c>
      <c r="AR27" s="1394"/>
      <c r="AS27" s="1394">
        <v>0</v>
      </c>
      <c r="AT27" s="1394">
        <v>42.549678257696534</v>
      </c>
      <c r="AU27" s="1394">
        <v>50.139674582363398</v>
      </c>
      <c r="AV27" s="1394">
        <v>51.879372062229258</v>
      </c>
      <c r="AW27" s="1394">
        <v>144.5687249022892</v>
      </c>
      <c r="AX27" s="1394"/>
      <c r="AY27" s="1394">
        <v>0</v>
      </c>
      <c r="AZ27" s="1394">
        <v>5.942231818581071</v>
      </c>
      <c r="BA27" s="1394">
        <v>10.257122399261402</v>
      </c>
      <c r="BB27" s="1394">
        <v>10.355929835366103</v>
      </c>
      <c r="BC27" s="1394">
        <v>26.555284053208574</v>
      </c>
      <c r="BD27" s="1394"/>
      <c r="BE27" s="1394">
        <v>0</v>
      </c>
      <c r="BF27" s="1394">
        <v>83.157647530898799</v>
      </c>
      <c r="BG27" s="1394">
        <v>116.54166065366097</v>
      </c>
      <c r="BH27" s="1394">
        <v>152.01823937492082</v>
      </c>
      <c r="BI27" s="1394">
        <v>351.71754755948058</v>
      </c>
      <c r="BJ27" s="1395"/>
    </row>
    <row r="28" spans="1:104" ht="15" customHeight="1">
      <c r="A28" s="1396">
        <v>31</v>
      </c>
      <c r="B28" s="1385" t="s">
        <v>917</v>
      </c>
      <c r="C28" s="1394">
        <v>0</v>
      </c>
      <c r="D28" s="1394">
        <v>0</v>
      </c>
      <c r="E28" s="1394">
        <v>0</v>
      </c>
      <c r="F28" s="1394">
        <v>0</v>
      </c>
      <c r="G28" s="1394">
        <v>0</v>
      </c>
      <c r="H28" s="1394"/>
      <c r="I28" s="1394">
        <v>0</v>
      </c>
      <c r="J28" s="1394">
        <v>0.5540347994400211</v>
      </c>
      <c r="K28" s="1394">
        <v>20.015464925748788</v>
      </c>
      <c r="L28" s="1394">
        <v>8.6888404960802887</v>
      </c>
      <c r="M28" s="1394">
        <v>29.258340221269098</v>
      </c>
      <c r="N28" s="1394"/>
      <c r="O28" s="1394">
        <v>0</v>
      </c>
      <c r="P28" s="1394">
        <v>0.25771053667802429</v>
      </c>
      <c r="Q28" s="1394">
        <v>11.143632394157438</v>
      </c>
      <c r="R28" s="1394">
        <v>4.7699268158836681</v>
      </c>
      <c r="S28" s="1394">
        <v>16.17126974671913</v>
      </c>
      <c r="T28" s="1394"/>
      <c r="U28" s="1394">
        <v>0</v>
      </c>
      <c r="V28" s="1394">
        <v>0</v>
      </c>
      <c r="W28" s="1394">
        <v>0</v>
      </c>
      <c r="X28" s="1394">
        <v>50.206244117059519</v>
      </c>
      <c r="Y28" s="1394">
        <v>50.206244117059519</v>
      </c>
      <c r="Z28" s="1394"/>
      <c r="AA28" s="1394">
        <v>0</v>
      </c>
      <c r="AB28" s="1394">
        <v>0</v>
      </c>
      <c r="AC28" s="1394">
        <v>0</v>
      </c>
      <c r="AD28" s="1394">
        <v>11.604451639314769</v>
      </c>
      <c r="AE28" s="1394">
        <v>11.604451639314769</v>
      </c>
      <c r="AF28" s="1394"/>
      <c r="AG28" s="1394">
        <v>0</v>
      </c>
      <c r="AH28" s="1394">
        <v>0</v>
      </c>
      <c r="AI28" s="1394">
        <v>0</v>
      </c>
      <c r="AJ28" s="1394">
        <v>0</v>
      </c>
      <c r="AK28" s="1394">
        <v>0</v>
      </c>
      <c r="AL28" s="1394"/>
      <c r="AM28" s="1394">
        <v>0</v>
      </c>
      <c r="AN28" s="1394">
        <v>0</v>
      </c>
      <c r="AO28" s="1394">
        <v>0</v>
      </c>
      <c r="AP28" s="1394">
        <v>0</v>
      </c>
      <c r="AQ28" s="1394">
        <v>0</v>
      </c>
      <c r="AR28" s="1394"/>
      <c r="AS28" s="1394">
        <v>0</v>
      </c>
      <c r="AT28" s="1394">
        <v>0.20039407012728436</v>
      </c>
      <c r="AU28" s="1394">
        <v>5.2673132513395906</v>
      </c>
      <c r="AV28" s="1394">
        <v>2.3322980623619283</v>
      </c>
      <c r="AW28" s="1394">
        <v>7.8000053838288039</v>
      </c>
      <c r="AX28" s="1394"/>
      <c r="AY28" s="1394">
        <v>0</v>
      </c>
      <c r="AZ28" s="1394">
        <v>0.15285127566198453</v>
      </c>
      <c r="BA28" s="1394">
        <v>5.8852384739721044</v>
      </c>
      <c r="BB28" s="1394">
        <v>2.5427831879980194</v>
      </c>
      <c r="BC28" s="1394">
        <v>8.5808729376321082</v>
      </c>
      <c r="BD28" s="1394"/>
      <c r="BE28" s="1394">
        <v>0</v>
      </c>
      <c r="BF28" s="1394">
        <v>1.1649906819073144</v>
      </c>
      <c r="BG28" s="1394">
        <v>42.311649045217919</v>
      </c>
      <c r="BH28" s="1394">
        <v>80.144544318698195</v>
      </c>
      <c r="BI28" s="1394">
        <v>123.62118404582343</v>
      </c>
      <c r="BJ28" s="1397"/>
    </row>
    <row r="29" spans="1:104" ht="15" customHeight="1">
      <c r="A29" s="1396">
        <v>32</v>
      </c>
      <c r="B29" s="1385" t="s">
        <v>918</v>
      </c>
      <c r="C29" s="1394">
        <v>0</v>
      </c>
      <c r="D29" s="1394">
        <v>0</v>
      </c>
      <c r="E29" s="1394">
        <v>0</v>
      </c>
      <c r="F29" s="1394">
        <v>0</v>
      </c>
      <c r="G29" s="1394">
        <v>0</v>
      </c>
      <c r="H29" s="1394"/>
      <c r="I29" s="1394">
        <v>0</v>
      </c>
      <c r="J29" s="1394">
        <v>0.74861432005017292</v>
      </c>
      <c r="K29" s="1394">
        <v>27.044986490058271</v>
      </c>
      <c r="L29" s="1394">
        <v>11.740400470461296</v>
      </c>
      <c r="M29" s="1394">
        <v>39.53400128056974</v>
      </c>
      <c r="N29" s="1394"/>
      <c r="O29" s="1394">
        <v>0</v>
      </c>
      <c r="P29" s="1394">
        <v>0.34821963959661012</v>
      </c>
      <c r="Q29" s="1394">
        <v>15.057326355804792</v>
      </c>
      <c r="R29" s="1394">
        <v>6.4451466290041433</v>
      </c>
      <c r="S29" s="1394">
        <v>21.850692624405546</v>
      </c>
      <c r="T29" s="1394"/>
      <c r="U29" s="1394">
        <v>0</v>
      </c>
      <c r="V29" s="1394">
        <v>0</v>
      </c>
      <c r="W29" s="1394">
        <v>0</v>
      </c>
      <c r="X29" s="1394">
        <v>67.838903512836865</v>
      </c>
      <c r="Y29" s="1394">
        <v>67.838903512836865</v>
      </c>
      <c r="Z29" s="1394"/>
      <c r="AA29" s="1394">
        <v>0</v>
      </c>
      <c r="AB29" s="1394">
        <v>0</v>
      </c>
      <c r="AC29" s="1394">
        <v>0</v>
      </c>
      <c r="AD29" s="1394">
        <v>15.67998739844718</v>
      </c>
      <c r="AE29" s="1394">
        <v>15.67998739844718</v>
      </c>
      <c r="AF29" s="1394"/>
      <c r="AG29" s="1394">
        <v>0</v>
      </c>
      <c r="AH29" s="1394">
        <v>0</v>
      </c>
      <c r="AI29" s="1394">
        <v>0</v>
      </c>
      <c r="AJ29" s="1394">
        <v>0</v>
      </c>
      <c r="AK29" s="1394">
        <v>0</v>
      </c>
      <c r="AL29" s="1394"/>
      <c r="AM29" s="1394">
        <v>0</v>
      </c>
      <c r="AN29" s="1394">
        <v>0</v>
      </c>
      <c r="AO29" s="1394">
        <v>0</v>
      </c>
      <c r="AP29" s="1394">
        <v>0</v>
      </c>
      <c r="AQ29" s="1394">
        <v>0</v>
      </c>
      <c r="AR29" s="1394"/>
      <c r="AS29" s="1394">
        <v>0</v>
      </c>
      <c r="AT29" s="1394">
        <v>0.27077337145979097</v>
      </c>
      <c r="AU29" s="1394">
        <v>7.117217424119108</v>
      </c>
      <c r="AV29" s="1394">
        <v>3.1514116620005366</v>
      </c>
      <c r="AW29" s="1394">
        <v>10.539402457579435</v>
      </c>
      <c r="AX29" s="1394"/>
      <c r="AY29" s="1394">
        <v>0</v>
      </c>
      <c r="AZ29" s="1394">
        <v>0.20653333313025174</v>
      </c>
      <c r="BA29" s="1394">
        <v>7.9521607721731327</v>
      </c>
      <c r="BB29" s="1394">
        <v>3.4358201131808603</v>
      </c>
      <c r="BC29" s="1394">
        <v>11.594514218484244</v>
      </c>
      <c r="BD29" s="1394"/>
      <c r="BE29" s="1394">
        <v>0</v>
      </c>
      <c r="BF29" s="1394">
        <v>1.5741406642368259</v>
      </c>
      <c r="BG29" s="1394">
        <v>57.171691042155302</v>
      </c>
      <c r="BH29" s="1394">
        <v>108.29166978593088</v>
      </c>
      <c r="BI29" s="1394">
        <v>167.037501492323</v>
      </c>
      <c r="BJ29" s="1397"/>
    </row>
    <row r="30" spans="1:104" ht="15" customHeight="1">
      <c r="A30" s="1396">
        <v>36</v>
      </c>
      <c r="B30" s="1385" t="s">
        <v>919</v>
      </c>
      <c r="C30" s="1394">
        <v>0</v>
      </c>
      <c r="D30" s="1394">
        <v>0</v>
      </c>
      <c r="E30" s="1394">
        <v>0</v>
      </c>
      <c r="F30" s="1394">
        <v>0</v>
      </c>
      <c r="G30" s="1394">
        <v>0</v>
      </c>
      <c r="H30" s="1394"/>
      <c r="I30" s="1394">
        <v>0</v>
      </c>
      <c r="J30" s="1394">
        <v>0.83536135677286216</v>
      </c>
      <c r="K30" s="1394">
        <v>7.7834791127380711</v>
      </c>
      <c r="L30" s="1394">
        <v>46.639821429192629</v>
      </c>
      <c r="M30" s="1394">
        <v>55.258661898703565</v>
      </c>
      <c r="N30" s="1394"/>
      <c r="O30" s="1394">
        <v>0</v>
      </c>
      <c r="P30" s="1394">
        <v>0.38857021940067288</v>
      </c>
      <c r="Q30" s="1394">
        <v>4.3334606666255544</v>
      </c>
      <c r="R30" s="1394">
        <v>25.603938180645823</v>
      </c>
      <c r="S30" s="1394">
        <v>30.325969066672052</v>
      </c>
      <c r="T30" s="1394"/>
      <c r="U30" s="1394">
        <v>0</v>
      </c>
      <c r="V30" s="1394">
        <v>0</v>
      </c>
      <c r="W30" s="1394">
        <v>0</v>
      </c>
      <c r="X30" s="1394">
        <v>269.49628794618303</v>
      </c>
      <c r="Y30" s="1394">
        <v>269.49628794618303</v>
      </c>
      <c r="Z30" s="1394"/>
      <c r="AA30" s="1394">
        <v>0</v>
      </c>
      <c r="AB30" s="1394">
        <v>0</v>
      </c>
      <c r="AC30" s="1394">
        <v>0</v>
      </c>
      <c r="AD30" s="1394">
        <v>62.290193091414459</v>
      </c>
      <c r="AE30" s="1394">
        <v>62.290193091414459</v>
      </c>
      <c r="AF30" s="1394"/>
      <c r="AG30" s="1394">
        <v>0</v>
      </c>
      <c r="AH30" s="1394">
        <v>0</v>
      </c>
      <c r="AI30" s="1394">
        <v>0</v>
      </c>
      <c r="AJ30" s="1394">
        <v>0</v>
      </c>
      <c r="AK30" s="1394">
        <v>0</v>
      </c>
      <c r="AL30" s="1394"/>
      <c r="AM30" s="1394">
        <v>0</v>
      </c>
      <c r="AN30" s="1394">
        <v>0</v>
      </c>
      <c r="AO30" s="1394">
        <v>0</v>
      </c>
      <c r="AP30" s="1394">
        <v>0</v>
      </c>
      <c r="AQ30" s="1394">
        <v>0</v>
      </c>
      <c r="AR30" s="1394"/>
      <c r="AS30" s="1394">
        <v>0</v>
      </c>
      <c r="AT30" s="1394">
        <v>0.30214972503525372</v>
      </c>
      <c r="AU30" s="1394">
        <v>2.0483172798703504</v>
      </c>
      <c r="AV30" s="1394">
        <v>12.519272876200715</v>
      </c>
      <c r="AW30" s="1394">
        <v>14.86973988110632</v>
      </c>
      <c r="AX30" s="1394"/>
      <c r="AY30" s="1394">
        <v>0</v>
      </c>
      <c r="AZ30" s="1394">
        <v>0.23046575621335355</v>
      </c>
      <c r="BA30" s="1394">
        <v>2.2886118761455978</v>
      </c>
      <c r="BB30" s="1394">
        <v>13.649111624834335</v>
      </c>
      <c r="BC30" s="1394">
        <v>16.168189257193287</v>
      </c>
      <c r="BD30" s="1394"/>
      <c r="BE30" s="1394">
        <v>0</v>
      </c>
      <c r="BF30" s="1394">
        <v>1.7565470574221425</v>
      </c>
      <c r="BG30" s="1394">
        <v>16.453868935379575</v>
      </c>
      <c r="BH30" s="1394">
        <v>430.19862514847102</v>
      </c>
      <c r="BI30" s="1394">
        <v>448.40904114127272</v>
      </c>
      <c r="BJ30" s="1395"/>
    </row>
    <row r="31" spans="1:104" ht="15" customHeight="1">
      <c r="A31" s="1399">
        <v>38</v>
      </c>
      <c r="B31" s="1400" t="s">
        <v>920</v>
      </c>
      <c r="C31" s="1394">
        <v>0</v>
      </c>
      <c r="D31" s="1394">
        <v>0</v>
      </c>
      <c r="E31" s="1394">
        <v>0</v>
      </c>
      <c r="F31" s="1394">
        <v>0</v>
      </c>
      <c r="G31" s="1394">
        <v>0</v>
      </c>
      <c r="H31" s="1394"/>
      <c r="I31" s="1394">
        <v>0</v>
      </c>
      <c r="J31" s="1394">
        <v>6.4472307820957617</v>
      </c>
      <c r="K31" s="1394">
        <v>5.4471458311000536</v>
      </c>
      <c r="L31" s="1394">
        <v>5.3396023675098965</v>
      </c>
      <c r="M31" s="1394">
        <v>17.233978980705711</v>
      </c>
      <c r="N31" s="1394"/>
      <c r="O31" s="1394">
        <v>0</v>
      </c>
      <c r="P31" s="1394">
        <v>2.9989439411031986</v>
      </c>
      <c r="Q31" s="1394">
        <v>3.0327045094544722</v>
      </c>
      <c r="R31" s="1394">
        <v>2.9312901451501139</v>
      </c>
      <c r="S31" s="1394">
        <v>8.9629385957077847</v>
      </c>
      <c r="T31" s="1394"/>
      <c r="U31" s="1394">
        <v>0</v>
      </c>
      <c r="V31" s="1394">
        <v>0</v>
      </c>
      <c r="W31" s="1394">
        <v>0</v>
      </c>
      <c r="X31" s="1394">
        <v>30.85352758773368</v>
      </c>
      <c r="Y31" s="1394">
        <v>30.85352758773368</v>
      </c>
      <c r="Z31" s="1394"/>
      <c r="AA31" s="1394">
        <v>0</v>
      </c>
      <c r="AB31" s="1394">
        <v>0</v>
      </c>
      <c r="AC31" s="1394">
        <v>0</v>
      </c>
      <c r="AD31" s="1394">
        <v>7.1313493986789229</v>
      </c>
      <c r="AE31" s="1394">
        <v>7.1313493986789229</v>
      </c>
      <c r="AF31" s="1394"/>
      <c r="AG31" s="1394">
        <v>0</v>
      </c>
      <c r="AH31" s="1394">
        <v>0</v>
      </c>
      <c r="AI31" s="1394">
        <v>0</v>
      </c>
      <c r="AJ31" s="1394">
        <v>0</v>
      </c>
      <c r="AK31" s="1394">
        <v>0</v>
      </c>
      <c r="AL31" s="1394"/>
      <c r="AM31" s="1394">
        <v>0</v>
      </c>
      <c r="AN31" s="1394">
        <v>0</v>
      </c>
      <c r="AO31" s="1394">
        <v>0</v>
      </c>
      <c r="AP31" s="1394">
        <v>0</v>
      </c>
      <c r="AQ31" s="1394">
        <v>0</v>
      </c>
      <c r="AR31" s="1394"/>
      <c r="AS31" s="1394">
        <v>0</v>
      </c>
      <c r="AT31" s="1394">
        <v>2.3319596869726102</v>
      </c>
      <c r="AU31" s="1394">
        <v>1.4334827357031348</v>
      </c>
      <c r="AV31" s="1394">
        <v>1.4332803394359168</v>
      </c>
      <c r="AW31" s="1394">
        <v>5.1987227621116618</v>
      </c>
      <c r="AX31" s="1394"/>
      <c r="AY31" s="1394">
        <v>0</v>
      </c>
      <c r="AZ31" s="1394">
        <v>1.7787103815980359</v>
      </c>
      <c r="BA31" s="1394">
        <v>1.6016491416737593</v>
      </c>
      <c r="BB31" s="1394">
        <v>1.5626309559743503</v>
      </c>
      <c r="BC31" s="1394">
        <v>4.942990479246145</v>
      </c>
      <c r="BD31" s="1394"/>
      <c r="BE31" s="1394">
        <v>0</v>
      </c>
      <c r="BF31" s="1394">
        <v>13.556844791769604</v>
      </c>
      <c r="BG31" s="1394">
        <v>11.514982217931419</v>
      </c>
      <c r="BH31" s="1394">
        <v>49.251680794482887</v>
      </c>
      <c r="BI31" s="1394">
        <v>74.323507804183919</v>
      </c>
      <c r="BJ31" s="1395"/>
    </row>
    <row r="32" spans="1:104" ht="15" customHeight="1">
      <c r="A32" s="1401"/>
      <c r="B32" s="1402" t="s">
        <v>955</v>
      </c>
      <c r="C32" s="1403">
        <v>974.64036875423812</v>
      </c>
      <c r="D32" s="1403">
        <v>170.29441235317114</v>
      </c>
      <c r="E32" s="1403">
        <v>1877.1551046186571</v>
      </c>
      <c r="F32" s="1403">
        <v>892.27044398443286</v>
      </c>
      <c r="G32" s="1403">
        <v>3914.3603297105001</v>
      </c>
      <c r="H32" s="1403"/>
      <c r="I32" s="1403">
        <v>324.9388897760947</v>
      </c>
      <c r="J32" s="1403">
        <v>261.57064884991775</v>
      </c>
      <c r="K32" s="1403">
        <v>3098.5738569771925</v>
      </c>
      <c r="L32" s="1403">
        <v>1357.0931286512262</v>
      </c>
      <c r="M32" s="1403">
        <v>5042.1765242544316</v>
      </c>
      <c r="N32" s="1403"/>
      <c r="O32" s="1403">
        <v>169.93656606679474</v>
      </c>
      <c r="P32" s="1403">
        <v>72.950715235747722</v>
      </c>
      <c r="Q32" s="1403">
        <v>1038.0698439191481</v>
      </c>
      <c r="R32" s="1403">
        <v>505.23281454759507</v>
      </c>
      <c r="S32" s="1403">
        <v>1786.1899397692857</v>
      </c>
      <c r="T32" s="1394"/>
      <c r="U32" s="1403">
        <v>0</v>
      </c>
      <c r="V32" s="1403">
        <v>0</v>
      </c>
      <c r="W32" s="1403">
        <v>0</v>
      </c>
      <c r="X32" s="1403">
        <v>2628.820163428732</v>
      </c>
      <c r="Y32" s="1403">
        <v>2628.820163428732</v>
      </c>
      <c r="Z32" s="1403"/>
      <c r="AA32" s="1403">
        <v>0</v>
      </c>
      <c r="AB32" s="1403">
        <v>0</v>
      </c>
      <c r="AC32" s="1403">
        <v>0</v>
      </c>
      <c r="AD32" s="1403">
        <v>753.30521018693173</v>
      </c>
      <c r="AE32" s="1403">
        <v>753.30521018693173</v>
      </c>
      <c r="AF32" s="1403"/>
      <c r="AG32" s="1403">
        <v>0</v>
      </c>
      <c r="AH32" s="1403">
        <v>0</v>
      </c>
      <c r="AI32" s="1403">
        <v>0</v>
      </c>
      <c r="AJ32" s="1403">
        <v>227.88558148015758</v>
      </c>
      <c r="AK32" s="1403">
        <v>227.88558148015758</v>
      </c>
      <c r="AL32" s="1394"/>
      <c r="AM32" s="1403">
        <v>0</v>
      </c>
      <c r="AN32" s="1403">
        <v>0</v>
      </c>
      <c r="AO32" s="1403">
        <v>0</v>
      </c>
      <c r="AP32" s="1403">
        <v>452.58887084294435</v>
      </c>
      <c r="AQ32" s="1403">
        <v>452.58887084294435</v>
      </c>
      <c r="AR32" s="1403"/>
      <c r="AS32" s="1403">
        <v>131.18275153551647</v>
      </c>
      <c r="AT32" s="1403">
        <v>134.00308623701764</v>
      </c>
      <c r="AU32" s="1403">
        <v>842.94172324189765</v>
      </c>
      <c r="AV32" s="1403">
        <v>616.42840292787469</v>
      </c>
      <c r="AW32" s="1403">
        <v>1724.5559639423068</v>
      </c>
      <c r="AX32" s="1403"/>
      <c r="AY32" s="1403">
        <v>182.53165036019686</v>
      </c>
      <c r="AZ32" s="1403">
        <v>74.728981280932302</v>
      </c>
      <c r="BA32" s="1403">
        <v>904.41737362219408</v>
      </c>
      <c r="BB32" s="1403">
        <v>391.63409289480438</v>
      </c>
      <c r="BC32" s="1403">
        <v>1553.3120981581278</v>
      </c>
      <c r="BD32" s="1394"/>
      <c r="BE32" s="1403">
        <v>7910.5610335626588</v>
      </c>
      <c r="BF32" s="1403">
        <v>7585.9532740159275</v>
      </c>
      <c r="BG32" s="1403">
        <v>780.85355564286237</v>
      </c>
      <c r="BH32" s="1403">
        <v>2007.1695540123833</v>
      </c>
      <c r="BI32" s="1403">
        <v>18083.122306888283</v>
      </c>
      <c r="BJ32" s="1395"/>
    </row>
    <row r="33" spans="1:62" ht="15" customHeight="1">
      <c r="A33" s="1396">
        <v>19</v>
      </c>
      <c r="B33" s="1385" t="s">
        <v>924</v>
      </c>
      <c r="C33" s="1394">
        <v>0</v>
      </c>
      <c r="D33" s="1394">
        <v>0</v>
      </c>
      <c r="E33" s="1394">
        <v>0</v>
      </c>
      <c r="F33" s="1394">
        <v>0</v>
      </c>
      <c r="G33" s="1394">
        <v>0</v>
      </c>
      <c r="H33" s="1394"/>
      <c r="I33" s="1394">
        <v>1464.7106609371358</v>
      </c>
      <c r="J33" s="1394">
        <v>135.59778858314772</v>
      </c>
      <c r="K33" s="1394">
        <v>60.061875353198118</v>
      </c>
      <c r="L33" s="1394">
        <v>55.007798328463331</v>
      </c>
      <c r="M33" s="1394">
        <v>1715.3781232019451</v>
      </c>
      <c r="N33" s="1394"/>
      <c r="O33" s="1394">
        <v>671.09236309132018</v>
      </c>
      <c r="P33" s="1394">
        <v>62.127383105138321</v>
      </c>
      <c r="Q33" s="1394">
        <v>27.518790528011309</v>
      </c>
      <c r="R33" s="1394">
        <v>25.20314376976027</v>
      </c>
      <c r="S33" s="1394">
        <v>785.94168049423001</v>
      </c>
      <c r="T33" s="1394"/>
      <c r="U33" s="1394">
        <v>0</v>
      </c>
      <c r="V33" s="1394">
        <v>0</v>
      </c>
      <c r="W33" s="1394">
        <v>0</v>
      </c>
      <c r="X33" s="1394">
        <v>266.621888330611</v>
      </c>
      <c r="Y33" s="1394">
        <v>266.621888330611</v>
      </c>
      <c r="Z33" s="1394"/>
      <c r="AA33" s="1394">
        <v>0</v>
      </c>
      <c r="AB33" s="1394">
        <v>0</v>
      </c>
      <c r="AC33" s="1394">
        <v>0</v>
      </c>
      <c r="AD33" s="1394">
        <v>65.215149548683172</v>
      </c>
      <c r="AE33" s="1394">
        <v>65.215149548683172</v>
      </c>
      <c r="AF33" s="1394"/>
      <c r="AG33" s="1394">
        <v>0</v>
      </c>
      <c r="AH33" s="1394">
        <v>0</v>
      </c>
      <c r="AI33" s="1394">
        <v>0</v>
      </c>
      <c r="AJ33" s="1394">
        <v>0</v>
      </c>
      <c r="AK33" s="1394">
        <v>0</v>
      </c>
      <c r="AL33" s="1394"/>
      <c r="AM33" s="1394">
        <v>0</v>
      </c>
      <c r="AN33" s="1394">
        <v>0</v>
      </c>
      <c r="AO33" s="1394">
        <v>0</v>
      </c>
      <c r="AP33" s="1394">
        <v>0</v>
      </c>
      <c r="AQ33" s="1394">
        <v>0</v>
      </c>
      <c r="AR33" s="1394"/>
      <c r="AS33" s="1394">
        <v>548.80823545007058</v>
      </c>
      <c r="AT33" s="1394">
        <v>50.806746388830256</v>
      </c>
      <c r="AU33" s="1394">
        <v>22.504411765065633</v>
      </c>
      <c r="AV33" s="1394">
        <v>20.610714144268098</v>
      </c>
      <c r="AW33" s="1394">
        <v>642.73010774823445</v>
      </c>
      <c r="AX33" s="1394"/>
      <c r="AY33" s="1394">
        <v>401.79972028246556</v>
      </c>
      <c r="AZ33" s="1394">
        <v>37.197212375562827</v>
      </c>
      <c r="BA33" s="1394">
        <v>16.4761856113718</v>
      </c>
      <c r="BB33" s="1394">
        <v>15.089750195161209</v>
      </c>
      <c r="BC33" s="1394">
        <v>470.56286846456146</v>
      </c>
      <c r="BD33" s="1394"/>
      <c r="BE33" s="1394">
        <v>3086.4109797609922</v>
      </c>
      <c r="BF33" s="1394">
        <v>285.7291304526791</v>
      </c>
      <c r="BG33" s="1394">
        <v>126.56126325764686</v>
      </c>
      <c r="BH33" s="1394">
        <v>447.74844431694703</v>
      </c>
      <c r="BI33" s="1394">
        <v>3946.4498177882651</v>
      </c>
      <c r="BJ33" s="1404"/>
    </row>
    <row r="34" spans="1:62" ht="15" customHeight="1" thickBot="1">
      <c r="A34" s="1405"/>
      <c r="B34" s="1406" t="s">
        <v>956</v>
      </c>
      <c r="C34" s="1407">
        <v>974.64036875423812</v>
      </c>
      <c r="D34" s="1407">
        <v>170.29441235317114</v>
      </c>
      <c r="E34" s="1407">
        <v>1877.1551046186571</v>
      </c>
      <c r="F34" s="1407">
        <v>892.27044398443286</v>
      </c>
      <c r="G34" s="1407">
        <v>3914.3603297105001</v>
      </c>
      <c r="H34" s="1407"/>
      <c r="I34" s="1407">
        <v>1789.6495507132304</v>
      </c>
      <c r="J34" s="1407">
        <v>397.16843743306549</v>
      </c>
      <c r="K34" s="1407">
        <v>3158.6357323303905</v>
      </c>
      <c r="L34" s="1407">
        <v>1412.1009269796896</v>
      </c>
      <c r="M34" s="1407">
        <v>6757.5546474563762</v>
      </c>
      <c r="N34" s="1407"/>
      <c r="O34" s="1407">
        <v>841.02892915811492</v>
      </c>
      <c r="P34" s="1407">
        <v>135.07809834088604</v>
      </c>
      <c r="Q34" s="1407">
        <v>1065.5886344471594</v>
      </c>
      <c r="R34" s="1407">
        <v>530.43595831735536</v>
      </c>
      <c r="S34" s="1407">
        <v>2572.1316202635157</v>
      </c>
      <c r="T34" s="1394"/>
      <c r="U34" s="1407">
        <v>0</v>
      </c>
      <c r="V34" s="1407">
        <v>0</v>
      </c>
      <c r="W34" s="1407">
        <v>0</v>
      </c>
      <c r="X34" s="1407">
        <v>2895.442051759343</v>
      </c>
      <c r="Y34" s="1407">
        <v>2895.442051759343</v>
      </c>
      <c r="Z34" s="1407"/>
      <c r="AA34" s="1407">
        <v>0</v>
      </c>
      <c r="AB34" s="1407">
        <v>0</v>
      </c>
      <c r="AC34" s="1407">
        <v>0</v>
      </c>
      <c r="AD34" s="1407">
        <v>818.52035973561487</v>
      </c>
      <c r="AE34" s="1407">
        <v>818.52035973561487</v>
      </c>
      <c r="AF34" s="1407"/>
      <c r="AG34" s="1407">
        <v>0</v>
      </c>
      <c r="AH34" s="1407">
        <v>0</v>
      </c>
      <c r="AI34" s="1407">
        <v>0</v>
      </c>
      <c r="AJ34" s="1407">
        <v>227.88558148015758</v>
      </c>
      <c r="AK34" s="1407">
        <v>227.88558148015758</v>
      </c>
      <c r="AL34" s="1394"/>
      <c r="AM34" s="1407">
        <v>0</v>
      </c>
      <c r="AN34" s="1407">
        <v>0</v>
      </c>
      <c r="AO34" s="1407">
        <v>0</v>
      </c>
      <c r="AP34" s="1407">
        <v>452.58887084294435</v>
      </c>
      <c r="AQ34" s="1407">
        <v>452.58887084294435</v>
      </c>
      <c r="AR34" s="1407"/>
      <c r="AS34" s="1407">
        <v>679.99098698558703</v>
      </c>
      <c r="AT34" s="1407">
        <v>184.80983262584789</v>
      </c>
      <c r="AU34" s="1407">
        <v>865.44613500696323</v>
      </c>
      <c r="AV34" s="1407">
        <v>637.03911707214274</v>
      </c>
      <c r="AW34" s="1407">
        <v>2367.2860716905411</v>
      </c>
      <c r="AX34" s="1407"/>
      <c r="AY34" s="1407">
        <v>584.33137064266248</v>
      </c>
      <c r="AZ34" s="1407">
        <v>111.92619365649513</v>
      </c>
      <c r="BA34" s="1407">
        <v>920.89355923356584</v>
      </c>
      <c r="BB34" s="1407">
        <v>406.72384308996561</v>
      </c>
      <c r="BC34" s="1407">
        <v>2023.8749666226893</v>
      </c>
      <c r="BD34" s="1394"/>
      <c r="BE34" s="1407">
        <v>10996.972013323651</v>
      </c>
      <c r="BF34" s="1407">
        <v>7871.6824044686064</v>
      </c>
      <c r="BG34" s="1407">
        <v>907.4148189005092</v>
      </c>
      <c r="BH34" s="1407">
        <v>2454.9179983293302</v>
      </c>
      <c r="BI34" s="1407">
        <v>22029.572124676546</v>
      </c>
      <c r="BJ34" s="1395"/>
    </row>
    <row r="35" spans="1:62" ht="15" customHeight="1" thickTop="1">
      <c r="A35" s="1401"/>
      <c r="B35" s="1379"/>
      <c r="C35" s="1408"/>
      <c r="D35" s="1408"/>
      <c r="E35" s="1408"/>
      <c r="F35" s="1408"/>
      <c r="G35" s="1408"/>
      <c r="H35" s="1408"/>
      <c r="I35" s="1408"/>
      <c r="J35" s="1408"/>
      <c r="K35" s="1408"/>
      <c r="L35" s="1408"/>
      <c r="M35" s="1408"/>
      <c r="N35" s="1408"/>
      <c r="O35" s="1408"/>
      <c r="P35" s="1408"/>
      <c r="Q35" s="1408"/>
      <c r="R35" s="1408"/>
      <c r="S35" s="1408"/>
      <c r="T35" s="1408"/>
      <c r="U35" s="1408"/>
      <c r="V35" s="1408"/>
      <c r="W35" s="1408"/>
      <c r="X35" s="1408"/>
      <c r="Y35" s="1408"/>
      <c r="Z35" s="1408"/>
      <c r="AA35" s="1408"/>
      <c r="AB35" s="1408"/>
      <c r="AC35" s="1408"/>
      <c r="AD35" s="1408"/>
      <c r="AE35" s="1408"/>
      <c r="AF35" s="1408"/>
      <c r="AG35" s="1408"/>
      <c r="AH35" s="1408"/>
      <c r="AI35" s="1408"/>
      <c r="AJ35" s="1408"/>
      <c r="AK35" s="1408"/>
      <c r="AL35" s="1408"/>
      <c r="AM35" s="1408"/>
      <c r="AN35" s="1408"/>
      <c r="AO35" s="1408"/>
      <c r="AP35" s="1408"/>
      <c r="AQ35" s="1408"/>
      <c r="AR35" s="1408"/>
      <c r="AS35" s="1408"/>
      <c r="AT35" s="1408"/>
      <c r="AU35" s="1408"/>
      <c r="AV35" s="1408"/>
      <c r="AW35" s="1408"/>
      <c r="AX35" s="1408"/>
      <c r="AY35" s="1408"/>
      <c r="AZ35" s="1408"/>
      <c r="BA35" s="1408"/>
      <c r="BB35" s="1408"/>
      <c r="BC35" s="1408"/>
      <c r="BD35" s="1408"/>
      <c r="BE35" s="1408"/>
      <c r="BF35" s="1408"/>
      <c r="BG35" s="1408"/>
      <c r="BH35" s="1408"/>
      <c r="BI35" s="1408"/>
      <c r="BJ35" s="1258"/>
    </row>
    <row r="36" spans="1:62">
      <c r="A36" s="1409"/>
    </row>
    <row r="37" spans="1:62" s="1390" customFormat="1" ht="15" customHeight="1">
      <c r="A37" s="1392"/>
      <c r="B37" s="1385"/>
      <c r="C37" s="1387"/>
      <c r="D37" s="1387"/>
      <c r="E37" s="1387"/>
      <c r="F37" s="1387"/>
      <c r="G37" s="1387"/>
      <c r="H37" s="1387"/>
      <c r="I37" s="1387"/>
      <c r="J37" s="1387"/>
      <c r="K37" s="1387"/>
      <c r="L37" s="1387"/>
      <c r="M37" s="1387"/>
      <c r="N37" s="1387"/>
      <c r="O37" s="1387"/>
      <c r="P37" s="1387"/>
      <c r="Q37" s="1387"/>
      <c r="R37" s="1387"/>
      <c r="S37" s="1387"/>
      <c r="T37" s="1387"/>
      <c r="U37" s="1387"/>
      <c r="V37" s="1387"/>
      <c r="W37" s="1387"/>
      <c r="X37" s="1387"/>
      <c r="Y37" s="1387"/>
      <c r="Z37" s="1389"/>
      <c r="AA37" s="1387"/>
      <c r="AB37" s="1387"/>
      <c r="AC37" s="1387"/>
      <c r="AD37" s="1387"/>
      <c r="AE37" s="1387"/>
      <c r="AF37" s="1389"/>
      <c r="AG37" s="1387"/>
      <c r="AH37" s="1387"/>
      <c r="AI37" s="1387"/>
      <c r="AJ37" s="1387"/>
      <c r="AK37" s="1387"/>
      <c r="AL37" s="1389"/>
      <c r="AM37" s="1387"/>
      <c r="AN37" s="1387"/>
      <c r="AO37" s="1387"/>
      <c r="AP37" s="1387"/>
      <c r="AQ37" s="1387"/>
      <c r="AR37" s="1389"/>
      <c r="AS37" s="1387"/>
      <c r="AT37" s="1387"/>
      <c r="AU37" s="1387"/>
      <c r="AV37" s="1387"/>
      <c r="AW37" s="1387"/>
      <c r="AX37" s="1389"/>
      <c r="AY37" s="1387"/>
      <c r="AZ37" s="1387"/>
      <c r="BA37" s="1387"/>
      <c r="BB37" s="1387"/>
      <c r="BC37" s="1387"/>
      <c r="BD37" s="1389"/>
      <c r="BE37" s="1387"/>
      <c r="BF37" s="1387"/>
      <c r="BG37" s="1387"/>
      <c r="BH37" s="1387"/>
      <c r="BI37" s="1387"/>
    </row>
    <row r="38" spans="1:62" ht="15" customHeight="1">
      <c r="A38" s="1393"/>
      <c r="B38" s="1385"/>
      <c r="C38" s="1394"/>
      <c r="D38" s="1394"/>
      <c r="E38" s="1394"/>
      <c r="F38" s="1394"/>
      <c r="G38" s="1394"/>
      <c r="H38" s="1394"/>
      <c r="I38" s="1394"/>
      <c r="J38" s="1394"/>
      <c r="K38" s="1394"/>
      <c r="L38" s="1394"/>
      <c r="M38" s="1394"/>
      <c r="N38" s="1394"/>
      <c r="O38" s="1394"/>
      <c r="P38" s="1394"/>
      <c r="Q38" s="1394"/>
      <c r="R38" s="1394"/>
      <c r="S38" s="1394"/>
      <c r="T38" s="1394"/>
      <c r="U38" s="1394"/>
      <c r="V38" s="1394"/>
      <c r="W38" s="1394"/>
      <c r="X38" s="1394"/>
      <c r="Y38" s="1394"/>
      <c r="Z38" s="1394"/>
      <c r="AA38" s="1394"/>
      <c r="AB38" s="1394"/>
      <c r="AC38" s="1394"/>
      <c r="AD38" s="1394"/>
      <c r="AE38" s="1394"/>
      <c r="AF38" s="1394"/>
      <c r="AG38" s="1394"/>
      <c r="AH38" s="1394"/>
      <c r="AI38" s="1394"/>
      <c r="AJ38" s="1394"/>
      <c r="AK38" s="1394"/>
      <c r="AL38" s="1394"/>
      <c r="AM38" s="1394"/>
      <c r="AN38" s="1394"/>
      <c r="AO38" s="1394"/>
      <c r="AP38" s="1394"/>
      <c r="AQ38" s="1394"/>
      <c r="AR38" s="1394"/>
      <c r="AS38" s="1394"/>
      <c r="AT38" s="1394"/>
      <c r="AU38" s="1394"/>
      <c r="AV38" s="1394"/>
      <c r="AW38" s="1394"/>
      <c r="AX38" s="1394"/>
      <c r="AY38" s="1394"/>
      <c r="AZ38" s="1394"/>
      <c r="BA38" s="1394"/>
      <c r="BB38" s="1394"/>
      <c r="BC38" s="1394"/>
      <c r="BD38" s="1394"/>
      <c r="BE38" s="1394"/>
      <c r="BF38" s="1394"/>
      <c r="BG38" s="1394"/>
      <c r="BH38" s="1394"/>
      <c r="BI38" s="1394"/>
      <c r="BJ38" s="1395"/>
    </row>
    <row r="39" spans="1:62" ht="15" customHeight="1">
      <c r="A39" s="1392">
        <v>2014</v>
      </c>
      <c r="B39" s="1385"/>
      <c r="C39" s="1387"/>
      <c r="D39" s="1387"/>
      <c r="E39" s="1387"/>
      <c r="F39" s="1387"/>
      <c r="G39" s="1387"/>
      <c r="H39" s="1387"/>
      <c r="I39" s="1387"/>
      <c r="J39" s="1387"/>
      <c r="K39" s="1387"/>
      <c r="L39" s="1387"/>
      <c r="M39" s="1387"/>
      <c r="N39" s="1387"/>
      <c r="O39" s="1387"/>
      <c r="P39" s="1387"/>
      <c r="Q39" s="1387"/>
      <c r="R39" s="1387"/>
      <c r="S39" s="1387"/>
      <c r="T39" s="1387"/>
      <c r="U39" s="1387"/>
      <c r="V39" s="1387"/>
      <c r="W39" s="1387"/>
      <c r="X39" s="1387"/>
      <c r="Y39" s="1387"/>
      <c r="Z39" s="1389"/>
      <c r="AA39" s="1387"/>
      <c r="AB39" s="1387"/>
      <c r="AC39" s="1387"/>
      <c r="AD39" s="1387"/>
      <c r="AE39" s="1387"/>
      <c r="AF39" s="1389"/>
      <c r="AG39" s="1387"/>
      <c r="AH39" s="1387"/>
      <c r="AI39" s="1387"/>
      <c r="AJ39" s="1387"/>
      <c r="AK39" s="1387"/>
      <c r="AL39" s="1389"/>
      <c r="AM39" s="1387"/>
      <c r="AN39" s="1387"/>
      <c r="AO39" s="1387"/>
      <c r="AP39" s="1387"/>
      <c r="AQ39" s="1387"/>
      <c r="AR39" s="1389"/>
      <c r="AS39" s="1387"/>
      <c r="AT39" s="1387"/>
      <c r="AU39" s="1387"/>
      <c r="AV39" s="1387"/>
      <c r="AW39" s="1387"/>
      <c r="AX39" s="1389"/>
      <c r="AY39" s="1387"/>
      <c r="AZ39" s="1387"/>
      <c r="BA39" s="1387"/>
      <c r="BB39" s="1387"/>
      <c r="BC39" s="1387"/>
      <c r="BD39" s="1389"/>
      <c r="BE39" s="1387"/>
      <c r="BF39" s="1387"/>
      <c r="BG39" s="1387"/>
      <c r="BH39" s="1387"/>
      <c r="BI39" s="1387"/>
      <c r="BJ39" s="1395"/>
    </row>
    <row r="40" spans="1:62" ht="15" customHeight="1">
      <c r="A40" s="1393" t="s">
        <v>895</v>
      </c>
      <c r="B40" s="1385" t="s">
        <v>896</v>
      </c>
      <c r="C40" s="1394">
        <v>0</v>
      </c>
      <c r="D40" s="1394">
        <v>109.48449942387352</v>
      </c>
      <c r="E40" s="1394">
        <v>74.989690645836745</v>
      </c>
      <c r="F40" s="1394">
        <v>59.520818448297028</v>
      </c>
      <c r="G40" s="1394">
        <v>243.9950085180073</v>
      </c>
      <c r="H40" s="1394"/>
      <c r="I40" s="1394">
        <v>0</v>
      </c>
      <c r="J40" s="1394">
        <v>8.1949475616671794</v>
      </c>
      <c r="K40" s="1394">
        <v>5.6130007968440667</v>
      </c>
      <c r="L40" s="1394">
        <v>4.4551510814593582</v>
      </c>
      <c r="M40" s="1394">
        <v>18.263099439970606</v>
      </c>
      <c r="N40" s="1394"/>
      <c r="O40" s="1394">
        <v>0</v>
      </c>
      <c r="P40" s="1394">
        <v>7.7360304982138164</v>
      </c>
      <c r="Q40" s="1394">
        <v>5.2986727522207984</v>
      </c>
      <c r="R40" s="1394">
        <v>4.2056626208976322</v>
      </c>
      <c r="S40" s="1394">
        <v>17.240365871332244</v>
      </c>
      <c r="T40" s="1394"/>
      <c r="U40" s="1394">
        <v>0</v>
      </c>
      <c r="V40" s="1394">
        <v>0</v>
      </c>
      <c r="W40" s="1394">
        <v>0</v>
      </c>
      <c r="X40" s="1394">
        <v>43.125852572505451</v>
      </c>
      <c r="Y40" s="1394">
        <v>43.125852572505451</v>
      </c>
      <c r="Z40" s="1394"/>
      <c r="AA40" s="1394">
        <v>0</v>
      </c>
      <c r="AB40" s="1394">
        <v>0</v>
      </c>
      <c r="AC40" s="1394">
        <v>0</v>
      </c>
      <c r="AD40" s="1394">
        <v>0</v>
      </c>
      <c r="AE40" s="1394">
        <v>0</v>
      </c>
      <c r="AF40" s="1394"/>
      <c r="AG40" s="1394">
        <v>0</v>
      </c>
      <c r="AH40" s="1394">
        <v>0</v>
      </c>
      <c r="AI40" s="1394">
        <v>0</v>
      </c>
      <c r="AJ40" s="1394">
        <v>0</v>
      </c>
      <c r="AK40" s="1394">
        <v>0</v>
      </c>
      <c r="AL40" s="1394"/>
      <c r="AM40" s="1394">
        <v>0</v>
      </c>
      <c r="AN40" s="1394">
        <v>0</v>
      </c>
      <c r="AO40" s="1394">
        <v>0</v>
      </c>
      <c r="AP40" s="1394">
        <v>0</v>
      </c>
      <c r="AQ40" s="1394">
        <v>0</v>
      </c>
      <c r="AR40" s="1394"/>
      <c r="AS40" s="1394">
        <v>0</v>
      </c>
      <c r="AT40" s="1394">
        <v>2.1634661562801356</v>
      </c>
      <c r="AU40" s="1394">
        <v>1.481832210366834</v>
      </c>
      <c r="AV40" s="1394">
        <v>1.1761598855052706</v>
      </c>
      <c r="AW40" s="1394">
        <v>4.8214582521522402</v>
      </c>
      <c r="AX40" s="1394"/>
      <c r="AY40" s="1394">
        <v>0</v>
      </c>
      <c r="AZ40" s="1394">
        <v>11.669605327814068</v>
      </c>
      <c r="BA40" s="1394">
        <v>7.9929131347059545</v>
      </c>
      <c r="BB40" s="1394">
        <v>6.3441351399981265</v>
      </c>
      <c r="BC40" s="1394">
        <v>26.006653602518149</v>
      </c>
      <c r="BD40" s="1394"/>
      <c r="BE40" s="1394">
        <v>0</v>
      </c>
      <c r="BF40" s="1394">
        <v>139.24854896784873</v>
      </c>
      <c r="BG40" s="1394">
        <v>95.376109539974394</v>
      </c>
      <c r="BH40" s="1394">
        <v>118.82777974866286</v>
      </c>
      <c r="BI40" s="1394">
        <v>353.452438256486</v>
      </c>
      <c r="BJ40" s="1395"/>
    </row>
    <row r="41" spans="1:62" ht="15" customHeight="1">
      <c r="A41" s="1396">
        <v>10</v>
      </c>
      <c r="B41" s="1385" t="s">
        <v>897</v>
      </c>
      <c r="C41" s="1394">
        <v>0</v>
      </c>
      <c r="D41" s="1394">
        <v>0</v>
      </c>
      <c r="E41" s="1394">
        <v>0</v>
      </c>
      <c r="F41" s="1394">
        <v>0</v>
      </c>
      <c r="G41" s="1394">
        <v>0</v>
      </c>
      <c r="H41" s="1394"/>
      <c r="I41" s="1394">
        <v>27.228175359512818</v>
      </c>
      <c r="J41" s="1394">
        <v>70.495012010890065</v>
      </c>
      <c r="K41" s="1394">
        <v>1054.8750884152296</v>
      </c>
      <c r="L41" s="1394">
        <v>254.44822365130219</v>
      </c>
      <c r="M41" s="1394">
        <v>1407.0464994369347</v>
      </c>
      <c r="N41" s="1394"/>
      <c r="O41" s="1394">
        <v>3.107649533946315</v>
      </c>
      <c r="P41" s="1394">
        <v>8.0458491371014205</v>
      </c>
      <c r="Q41" s="1394">
        <v>120.39668591820835</v>
      </c>
      <c r="R41" s="1394">
        <v>29.388171103459754</v>
      </c>
      <c r="S41" s="1394">
        <v>160.93835569271585</v>
      </c>
      <c r="T41" s="1394"/>
      <c r="U41" s="1394">
        <v>0</v>
      </c>
      <c r="V41" s="1394">
        <v>0</v>
      </c>
      <c r="W41" s="1394">
        <v>0</v>
      </c>
      <c r="X41" s="1394">
        <v>189.61958545261129</v>
      </c>
      <c r="Y41" s="1394">
        <v>189.61958545261129</v>
      </c>
      <c r="Z41" s="1394"/>
      <c r="AA41" s="1394">
        <v>0</v>
      </c>
      <c r="AB41" s="1394">
        <v>0</v>
      </c>
      <c r="AC41" s="1394">
        <v>0</v>
      </c>
      <c r="AD41" s="1394">
        <v>0</v>
      </c>
      <c r="AE41" s="1394">
        <v>0</v>
      </c>
      <c r="AF41" s="1394"/>
      <c r="AG41" s="1394">
        <v>0</v>
      </c>
      <c r="AH41" s="1394">
        <v>0</v>
      </c>
      <c r="AI41" s="1394">
        <v>0</v>
      </c>
      <c r="AJ41" s="1394">
        <v>0</v>
      </c>
      <c r="AK41" s="1394">
        <v>0</v>
      </c>
      <c r="AL41" s="1394"/>
      <c r="AM41" s="1394">
        <v>0</v>
      </c>
      <c r="AN41" s="1394">
        <v>0</v>
      </c>
      <c r="AO41" s="1394">
        <v>0</v>
      </c>
      <c r="AP41" s="1394">
        <v>198.34829003224888</v>
      </c>
      <c r="AQ41" s="1394">
        <v>198.34829003224888</v>
      </c>
      <c r="AR41" s="1394"/>
      <c r="AS41" s="1394">
        <v>0</v>
      </c>
      <c r="AT41" s="1394">
        <v>0</v>
      </c>
      <c r="AU41" s="1394">
        <v>0</v>
      </c>
      <c r="AV41" s="1394">
        <v>0</v>
      </c>
      <c r="AW41" s="1394">
        <v>0</v>
      </c>
      <c r="AX41" s="1394"/>
      <c r="AY41" s="1394">
        <v>6.1704185753773286</v>
      </c>
      <c r="AZ41" s="1394">
        <v>15.975500592310967</v>
      </c>
      <c r="BA41" s="1394">
        <v>239.05460995152768</v>
      </c>
      <c r="BB41" s="1394">
        <v>57.662771190476583</v>
      </c>
      <c r="BC41" s="1394">
        <v>318.86330030969253</v>
      </c>
      <c r="BD41" s="1394"/>
      <c r="BE41" s="1394">
        <v>36.506243468836459</v>
      </c>
      <c r="BF41" s="1394">
        <v>94.516361740302443</v>
      </c>
      <c r="BG41" s="1394">
        <v>1414.3263842849658</v>
      </c>
      <c r="BH41" s="1394">
        <v>729.46704143009879</v>
      </c>
      <c r="BI41" s="1394">
        <v>2274.8160309242035</v>
      </c>
      <c r="BJ41" s="1395"/>
    </row>
    <row r="42" spans="1:62" ht="15" customHeight="1">
      <c r="A42" s="1396">
        <v>11</v>
      </c>
      <c r="B42" s="1385" t="s">
        <v>898</v>
      </c>
      <c r="C42" s="1394">
        <v>0</v>
      </c>
      <c r="D42" s="1394">
        <v>0</v>
      </c>
      <c r="E42" s="1394">
        <v>0</v>
      </c>
      <c r="F42" s="1394">
        <v>0</v>
      </c>
      <c r="G42" s="1394">
        <v>0</v>
      </c>
      <c r="H42" s="1394"/>
      <c r="I42" s="1394">
        <v>6.5299363404422532</v>
      </c>
      <c r="J42" s="1394">
        <v>16.906308802253157</v>
      </c>
      <c r="K42" s="1394">
        <v>252.98306197602992</v>
      </c>
      <c r="L42" s="1394">
        <v>61.022476917503774</v>
      </c>
      <c r="M42" s="1394">
        <v>337.44178403622908</v>
      </c>
      <c r="N42" s="1394"/>
      <c r="O42" s="1394">
        <v>0.74528510842665452</v>
      </c>
      <c r="P42" s="1394">
        <v>1.9295777985989349</v>
      </c>
      <c r="Q42" s="1394">
        <v>28.873866289811772</v>
      </c>
      <c r="R42" s="1394">
        <v>7.047952495302658</v>
      </c>
      <c r="S42" s="1394">
        <v>38.596681692140017</v>
      </c>
      <c r="T42" s="1394"/>
      <c r="U42" s="1394">
        <v>0</v>
      </c>
      <c r="V42" s="1394">
        <v>0</v>
      </c>
      <c r="W42" s="1394">
        <v>0</v>
      </c>
      <c r="X42" s="1394">
        <v>45.475093558702426</v>
      </c>
      <c r="Y42" s="1394">
        <v>45.475093558702426</v>
      </c>
      <c r="Z42" s="1394"/>
      <c r="AA42" s="1394">
        <v>0</v>
      </c>
      <c r="AB42" s="1394">
        <v>0</v>
      </c>
      <c r="AC42" s="1394">
        <v>0</v>
      </c>
      <c r="AD42" s="1394">
        <v>0</v>
      </c>
      <c r="AE42" s="1394">
        <v>0</v>
      </c>
      <c r="AF42" s="1394"/>
      <c r="AG42" s="1394">
        <v>0</v>
      </c>
      <c r="AH42" s="1394">
        <v>0</v>
      </c>
      <c r="AI42" s="1394">
        <v>0</v>
      </c>
      <c r="AJ42" s="1394">
        <v>0</v>
      </c>
      <c r="AK42" s="1394">
        <v>0</v>
      </c>
      <c r="AL42" s="1394"/>
      <c r="AM42" s="1394">
        <v>0</v>
      </c>
      <c r="AN42" s="1394">
        <v>0</v>
      </c>
      <c r="AO42" s="1394">
        <v>0</v>
      </c>
      <c r="AP42" s="1394">
        <v>47.568435638624301</v>
      </c>
      <c r="AQ42" s="1394">
        <v>47.568435638624301</v>
      </c>
      <c r="AR42" s="1394"/>
      <c r="AS42" s="1394">
        <v>0</v>
      </c>
      <c r="AT42" s="1394">
        <v>0</v>
      </c>
      <c r="AU42" s="1394">
        <v>0</v>
      </c>
      <c r="AV42" s="1394">
        <v>0</v>
      </c>
      <c r="AW42" s="1394">
        <v>0</v>
      </c>
      <c r="AX42" s="1394"/>
      <c r="AY42" s="1394">
        <v>1.4798068529780937</v>
      </c>
      <c r="AZ42" s="1394">
        <v>3.8312887476700404</v>
      </c>
      <c r="BA42" s="1394">
        <v>57.330737894170049</v>
      </c>
      <c r="BB42" s="1394">
        <v>13.828845308789605</v>
      </c>
      <c r="BC42" s="1394">
        <v>76.470678803607797</v>
      </c>
      <c r="BD42" s="1394"/>
      <c r="BE42" s="1394">
        <v>8.7550283018470001</v>
      </c>
      <c r="BF42" s="1394">
        <v>22.667175348522132</v>
      </c>
      <c r="BG42" s="1394">
        <v>339.18766616001176</v>
      </c>
      <c r="BH42" s="1394">
        <v>174.94280391892278</v>
      </c>
      <c r="BI42" s="1394">
        <v>545.55267372930371</v>
      </c>
      <c r="BJ42" s="1395"/>
    </row>
    <row r="43" spans="1:62" ht="15" customHeight="1">
      <c r="A43" s="1396">
        <v>12</v>
      </c>
      <c r="B43" s="1385" t="s">
        <v>899</v>
      </c>
      <c r="C43" s="1394">
        <v>0</v>
      </c>
      <c r="D43" s="1394">
        <v>0</v>
      </c>
      <c r="E43" s="1394">
        <v>0</v>
      </c>
      <c r="F43" s="1394">
        <v>0</v>
      </c>
      <c r="G43" s="1394">
        <v>0</v>
      </c>
      <c r="H43" s="1394"/>
      <c r="I43" s="1394">
        <v>0</v>
      </c>
      <c r="J43" s="1394">
        <v>0</v>
      </c>
      <c r="K43" s="1394">
        <v>5.3919895689393726</v>
      </c>
      <c r="L43" s="1394">
        <v>3.9288907154740618</v>
      </c>
      <c r="M43" s="1394">
        <v>9.320880284413434</v>
      </c>
      <c r="N43" s="1394"/>
      <c r="O43" s="1394">
        <v>0</v>
      </c>
      <c r="P43" s="1394">
        <v>0</v>
      </c>
      <c r="Q43" s="1394">
        <v>0.61540715269058865</v>
      </c>
      <c r="R43" s="1394">
        <v>0</v>
      </c>
      <c r="S43" s="1394">
        <v>0.61540715269058865</v>
      </c>
      <c r="T43" s="1394"/>
      <c r="U43" s="1394">
        <v>0</v>
      </c>
      <c r="V43" s="1394">
        <v>0</v>
      </c>
      <c r="W43" s="1394">
        <v>0</v>
      </c>
      <c r="X43" s="1394">
        <v>2.9278830013675052</v>
      </c>
      <c r="Y43" s="1394">
        <v>2.9278830013675052</v>
      </c>
      <c r="Z43" s="1394"/>
      <c r="AA43" s="1394">
        <v>0</v>
      </c>
      <c r="AB43" s="1394">
        <v>0</v>
      </c>
      <c r="AC43" s="1394">
        <v>0</v>
      </c>
      <c r="AD43" s="1394">
        <v>0</v>
      </c>
      <c r="AE43" s="1394">
        <v>0</v>
      </c>
      <c r="AF43" s="1394"/>
      <c r="AG43" s="1394">
        <v>0</v>
      </c>
      <c r="AH43" s="1394">
        <v>0</v>
      </c>
      <c r="AI43" s="1394">
        <v>0</v>
      </c>
      <c r="AJ43" s="1394">
        <v>0</v>
      </c>
      <c r="AK43" s="1394">
        <v>0</v>
      </c>
      <c r="AL43" s="1394"/>
      <c r="AM43" s="1394">
        <v>0</v>
      </c>
      <c r="AN43" s="1394">
        <v>0</v>
      </c>
      <c r="AO43" s="1394">
        <v>0</v>
      </c>
      <c r="AP43" s="1394">
        <v>3.062661408891588</v>
      </c>
      <c r="AQ43" s="1394">
        <v>3.062661408891588</v>
      </c>
      <c r="AR43" s="1394"/>
      <c r="AS43" s="1394">
        <v>0</v>
      </c>
      <c r="AT43" s="1394">
        <v>0</v>
      </c>
      <c r="AU43" s="1394">
        <v>0</v>
      </c>
      <c r="AV43" s="1394">
        <v>0</v>
      </c>
      <c r="AW43" s="1394">
        <v>0</v>
      </c>
      <c r="AX43" s="1394"/>
      <c r="AY43" s="1394">
        <v>0</v>
      </c>
      <c r="AZ43" s="1394">
        <v>0</v>
      </c>
      <c r="BA43" s="1394">
        <v>1.2219266313341239</v>
      </c>
      <c r="BB43" s="1394">
        <v>0.89036080939293749</v>
      </c>
      <c r="BC43" s="1394">
        <v>2.1122874407270613</v>
      </c>
      <c r="BD43" s="1394"/>
      <c r="BE43" s="1394">
        <v>0</v>
      </c>
      <c r="BF43" s="1394">
        <v>0</v>
      </c>
      <c r="BG43" s="1394">
        <v>7.2293233529640846</v>
      </c>
      <c r="BH43" s="1394">
        <v>10.809795935126093</v>
      </c>
      <c r="BI43" s="1394">
        <v>18.039119288090177</v>
      </c>
      <c r="BJ43" s="1395"/>
    </row>
    <row r="44" spans="1:62" ht="15" customHeight="1">
      <c r="A44" s="1396">
        <v>13</v>
      </c>
      <c r="B44" s="1385" t="s">
        <v>900</v>
      </c>
      <c r="C44" s="1394">
        <v>0</v>
      </c>
      <c r="D44" s="1394">
        <v>0</v>
      </c>
      <c r="E44" s="1394">
        <v>0</v>
      </c>
      <c r="F44" s="1394">
        <v>0</v>
      </c>
      <c r="G44" s="1394">
        <v>0</v>
      </c>
      <c r="H44" s="1394"/>
      <c r="I44" s="1394">
        <v>16.940228260054678</v>
      </c>
      <c r="J44" s="1394">
        <v>10.230738424700846</v>
      </c>
      <c r="K44" s="1394">
        <v>121.50546207647854</v>
      </c>
      <c r="L44" s="1394">
        <v>31.972460645813779</v>
      </c>
      <c r="M44" s="1394">
        <v>180.64888940704785</v>
      </c>
      <c r="N44" s="1394"/>
      <c r="O44" s="1394">
        <v>4.7600785773278087</v>
      </c>
      <c r="P44" s="1394">
        <v>2.8747616654314063</v>
      </c>
      <c r="Q44" s="1394">
        <v>34.142134225096633</v>
      </c>
      <c r="R44" s="1394">
        <v>8.9840244563566074</v>
      </c>
      <c r="S44" s="1394">
        <v>50.760998924212458</v>
      </c>
      <c r="T44" s="1394"/>
      <c r="U44" s="1394">
        <v>0</v>
      </c>
      <c r="V44" s="1394">
        <v>0</v>
      </c>
      <c r="W44" s="1394">
        <v>0</v>
      </c>
      <c r="X44" s="1394">
        <v>75.245604692253195</v>
      </c>
      <c r="Y44" s="1394">
        <v>75.245604692253195</v>
      </c>
      <c r="Z44" s="1394"/>
      <c r="AA44" s="1394">
        <v>0</v>
      </c>
      <c r="AB44" s="1394">
        <v>0</v>
      </c>
      <c r="AC44" s="1394">
        <v>0</v>
      </c>
      <c r="AD44" s="1394">
        <v>0</v>
      </c>
      <c r="AE44" s="1394">
        <v>0</v>
      </c>
      <c r="AF44" s="1394"/>
      <c r="AG44" s="1394">
        <v>0</v>
      </c>
      <c r="AH44" s="1394">
        <v>0</v>
      </c>
      <c r="AI44" s="1394">
        <v>0</v>
      </c>
      <c r="AJ44" s="1394">
        <v>0</v>
      </c>
      <c r="AK44" s="1394">
        <v>0</v>
      </c>
      <c r="AL44" s="1394"/>
      <c r="AM44" s="1394">
        <v>0</v>
      </c>
      <c r="AN44" s="1394">
        <v>0</v>
      </c>
      <c r="AO44" s="1394">
        <v>0</v>
      </c>
      <c r="AP44" s="1394">
        <v>0</v>
      </c>
      <c r="AQ44" s="1394">
        <v>0</v>
      </c>
      <c r="AR44" s="1394"/>
      <c r="AS44" s="1394">
        <v>18.705398133857859</v>
      </c>
      <c r="AT44" s="1394">
        <v>11.296780214505176</v>
      </c>
      <c r="AU44" s="1394">
        <v>134.16631751876778</v>
      </c>
      <c r="AV44" s="1394">
        <v>35.303987438544624</v>
      </c>
      <c r="AW44" s="1394">
        <v>199.47248330567544</v>
      </c>
      <c r="AX44" s="1394"/>
      <c r="AY44" s="1394">
        <v>0</v>
      </c>
      <c r="AZ44" s="1394">
        <v>0</v>
      </c>
      <c r="BA44" s="1394">
        <v>0</v>
      </c>
      <c r="BB44" s="1394">
        <v>0</v>
      </c>
      <c r="BC44" s="1394">
        <v>0</v>
      </c>
      <c r="BD44" s="1394"/>
      <c r="BE44" s="1394">
        <v>40.405704971240347</v>
      </c>
      <c r="BF44" s="1394">
        <v>24.402280304637429</v>
      </c>
      <c r="BG44" s="1394">
        <v>289.81391382034298</v>
      </c>
      <c r="BH44" s="1394">
        <v>151.50607723296821</v>
      </c>
      <c r="BI44" s="1394">
        <v>506.12797632918898</v>
      </c>
      <c r="BJ44" s="1395"/>
    </row>
    <row r="45" spans="1:62" ht="15" customHeight="1">
      <c r="A45" s="1396">
        <v>14</v>
      </c>
      <c r="B45" s="1385" t="s">
        <v>901</v>
      </c>
      <c r="C45" s="1394">
        <v>0</v>
      </c>
      <c r="D45" s="1394">
        <v>0</v>
      </c>
      <c r="E45" s="1394">
        <v>0</v>
      </c>
      <c r="F45" s="1394">
        <v>0</v>
      </c>
      <c r="G45" s="1394">
        <v>0</v>
      </c>
      <c r="H45" s="1394"/>
      <c r="I45" s="1394">
        <v>4.8662667189547477</v>
      </c>
      <c r="J45" s="1394">
        <v>7.8164163508346407</v>
      </c>
      <c r="K45" s="1394">
        <v>57.692929224819835</v>
      </c>
      <c r="L45" s="1394">
        <v>13.982894353234865</v>
      </c>
      <c r="M45" s="1394">
        <v>84.358506647844095</v>
      </c>
      <c r="N45" s="1394"/>
      <c r="O45" s="1394">
        <v>0.24947021239873457</v>
      </c>
      <c r="P45" s="1394">
        <v>2.196355058025806</v>
      </c>
      <c r="Q45" s="1394">
        <v>16.211285482729846</v>
      </c>
      <c r="R45" s="1394">
        <v>3.9290896697549225</v>
      </c>
      <c r="S45" s="1394">
        <v>22.586200422909307</v>
      </c>
      <c r="T45" s="1394"/>
      <c r="U45" s="1394">
        <v>0</v>
      </c>
      <c r="V45" s="1394">
        <v>0</v>
      </c>
      <c r="W45" s="1394">
        <v>0</v>
      </c>
      <c r="X45" s="1394">
        <v>32.908050231498535</v>
      </c>
      <c r="Y45" s="1394">
        <v>32.908050231498535</v>
      </c>
      <c r="Z45" s="1394"/>
      <c r="AA45" s="1394">
        <v>0</v>
      </c>
      <c r="AB45" s="1394">
        <v>0</v>
      </c>
      <c r="AC45" s="1394">
        <v>0</v>
      </c>
      <c r="AD45" s="1394">
        <v>0</v>
      </c>
      <c r="AE45" s="1394">
        <v>0</v>
      </c>
      <c r="AF45" s="1394"/>
      <c r="AG45" s="1394">
        <v>0</v>
      </c>
      <c r="AH45" s="1394">
        <v>0</v>
      </c>
      <c r="AI45" s="1394">
        <v>0</v>
      </c>
      <c r="AJ45" s="1394">
        <v>0</v>
      </c>
      <c r="AK45" s="1394">
        <v>0</v>
      </c>
      <c r="AL45" s="1394"/>
      <c r="AM45" s="1394">
        <v>0</v>
      </c>
      <c r="AN45" s="1394">
        <v>0</v>
      </c>
      <c r="AO45" s="1394">
        <v>0</v>
      </c>
      <c r="AP45" s="1394">
        <v>0</v>
      </c>
      <c r="AQ45" s="1394">
        <v>0</v>
      </c>
      <c r="AR45" s="1394"/>
      <c r="AS45" s="1394">
        <v>6.5724263229868471</v>
      </c>
      <c r="AT45" s="1394">
        <v>8.6308860528828824</v>
      </c>
      <c r="AU45" s="1394">
        <v>63.704525942158433</v>
      </c>
      <c r="AV45" s="1394">
        <v>15.439910367541103</v>
      </c>
      <c r="AW45" s="1394">
        <v>94.347748685569258</v>
      </c>
      <c r="AX45" s="1394"/>
      <c r="AY45" s="1394">
        <v>0</v>
      </c>
      <c r="AZ45" s="1394">
        <v>0</v>
      </c>
      <c r="BA45" s="1394">
        <v>0</v>
      </c>
      <c r="BB45" s="1394">
        <v>0</v>
      </c>
      <c r="BC45" s="1394">
        <v>0</v>
      </c>
      <c r="BD45" s="1394"/>
      <c r="BE45" s="1394">
        <v>11.606982759559148</v>
      </c>
      <c r="BF45" s="1394">
        <v>18.643657461743331</v>
      </c>
      <c r="BG45" s="1394">
        <v>137.60874064970812</v>
      </c>
      <c r="BH45" s="1394">
        <v>66.259944622029437</v>
      </c>
      <c r="BI45" s="1394">
        <v>234.11932549304004</v>
      </c>
      <c r="BJ45" s="1395"/>
    </row>
    <row r="46" spans="1:62" ht="15" customHeight="1">
      <c r="A46" s="1396">
        <v>15</v>
      </c>
      <c r="B46" s="1385" t="s">
        <v>902</v>
      </c>
      <c r="C46" s="1394">
        <v>0</v>
      </c>
      <c r="D46" s="1394">
        <v>0</v>
      </c>
      <c r="E46" s="1394">
        <v>0</v>
      </c>
      <c r="F46" s="1394">
        <v>0</v>
      </c>
      <c r="G46" s="1394">
        <v>0</v>
      </c>
      <c r="H46" s="1394"/>
      <c r="I46" s="1394">
        <v>0</v>
      </c>
      <c r="J46" s="1394">
        <v>0</v>
      </c>
      <c r="K46" s="1394">
        <v>7.0787489645066888</v>
      </c>
      <c r="L46" s="1394">
        <v>3.41146692696132</v>
      </c>
      <c r="M46" s="1394">
        <v>10.490215891468008</v>
      </c>
      <c r="N46" s="1394"/>
      <c r="O46" s="1394">
        <v>0</v>
      </c>
      <c r="P46" s="1394">
        <v>0</v>
      </c>
      <c r="Q46" s="1394">
        <v>1.9890759901791863</v>
      </c>
      <c r="R46" s="1394">
        <v>0.95859692012429198</v>
      </c>
      <c r="S46" s="1394">
        <v>2.9476729103034782</v>
      </c>
      <c r="T46" s="1394"/>
      <c r="U46" s="1394">
        <v>0</v>
      </c>
      <c r="V46" s="1394">
        <v>0</v>
      </c>
      <c r="W46" s="1394">
        <v>0</v>
      </c>
      <c r="X46" s="1394">
        <v>8.028718672938215</v>
      </c>
      <c r="Y46" s="1394">
        <v>8.028718672938215</v>
      </c>
      <c r="Z46" s="1394"/>
      <c r="AA46" s="1394">
        <v>0</v>
      </c>
      <c r="AB46" s="1394">
        <v>0</v>
      </c>
      <c r="AC46" s="1394">
        <v>0</v>
      </c>
      <c r="AD46" s="1394">
        <v>0</v>
      </c>
      <c r="AE46" s="1394">
        <v>0</v>
      </c>
      <c r="AF46" s="1394"/>
      <c r="AG46" s="1394">
        <v>0</v>
      </c>
      <c r="AH46" s="1394">
        <v>0</v>
      </c>
      <c r="AI46" s="1394">
        <v>0</v>
      </c>
      <c r="AJ46" s="1394">
        <v>0</v>
      </c>
      <c r="AK46" s="1394">
        <v>0</v>
      </c>
      <c r="AL46" s="1394"/>
      <c r="AM46" s="1394">
        <v>0</v>
      </c>
      <c r="AN46" s="1394">
        <v>0</v>
      </c>
      <c r="AO46" s="1394">
        <v>0</v>
      </c>
      <c r="AP46" s="1394">
        <v>0</v>
      </c>
      <c r="AQ46" s="1394">
        <v>0</v>
      </c>
      <c r="AR46" s="1394"/>
      <c r="AS46" s="1394">
        <v>0</v>
      </c>
      <c r="AT46" s="1394">
        <v>0</v>
      </c>
      <c r="AU46" s="1394">
        <v>7.8163538081100414</v>
      </c>
      <c r="AV46" s="1394">
        <v>3.766941395929817</v>
      </c>
      <c r="AW46" s="1394">
        <v>11.583295204039858</v>
      </c>
      <c r="AX46" s="1394"/>
      <c r="AY46" s="1394">
        <v>0</v>
      </c>
      <c r="AZ46" s="1394">
        <v>0</v>
      </c>
      <c r="BA46" s="1394">
        <v>0</v>
      </c>
      <c r="BB46" s="1394">
        <v>0</v>
      </c>
      <c r="BC46" s="1394">
        <v>0</v>
      </c>
      <c r="BD46" s="1394"/>
      <c r="BE46" s="1394">
        <v>0</v>
      </c>
      <c r="BF46" s="1394">
        <v>0</v>
      </c>
      <c r="BG46" s="1394">
        <v>16.884178762795916</v>
      </c>
      <c r="BH46" s="1394">
        <v>16.165723915953645</v>
      </c>
      <c r="BI46" s="1394">
        <v>33.049902678749561</v>
      </c>
      <c r="BJ46" s="1395"/>
    </row>
    <row r="47" spans="1:62" ht="15" customHeight="1">
      <c r="A47" s="1396">
        <v>16</v>
      </c>
      <c r="B47" s="1385" t="s">
        <v>903</v>
      </c>
      <c r="C47" s="1394">
        <v>0</v>
      </c>
      <c r="D47" s="1394">
        <v>0</v>
      </c>
      <c r="E47" s="1394">
        <v>0</v>
      </c>
      <c r="F47" s="1394">
        <v>0</v>
      </c>
      <c r="G47" s="1394">
        <v>0</v>
      </c>
      <c r="H47" s="1394"/>
      <c r="I47" s="1394">
        <v>0</v>
      </c>
      <c r="J47" s="1394">
        <v>3.154032684161423</v>
      </c>
      <c r="K47" s="1394">
        <v>53.996868238830658</v>
      </c>
      <c r="L47" s="1394">
        <v>22.399296061306991</v>
      </c>
      <c r="M47" s="1394">
        <v>79.550196984299077</v>
      </c>
      <c r="N47" s="1394"/>
      <c r="O47" s="1394">
        <v>0</v>
      </c>
      <c r="P47" s="1394">
        <v>1.4671054174878866</v>
      </c>
      <c r="Q47" s="1394">
        <v>30.062816543182219</v>
      </c>
      <c r="R47" s="1394">
        <v>12.29657777558981</v>
      </c>
      <c r="S47" s="1394">
        <v>43.826499736259919</v>
      </c>
      <c r="T47" s="1394"/>
      <c r="U47" s="1394">
        <v>0</v>
      </c>
      <c r="V47" s="1394">
        <v>0</v>
      </c>
      <c r="W47" s="1394">
        <v>0</v>
      </c>
      <c r="X47" s="1394">
        <v>129.42860748929516</v>
      </c>
      <c r="Y47" s="1394">
        <v>129.42860748929516</v>
      </c>
      <c r="Z47" s="1394"/>
      <c r="AA47" s="1394">
        <v>0</v>
      </c>
      <c r="AB47" s="1394">
        <v>0</v>
      </c>
      <c r="AC47" s="1394">
        <v>0</v>
      </c>
      <c r="AD47" s="1394">
        <v>29.915562153015824</v>
      </c>
      <c r="AE47" s="1394">
        <v>29.915562153015824</v>
      </c>
      <c r="AF47" s="1394"/>
      <c r="AG47" s="1394">
        <v>0</v>
      </c>
      <c r="AH47" s="1394">
        <v>0</v>
      </c>
      <c r="AI47" s="1394">
        <v>0</v>
      </c>
      <c r="AJ47" s="1394">
        <v>0</v>
      </c>
      <c r="AK47" s="1394">
        <v>0</v>
      </c>
      <c r="AL47" s="1394"/>
      <c r="AM47" s="1394">
        <v>0</v>
      </c>
      <c r="AN47" s="1394">
        <v>0</v>
      </c>
      <c r="AO47" s="1394">
        <v>0</v>
      </c>
      <c r="AP47" s="1394">
        <v>0</v>
      </c>
      <c r="AQ47" s="1394">
        <v>0</v>
      </c>
      <c r="AR47" s="1394"/>
      <c r="AS47" s="1394">
        <v>0</v>
      </c>
      <c r="AT47" s="1394">
        <v>1.1408118181970186</v>
      </c>
      <c r="AU47" s="1394">
        <v>14.209933202168191</v>
      </c>
      <c r="AV47" s="1394">
        <v>6.0125208680749518</v>
      </c>
      <c r="AW47" s="1394">
        <v>21.363265888440161</v>
      </c>
      <c r="AX47" s="1394"/>
      <c r="AY47" s="1394">
        <v>0</v>
      </c>
      <c r="AZ47" s="1394">
        <v>0.87015819176148657</v>
      </c>
      <c r="BA47" s="1394">
        <v>15.876945532469568</v>
      </c>
      <c r="BB47" s="1394">
        <v>6.5551385680719925</v>
      </c>
      <c r="BC47" s="1394">
        <v>23.302242292303045</v>
      </c>
      <c r="BD47" s="1394"/>
      <c r="BE47" s="1394">
        <v>0</v>
      </c>
      <c r="BF47" s="1394">
        <v>6.6321081116078151</v>
      </c>
      <c r="BG47" s="1394">
        <v>114.14656351665064</v>
      </c>
      <c r="BH47" s="1394">
        <v>206.60770291535474</v>
      </c>
      <c r="BI47" s="1394">
        <v>327.38637454361321</v>
      </c>
      <c r="BJ47" s="1395"/>
    </row>
    <row r="48" spans="1:62" ht="15" customHeight="1">
      <c r="A48" s="1396">
        <v>17</v>
      </c>
      <c r="B48" s="1385" t="s">
        <v>904</v>
      </c>
      <c r="C48" s="1394">
        <v>0</v>
      </c>
      <c r="D48" s="1394">
        <v>0</v>
      </c>
      <c r="E48" s="1394">
        <v>0</v>
      </c>
      <c r="F48" s="1394">
        <v>0</v>
      </c>
      <c r="G48" s="1394">
        <v>0</v>
      </c>
      <c r="H48" s="1394"/>
      <c r="I48" s="1394">
        <v>28.794579176205268</v>
      </c>
      <c r="J48" s="1394">
        <v>7.6239575474256025</v>
      </c>
      <c r="K48" s="1394">
        <v>175.0128099050807</v>
      </c>
      <c r="L48" s="1394">
        <v>113.91424164486018</v>
      </c>
      <c r="M48" s="1394">
        <v>325.34558827357176</v>
      </c>
      <c r="N48" s="1394"/>
      <c r="O48" s="1394">
        <v>45.725297404274471</v>
      </c>
      <c r="P48" s="1394">
        <v>12.106713701920484</v>
      </c>
      <c r="Q48" s="1394">
        <v>277.9173376175101</v>
      </c>
      <c r="R48" s="1394">
        <v>180.89386012273943</v>
      </c>
      <c r="S48" s="1394">
        <v>516.64320884644451</v>
      </c>
      <c r="T48" s="1394"/>
      <c r="U48" s="1394">
        <v>0</v>
      </c>
      <c r="V48" s="1394">
        <v>0</v>
      </c>
      <c r="W48" s="1394">
        <v>0</v>
      </c>
      <c r="X48" s="1394">
        <v>103.24807221301853</v>
      </c>
      <c r="Y48" s="1394">
        <v>103.24807221301853</v>
      </c>
      <c r="Z48" s="1394"/>
      <c r="AA48" s="1394">
        <v>0</v>
      </c>
      <c r="AB48" s="1394">
        <v>0</v>
      </c>
      <c r="AC48" s="1394">
        <v>0</v>
      </c>
      <c r="AD48" s="1394">
        <v>122.28087299917746</v>
      </c>
      <c r="AE48" s="1394">
        <v>122.28087299917746</v>
      </c>
      <c r="AF48" s="1394"/>
      <c r="AG48" s="1394">
        <v>0</v>
      </c>
      <c r="AH48" s="1394">
        <v>0</v>
      </c>
      <c r="AI48" s="1394">
        <v>0</v>
      </c>
      <c r="AJ48" s="1394">
        <v>0</v>
      </c>
      <c r="AK48" s="1394">
        <v>0</v>
      </c>
      <c r="AL48" s="1394"/>
      <c r="AM48" s="1394">
        <v>0</v>
      </c>
      <c r="AN48" s="1394">
        <v>0</v>
      </c>
      <c r="AO48" s="1394">
        <v>0</v>
      </c>
      <c r="AP48" s="1394">
        <v>0</v>
      </c>
      <c r="AQ48" s="1394">
        <v>0</v>
      </c>
      <c r="AR48" s="1394"/>
      <c r="AS48" s="1394">
        <v>7.6002859198996786</v>
      </c>
      <c r="AT48" s="1394">
        <v>2.012332142346243</v>
      </c>
      <c r="AU48" s="1394">
        <v>46.194368279667231</v>
      </c>
      <c r="AV48" s="1394">
        <v>30.067492966347231</v>
      </c>
      <c r="AW48" s="1394">
        <v>85.874479308260391</v>
      </c>
      <c r="AX48" s="1394"/>
      <c r="AY48" s="1394">
        <v>11.109307463076748</v>
      </c>
      <c r="AZ48" s="1394">
        <v>2.9414178259561359</v>
      </c>
      <c r="BA48" s="1394">
        <v>67.522122942474368</v>
      </c>
      <c r="BB48" s="1394">
        <v>43.949533942199125</v>
      </c>
      <c r="BC48" s="1394">
        <v>125.52238217370638</v>
      </c>
      <c r="BD48" s="1394"/>
      <c r="BE48" s="1394">
        <v>93.229469963456168</v>
      </c>
      <c r="BF48" s="1394">
        <v>24.684421217648467</v>
      </c>
      <c r="BG48" s="1394">
        <v>566.6466387447324</v>
      </c>
      <c r="BH48" s="1394">
        <v>594.35407388834199</v>
      </c>
      <c r="BI48" s="1394">
        <v>1278.9146038141789</v>
      </c>
      <c r="BJ48" s="1395"/>
    </row>
    <row r="49" spans="1:62" ht="15" customHeight="1">
      <c r="A49" s="1396">
        <v>18</v>
      </c>
      <c r="B49" s="1385" t="s">
        <v>905</v>
      </c>
      <c r="C49" s="1394">
        <v>0</v>
      </c>
      <c r="D49" s="1394">
        <v>0</v>
      </c>
      <c r="E49" s="1394">
        <v>0</v>
      </c>
      <c r="F49" s="1394">
        <v>0</v>
      </c>
      <c r="G49" s="1394">
        <v>0</v>
      </c>
      <c r="H49" s="1394"/>
      <c r="I49" s="1394">
        <v>0</v>
      </c>
      <c r="J49" s="1394">
        <v>1.0240007982385109</v>
      </c>
      <c r="K49" s="1394">
        <v>31.370938154572869</v>
      </c>
      <c r="L49" s="1394">
        <v>62.995985748764916</v>
      </c>
      <c r="M49" s="1394">
        <v>95.390924701576296</v>
      </c>
      <c r="N49" s="1394"/>
      <c r="O49" s="1394">
        <v>0</v>
      </c>
      <c r="P49" s="1394">
        <v>1.6260956881899098</v>
      </c>
      <c r="Q49" s="1394">
        <v>49.81651123258353</v>
      </c>
      <c r="R49" s="1394">
        <v>100.0365438928885</v>
      </c>
      <c r="S49" s="1394">
        <v>151.47915081366193</v>
      </c>
      <c r="T49" s="1394"/>
      <c r="U49" s="1394">
        <v>0</v>
      </c>
      <c r="V49" s="1394">
        <v>0</v>
      </c>
      <c r="W49" s="1394">
        <v>0</v>
      </c>
      <c r="X49" s="1394">
        <v>57.097462018808386</v>
      </c>
      <c r="Y49" s="1394">
        <v>57.097462018808386</v>
      </c>
      <c r="Z49" s="1394"/>
      <c r="AA49" s="1394">
        <v>0</v>
      </c>
      <c r="AB49" s="1394">
        <v>0</v>
      </c>
      <c r="AC49" s="1394">
        <v>0</v>
      </c>
      <c r="AD49" s="1394">
        <v>67.622836456378081</v>
      </c>
      <c r="AE49" s="1394">
        <v>67.622836456378081</v>
      </c>
      <c r="AF49" s="1394"/>
      <c r="AG49" s="1394">
        <v>0</v>
      </c>
      <c r="AH49" s="1394">
        <v>0</v>
      </c>
      <c r="AI49" s="1394">
        <v>0</v>
      </c>
      <c r="AJ49" s="1394">
        <v>0</v>
      </c>
      <c r="AK49" s="1394">
        <v>0</v>
      </c>
      <c r="AL49" s="1394"/>
      <c r="AM49" s="1394">
        <v>0</v>
      </c>
      <c r="AN49" s="1394">
        <v>0</v>
      </c>
      <c r="AO49" s="1394">
        <v>0</v>
      </c>
      <c r="AP49" s="1394">
        <v>0</v>
      </c>
      <c r="AQ49" s="1394">
        <v>0</v>
      </c>
      <c r="AR49" s="1394"/>
      <c r="AS49" s="1394">
        <v>0</v>
      </c>
      <c r="AT49" s="1394">
        <v>0.27028347249643098</v>
      </c>
      <c r="AU49" s="1394">
        <v>8.2803120021726695</v>
      </c>
      <c r="AV49" s="1394">
        <v>16.627695809223361</v>
      </c>
      <c r="AW49" s="1394">
        <v>25.178291283892463</v>
      </c>
      <c r="AX49" s="1394"/>
      <c r="AY49" s="1394">
        <v>0</v>
      </c>
      <c r="AZ49" s="1394">
        <v>0.39507226830626058</v>
      </c>
      <c r="BA49" s="1394">
        <v>12.10329886162428</v>
      </c>
      <c r="BB49" s="1394">
        <v>24.304636311578843</v>
      </c>
      <c r="BC49" s="1394">
        <v>36.803007441509379</v>
      </c>
      <c r="BD49" s="1394"/>
      <c r="BE49" s="1394">
        <v>0</v>
      </c>
      <c r="BF49" s="1394">
        <v>3.3154522272311118</v>
      </c>
      <c r="BG49" s="1394">
        <v>101.57106025095335</v>
      </c>
      <c r="BH49" s="1394">
        <v>328.68516023764209</v>
      </c>
      <c r="BI49" s="1394">
        <v>433.57167271582654</v>
      </c>
      <c r="BJ49" s="1395"/>
    </row>
    <row r="50" spans="1:62" ht="15" customHeight="1">
      <c r="A50" s="1396">
        <v>20</v>
      </c>
      <c r="B50" s="1385" t="s">
        <v>906</v>
      </c>
      <c r="C50" s="1394">
        <v>8.972242023159664</v>
      </c>
      <c r="D50" s="1394">
        <v>14.189900370840579</v>
      </c>
      <c r="E50" s="1394">
        <v>172.15078867650769</v>
      </c>
      <c r="F50" s="1394">
        <v>33.059339645012351</v>
      </c>
      <c r="G50" s="1394">
        <v>228.3722707155203</v>
      </c>
      <c r="H50" s="1394"/>
      <c r="I50" s="1394">
        <v>24.769185027224903</v>
      </c>
      <c r="J50" s="1394">
        <v>39.173293241087059</v>
      </c>
      <c r="K50" s="1394">
        <v>475.24740486319291</v>
      </c>
      <c r="L50" s="1394">
        <v>91.26513734599591</v>
      </c>
      <c r="M50" s="1394">
        <v>630.45502047750074</v>
      </c>
      <c r="N50" s="1394"/>
      <c r="O50" s="1394">
        <v>13.609876666554962</v>
      </c>
      <c r="P50" s="1394">
        <v>21.524474424490922</v>
      </c>
      <c r="Q50" s="1394">
        <v>261.1332815019565</v>
      </c>
      <c r="R50" s="1394">
        <v>50.147280254475397</v>
      </c>
      <c r="S50" s="1394">
        <v>346.41491284747781</v>
      </c>
      <c r="T50" s="1394"/>
      <c r="U50" s="1394">
        <v>0</v>
      </c>
      <c r="V50" s="1394">
        <v>0</v>
      </c>
      <c r="W50" s="1394">
        <v>0</v>
      </c>
      <c r="X50" s="1394">
        <v>638.05363576885384</v>
      </c>
      <c r="Y50" s="1394">
        <v>638.05363576885384</v>
      </c>
      <c r="Z50" s="1394"/>
      <c r="AA50" s="1394">
        <v>0</v>
      </c>
      <c r="AB50" s="1394">
        <v>0</v>
      </c>
      <c r="AC50" s="1394">
        <v>0</v>
      </c>
      <c r="AD50" s="1394">
        <v>164.73113727209895</v>
      </c>
      <c r="AE50" s="1394">
        <v>164.73113727209895</v>
      </c>
      <c r="AF50" s="1394"/>
      <c r="AG50" s="1394">
        <v>0</v>
      </c>
      <c r="AH50" s="1394">
        <v>0</v>
      </c>
      <c r="AI50" s="1394">
        <v>0</v>
      </c>
      <c r="AJ50" s="1394">
        <v>0</v>
      </c>
      <c r="AK50" s="1394">
        <v>0</v>
      </c>
      <c r="AL50" s="1394"/>
      <c r="AM50" s="1394">
        <v>0</v>
      </c>
      <c r="AN50" s="1394">
        <v>0</v>
      </c>
      <c r="AO50" s="1394">
        <v>0</v>
      </c>
      <c r="AP50" s="1394">
        <v>180.38432226175536</v>
      </c>
      <c r="AQ50" s="1394">
        <v>180.38432226175536</v>
      </c>
      <c r="AR50" s="1394"/>
      <c r="AS50" s="1394">
        <v>1.9762647628104975</v>
      </c>
      <c r="AT50" s="1394">
        <v>3.1255287160441787</v>
      </c>
      <c r="AU50" s="1394">
        <v>37.918675919935602</v>
      </c>
      <c r="AV50" s="1394">
        <v>7.281792873350736</v>
      </c>
      <c r="AW50" s="1394">
        <v>50.302262272141014</v>
      </c>
      <c r="AX50" s="1394"/>
      <c r="AY50" s="1394">
        <v>9.7232226330276479</v>
      </c>
      <c r="AZ50" s="1394">
        <v>15.377601282937366</v>
      </c>
      <c r="BA50" s="1394">
        <v>186.55988552608315</v>
      </c>
      <c r="BB50" s="1394">
        <v>35.826420936885619</v>
      </c>
      <c r="BC50" s="1394">
        <v>247.48713037893378</v>
      </c>
      <c r="BD50" s="1394"/>
      <c r="BE50" s="1394">
        <v>59.050791112777674</v>
      </c>
      <c r="BF50" s="1394">
        <v>93.390798035400096</v>
      </c>
      <c r="BG50" s="1394">
        <v>1133.010036487676</v>
      </c>
      <c r="BH50" s="1394">
        <v>1200.7490663584281</v>
      </c>
      <c r="BI50" s="1394">
        <v>2486.2006919942819</v>
      </c>
      <c r="BJ50" s="1395"/>
    </row>
    <row r="51" spans="1:62" ht="15" customHeight="1">
      <c r="A51" s="1396">
        <v>21</v>
      </c>
      <c r="B51" s="1385" t="s">
        <v>907</v>
      </c>
      <c r="C51" s="1394">
        <v>0.93460703904884357</v>
      </c>
      <c r="D51" s="1394">
        <v>1.4781122417069021</v>
      </c>
      <c r="E51" s="1394">
        <v>17.932344943389509</v>
      </c>
      <c r="F51" s="1394">
        <v>3.4436756675511728</v>
      </c>
      <c r="G51" s="1394">
        <v>23.788739891696427</v>
      </c>
      <c r="H51" s="1394"/>
      <c r="I51" s="1394">
        <v>2.5801192854799195</v>
      </c>
      <c r="J51" s="1394">
        <v>4.0805448082363807</v>
      </c>
      <c r="K51" s="1394">
        <v>49.504858287183943</v>
      </c>
      <c r="L51" s="1394">
        <v>9.5067698311251156</v>
      </c>
      <c r="M51" s="1394">
        <v>65.672292212025354</v>
      </c>
      <c r="N51" s="1394"/>
      <c r="O51" s="1394">
        <v>1.4176932031387006</v>
      </c>
      <c r="P51" s="1394">
        <v>2.2421291419724372</v>
      </c>
      <c r="Q51" s="1394">
        <v>27.201339686521813</v>
      </c>
      <c r="R51" s="1394">
        <v>5.2236666146554489</v>
      </c>
      <c r="S51" s="1394">
        <v>36.0848286462884</v>
      </c>
      <c r="T51" s="1394"/>
      <c r="U51" s="1394">
        <v>0</v>
      </c>
      <c r="V51" s="1394">
        <v>0</v>
      </c>
      <c r="W51" s="1394">
        <v>0</v>
      </c>
      <c r="X51" s="1394">
        <v>66.463813363593871</v>
      </c>
      <c r="Y51" s="1394">
        <v>66.463813363593871</v>
      </c>
      <c r="Z51" s="1394"/>
      <c r="AA51" s="1394">
        <v>0</v>
      </c>
      <c r="AB51" s="1394">
        <v>0</v>
      </c>
      <c r="AC51" s="1394">
        <v>0</v>
      </c>
      <c r="AD51" s="1394">
        <v>17.159465833357764</v>
      </c>
      <c r="AE51" s="1394">
        <v>17.159465833357764</v>
      </c>
      <c r="AF51" s="1394"/>
      <c r="AG51" s="1394">
        <v>0</v>
      </c>
      <c r="AH51" s="1394">
        <v>0</v>
      </c>
      <c r="AI51" s="1394">
        <v>0</v>
      </c>
      <c r="AJ51" s="1394">
        <v>0</v>
      </c>
      <c r="AK51" s="1394">
        <v>0</v>
      </c>
      <c r="AL51" s="1394"/>
      <c r="AM51" s="1394">
        <v>0</v>
      </c>
      <c r="AN51" s="1394">
        <v>0</v>
      </c>
      <c r="AO51" s="1394">
        <v>0</v>
      </c>
      <c r="AP51" s="1394">
        <v>18.790003310735649</v>
      </c>
      <c r="AQ51" s="1394">
        <v>18.790003310735649</v>
      </c>
      <c r="AR51" s="1394"/>
      <c r="AS51" s="1394">
        <v>0.20586058128829143</v>
      </c>
      <c r="AT51" s="1394">
        <v>0.32557538363588129</v>
      </c>
      <c r="AU51" s="1394">
        <v>3.9498557144029736</v>
      </c>
      <c r="AV51" s="1394">
        <v>0.75851886950466341</v>
      </c>
      <c r="AW51" s="1394">
        <v>5.2398105488318096</v>
      </c>
      <c r="AX51" s="1394"/>
      <c r="AY51" s="1394">
        <v>1.012834059938394</v>
      </c>
      <c r="AZ51" s="1394">
        <v>1.601830887488537</v>
      </c>
      <c r="BA51" s="1394">
        <v>19.433290114862629</v>
      </c>
      <c r="BB51" s="1394">
        <v>3.7319128379629438</v>
      </c>
      <c r="BC51" s="1394">
        <v>25.779867900252505</v>
      </c>
      <c r="BD51" s="1394"/>
      <c r="BE51" s="1394">
        <v>6.1511141688941491</v>
      </c>
      <c r="BF51" s="1394">
        <v>9.7281924630401377</v>
      </c>
      <c r="BG51" s="1394">
        <v>118.02168874636088</v>
      </c>
      <c r="BH51" s="1394">
        <v>125.07782632848662</v>
      </c>
      <c r="BI51" s="1394">
        <v>258.97882170678179</v>
      </c>
      <c r="BJ51" s="1395"/>
    </row>
    <row r="52" spans="1:62" ht="15" customHeight="1">
      <c r="A52" s="1396">
        <v>22</v>
      </c>
      <c r="B52" s="1385" t="s">
        <v>908</v>
      </c>
      <c r="C52" s="1394">
        <v>0</v>
      </c>
      <c r="D52" s="1394">
        <v>0</v>
      </c>
      <c r="E52" s="1394">
        <v>0</v>
      </c>
      <c r="F52" s="1394">
        <v>0</v>
      </c>
      <c r="G52" s="1394">
        <v>0</v>
      </c>
      <c r="H52" s="1394"/>
      <c r="I52" s="1394">
        <v>197.51505122685879</v>
      </c>
      <c r="J52" s="1394">
        <v>2.6849931087147132</v>
      </c>
      <c r="K52" s="1394">
        <v>123.79383364830876</v>
      </c>
      <c r="L52" s="1394">
        <v>91.481705629175806</v>
      </c>
      <c r="M52" s="1394">
        <v>415.47558361305806</v>
      </c>
      <c r="N52" s="1394"/>
      <c r="O52" s="1394">
        <v>90.496263875848712</v>
      </c>
      <c r="P52" s="1394">
        <v>1.2489306009713474</v>
      </c>
      <c r="Q52" s="1394">
        <v>68.92235478705085</v>
      </c>
      <c r="R52" s="1394">
        <v>50.220859853536581</v>
      </c>
      <c r="S52" s="1394">
        <v>210.88840911740749</v>
      </c>
      <c r="T52" s="1394"/>
      <c r="U52" s="1394">
        <v>0</v>
      </c>
      <c r="V52" s="1394">
        <v>0</v>
      </c>
      <c r="W52" s="1394">
        <v>0</v>
      </c>
      <c r="X52" s="1394">
        <v>528.60365512928354</v>
      </c>
      <c r="Y52" s="1394">
        <v>528.60365512928354</v>
      </c>
      <c r="Z52" s="1394"/>
      <c r="AA52" s="1394">
        <v>0</v>
      </c>
      <c r="AB52" s="1394">
        <v>0</v>
      </c>
      <c r="AC52" s="1394">
        <v>0</v>
      </c>
      <c r="AD52" s="1394">
        <v>122.17913648371231</v>
      </c>
      <c r="AE52" s="1394">
        <v>122.17913648371231</v>
      </c>
      <c r="AF52" s="1394"/>
      <c r="AG52" s="1394">
        <v>0</v>
      </c>
      <c r="AH52" s="1394">
        <v>0</v>
      </c>
      <c r="AI52" s="1394">
        <v>0</v>
      </c>
      <c r="AJ52" s="1394">
        <v>0</v>
      </c>
      <c r="AK52" s="1394">
        <v>0</v>
      </c>
      <c r="AL52" s="1394"/>
      <c r="AM52" s="1394">
        <v>0</v>
      </c>
      <c r="AN52" s="1394">
        <v>0</v>
      </c>
      <c r="AO52" s="1394">
        <v>0</v>
      </c>
      <c r="AP52" s="1394">
        <v>0</v>
      </c>
      <c r="AQ52" s="1394">
        <v>0</v>
      </c>
      <c r="AR52" s="1394"/>
      <c r="AS52" s="1394">
        <v>74.006347894872746</v>
      </c>
      <c r="AT52" s="1394">
        <v>0.97116047198277222</v>
      </c>
      <c r="AU52" s="1394">
        <v>32.577854315591004</v>
      </c>
      <c r="AV52" s="1394">
        <v>24.555935268548566</v>
      </c>
      <c r="AW52" s="1394">
        <v>132.11129795099509</v>
      </c>
      <c r="AX52" s="1394"/>
      <c r="AY52" s="1394">
        <v>54.182368198066158</v>
      </c>
      <c r="AZ52" s="1394">
        <v>0.7407560359484443</v>
      </c>
      <c r="BA52" s="1394">
        <v>36.39966572499057</v>
      </c>
      <c r="BB52" s="1394">
        <v>26.772058157609269</v>
      </c>
      <c r="BC52" s="1394">
        <v>118.09484811661444</v>
      </c>
      <c r="BD52" s="1394"/>
      <c r="BE52" s="1394">
        <v>416.20003119564637</v>
      </c>
      <c r="BF52" s="1394">
        <v>5.6458402176172777</v>
      </c>
      <c r="BG52" s="1394">
        <v>261.69370847594121</v>
      </c>
      <c r="BH52" s="1394">
        <v>843.81335052186614</v>
      </c>
      <c r="BI52" s="1394">
        <v>1527.3529304110709</v>
      </c>
      <c r="BJ52" s="1395"/>
    </row>
    <row r="53" spans="1:62" ht="15" customHeight="1">
      <c r="A53" s="1396">
        <v>23</v>
      </c>
      <c r="B53" s="1385" t="s">
        <v>909</v>
      </c>
      <c r="C53" s="1394">
        <v>635.53512073821059</v>
      </c>
      <c r="D53" s="1394">
        <v>34.677382287108919</v>
      </c>
      <c r="E53" s="1394">
        <v>949.64547097576531</v>
      </c>
      <c r="F53" s="1394">
        <v>210.40165076626386</v>
      </c>
      <c r="G53" s="1394">
        <v>1830.2596247673487</v>
      </c>
      <c r="H53" s="1394"/>
      <c r="I53" s="1394">
        <v>47.569994067231349</v>
      </c>
      <c r="J53" s="1394">
        <v>2.5956124466398891</v>
      </c>
      <c r="K53" s="1394">
        <v>71.081247827527321</v>
      </c>
      <c r="L53" s="1394">
        <v>15.748626554361069</v>
      </c>
      <c r="M53" s="1394">
        <v>136.99548089575964</v>
      </c>
      <c r="N53" s="1394"/>
      <c r="O53" s="1394">
        <v>44.906074399466384</v>
      </c>
      <c r="P53" s="1394">
        <v>2.4502581496280547</v>
      </c>
      <c r="Q53" s="1394">
        <v>67.100697949185786</v>
      </c>
      <c r="R53" s="1394">
        <v>14.866703467316844</v>
      </c>
      <c r="S53" s="1394">
        <v>129.32373396559709</v>
      </c>
      <c r="T53" s="1394"/>
      <c r="U53" s="1394">
        <v>0</v>
      </c>
      <c r="V53" s="1394">
        <v>0</v>
      </c>
      <c r="W53" s="1394">
        <v>0</v>
      </c>
      <c r="X53" s="1394">
        <v>152.44667006451903</v>
      </c>
      <c r="Y53" s="1394">
        <v>152.44667006451903</v>
      </c>
      <c r="Z53" s="1394"/>
      <c r="AA53" s="1394">
        <v>0</v>
      </c>
      <c r="AB53" s="1394">
        <v>0</v>
      </c>
      <c r="AC53" s="1394">
        <v>0</v>
      </c>
      <c r="AD53" s="1394">
        <v>0</v>
      </c>
      <c r="AE53" s="1394">
        <v>0</v>
      </c>
      <c r="AF53" s="1394"/>
      <c r="AG53" s="1394">
        <v>0</v>
      </c>
      <c r="AH53" s="1394">
        <v>0</v>
      </c>
      <c r="AI53" s="1394">
        <v>0</v>
      </c>
      <c r="AJ53" s="1394">
        <v>0</v>
      </c>
      <c r="AK53" s="1394">
        <v>0</v>
      </c>
      <c r="AL53" s="1394"/>
      <c r="AM53" s="1394">
        <v>0</v>
      </c>
      <c r="AN53" s="1394">
        <v>0</v>
      </c>
      <c r="AO53" s="1394">
        <v>0</v>
      </c>
      <c r="AP53" s="1394">
        <v>0</v>
      </c>
      <c r="AQ53" s="1394">
        <v>0</v>
      </c>
      <c r="AR53" s="1394"/>
      <c r="AS53" s="1394">
        <v>12.558478433749073</v>
      </c>
      <c r="AT53" s="1394">
        <v>0.68524168591293066</v>
      </c>
      <c r="AU53" s="1394">
        <v>18.765449426467217</v>
      </c>
      <c r="AV53" s="1394">
        <v>4.1576374103513212</v>
      </c>
      <c r="AW53" s="1394">
        <v>36.166806956480542</v>
      </c>
      <c r="AX53" s="1394"/>
      <c r="AY53" s="1394">
        <v>67.739671551737445</v>
      </c>
      <c r="AZ53" s="1394">
        <v>3.6961521240152031</v>
      </c>
      <c r="BA53" s="1394">
        <v>101.21969690639895</v>
      </c>
      <c r="BB53" s="1394">
        <v>22.426044213410165</v>
      </c>
      <c r="BC53" s="1394">
        <v>195.08156479556177</v>
      </c>
      <c r="BD53" s="1394"/>
      <c r="BE53" s="1394">
        <v>808.30933919039489</v>
      </c>
      <c r="BF53" s="1394">
        <v>44.104646693305</v>
      </c>
      <c r="BG53" s="1394">
        <v>1207.8125630853447</v>
      </c>
      <c r="BH53" s="1394">
        <v>420.04733247622232</v>
      </c>
      <c r="BI53" s="1394">
        <v>2480.2738814452669</v>
      </c>
      <c r="BJ53" s="1395"/>
    </row>
    <row r="54" spans="1:62" ht="15" customHeight="1">
      <c r="A54" s="1396">
        <v>24</v>
      </c>
      <c r="B54" s="1385" t="s">
        <v>910</v>
      </c>
      <c r="C54" s="1394">
        <v>510.84384806218031</v>
      </c>
      <c r="D54" s="1394">
        <v>5.5443821529526662</v>
      </c>
      <c r="E54" s="1394">
        <v>570.58655481289031</v>
      </c>
      <c r="F54" s="1394">
        <v>555.31920989813716</v>
      </c>
      <c r="G54" s="1394">
        <v>1642.2939949261604</v>
      </c>
      <c r="H54" s="1394"/>
      <c r="I54" s="1394">
        <v>0</v>
      </c>
      <c r="J54" s="1394">
        <v>0</v>
      </c>
      <c r="K54" s="1394">
        <v>0</v>
      </c>
      <c r="L54" s="1394">
        <v>0</v>
      </c>
      <c r="M54" s="1394">
        <v>0</v>
      </c>
      <c r="N54" s="1394"/>
      <c r="O54" s="1394">
        <v>0</v>
      </c>
      <c r="P54" s="1394">
        <v>0</v>
      </c>
      <c r="Q54" s="1394">
        <v>0</v>
      </c>
      <c r="R54" s="1394">
        <v>0</v>
      </c>
      <c r="S54" s="1394">
        <v>0</v>
      </c>
      <c r="T54" s="1394"/>
      <c r="U54" s="1394">
        <v>0</v>
      </c>
      <c r="V54" s="1394">
        <v>0</v>
      </c>
      <c r="W54" s="1394">
        <v>0</v>
      </c>
      <c r="X54" s="1394">
        <v>87.13243579134118</v>
      </c>
      <c r="Y54" s="1394">
        <v>87.13243579134118</v>
      </c>
      <c r="Z54" s="1394"/>
      <c r="AA54" s="1394">
        <v>0</v>
      </c>
      <c r="AB54" s="1394">
        <v>0</v>
      </c>
      <c r="AC54" s="1394">
        <v>0</v>
      </c>
      <c r="AD54" s="1394">
        <v>0</v>
      </c>
      <c r="AE54" s="1394">
        <v>0</v>
      </c>
      <c r="AF54" s="1394"/>
      <c r="AG54" s="1394">
        <v>0</v>
      </c>
      <c r="AH54" s="1394">
        <v>0</v>
      </c>
      <c r="AI54" s="1394">
        <v>0</v>
      </c>
      <c r="AJ54" s="1394">
        <v>0</v>
      </c>
      <c r="AK54" s="1394">
        <v>0</v>
      </c>
      <c r="AL54" s="1394"/>
      <c r="AM54" s="1394">
        <v>0</v>
      </c>
      <c r="AN54" s="1394">
        <v>0</v>
      </c>
      <c r="AO54" s="1394">
        <v>0</v>
      </c>
      <c r="AP54" s="1394">
        <v>0</v>
      </c>
      <c r="AQ54" s="1394">
        <v>0</v>
      </c>
      <c r="AR54" s="1394"/>
      <c r="AS54" s="1394">
        <v>0</v>
      </c>
      <c r="AT54" s="1394">
        <v>0</v>
      </c>
      <c r="AU54" s="1394">
        <v>0</v>
      </c>
      <c r="AV54" s="1394">
        <v>0</v>
      </c>
      <c r="AW54" s="1394">
        <v>0</v>
      </c>
      <c r="AX54" s="1394"/>
      <c r="AY54" s="1394">
        <v>62.445752481844622</v>
      </c>
      <c r="AZ54" s="1394">
        <v>0.67774745042225992</v>
      </c>
      <c r="BA54" s="1394">
        <v>69.748724402720441</v>
      </c>
      <c r="BB54" s="1394">
        <v>67.88243816825144</v>
      </c>
      <c r="BC54" s="1394">
        <v>200.75466250323876</v>
      </c>
      <c r="BD54" s="1394"/>
      <c r="BE54" s="1394">
        <v>573.28960054402489</v>
      </c>
      <c r="BF54" s="1394">
        <v>6.2221296033749258</v>
      </c>
      <c r="BG54" s="1394">
        <v>640.33527921561074</v>
      </c>
      <c r="BH54" s="1394">
        <v>710.33408385772975</v>
      </c>
      <c r="BI54" s="1394">
        <v>1930.1810932207404</v>
      </c>
      <c r="BJ54" s="1395"/>
    </row>
    <row r="55" spans="1:62" ht="15" customHeight="1">
      <c r="A55" s="1396">
        <v>25</v>
      </c>
      <c r="B55" s="1398" t="s">
        <v>911</v>
      </c>
      <c r="C55" s="1394">
        <v>0</v>
      </c>
      <c r="D55" s="1394">
        <v>0</v>
      </c>
      <c r="E55" s="1394">
        <v>19.889133687887508</v>
      </c>
      <c r="F55" s="1394">
        <v>17.877744790021971</v>
      </c>
      <c r="G55" s="1394">
        <v>37.766878477909479</v>
      </c>
      <c r="H55" s="1394"/>
      <c r="I55" s="1394">
        <v>6.1672800257213938</v>
      </c>
      <c r="J55" s="1394">
        <v>0</v>
      </c>
      <c r="K55" s="1394">
        <v>181.08186166646541</v>
      </c>
      <c r="L55" s="1394">
        <v>162.76904563956288</v>
      </c>
      <c r="M55" s="1394">
        <v>350.01818733174969</v>
      </c>
      <c r="N55" s="1394"/>
      <c r="O55" s="1394">
        <v>0</v>
      </c>
      <c r="P55" s="1394">
        <v>0</v>
      </c>
      <c r="Q55" s="1394">
        <v>0</v>
      </c>
      <c r="R55" s="1394">
        <v>0</v>
      </c>
      <c r="S55" s="1394">
        <v>0</v>
      </c>
      <c r="T55" s="1394"/>
      <c r="U55" s="1394">
        <v>0</v>
      </c>
      <c r="V55" s="1394">
        <v>0</v>
      </c>
      <c r="W55" s="1394">
        <v>0</v>
      </c>
      <c r="X55" s="1394">
        <v>9.3271326610750567</v>
      </c>
      <c r="Y55" s="1394">
        <v>9.3271326610750567</v>
      </c>
      <c r="Z55" s="1394"/>
      <c r="AA55" s="1394">
        <v>0</v>
      </c>
      <c r="AB55" s="1394">
        <v>0</v>
      </c>
      <c r="AC55" s="1394">
        <v>0</v>
      </c>
      <c r="AD55" s="1394">
        <v>28.96932344301279</v>
      </c>
      <c r="AE55" s="1394">
        <v>28.96932344301279</v>
      </c>
      <c r="AF55" s="1394"/>
      <c r="AG55" s="1394">
        <v>0</v>
      </c>
      <c r="AH55" s="1394">
        <v>0</v>
      </c>
      <c r="AI55" s="1394">
        <v>0</v>
      </c>
      <c r="AJ55" s="1394">
        <v>35.448998138539679</v>
      </c>
      <c r="AK55" s="1394">
        <v>35.448998138539679</v>
      </c>
      <c r="AL55" s="1394"/>
      <c r="AM55" s="1394">
        <v>0</v>
      </c>
      <c r="AN55" s="1394">
        <v>0</v>
      </c>
      <c r="AO55" s="1394">
        <v>0</v>
      </c>
      <c r="AP55" s="1394">
        <v>0</v>
      </c>
      <c r="AQ55" s="1394">
        <v>0</v>
      </c>
      <c r="AR55" s="1394"/>
      <c r="AS55" s="1394">
        <v>3.4979067791463581</v>
      </c>
      <c r="AT55" s="1394">
        <v>0</v>
      </c>
      <c r="AU55" s="1394">
        <v>102.70450974527976</v>
      </c>
      <c r="AV55" s="1394">
        <v>92.317998502299602</v>
      </c>
      <c r="AW55" s="1394">
        <v>198.52041502672574</v>
      </c>
      <c r="AX55" s="1394"/>
      <c r="AY55" s="1394">
        <v>0</v>
      </c>
      <c r="AZ55" s="1394">
        <v>0</v>
      </c>
      <c r="BA55" s="1394">
        <v>9.548219978082086</v>
      </c>
      <c r="BB55" s="1394">
        <v>8.5826081037957671</v>
      </c>
      <c r="BC55" s="1394">
        <v>18.130828081877851</v>
      </c>
      <c r="BD55" s="1394"/>
      <c r="BE55" s="1394">
        <v>9.6651868048677514</v>
      </c>
      <c r="BF55" s="1394">
        <v>0</v>
      </c>
      <c r="BG55" s="1394">
        <v>313.22372507771479</v>
      </c>
      <c r="BH55" s="1394">
        <v>355.29285127830781</v>
      </c>
      <c r="BI55" s="1394">
        <v>678.18176316089034</v>
      </c>
      <c r="BJ55" s="1395"/>
    </row>
    <row r="56" spans="1:62" ht="15" customHeight="1">
      <c r="A56" s="1396">
        <v>26</v>
      </c>
      <c r="B56" s="1385" t="s">
        <v>912</v>
      </c>
      <c r="C56" s="1394">
        <v>0</v>
      </c>
      <c r="D56" s="1394">
        <v>0</v>
      </c>
      <c r="E56" s="1394">
        <v>2.8919709923185284</v>
      </c>
      <c r="F56" s="1394">
        <v>8.9163450330448679</v>
      </c>
      <c r="G56" s="1394">
        <v>11.808316025363396</v>
      </c>
      <c r="H56" s="1394"/>
      <c r="I56" s="1394">
        <v>1.9735947566721699</v>
      </c>
      <c r="J56" s="1394">
        <v>0.20912370301603728</v>
      </c>
      <c r="K56" s="1394">
        <v>36.279149797279715</v>
      </c>
      <c r="L56" s="1394">
        <v>75.498571475067095</v>
      </c>
      <c r="M56" s="1394">
        <v>113.96043973203501</v>
      </c>
      <c r="N56" s="1394"/>
      <c r="O56" s="1394">
        <v>0</v>
      </c>
      <c r="P56" s="1394">
        <v>0</v>
      </c>
      <c r="Q56" s="1394">
        <v>0</v>
      </c>
      <c r="R56" s="1394">
        <v>0</v>
      </c>
      <c r="S56" s="1394">
        <v>0</v>
      </c>
      <c r="T56" s="1394"/>
      <c r="U56" s="1394">
        <v>0</v>
      </c>
      <c r="V56" s="1394">
        <v>0</v>
      </c>
      <c r="W56" s="1394">
        <v>0</v>
      </c>
      <c r="X56" s="1394">
        <v>6.6860787964884754</v>
      </c>
      <c r="Y56" s="1394">
        <v>6.6860787964884754</v>
      </c>
      <c r="Z56" s="1394"/>
      <c r="AA56" s="1394">
        <v>0</v>
      </c>
      <c r="AB56" s="1394">
        <v>0</v>
      </c>
      <c r="AC56" s="1394">
        <v>0</v>
      </c>
      <c r="AD56" s="1394">
        <v>21.187390260604939</v>
      </c>
      <c r="AE56" s="1394">
        <v>21.187390260604939</v>
      </c>
      <c r="AF56" s="1394"/>
      <c r="AG56" s="1394">
        <v>0</v>
      </c>
      <c r="AH56" s="1394">
        <v>0</v>
      </c>
      <c r="AI56" s="1394">
        <v>0</v>
      </c>
      <c r="AJ56" s="1394">
        <v>71.414955478676916</v>
      </c>
      <c r="AK56" s="1394">
        <v>71.414955478676916</v>
      </c>
      <c r="AL56" s="1394"/>
      <c r="AM56" s="1394">
        <v>0</v>
      </c>
      <c r="AN56" s="1394">
        <v>0</v>
      </c>
      <c r="AO56" s="1394">
        <v>0</v>
      </c>
      <c r="AP56" s="1394">
        <v>0</v>
      </c>
      <c r="AQ56" s="1394">
        <v>0</v>
      </c>
      <c r="AR56" s="1394"/>
      <c r="AS56" s="1394">
        <v>2.6560678847195116</v>
      </c>
      <c r="AT56" s="1394">
        <v>0.28143910984598425</v>
      </c>
      <c r="AU56" s="1394">
        <v>48.824554451068181</v>
      </c>
      <c r="AV56" s="1394">
        <v>101.60613284930604</v>
      </c>
      <c r="AW56" s="1394">
        <v>153.36819429493971</v>
      </c>
      <c r="AX56" s="1394"/>
      <c r="AY56" s="1394">
        <v>0</v>
      </c>
      <c r="AZ56" s="1394">
        <v>3.2208530584801394E-2</v>
      </c>
      <c r="BA56" s="1394">
        <v>7.5817883287706112</v>
      </c>
      <c r="BB56" s="1394">
        <v>15.77804858292016</v>
      </c>
      <c r="BC56" s="1394">
        <v>23.392045442275574</v>
      </c>
      <c r="BD56" s="1394"/>
      <c r="BE56" s="1394">
        <v>4.6296626413916826</v>
      </c>
      <c r="BF56" s="1394">
        <v>0.52277134344682286</v>
      </c>
      <c r="BG56" s="1394">
        <v>95.577463569437043</v>
      </c>
      <c r="BH56" s="1394">
        <v>301.08752247610852</v>
      </c>
      <c r="BI56" s="1394">
        <v>401.81742003038408</v>
      </c>
      <c r="BJ56" s="1395"/>
    </row>
    <row r="57" spans="1:62" ht="15" customHeight="1">
      <c r="A57" s="1396">
        <v>27</v>
      </c>
      <c r="B57" s="1385" t="s">
        <v>913</v>
      </c>
      <c r="C57" s="1394">
        <v>0</v>
      </c>
      <c r="D57" s="1394">
        <v>3.3292279176218201E-2</v>
      </c>
      <c r="E57" s="1394">
        <v>5.3888523256269396</v>
      </c>
      <c r="F57" s="1394">
        <v>5.6346146939310477</v>
      </c>
      <c r="G57" s="1394">
        <v>11.056759298734207</v>
      </c>
      <c r="H57" s="1394"/>
      <c r="I57" s="1394">
        <v>0</v>
      </c>
      <c r="J57" s="1394">
        <v>0.12571739365412768</v>
      </c>
      <c r="K57" s="1394">
        <v>44.364884965489381</v>
      </c>
      <c r="L57" s="1394">
        <v>47.710733336094741</v>
      </c>
      <c r="M57" s="1394">
        <v>92.201335695238242</v>
      </c>
      <c r="N57" s="1394"/>
      <c r="O57" s="1394">
        <v>0</v>
      </c>
      <c r="P57" s="1394">
        <v>0</v>
      </c>
      <c r="Q57" s="1394">
        <v>0</v>
      </c>
      <c r="R57" s="1394">
        <v>0</v>
      </c>
      <c r="S57" s="1394">
        <v>0</v>
      </c>
      <c r="T57" s="1394"/>
      <c r="U57" s="1394">
        <v>0</v>
      </c>
      <c r="V57" s="1394">
        <v>0</v>
      </c>
      <c r="W57" s="1394">
        <v>0</v>
      </c>
      <c r="X57" s="1394">
        <v>4.2252153423687719</v>
      </c>
      <c r="Y57" s="1394">
        <v>4.2252153423687719</v>
      </c>
      <c r="Z57" s="1394"/>
      <c r="AA57" s="1394">
        <v>0</v>
      </c>
      <c r="AB57" s="1394">
        <v>0</v>
      </c>
      <c r="AC57" s="1394">
        <v>0</v>
      </c>
      <c r="AD57" s="1394">
        <v>13.389206008292819</v>
      </c>
      <c r="AE57" s="1394">
        <v>13.389206008292819</v>
      </c>
      <c r="AF57" s="1394"/>
      <c r="AG57" s="1394">
        <v>0</v>
      </c>
      <c r="AH57" s="1394">
        <v>0</v>
      </c>
      <c r="AI57" s="1394">
        <v>0</v>
      </c>
      <c r="AJ57" s="1394">
        <v>45.130124060393079</v>
      </c>
      <c r="AK57" s="1394">
        <v>45.130124060393079</v>
      </c>
      <c r="AL57" s="1394"/>
      <c r="AM57" s="1394">
        <v>0</v>
      </c>
      <c r="AN57" s="1394">
        <v>0</v>
      </c>
      <c r="AO57" s="1394">
        <v>0</v>
      </c>
      <c r="AP57" s="1394">
        <v>0</v>
      </c>
      <c r="AQ57" s="1394">
        <v>0</v>
      </c>
      <c r="AR57" s="1394"/>
      <c r="AS57" s="1394">
        <v>0</v>
      </c>
      <c r="AT57" s="1394">
        <v>0.16919072707631569</v>
      </c>
      <c r="AU57" s="1394">
        <v>59.706353478970769</v>
      </c>
      <c r="AV57" s="1394">
        <v>64.209203101094133</v>
      </c>
      <c r="AW57" s="1394">
        <v>124.08474730714121</v>
      </c>
      <c r="AX57" s="1394"/>
      <c r="AY57" s="1394">
        <v>0</v>
      </c>
      <c r="AZ57" s="1394">
        <v>3.0029674694159649E-2</v>
      </c>
      <c r="BA57" s="1394">
        <v>9.2715835105876589</v>
      </c>
      <c r="BB57" s="1394">
        <v>9.970814729286003</v>
      </c>
      <c r="BC57" s="1394">
        <v>19.272427914567821</v>
      </c>
      <c r="BD57" s="1394"/>
      <c r="BE57" s="1394">
        <v>0</v>
      </c>
      <c r="BF57" s="1394">
        <v>0.35823007460082118</v>
      </c>
      <c r="BG57" s="1394">
        <v>118.73167428067475</v>
      </c>
      <c r="BH57" s="1394">
        <v>190.26991127146059</v>
      </c>
      <c r="BI57" s="1394">
        <v>309.35981562673618</v>
      </c>
      <c r="BJ57" s="1395"/>
    </row>
    <row r="58" spans="1:62" ht="15" customHeight="1">
      <c r="A58" s="1396">
        <v>28</v>
      </c>
      <c r="B58" s="1385" t="s">
        <v>914</v>
      </c>
      <c r="C58" s="1394">
        <v>0</v>
      </c>
      <c r="D58" s="1394">
        <v>0</v>
      </c>
      <c r="E58" s="1394">
        <v>11.968256271921046</v>
      </c>
      <c r="F58" s="1394">
        <v>12.029624015466801</v>
      </c>
      <c r="G58" s="1394">
        <v>23.997880287387847</v>
      </c>
      <c r="H58" s="1394"/>
      <c r="I58" s="1394">
        <v>0</v>
      </c>
      <c r="J58" s="1394">
        <v>0</v>
      </c>
      <c r="K58" s="1394">
        <v>108.96573780589853</v>
      </c>
      <c r="L58" s="1394">
        <v>109.52446426537732</v>
      </c>
      <c r="M58" s="1394">
        <v>218.49020207127586</v>
      </c>
      <c r="N58" s="1394"/>
      <c r="O58" s="1394">
        <v>0</v>
      </c>
      <c r="P58" s="1394">
        <v>0</v>
      </c>
      <c r="Q58" s="1394">
        <v>0</v>
      </c>
      <c r="R58" s="1394">
        <v>0</v>
      </c>
      <c r="S58" s="1394">
        <v>0</v>
      </c>
      <c r="T58" s="1394"/>
      <c r="U58" s="1394">
        <v>0</v>
      </c>
      <c r="V58" s="1394">
        <v>0</v>
      </c>
      <c r="W58" s="1394">
        <v>0</v>
      </c>
      <c r="X58" s="1394">
        <v>6.2760655984828704</v>
      </c>
      <c r="Y58" s="1394">
        <v>6.2760655984828704</v>
      </c>
      <c r="Z58" s="1394"/>
      <c r="AA58" s="1394">
        <v>0</v>
      </c>
      <c r="AB58" s="1394">
        <v>0</v>
      </c>
      <c r="AC58" s="1394">
        <v>0</v>
      </c>
      <c r="AD58" s="1394">
        <v>19.492954681643809</v>
      </c>
      <c r="AE58" s="1394">
        <v>19.492954681643809</v>
      </c>
      <c r="AF58" s="1394"/>
      <c r="AG58" s="1394">
        <v>0</v>
      </c>
      <c r="AH58" s="1394">
        <v>0</v>
      </c>
      <c r="AI58" s="1394">
        <v>0</v>
      </c>
      <c r="AJ58" s="1394">
        <v>23.853015262284138</v>
      </c>
      <c r="AK58" s="1394">
        <v>23.853015262284138</v>
      </c>
      <c r="AL58" s="1394"/>
      <c r="AM58" s="1394">
        <v>0</v>
      </c>
      <c r="AN58" s="1394">
        <v>0</v>
      </c>
      <c r="AO58" s="1394">
        <v>0</v>
      </c>
      <c r="AP58" s="1394">
        <v>0</v>
      </c>
      <c r="AQ58" s="1394">
        <v>0</v>
      </c>
      <c r="AR58" s="1394"/>
      <c r="AS58" s="1394">
        <v>0</v>
      </c>
      <c r="AT58" s="1394">
        <v>0</v>
      </c>
      <c r="AU58" s="1394">
        <v>61.802284212212854</v>
      </c>
      <c r="AV58" s="1394">
        <v>62.11917805555197</v>
      </c>
      <c r="AW58" s="1394">
        <v>123.92146226776482</v>
      </c>
      <c r="AX58" s="1394"/>
      <c r="AY58" s="1394">
        <v>0</v>
      </c>
      <c r="AZ58" s="1394">
        <v>0</v>
      </c>
      <c r="BA58" s="1394">
        <v>5.7456270057632848</v>
      </c>
      <c r="BB58" s="1394">
        <v>5.7750879528376267</v>
      </c>
      <c r="BC58" s="1394">
        <v>11.520714958600912</v>
      </c>
      <c r="BD58" s="1394"/>
      <c r="BE58" s="1394">
        <v>0</v>
      </c>
      <c r="BF58" s="1394">
        <v>0</v>
      </c>
      <c r="BG58" s="1394">
        <v>188.48190529579571</v>
      </c>
      <c r="BH58" s="1394">
        <v>239.07038983164455</v>
      </c>
      <c r="BI58" s="1394">
        <v>427.55229512744029</v>
      </c>
      <c r="BJ58" s="1395"/>
    </row>
    <row r="59" spans="1:62" ht="15" customHeight="1">
      <c r="A59" s="1396">
        <v>29</v>
      </c>
      <c r="B59" s="1385" t="s">
        <v>915</v>
      </c>
      <c r="C59" s="1394">
        <v>2.3748070097858411</v>
      </c>
      <c r="D59" s="1394">
        <v>4.8062218010908779</v>
      </c>
      <c r="E59" s="1394">
        <v>12.49307134377058</v>
      </c>
      <c r="F59" s="1394">
        <v>8.4548033818202519</v>
      </c>
      <c r="G59" s="1394">
        <v>28.128903536467551</v>
      </c>
      <c r="H59" s="1394"/>
      <c r="I59" s="1394">
        <v>19.271933651918967</v>
      </c>
      <c r="J59" s="1394">
        <v>39.003248384121434</v>
      </c>
      <c r="K59" s="1394">
        <v>101.38324548214503</v>
      </c>
      <c r="L59" s="1394">
        <v>68.61206369318991</v>
      </c>
      <c r="M59" s="1394">
        <v>228.27049121137532</v>
      </c>
      <c r="N59" s="1394"/>
      <c r="O59" s="1394">
        <v>0</v>
      </c>
      <c r="P59" s="1394">
        <v>0</v>
      </c>
      <c r="Q59" s="1394">
        <v>0</v>
      </c>
      <c r="R59" s="1394">
        <v>0</v>
      </c>
      <c r="S59" s="1394">
        <v>0</v>
      </c>
      <c r="T59" s="1394"/>
      <c r="U59" s="1394">
        <v>0</v>
      </c>
      <c r="V59" s="1394">
        <v>0</v>
      </c>
      <c r="W59" s="1394">
        <v>0</v>
      </c>
      <c r="X59" s="1394">
        <v>8.5033343619193893</v>
      </c>
      <c r="Y59" s="1394">
        <v>8.5033343619193893</v>
      </c>
      <c r="Z59" s="1394"/>
      <c r="AA59" s="1394">
        <v>0</v>
      </c>
      <c r="AB59" s="1394">
        <v>0</v>
      </c>
      <c r="AC59" s="1394">
        <v>0</v>
      </c>
      <c r="AD59" s="1394">
        <v>26.108408977564533</v>
      </c>
      <c r="AE59" s="1394">
        <v>26.108408977564533</v>
      </c>
      <c r="AF59" s="1394"/>
      <c r="AG59" s="1394">
        <v>0</v>
      </c>
      <c r="AH59" s="1394">
        <v>0</v>
      </c>
      <c r="AI59" s="1394">
        <v>0</v>
      </c>
      <c r="AJ59" s="1394">
        <v>52.216817955129066</v>
      </c>
      <c r="AK59" s="1394">
        <v>52.216817955129066</v>
      </c>
      <c r="AL59" s="1394"/>
      <c r="AM59" s="1394">
        <v>0</v>
      </c>
      <c r="AN59" s="1394">
        <v>0</v>
      </c>
      <c r="AO59" s="1394">
        <v>0</v>
      </c>
      <c r="AP59" s="1394">
        <v>0</v>
      </c>
      <c r="AQ59" s="1394">
        <v>0</v>
      </c>
      <c r="AR59" s="1394"/>
      <c r="AS59" s="1394">
        <v>24.504287761521667</v>
      </c>
      <c r="AT59" s="1394">
        <v>49.592679141641298</v>
      </c>
      <c r="AU59" s="1394">
        <v>128.90892353420395</v>
      </c>
      <c r="AV59" s="1394">
        <v>87.240324869132564</v>
      </c>
      <c r="AW59" s="1394">
        <v>290.24621530649949</v>
      </c>
      <c r="AX59" s="1394"/>
      <c r="AY59" s="1394">
        <v>3.2847339764145591</v>
      </c>
      <c r="AZ59" s="1394">
        <v>6.6477654744884962</v>
      </c>
      <c r="BA59" s="1394">
        <v>17.279895058232526</v>
      </c>
      <c r="BB59" s="1394">
        <v>11.694331294177095</v>
      </c>
      <c r="BC59" s="1394">
        <v>38.906725803312675</v>
      </c>
      <c r="BD59" s="1394"/>
      <c r="BE59" s="1394">
        <v>49.435762399641028</v>
      </c>
      <c r="BF59" s="1394">
        <v>100.0499148013421</v>
      </c>
      <c r="BG59" s="1394">
        <v>260.0651354183521</v>
      </c>
      <c r="BH59" s="1394">
        <v>262.8300845329328</v>
      </c>
      <c r="BI59" s="1394">
        <v>672.38089715226806</v>
      </c>
      <c r="BJ59" s="1395"/>
    </row>
    <row r="60" spans="1:62" ht="15" customHeight="1">
      <c r="A60" s="1396">
        <v>30</v>
      </c>
      <c r="B60" s="1385" t="s">
        <v>916</v>
      </c>
      <c r="C60" s="1394">
        <v>0</v>
      </c>
      <c r="D60" s="1394">
        <v>0</v>
      </c>
      <c r="E60" s="1394">
        <v>0</v>
      </c>
      <c r="F60" s="1394">
        <v>0</v>
      </c>
      <c r="G60" s="1394">
        <v>0</v>
      </c>
      <c r="H60" s="1394"/>
      <c r="I60" s="1394">
        <v>0</v>
      </c>
      <c r="J60" s="1394">
        <v>30.680384985241105</v>
      </c>
      <c r="K60" s="1394">
        <v>51.855291863825599</v>
      </c>
      <c r="L60" s="1394">
        <v>57.153865392499739</v>
      </c>
      <c r="M60" s="1394">
        <v>139.68954224156644</v>
      </c>
      <c r="N60" s="1394"/>
      <c r="O60" s="1394">
        <v>0</v>
      </c>
      <c r="P60" s="1394">
        <v>0</v>
      </c>
      <c r="Q60" s="1394">
        <v>0</v>
      </c>
      <c r="R60" s="1394">
        <v>0</v>
      </c>
      <c r="S60" s="1394">
        <v>0</v>
      </c>
      <c r="T60" s="1394"/>
      <c r="U60" s="1394">
        <v>0</v>
      </c>
      <c r="V60" s="1394">
        <v>0</v>
      </c>
      <c r="W60" s="1394">
        <v>0</v>
      </c>
      <c r="X60" s="1394">
        <v>8.4442047135406124</v>
      </c>
      <c r="Y60" s="1394">
        <v>8.4442047135406124</v>
      </c>
      <c r="Z60" s="1394"/>
      <c r="AA60" s="1394">
        <v>0</v>
      </c>
      <c r="AB60" s="1394">
        <v>0</v>
      </c>
      <c r="AC60" s="1394">
        <v>0</v>
      </c>
      <c r="AD60" s="1394">
        <v>24.499888004521175</v>
      </c>
      <c r="AE60" s="1394">
        <v>24.499888004521175</v>
      </c>
      <c r="AF60" s="1394"/>
      <c r="AG60" s="1394">
        <v>0</v>
      </c>
      <c r="AH60" s="1394">
        <v>0</v>
      </c>
      <c r="AI60" s="1394">
        <v>0</v>
      </c>
      <c r="AJ60" s="1394">
        <v>0</v>
      </c>
      <c r="AK60" s="1394">
        <v>0</v>
      </c>
      <c r="AL60" s="1394"/>
      <c r="AM60" s="1394">
        <v>0</v>
      </c>
      <c r="AN60" s="1394">
        <v>0</v>
      </c>
      <c r="AO60" s="1394">
        <v>0</v>
      </c>
      <c r="AP60" s="1394">
        <v>0</v>
      </c>
      <c r="AQ60" s="1394">
        <v>0</v>
      </c>
      <c r="AR60" s="1394"/>
      <c r="AS60" s="1394">
        <v>0</v>
      </c>
      <c r="AT60" s="1394">
        <v>37.657947177761486</v>
      </c>
      <c r="AU60" s="1394">
        <v>46.30891036824562</v>
      </c>
      <c r="AV60" s="1394">
        <v>52.061400776126703</v>
      </c>
      <c r="AW60" s="1394">
        <v>136.02825832213381</v>
      </c>
      <c r="AX60" s="1394"/>
      <c r="AY60" s="1394">
        <v>0</v>
      </c>
      <c r="AZ60" s="1394">
        <v>5.2590821154249925</v>
      </c>
      <c r="BA60" s="1394">
        <v>9.4734592073040762</v>
      </c>
      <c r="BB60" s="1394">
        <v>10.392265598776708</v>
      </c>
      <c r="BC60" s="1394">
        <v>25.12480692150578</v>
      </c>
      <c r="BD60" s="1394"/>
      <c r="BE60" s="1394">
        <v>0</v>
      </c>
      <c r="BF60" s="1394">
        <v>73.597414278427578</v>
      </c>
      <c r="BG60" s="1394">
        <v>107.63766143937531</v>
      </c>
      <c r="BH60" s="1394">
        <v>152.55162448546494</v>
      </c>
      <c r="BI60" s="1394">
        <v>333.78670020326786</v>
      </c>
      <c r="BJ60" s="1395"/>
    </row>
    <row r="61" spans="1:62" ht="15" customHeight="1">
      <c r="A61" s="1396">
        <v>31</v>
      </c>
      <c r="B61" s="1385" t="s">
        <v>917</v>
      </c>
      <c r="C61" s="1394">
        <v>0</v>
      </c>
      <c r="D61" s="1394">
        <v>0</v>
      </c>
      <c r="E61" s="1394">
        <v>0</v>
      </c>
      <c r="F61" s="1394">
        <v>0</v>
      </c>
      <c r="G61" s="1394">
        <v>0</v>
      </c>
      <c r="H61" s="1394"/>
      <c r="I61" s="1394">
        <v>0</v>
      </c>
      <c r="J61" s="1394">
        <v>0.48348511210409206</v>
      </c>
      <c r="K61" s="1394">
        <v>20.708122670630544</v>
      </c>
      <c r="L61" s="1394">
        <v>8.557454138656718</v>
      </c>
      <c r="M61" s="1394">
        <v>29.749061921391352</v>
      </c>
      <c r="N61" s="1394"/>
      <c r="O61" s="1394">
        <v>0</v>
      </c>
      <c r="P61" s="1394">
        <v>0.22489419047705364</v>
      </c>
      <c r="Q61" s="1394">
        <v>11.529270365224434</v>
      </c>
      <c r="R61" s="1394">
        <v>4.6977994348138132</v>
      </c>
      <c r="S61" s="1394">
        <v>16.451963990515303</v>
      </c>
      <c r="T61" s="1394"/>
      <c r="U61" s="1394">
        <v>0</v>
      </c>
      <c r="V61" s="1394">
        <v>0</v>
      </c>
      <c r="W61" s="1394">
        <v>0</v>
      </c>
      <c r="X61" s="1394">
        <v>49.44706163034742</v>
      </c>
      <c r="Y61" s="1394">
        <v>49.44706163034742</v>
      </c>
      <c r="Z61" s="1394"/>
      <c r="AA61" s="1394">
        <v>0</v>
      </c>
      <c r="AB61" s="1394">
        <v>0</v>
      </c>
      <c r="AC61" s="1394">
        <v>0</v>
      </c>
      <c r="AD61" s="1394">
        <v>11.428977520360077</v>
      </c>
      <c r="AE61" s="1394">
        <v>11.428977520360077</v>
      </c>
      <c r="AF61" s="1394"/>
      <c r="AG61" s="1394">
        <v>0</v>
      </c>
      <c r="AH61" s="1394">
        <v>0</v>
      </c>
      <c r="AI61" s="1394">
        <v>0</v>
      </c>
      <c r="AJ61" s="1394">
        <v>0</v>
      </c>
      <c r="AK61" s="1394">
        <v>0</v>
      </c>
      <c r="AL61" s="1394"/>
      <c r="AM61" s="1394">
        <v>0</v>
      </c>
      <c r="AN61" s="1394">
        <v>0</v>
      </c>
      <c r="AO61" s="1394">
        <v>0</v>
      </c>
      <c r="AP61" s="1394">
        <v>0</v>
      </c>
      <c r="AQ61" s="1394">
        <v>0</v>
      </c>
      <c r="AR61" s="1394"/>
      <c r="AS61" s="1394">
        <v>0</v>
      </c>
      <c r="AT61" s="1394">
        <v>0.17487628856240148</v>
      </c>
      <c r="AU61" s="1394">
        <v>5.4495945689004515</v>
      </c>
      <c r="AV61" s="1394">
        <v>2.297030739066257</v>
      </c>
      <c r="AW61" s="1394">
        <v>7.9215015965291098</v>
      </c>
      <c r="AX61" s="1394"/>
      <c r="AY61" s="1394">
        <v>0</v>
      </c>
      <c r="AZ61" s="1394">
        <v>0.13338749880581915</v>
      </c>
      <c r="BA61" s="1394">
        <v>6.08890379099548</v>
      </c>
      <c r="BB61" s="1394">
        <v>2.5043330609713275</v>
      </c>
      <c r="BC61" s="1394">
        <v>8.7266243507726262</v>
      </c>
      <c r="BD61" s="1394"/>
      <c r="BE61" s="1394">
        <v>0</v>
      </c>
      <c r="BF61" s="1394">
        <v>1.0166430899493664</v>
      </c>
      <c r="BG61" s="1394">
        <v>43.775891395750911</v>
      </c>
      <c r="BH61" s="1394">
        <v>78.932656524215616</v>
      </c>
      <c r="BI61" s="1394">
        <v>123.7251910099159</v>
      </c>
      <c r="BJ61" s="1395"/>
    </row>
    <row r="62" spans="1:62" ht="15" customHeight="1">
      <c r="A62" s="1396">
        <v>32</v>
      </c>
      <c r="B62" s="1385" t="s">
        <v>918</v>
      </c>
      <c r="C62" s="1394">
        <v>0</v>
      </c>
      <c r="D62" s="1394">
        <v>0</v>
      </c>
      <c r="E62" s="1394">
        <v>0</v>
      </c>
      <c r="F62" s="1394">
        <v>0</v>
      </c>
      <c r="G62" s="1394">
        <v>0</v>
      </c>
      <c r="H62" s="1394"/>
      <c r="I62" s="1394">
        <v>0</v>
      </c>
      <c r="J62" s="1394">
        <v>0.65328726429822392</v>
      </c>
      <c r="K62" s="1394">
        <v>27.980908759266342</v>
      </c>
      <c r="L62" s="1394">
        <v>11.562870631675125</v>
      </c>
      <c r="M62" s="1394">
        <v>40.197066655239695</v>
      </c>
      <c r="N62" s="1394"/>
      <c r="O62" s="1394">
        <v>0</v>
      </c>
      <c r="P62" s="1394">
        <v>0.3038780445874138</v>
      </c>
      <c r="Q62" s="1394">
        <v>15.578402121781297</v>
      </c>
      <c r="R62" s="1394">
        <v>6.3476877863625187</v>
      </c>
      <c r="S62" s="1394">
        <v>22.229967952731229</v>
      </c>
      <c r="T62" s="1394"/>
      <c r="U62" s="1394">
        <v>0</v>
      </c>
      <c r="V62" s="1394">
        <v>0</v>
      </c>
      <c r="W62" s="1394">
        <v>0</v>
      </c>
      <c r="X62" s="1394">
        <v>66.813092712399026</v>
      </c>
      <c r="Y62" s="1394">
        <v>66.813092712399026</v>
      </c>
      <c r="Z62" s="1394"/>
      <c r="AA62" s="1394">
        <v>0</v>
      </c>
      <c r="AB62" s="1394">
        <v>0</v>
      </c>
      <c r="AC62" s="1394">
        <v>0</v>
      </c>
      <c r="AD62" s="1394">
        <v>15.442885977416509</v>
      </c>
      <c r="AE62" s="1394">
        <v>15.442885977416509</v>
      </c>
      <c r="AF62" s="1394"/>
      <c r="AG62" s="1394">
        <v>0</v>
      </c>
      <c r="AH62" s="1394">
        <v>0</v>
      </c>
      <c r="AI62" s="1394">
        <v>0</v>
      </c>
      <c r="AJ62" s="1394">
        <v>0</v>
      </c>
      <c r="AK62" s="1394">
        <v>0</v>
      </c>
      <c r="AL62" s="1394"/>
      <c r="AM62" s="1394">
        <v>0</v>
      </c>
      <c r="AN62" s="1394">
        <v>0</v>
      </c>
      <c r="AO62" s="1394">
        <v>0</v>
      </c>
      <c r="AP62" s="1394">
        <v>0</v>
      </c>
      <c r="AQ62" s="1394">
        <v>0</v>
      </c>
      <c r="AR62" s="1394"/>
      <c r="AS62" s="1394">
        <v>0</v>
      </c>
      <c r="AT62" s="1394">
        <v>0.23629362990801206</v>
      </c>
      <c r="AU62" s="1394">
        <v>7.3635167626111944</v>
      </c>
      <c r="AV62" s="1394">
        <v>3.1037582956855259</v>
      </c>
      <c r="AW62" s="1394">
        <v>10.703568688204733</v>
      </c>
      <c r="AX62" s="1394"/>
      <c r="AY62" s="1394">
        <v>0</v>
      </c>
      <c r="AZ62" s="1394">
        <v>0.18023379004827619</v>
      </c>
      <c r="BA62" s="1394">
        <v>8.2273542671943112</v>
      </c>
      <c r="BB62" s="1394">
        <v>3.3838661281080396</v>
      </c>
      <c r="BC62" s="1394">
        <v>11.791454185350627</v>
      </c>
      <c r="BD62" s="1394"/>
      <c r="BE62" s="1394">
        <v>0</v>
      </c>
      <c r="BF62" s="1394">
        <v>1.3736927288419261</v>
      </c>
      <c r="BG62" s="1394">
        <v>59.150181910853142</v>
      </c>
      <c r="BH62" s="1394">
        <v>106.65416153164675</v>
      </c>
      <c r="BI62" s="1394">
        <v>167.17803617134183</v>
      </c>
      <c r="BJ62" s="1395"/>
    </row>
    <row r="63" spans="1:62" ht="15" customHeight="1">
      <c r="A63" s="1396">
        <v>36</v>
      </c>
      <c r="B63" s="1385" t="s">
        <v>919</v>
      </c>
      <c r="C63" s="1394">
        <v>0</v>
      </c>
      <c r="D63" s="1394">
        <v>0</v>
      </c>
      <c r="E63" s="1394">
        <v>0</v>
      </c>
      <c r="F63" s="1394">
        <v>0</v>
      </c>
      <c r="G63" s="1394">
        <v>0</v>
      </c>
      <c r="H63" s="1394"/>
      <c r="I63" s="1394">
        <v>0</v>
      </c>
      <c r="J63" s="1394">
        <v>0.72898810622540622</v>
      </c>
      <c r="K63" s="1394">
        <v>8.0528351886305582</v>
      </c>
      <c r="L63" s="1394">
        <v>45.934567805163994</v>
      </c>
      <c r="M63" s="1394">
        <v>54.716391100019962</v>
      </c>
      <c r="N63" s="1394"/>
      <c r="O63" s="1394">
        <v>0</v>
      </c>
      <c r="P63" s="1394">
        <v>0.33909046196579978</v>
      </c>
      <c r="Q63" s="1394">
        <v>4.4834249619348903</v>
      </c>
      <c r="R63" s="1394">
        <v>25.216773958357368</v>
      </c>
      <c r="S63" s="1394">
        <v>30.039289382258058</v>
      </c>
      <c r="T63" s="1394"/>
      <c r="U63" s="1394">
        <v>0</v>
      </c>
      <c r="V63" s="1394">
        <v>0</v>
      </c>
      <c r="W63" s="1394">
        <v>0</v>
      </c>
      <c r="X63" s="1394">
        <v>265.42116012810465</v>
      </c>
      <c r="Y63" s="1394">
        <v>265.42116012810465</v>
      </c>
      <c r="Z63" s="1394"/>
      <c r="AA63" s="1394">
        <v>0</v>
      </c>
      <c r="AB63" s="1394">
        <v>0</v>
      </c>
      <c r="AC63" s="1394">
        <v>0</v>
      </c>
      <c r="AD63" s="1394">
        <v>61.348285874083928</v>
      </c>
      <c r="AE63" s="1394">
        <v>61.348285874083928</v>
      </c>
      <c r="AF63" s="1394"/>
      <c r="AG63" s="1394">
        <v>0</v>
      </c>
      <c r="AH63" s="1394">
        <v>0</v>
      </c>
      <c r="AI63" s="1394">
        <v>0</v>
      </c>
      <c r="AJ63" s="1394">
        <v>0</v>
      </c>
      <c r="AK63" s="1394">
        <v>0</v>
      </c>
      <c r="AL63" s="1394"/>
      <c r="AM63" s="1394">
        <v>0</v>
      </c>
      <c r="AN63" s="1394">
        <v>0</v>
      </c>
      <c r="AO63" s="1394">
        <v>0</v>
      </c>
      <c r="AP63" s="1394">
        <v>0</v>
      </c>
      <c r="AQ63" s="1394">
        <v>0</v>
      </c>
      <c r="AR63" s="1394"/>
      <c r="AS63" s="1394">
        <v>0</v>
      </c>
      <c r="AT63" s="1394">
        <v>0.2636745811428135</v>
      </c>
      <c r="AU63" s="1394">
        <v>2.119201610218937</v>
      </c>
      <c r="AV63" s="1394">
        <v>12.329965492604739</v>
      </c>
      <c r="AW63" s="1394">
        <v>14.71284168396649</v>
      </c>
      <c r="AX63" s="1394"/>
      <c r="AY63" s="1394">
        <v>0</v>
      </c>
      <c r="AZ63" s="1394">
        <v>0.20111870606609877</v>
      </c>
      <c r="BA63" s="1394">
        <v>2.3678118720947956</v>
      </c>
      <c r="BB63" s="1394">
        <v>13.442719637403595</v>
      </c>
      <c r="BC63" s="1394">
        <v>16.01165021556449</v>
      </c>
      <c r="BD63" s="1394"/>
      <c r="BE63" s="1394">
        <v>0</v>
      </c>
      <c r="BF63" s="1394">
        <v>1.5328718554001184</v>
      </c>
      <c r="BG63" s="1394">
        <v>17.023273632879182</v>
      </c>
      <c r="BH63" s="1394">
        <v>423.69347289571829</v>
      </c>
      <c r="BI63" s="1394">
        <v>442.24961838399759</v>
      </c>
      <c r="BJ63" s="1395"/>
    </row>
    <row r="64" spans="1:62" ht="15" customHeight="1">
      <c r="A64" s="1399">
        <v>38</v>
      </c>
      <c r="B64" s="1400" t="s">
        <v>920</v>
      </c>
      <c r="C64" s="1394">
        <v>0</v>
      </c>
      <c r="D64" s="1394">
        <v>0</v>
      </c>
      <c r="E64" s="1394">
        <v>0</v>
      </c>
      <c r="F64" s="1394">
        <v>0</v>
      </c>
      <c r="G64" s="1394">
        <v>0</v>
      </c>
      <c r="H64" s="1394"/>
      <c r="I64" s="1394">
        <v>0</v>
      </c>
      <c r="J64" s="1394">
        <v>5.6262532616960268</v>
      </c>
      <c r="K64" s="1394">
        <v>5.6356504579677544</v>
      </c>
      <c r="L64" s="1394">
        <v>5.2588607650516757</v>
      </c>
      <c r="M64" s="1394">
        <v>16.520764484715457</v>
      </c>
      <c r="N64" s="1394"/>
      <c r="O64" s="1394">
        <v>0</v>
      </c>
      <c r="P64" s="1394">
        <v>2.6170643956366435</v>
      </c>
      <c r="Q64" s="1394">
        <v>3.137654670452688</v>
      </c>
      <c r="R64" s="1394">
        <v>2.8869652970997182</v>
      </c>
      <c r="S64" s="1394">
        <v>8.6416843631890501</v>
      </c>
      <c r="T64" s="1394"/>
      <c r="U64" s="1394">
        <v>0</v>
      </c>
      <c r="V64" s="1394">
        <v>0</v>
      </c>
      <c r="W64" s="1394">
        <v>0</v>
      </c>
      <c r="X64" s="1394">
        <v>30.386982873827524</v>
      </c>
      <c r="Y64" s="1394">
        <v>30.386982873827524</v>
      </c>
      <c r="Z64" s="1394"/>
      <c r="AA64" s="1394">
        <v>0</v>
      </c>
      <c r="AB64" s="1394">
        <v>0</v>
      </c>
      <c r="AC64" s="1394">
        <v>0</v>
      </c>
      <c r="AD64" s="1394">
        <v>7.0235142943943085</v>
      </c>
      <c r="AE64" s="1394">
        <v>7.0235142943943085</v>
      </c>
      <c r="AF64" s="1394"/>
      <c r="AG64" s="1394">
        <v>0</v>
      </c>
      <c r="AH64" s="1394">
        <v>0</v>
      </c>
      <c r="AI64" s="1394">
        <v>0</v>
      </c>
      <c r="AJ64" s="1394">
        <v>0</v>
      </c>
      <c r="AK64" s="1394">
        <v>0</v>
      </c>
      <c r="AL64" s="1394"/>
      <c r="AM64" s="1394">
        <v>0</v>
      </c>
      <c r="AN64" s="1394">
        <v>0</v>
      </c>
      <c r="AO64" s="1394">
        <v>0</v>
      </c>
      <c r="AP64" s="1394">
        <v>0</v>
      </c>
      <c r="AQ64" s="1394">
        <v>0</v>
      </c>
      <c r="AR64" s="1394"/>
      <c r="AS64" s="1394">
        <v>0</v>
      </c>
      <c r="AT64" s="1394">
        <v>2.0350125873279805</v>
      </c>
      <c r="AU64" s="1394">
        <v>1.4830900230043524</v>
      </c>
      <c r="AV64" s="1394">
        <v>1.4116073114812366</v>
      </c>
      <c r="AW64" s="1394">
        <v>4.9297099218135694</v>
      </c>
      <c r="AX64" s="1394"/>
      <c r="AY64" s="1394">
        <v>0</v>
      </c>
      <c r="AZ64" s="1394">
        <v>1.5522129460402945</v>
      </c>
      <c r="BA64" s="1394">
        <v>1.6570760171762302</v>
      </c>
      <c r="BB64" s="1394">
        <v>1.5390019816140312</v>
      </c>
      <c r="BC64" s="1394">
        <v>4.7482909448305559</v>
      </c>
      <c r="BD64" s="1394"/>
      <c r="BE64" s="1394">
        <v>0</v>
      </c>
      <c r="BF64" s="1394">
        <v>11.830543190700944</v>
      </c>
      <c r="BG64" s="1394">
        <v>11.913471168601024</v>
      </c>
      <c r="BH64" s="1394">
        <v>48.5069325234685</v>
      </c>
      <c r="BI64" s="1394">
        <v>72.250946882770464</v>
      </c>
      <c r="BJ64" s="1395"/>
    </row>
    <row r="65" spans="1:62" ht="15" customHeight="1">
      <c r="A65" s="1401"/>
      <c r="B65" s="1402" t="s">
        <v>955</v>
      </c>
      <c r="C65" s="1403">
        <v>1158.6606248723851</v>
      </c>
      <c r="D65" s="1403">
        <v>170.21379055674967</v>
      </c>
      <c r="E65" s="1403">
        <v>1837.9361346759142</v>
      </c>
      <c r="F65" s="1403">
        <v>914.65782633954655</v>
      </c>
      <c r="G65" s="1403">
        <v>4081.4683764445954</v>
      </c>
      <c r="H65" s="1403"/>
      <c r="I65" s="1403">
        <v>384.20634389627725</v>
      </c>
      <c r="J65" s="1403">
        <v>251.4903459952059</v>
      </c>
      <c r="K65" s="1403">
        <v>3071.4559306051447</v>
      </c>
      <c r="L65" s="1403">
        <v>1373.1158242496786</v>
      </c>
      <c r="M65" s="1403">
        <v>5080.2684447463052</v>
      </c>
      <c r="N65" s="1403"/>
      <c r="O65" s="1403">
        <v>205.01768898138272</v>
      </c>
      <c r="P65" s="1403">
        <v>68.933208374699319</v>
      </c>
      <c r="Q65" s="1403">
        <v>1024.4102192483213</v>
      </c>
      <c r="R65" s="1403">
        <v>507.34821572373124</v>
      </c>
      <c r="S65" s="1403">
        <v>1805.7093323281345</v>
      </c>
      <c r="T65" s="1394"/>
      <c r="U65" s="1403">
        <v>0</v>
      </c>
      <c r="V65" s="1403">
        <v>0</v>
      </c>
      <c r="W65" s="1403">
        <v>0</v>
      </c>
      <c r="X65" s="1403">
        <v>2615.3354688391437</v>
      </c>
      <c r="Y65" s="1403">
        <v>2615.3354688391437</v>
      </c>
      <c r="Z65" s="1403"/>
      <c r="AA65" s="1403">
        <v>0</v>
      </c>
      <c r="AB65" s="1403">
        <v>0</v>
      </c>
      <c r="AC65" s="1403">
        <v>0</v>
      </c>
      <c r="AD65" s="1403">
        <v>752.77984623963516</v>
      </c>
      <c r="AE65" s="1403">
        <v>752.77984623963516</v>
      </c>
      <c r="AF65" s="1403"/>
      <c r="AG65" s="1403">
        <v>0</v>
      </c>
      <c r="AH65" s="1403">
        <v>0</v>
      </c>
      <c r="AI65" s="1403">
        <v>0</v>
      </c>
      <c r="AJ65" s="1403">
        <v>228.0639108950229</v>
      </c>
      <c r="AK65" s="1403">
        <v>228.0639108950229</v>
      </c>
      <c r="AL65" s="1394"/>
      <c r="AM65" s="1403">
        <v>0</v>
      </c>
      <c r="AN65" s="1403">
        <v>0</v>
      </c>
      <c r="AO65" s="1403">
        <v>0</v>
      </c>
      <c r="AP65" s="1403">
        <v>448.15371265225576</v>
      </c>
      <c r="AQ65" s="1403">
        <v>448.15371265225576</v>
      </c>
      <c r="AR65" s="1403"/>
      <c r="AS65" s="1403">
        <v>152.28332447485252</v>
      </c>
      <c r="AT65" s="1403">
        <v>121.03317935754995</v>
      </c>
      <c r="AU65" s="1403">
        <v>833.73641709452409</v>
      </c>
      <c r="AV65" s="1403">
        <v>623.84519314527051</v>
      </c>
      <c r="AW65" s="1403">
        <v>1730.8981140721971</v>
      </c>
      <c r="AX65" s="1403"/>
      <c r="AY65" s="1403">
        <v>217.14811579246103</v>
      </c>
      <c r="AZ65" s="1403">
        <v>71.813169470783706</v>
      </c>
      <c r="BA65" s="1403">
        <v>891.70553665956288</v>
      </c>
      <c r="BB65" s="1403">
        <v>393.237372654517</v>
      </c>
      <c r="BC65" s="1403">
        <v>1573.9041945773242</v>
      </c>
      <c r="BD65" s="1394"/>
      <c r="BE65" s="1403">
        <v>2117.2349175225781</v>
      </c>
      <c r="BF65" s="1403">
        <v>683.48369375498862</v>
      </c>
      <c r="BG65" s="1403">
        <v>7659.244238283467</v>
      </c>
      <c r="BH65" s="1403">
        <v>7856.5373707388007</v>
      </c>
      <c r="BI65" s="1403">
        <v>18316.500220299833</v>
      </c>
      <c r="BJ65" s="1395"/>
    </row>
    <row r="66" spans="1:62">
      <c r="A66" s="1396">
        <v>19</v>
      </c>
      <c r="B66" s="1385" t="s">
        <v>924</v>
      </c>
      <c r="C66" s="1394">
        <v>0</v>
      </c>
      <c r="D66" s="1394">
        <v>0</v>
      </c>
      <c r="E66" s="1394">
        <v>0</v>
      </c>
      <c r="F66" s="1394">
        <v>0</v>
      </c>
      <c r="G66" s="1394">
        <v>0</v>
      </c>
      <c r="H66" s="1394"/>
      <c r="I66" s="1394">
        <v>1662.5739620350503</v>
      </c>
      <c r="J66" s="1394">
        <v>68.800200668114769</v>
      </c>
      <c r="K66" s="1394">
        <v>60.307856283576768</v>
      </c>
      <c r="L66" s="1394">
        <v>56.927702584869095</v>
      </c>
      <c r="M66" s="1394">
        <v>1848.6097215716109</v>
      </c>
      <c r="N66" s="1394"/>
      <c r="O66" s="1394">
        <v>761.74818600851802</v>
      </c>
      <c r="P66" s="1394">
        <v>31.522464114503897</v>
      </c>
      <c r="Q66" s="1394">
        <v>27.631492598287494</v>
      </c>
      <c r="R66" s="1394">
        <v>26.082794009703274</v>
      </c>
      <c r="S66" s="1394">
        <v>846.98493673101279</v>
      </c>
      <c r="T66" s="1394"/>
      <c r="U66" s="1394">
        <v>0</v>
      </c>
      <c r="V66" s="1394">
        <v>0</v>
      </c>
      <c r="W66" s="1394">
        <v>0</v>
      </c>
      <c r="X66" s="1394">
        <v>275.92763249438002</v>
      </c>
      <c r="Y66" s="1394">
        <v>275.92763249438002</v>
      </c>
      <c r="Z66" s="1394"/>
      <c r="AA66" s="1394">
        <v>0</v>
      </c>
      <c r="AB66" s="1394">
        <v>0</v>
      </c>
      <c r="AC66" s="1394">
        <v>0</v>
      </c>
      <c r="AD66" s="1394">
        <v>67.491314874425143</v>
      </c>
      <c r="AE66" s="1394">
        <v>67.491314874425143</v>
      </c>
      <c r="AF66" s="1394"/>
      <c r="AG66" s="1394">
        <v>0</v>
      </c>
      <c r="AH66" s="1394">
        <v>0</v>
      </c>
      <c r="AI66" s="1394">
        <v>0</v>
      </c>
      <c r="AJ66" s="1394">
        <v>0</v>
      </c>
      <c r="AK66" s="1394">
        <v>0</v>
      </c>
      <c r="AL66" s="1394"/>
      <c r="AM66" s="1394">
        <v>0</v>
      </c>
      <c r="AN66" s="1394">
        <v>0</v>
      </c>
      <c r="AO66" s="1394">
        <v>0</v>
      </c>
      <c r="AP66" s="1394">
        <v>0</v>
      </c>
      <c r="AQ66" s="1394">
        <v>0</v>
      </c>
      <c r="AR66" s="1394"/>
      <c r="AS66" s="1394">
        <v>622.94506809003803</v>
      </c>
      <c r="AT66" s="1394">
        <v>25.77854980800155</v>
      </c>
      <c r="AU66" s="1394">
        <v>22.596577654176524</v>
      </c>
      <c r="AV66" s="1394">
        <v>21.330077562103114</v>
      </c>
      <c r="AW66" s="1394">
        <v>692.65027311431925</v>
      </c>
      <c r="AX66" s="1394"/>
      <c r="AY66" s="1394">
        <v>456.077620454532</v>
      </c>
      <c r="AZ66" s="1394">
        <v>18.873284752456964</v>
      </c>
      <c r="BA66" s="1394">
        <v>16.543663149193318</v>
      </c>
      <c r="BB66" s="1394">
        <v>15.616418713228382</v>
      </c>
      <c r="BC66" s="1394">
        <v>507.11098706941067</v>
      </c>
      <c r="BD66" s="1394"/>
      <c r="BE66" s="1394">
        <v>3503.3448365881386</v>
      </c>
      <c r="BF66" s="1394">
        <v>144.97449934307718</v>
      </c>
      <c r="BG66" s="1394">
        <v>127.0795896852341</v>
      </c>
      <c r="BH66" s="1394">
        <v>463.37594023870901</v>
      </c>
      <c r="BI66" s="1394">
        <v>4238.7748658551591</v>
      </c>
    </row>
    <row r="67" spans="1:62" ht="13.5" thickBot="1">
      <c r="A67" s="1405"/>
      <c r="B67" s="1406" t="s">
        <v>956</v>
      </c>
      <c r="C67" s="1407">
        <v>1158.6606248723851</v>
      </c>
      <c r="D67" s="1407">
        <v>170.21379055674967</v>
      </c>
      <c r="E67" s="1407">
        <v>1837.9361346759142</v>
      </c>
      <c r="F67" s="1407">
        <v>914.65782633954655</v>
      </c>
      <c r="G67" s="1407">
        <v>4081.4683764445954</v>
      </c>
      <c r="H67" s="1407"/>
      <c r="I67" s="1407">
        <v>2046.7803059313276</v>
      </c>
      <c r="J67" s="1407">
        <v>320.2905466633207</v>
      </c>
      <c r="K67" s="1407">
        <v>3131.7637868887214</v>
      </c>
      <c r="L67" s="1407">
        <v>1430.0435268345477</v>
      </c>
      <c r="M67" s="1407">
        <v>6928.8781663179161</v>
      </c>
      <c r="N67" s="1407"/>
      <c r="O67" s="1407">
        <v>966.76587498990079</v>
      </c>
      <c r="P67" s="1407">
        <v>100.45567248920321</v>
      </c>
      <c r="Q67" s="1407">
        <v>1052.0417118466087</v>
      </c>
      <c r="R67" s="1407">
        <v>533.43100973343451</v>
      </c>
      <c r="S67" s="1407">
        <v>2652.6942690591472</v>
      </c>
      <c r="T67" s="1394"/>
      <c r="U67" s="1407">
        <v>0</v>
      </c>
      <c r="V67" s="1407">
        <v>0</v>
      </c>
      <c r="W67" s="1407">
        <v>0</v>
      </c>
      <c r="X67" s="1407">
        <v>2891.2631013335235</v>
      </c>
      <c r="Y67" s="1407">
        <v>2891.2631013335235</v>
      </c>
      <c r="Z67" s="1407"/>
      <c r="AA67" s="1407">
        <v>0</v>
      </c>
      <c r="AB67" s="1407">
        <v>0</v>
      </c>
      <c r="AC67" s="1407">
        <v>0</v>
      </c>
      <c r="AD67" s="1407">
        <v>820.27116111406031</v>
      </c>
      <c r="AE67" s="1407">
        <v>820.27116111406031</v>
      </c>
      <c r="AF67" s="1407"/>
      <c r="AG67" s="1407">
        <v>0</v>
      </c>
      <c r="AH67" s="1407">
        <v>0</v>
      </c>
      <c r="AI67" s="1407">
        <v>0</v>
      </c>
      <c r="AJ67" s="1407">
        <v>228.0639108950229</v>
      </c>
      <c r="AK67" s="1407">
        <v>228.0639108950229</v>
      </c>
      <c r="AL67" s="1394"/>
      <c r="AM67" s="1407">
        <v>0</v>
      </c>
      <c r="AN67" s="1407">
        <v>0</v>
      </c>
      <c r="AO67" s="1407">
        <v>0</v>
      </c>
      <c r="AP67" s="1407">
        <v>448.15371265225576</v>
      </c>
      <c r="AQ67" s="1407">
        <v>448.15371265225576</v>
      </c>
      <c r="AR67" s="1407"/>
      <c r="AS67" s="1407">
        <v>775.22839256489056</v>
      </c>
      <c r="AT67" s="1407">
        <v>146.8117291655515</v>
      </c>
      <c r="AU67" s="1407">
        <v>856.33299474870057</v>
      </c>
      <c r="AV67" s="1407">
        <v>645.17527070737367</v>
      </c>
      <c r="AW67" s="1407">
        <v>2423.5483871865163</v>
      </c>
      <c r="AX67" s="1407"/>
      <c r="AY67" s="1407">
        <v>673.22573624699305</v>
      </c>
      <c r="AZ67" s="1407">
        <v>90.686454223240673</v>
      </c>
      <c r="BA67" s="1407">
        <v>908.2491998087562</v>
      </c>
      <c r="BB67" s="1407">
        <v>408.85379136774537</v>
      </c>
      <c r="BC67" s="1407">
        <v>2081.0151816467351</v>
      </c>
      <c r="BD67" s="1394"/>
      <c r="BE67" s="1407">
        <v>5620.5797541107167</v>
      </c>
      <c r="BF67" s="1407">
        <v>828.45819309806575</v>
      </c>
      <c r="BG67" s="1407">
        <v>7786.3238279687012</v>
      </c>
      <c r="BH67" s="1407">
        <v>8319.9133109775103</v>
      </c>
      <c r="BI67" s="1407">
        <v>22555.275086154994</v>
      </c>
    </row>
    <row r="68" spans="1:62" ht="13.5" thickTop="1">
      <c r="A68" s="1401"/>
      <c r="B68" s="1400"/>
      <c r="C68" s="1394"/>
      <c r="D68" s="1394"/>
      <c r="E68" s="1394"/>
      <c r="F68" s="1394"/>
      <c r="G68" s="1394"/>
      <c r="H68" s="1394"/>
      <c r="I68" s="1394"/>
      <c r="J68" s="1394"/>
      <c r="K68" s="1394"/>
      <c r="L68" s="1394"/>
      <c r="M68" s="1394"/>
      <c r="N68" s="1394"/>
      <c r="O68" s="1394"/>
      <c r="P68" s="1394"/>
      <c r="Q68" s="1394"/>
      <c r="R68" s="1394"/>
      <c r="S68" s="1394"/>
      <c r="T68" s="1394"/>
      <c r="U68" s="1394"/>
      <c r="V68" s="1394"/>
      <c r="W68" s="1394"/>
      <c r="X68" s="1394"/>
      <c r="Y68" s="1394"/>
      <c r="Z68" s="1394"/>
      <c r="AA68" s="1394"/>
      <c r="AB68" s="1394"/>
      <c r="AC68" s="1394"/>
      <c r="AD68" s="1394"/>
      <c r="AE68" s="1394"/>
      <c r="AF68" s="1394"/>
      <c r="AG68" s="1394"/>
      <c r="AH68" s="1394"/>
      <c r="AI68" s="1394"/>
      <c r="AJ68" s="1394"/>
      <c r="AK68" s="1394"/>
      <c r="AL68" s="1394"/>
      <c r="AM68" s="1394"/>
      <c r="AN68" s="1394"/>
      <c r="AO68" s="1394"/>
      <c r="AP68" s="1394"/>
      <c r="AQ68" s="1394"/>
      <c r="AR68" s="1394"/>
      <c r="AS68" s="1394"/>
      <c r="AT68" s="1394"/>
      <c r="AU68" s="1394"/>
      <c r="AV68" s="1394"/>
      <c r="AW68" s="1394"/>
      <c r="AX68" s="1394"/>
      <c r="AY68" s="1394"/>
      <c r="AZ68" s="1394"/>
      <c r="BA68" s="1394"/>
      <c r="BB68" s="1394"/>
      <c r="BC68" s="1394"/>
      <c r="BD68" s="1394"/>
      <c r="BE68" s="1394"/>
      <c r="BF68" s="1394"/>
      <c r="BG68" s="1394"/>
      <c r="BH68" s="1394"/>
      <c r="BI68" s="1394"/>
    </row>
    <row r="69" spans="1:62">
      <c r="A69" s="1401"/>
      <c r="B69" s="1400"/>
      <c r="C69" s="1394"/>
      <c r="D69" s="1394"/>
      <c r="E69" s="1394"/>
      <c r="F69" s="1394"/>
      <c r="G69" s="1394"/>
      <c r="H69" s="1394"/>
      <c r="I69" s="1394"/>
      <c r="J69" s="1394"/>
      <c r="K69" s="1394"/>
      <c r="L69" s="1394"/>
      <c r="M69" s="1394"/>
      <c r="N69" s="1394"/>
      <c r="O69" s="1394"/>
      <c r="P69" s="1394"/>
      <c r="Q69" s="1394"/>
      <c r="R69" s="1394"/>
      <c r="S69" s="1394"/>
      <c r="T69" s="1394"/>
      <c r="U69" s="1394"/>
      <c r="V69" s="1394"/>
      <c r="W69" s="1394"/>
      <c r="X69" s="1394"/>
      <c r="Y69" s="1394"/>
      <c r="Z69" s="1394"/>
      <c r="AA69" s="1394"/>
      <c r="AB69" s="1394"/>
      <c r="AC69" s="1394"/>
      <c r="AD69" s="1394"/>
      <c r="AE69" s="1394"/>
      <c r="AF69" s="1394"/>
      <c r="AG69" s="1394"/>
      <c r="AH69" s="1394"/>
      <c r="AI69" s="1394"/>
      <c r="AJ69" s="1394"/>
      <c r="AK69" s="1394"/>
      <c r="AL69" s="1394"/>
      <c r="AM69" s="1394"/>
      <c r="AN69" s="1394"/>
      <c r="AO69" s="1394"/>
      <c r="AP69" s="1394"/>
      <c r="AQ69" s="1394"/>
      <c r="AR69" s="1394"/>
      <c r="AS69" s="1394"/>
      <c r="AT69" s="1394"/>
      <c r="AU69" s="1394"/>
      <c r="AV69" s="1394"/>
      <c r="AW69" s="1394"/>
      <c r="AX69" s="1394"/>
      <c r="AY69" s="1394"/>
      <c r="AZ69" s="1394"/>
      <c r="BA69" s="1394"/>
      <c r="BB69" s="1394"/>
      <c r="BC69" s="1394"/>
      <c r="BD69" s="1394"/>
      <c r="BE69" s="1394"/>
      <c r="BF69" s="1394"/>
      <c r="BG69" s="1394"/>
      <c r="BH69" s="1394"/>
      <c r="BI69" s="1394"/>
    </row>
    <row r="70" spans="1:62">
      <c r="A70" s="1401"/>
      <c r="B70" s="1400"/>
      <c r="C70" s="1394"/>
      <c r="D70" s="1394"/>
      <c r="E70" s="1394"/>
      <c r="F70" s="1394"/>
      <c r="G70" s="1394"/>
      <c r="H70" s="1394"/>
      <c r="I70" s="1394"/>
      <c r="J70" s="1394"/>
      <c r="K70" s="1394"/>
      <c r="L70" s="1394"/>
      <c r="M70" s="1394"/>
      <c r="N70" s="1394"/>
      <c r="O70" s="1394"/>
      <c r="P70" s="1394"/>
      <c r="Q70" s="1394"/>
      <c r="R70" s="1394"/>
      <c r="S70" s="1394"/>
      <c r="T70" s="1394"/>
      <c r="U70" s="1394"/>
      <c r="V70" s="1394"/>
      <c r="W70" s="1394"/>
      <c r="X70" s="1394"/>
      <c r="Y70" s="1394"/>
      <c r="Z70" s="1394"/>
      <c r="AA70" s="1394"/>
      <c r="AB70" s="1394"/>
      <c r="AC70" s="1394"/>
      <c r="AD70" s="1394"/>
      <c r="AE70" s="1394"/>
      <c r="AF70" s="1394"/>
      <c r="AG70" s="1394"/>
      <c r="AH70" s="1394"/>
      <c r="AI70" s="1394"/>
      <c r="AJ70" s="1394"/>
      <c r="AK70" s="1394"/>
      <c r="AL70" s="1394"/>
      <c r="AM70" s="1394"/>
      <c r="AN70" s="1394"/>
      <c r="AO70" s="1394"/>
      <c r="AP70" s="1394"/>
      <c r="AQ70" s="1394"/>
      <c r="AR70" s="1394"/>
      <c r="AS70" s="1394"/>
      <c r="AT70" s="1394"/>
      <c r="AU70" s="1394"/>
      <c r="AV70" s="1394"/>
      <c r="AW70" s="1394"/>
      <c r="AX70" s="1394"/>
      <c r="AY70" s="1394"/>
      <c r="AZ70" s="1394"/>
      <c r="BA70" s="1394"/>
      <c r="BB70" s="1394"/>
      <c r="BC70" s="1394"/>
      <c r="BD70" s="1394"/>
      <c r="BE70" s="1394"/>
      <c r="BF70" s="1394"/>
      <c r="BG70" s="1394"/>
      <c r="BH70" s="1394"/>
      <c r="BI70" s="1394"/>
    </row>
    <row r="71" spans="1:62">
      <c r="A71" s="1392">
        <v>2013</v>
      </c>
      <c r="B71" s="1400"/>
      <c r="C71" s="1394"/>
      <c r="D71" s="1394"/>
      <c r="E71" s="1394"/>
      <c r="F71" s="1394"/>
      <c r="G71" s="1394"/>
      <c r="H71" s="1394"/>
      <c r="I71" s="1394"/>
      <c r="J71" s="1394"/>
      <c r="K71" s="1394"/>
      <c r="L71" s="1394"/>
      <c r="M71" s="1394"/>
      <c r="N71" s="1394"/>
      <c r="O71" s="1394"/>
      <c r="P71" s="1394"/>
      <c r="Q71" s="1394"/>
      <c r="R71" s="1394"/>
      <c r="S71" s="1394"/>
      <c r="T71" s="1394"/>
      <c r="U71" s="1394"/>
      <c r="V71" s="1394"/>
      <c r="W71" s="1394"/>
      <c r="X71" s="1394"/>
      <c r="Y71" s="1394"/>
      <c r="Z71" s="1394"/>
      <c r="AA71" s="1394"/>
      <c r="AB71" s="1394"/>
      <c r="AC71" s="1394"/>
      <c r="AD71" s="1394"/>
      <c r="AE71" s="1394"/>
      <c r="AF71" s="1394"/>
      <c r="AG71" s="1394"/>
      <c r="AH71" s="1394"/>
      <c r="AI71" s="1394"/>
      <c r="AJ71" s="1394"/>
      <c r="AK71" s="1394"/>
      <c r="AL71" s="1394"/>
      <c r="AM71" s="1394"/>
      <c r="AN71" s="1394"/>
      <c r="AO71" s="1394"/>
      <c r="AP71" s="1394"/>
      <c r="AQ71" s="1394"/>
      <c r="AR71" s="1394"/>
      <c r="AS71" s="1394"/>
      <c r="AT71" s="1394"/>
      <c r="AU71" s="1394"/>
      <c r="AV71" s="1394"/>
      <c r="AW71" s="1394"/>
      <c r="AX71" s="1394"/>
      <c r="AY71" s="1394"/>
      <c r="AZ71" s="1394"/>
      <c r="BA71" s="1394"/>
      <c r="BB71" s="1394"/>
      <c r="BC71" s="1394"/>
      <c r="BD71" s="1394"/>
      <c r="BE71" s="1394"/>
      <c r="BF71" s="1394"/>
      <c r="BG71" s="1394"/>
      <c r="BH71" s="1394"/>
      <c r="BI71" s="1394"/>
    </row>
    <row r="72" spans="1:62">
      <c r="A72" s="1393" t="s">
        <v>895</v>
      </c>
      <c r="B72" s="1385" t="s">
        <v>896</v>
      </c>
      <c r="C72" s="1394">
        <v>0</v>
      </c>
      <c r="D72" s="1394">
        <v>100.54398585319105</v>
      </c>
      <c r="E72" s="1394">
        <v>75.083875686988307</v>
      </c>
      <c r="F72" s="1394">
        <v>63.876728866498404</v>
      </c>
      <c r="G72" s="1394">
        <v>239.50459040667778</v>
      </c>
      <c r="H72" s="1394"/>
      <c r="I72" s="1394">
        <v>0</v>
      </c>
      <c r="J72" s="1394">
        <v>7.5257474441011274</v>
      </c>
      <c r="K72" s="1394">
        <v>5.6200505753733747</v>
      </c>
      <c r="L72" s="1394">
        <v>4.7811922804265272</v>
      </c>
      <c r="M72" s="1394">
        <v>17.926990299901028</v>
      </c>
      <c r="N72" s="1394"/>
      <c r="O72" s="1394">
        <v>0</v>
      </c>
      <c r="P72" s="1394">
        <v>7.1043055872314627</v>
      </c>
      <c r="Q72" s="1394">
        <v>5.305327743152465</v>
      </c>
      <c r="R72" s="1394">
        <v>4.5134455127226394</v>
      </c>
      <c r="S72" s="1394">
        <v>16.923078843106566</v>
      </c>
      <c r="T72" s="1394"/>
      <c r="U72" s="1394">
        <v>0</v>
      </c>
      <c r="V72" s="1394">
        <v>0</v>
      </c>
      <c r="W72" s="1394">
        <v>0</v>
      </c>
      <c r="X72" s="1394">
        <v>46.2819306542874</v>
      </c>
      <c r="Y72" s="1394">
        <v>46.2819306542874</v>
      </c>
      <c r="Z72" s="1394"/>
      <c r="AA72" s="1394">
        <v>0</v>
      </c>
      <c r="AB72" s="1394">
        <v>0</v>
      </c>
      <c r="AC72" s="1394">
        <v>0</v>
      </c>
      <c r="AD72" s="1394">
        <v>0</v>
      </c>
      <c r="AE72" s="1394">
        <v>0</v>
      </c>
      <c r="AF72" s="1394"/>
      <c r="AG72" s="1394">
        <v>0</v>
      </c>
      <c r="AH72" s="1394">
        <v>0</v>
      </c>
      <c r="AI72" s="1394">
        <v>0</v>
      </c>
      <c r="AJ72" s="1394">
        <v>0</v>
      </c>
      <c r="AK72" s="1394">
        <v>0</v>
      </c>
      <c r="AL72" s="1394"/>
      <c r="AM72" s="1394">
        <v>0</v>
      </c>
      <c r="AN72" s="1394">
        <v>0</v>
      </c>
      <c r="AO72" s="1394">
        <v>0</v>
      </c>
      <c r="AP72" s="1394">
        <v>0</v>
      </c>
      <c r="AQ72" s="1394">
        <v>0</v>
      </c>
      <c r="AR72" s="1394"/>
      <c r="AS72" s="1394">
        <v>0</v>
      </c>
      <c r="AT72" s="1394">
        <v>1.9867973252426978</v>
      </c>
      <c r="AU72" s="1394">
        <v>1.4836933518985715</v>
      </c>
      <c r="AV72" s="1394">
        <v>1.2622347620326031</v>
      </c>
      <c r="AW72" s="1394">
        <v>4.7327254391738727</v>
      </c>
      <c r="AX72" s="1394"/>
      <c r="AY72" s="1394">
        <v>0</v>
      </c>
      <c r="AZ72" s="1394">
        <v>10.716664360400008</v>
      </c>
      <c r="BA72" s="1394">
        <v>8.0029520193316905</v>
      </c>
      <c r="BB72" s="1394">
        <v>6.8084178073273751</v>
      </c>
      <c r="BC72" s="1394">
        <v>25.52803418705907</v>
      </c>
      <c r="BD72" s="1394"/>
      <c r="BE72" s="1394">
        <v>0</v>
      </c>
      <c r="BF72" s="1394">
        <v>127.87750057016636</v>
      </c>
      <c r="BG72" s="1394">
        <v>95.495899376744404</v>
      </c>
      <c r="BH72" s="1394">
        <v>127.52394988329495</v>
      </c>
      <c r="BI72" s="1394">
        <v>350.89734983020571</v>
      </c>
      <c r="BJ72" s="1374"/>
    </row>
    <row r="73" spans="1:62">
      <c r="A73" s="1396">
        <v>10</v>
      </c>
      <c r="B73" s="1385" t="s">
        <v>897</v>
      </c>
      <c r="C73" s="1394">
        <v>0</v>
      </c>
      <c r="D73" s="1394">
        <v>0</v>
      </c>
      <c r="E73" s="1394">
        <v>0</v>
      </c>
      <c r="F73" s="1394">
        <v>0</v>
      </c>
      <c r="G73" s="1394">
        <v>0</v>
      </c>
      <c r="H73" s="1394"/>
      <c r="I73" s="1394">
        <v>18.829035291885877</v>
      </c>
      <c r="J73" s="1394">
        <v>77.574483862577083</v>
      </c>
      <c r="K73" s="1394">
        <v>1060.9686184973345</v>
      </c>
      <c r="L73" s="1394">
        <v>264.93642693650617</v>
      </c>
      <c r="M73" s="1394">
        <v>1422.3085645883036</v>
      </c>
      <c r="N73" s="1394"/>
      <c r="O73" s="1394">
        <v>2.1490254847005228</v>
      </c>
      <c r="P73" s="1394">
        <v>8.8538547089031603</v>
      </c>
      <c r="Q73" s="1394">
        <v>121.09216241157263</v>
      </c>
      <c r="R73" s="1394">
        <v>30.599533903680523</v>
      </c>
      <c r="S73" s="1394">
        <v>162.69457650885681</v>
      </c>
      <c r="T73" s="1394"/>
      <c r="U73" s="1394">
        <v>0</v>
      </c>
      <c r="V73" s="1394">
        <v>0</v>
      </c>
      <c r="W73" s="1394">
        <v>0</v>
      </c>
      <c r="X73" s="1394">
        <v>197.43559112380245</v>
      </c>
      <c r="Y73" s="1394">
        <v>197.43559112380245</v>
      </c>
      <c r="Z73" s="1394"/>
      <c r="AA73" s="1394">
        <v>0</v>
      </c>
      <c r="AB73" s="1394">
        <v>0</v>
      </c>
      <c r="AC73" s="1394">
        <v>0</v>
      </c>
      <c r="AD73" s="1394">
        <v>0</v>
      </c>
      <c r="AE73" s="1394">
        <v>0</v>
      </c>
      <c r="AF73" s="1394"/>
      <c r="AG73" s="1394">
        <v>0</v>
      </c>
      <c r="AH73" s="1394">
        <v>0</v>
      </c>
      <c r="AI73" s="1394">
        <v>0</v>
      </c>
      <c r="AJ73" s="1394">
        <v>0</v>
      </c>
      <c r="AK73" s="1394">
        <v>0</v>
      </c>
      <c r="AL73" s="1394"/>
      <c r="AM73" s="1394">
        <v>0</v>
      </c>
      <c r="AN73" s="1394">
        <v>0</v>
      </c>
      <c r="AO73" s="1394">
        <v>0</v>
      </c>
      <c r="AP73" s="1394">
        <v>206.52408767500114</v>
      </c>
      <c r="AQ73" s="1394">
        <v>206.52408767500114</v>
      </c>
      <c r="AR73" s="1394"/>
      <c r="AS73" s="1394">
        <v>0</v>
      </c>
      <c r="AT73" s="1394">
        <v>0</v>
      </c>
      <c r="AU73" s="1394">
        <v>0</v>
      </c>
      <c r="AV73" s="1394">
        <v>0</v>
      </c>
      <c r="AW73" s="1394">
        <v>0</v>
      </c>
      <c r="AX73" s="1394"/>
      <c r="AY73" s="1394">
        <v>4.2670148692463359</v>
      </c>
      <c r="AZ73" s="1394">
        <v>17.57984256678149</v>
      </c>
      <c r="BA73" s="1394">
        <v>240.43551890748182</v>
      </c>
      <c r="BB73" s="1394">
        <v>60.039596060996068</v>
      </c>
      <c r="BC73" s="1394">
        <v>322.32197240450574</v>
      </c>
      <c r="BD73" s="1394"/>
      <c r="BE73" s="1394">
        <v>25.245075645832731</v>
      </c>
      <c r="BF73" s="1394">
        <v>104.00818113826172</v>
      </c>
      <c r="BG73" s="1394">
        <v>1422.4962998163892</v>
      </c>
      <c r="BH73" s="1394">
        <v>759.5352356999864</v>
      </c>
      <c r="BI73" s="1394">
        <v>2311.2847923004701</v>
      </c>
      <c r="BJ73" s="1374"/>
    </row>
    <row r="74" spans="1:62">
      <c r="A74" s="1396">
        <v>11</v>
      </c>
      <c r="B74" s="1385" t="s">
        <v>898</v>
      </c>
      <c r="C74" s="1394">
        <v>0</v>
      </c>
      <c r="D74" s="1394">
        <v>0</v>
      </c>
      <c r="E74" s="1394">
        <v>0</v>
      </c>
      <c r="F74" s="1394">
        <v>0</v>
      </c>
      <c r="G74" s="1394">
        <v>0</v>
      </c>
      <c r="H74" s="1394"/>
      <c r="I74" s="1394">
        <v>4.5156313335186047</v>
      </c>
      <c r="J74" s="1394">
        <v>18.604127326817569</v>
      </c>
      <c r="K74" s="1394">
        <v>254.44442921784227</v>
      </c>
      <c r="L74" s="1394">
        <v>63.537786844581625</v>
      </c>
      <c r="M74" s="1394">
        <v>341.10197472276008</v>
      </c>
      <c r="N74" s="1394"/>
      <c r="O74" s="1394">
        <v>0.51538523693912164</v>
      </c>
      <c r="P74" s="1394">
        <v>2.1233559301454772</v>
      </c>
      <c r="Q74" s="1394">
        <v>29.040657386459973</v>
      </c>
      <c r="R74" s="1394">
        <v>7.338464873241267</v>
      </c>
      <c r="S74" s="1394">
        <v>39.017863426785837</v>
      </c>
      <c r="T74" s="1394"/>
      <c r="U74" s="1394">
        <v>0</v>
      </c>
      <c r="V74" s="1394">
        <v>0</v>
      </c>
      <c r="W74" s="1394">
        <v>0</v>
      </c>
      <c r="X74" s="1394">
        <v>47.349549661453452</v>
      </c>
      <c r="Y74" s="1394">
        <v>47.349549661453452</v>
      </c>
      <c r="Z74" s="1394"/>
      <c r="AA74" s="1394">
        <v>0</v>
      </c>
      <c r="AB74" s="1394">
        <v>0</v>
      </c>
      <c r="AC74" s="1394">
        <v>0</v>
      </c>
      <c r="AD74" s="1394">
        <v>0</v>
      </c>
      <c r="AE74" s="1394">
        <v>0</v>
      </c>
      <c r="AF74" s="1394"/>
      <c r="AG74" s="1394">
        <v>0</v>
      </c>
      <c r="AH74" s="1394">
        <v>0</v>
      </c>
      <c r="AI74" s="1394">
        <v>0</v>
      </c>
      <c r="AJ74" s="1394">
        <v>0</v>
      </c>
      <c r="AK74" s="1394">
        <v>0</v>
      </c>
      <c r="AL74" s="1394"/>
      <c r="AM74" s="1394">
        <v>0</v>
      </c>
      <c r="AN74" s="1394">
        <v>0</v>
      </c>
      <c r="AO74" s="1394">
        <v>0</v>
      </c>
      <c r="AP74" s="1394">
        <v>49.529178047346079</v>
      </c>
      <c r="AQ74" s="1394">
        <v>49.529178047346079</v>
      </c>
      <c r="AR74" s="1394"/>
      <c r="AS74" s="1394">
        <v>0</v>
      </c>
      <c r="AT74" s="1394">
        <v>0</v>
      </c>
      <c r="AU74" s="1394">
        <v>0</v>
      </c>
      <c r="AV74" s="1394">
        <v>0</v>
      </c>
      <c r="AW74" s="1394">
        <v>0</v>
      </c>
      <c r="AX74" s="1394"/>
      <c r="AY74" s="1394">
        <v>1.0233273104789362</v>
      </c>
      <c r="AZ74" s="1394">
        <v>4.2160464783393419</v>
      </c>
      <c r="BA74" s="1394">
        <v>57.661911300219693</v>
      </c>
      <c r="BB74" s="1394">
        <v>14.398862024634271</v>
      </c>
      <c r="BC74" s="1394">
        <v>77.300147113672239</v>
      </c>
      <c r="BD74" s="1394"/>
      <c r="BE74" s="1394">
        <v>6.0543438809366616</v>
      </c>
      <c r="BF74" s="1394">
        <v>24.943529735302384</v>
      </c>
      <c r="BG74" s="1394">
        <v>341.14699790452198</v>
      </c>
      <c r="BH74" s="1394">
        <v>182.15384145125671</v>
      </c>
      <c r="BI74" s="1394">
        <v>554.29871297201771</v>
      </c>
      <c r="BJ74" s="1374"/>
    </row>
    <row r="75" spans="1:62">
      <c r="A75" s="1396">
        <v>12</v>
      </c>
      <c r="B75" s="1385" t="s">
        <v>899</v>
      </c>
      <c r="C75" s="1394">
        <v>0</v>
      </c>
      <c r="D75" s="1394">
        <v>0</v>
      </c>
      <c r="E75" s="1394">
        <v>0</v>
      </c>
      <c r="F75" s="1394">
        <v>0</v>
      </c>
      <c r="G75" s="1394">
        <v>0</v>
      </c>
      <c r="H75" s="1394"/>
      <c r="I75" s="1394">
        <v>0</v>
      </c>
      <c r="J75" s="1394">
        <v>0</v>
      </c>
      <c r="K75" s="1394">
        <v>5.4231366222744635</v>
      </c>
      <c r="L75" s="1394">
        <v>4.0908372361371921</v>
      </c>
      <c r="M75" s="1394">
        <v>9.5139738584116564</v>
      </c>
      <c r="N75" s="1394"/>
      <c r="O75" s="1394">
        <v>0</v>
      </c>
      <c r="P75" s="1394">
        <v>0</v>
      </c>
      <c r="Q75" s="1394">
        <v>0.61896207785551627</v>
      </c>
      <c r="R75" s="1394">
        <v>0</v>
      </c>
      <c r="S75" s="1394">
        <v>0.61896207785551627</v>
      </c>
      <c r="T75" s="1394"/>
      <c r="U75" s="1394">
        <v>0</v>
      </c>
      <c r="V75" s="1394">
        <v>0</v>
      </c>
      <c r="W75" s="1394">
        <v>0</v>
      </c>
      <c r="X75" s="1394">
        <v>3.0485685839704253</v>
      </c>
      <c r="Y75" s="1394">
        <v>3.0485685839704253</v>
      </c>
      <c r="Z75" s="1394"/>
      <c r="AA75" s="1394">
        <v>0</v>
      </c>
      <c r="AB75" s="1394">
        <v>0</v>
      </c>
      <c r="AC75" s="1394">
        <v>0</v>
      </c>
      <c r="AD75" s="1394">
        <v>0</v>
      </c>
      <c r="AE75" s="1394">
        <v>0</v>
      </c>
      <c r="AF75" s="1394"/>
      <c r="AG75" s="1394">
        <v>0</v>
      </c>
      <c r="AH75" s="1394">
        <v>0</v>
      </c>
      <c r="AI75" s="1394">
        <v>0</v>
      </c>
      <c r="AJ75" s="1394">
        <v>0</v>
      </c>
      <c r="AK75" s="1394">
        <v>0</v>
      </c>
      <c r="AL75" s="1394"/>
      <c r="AM75" s="1394">
        <v>0</v>
      </c>
      <c r="AN75" s="1394">
        <v>0</v>
      </c>
      <c r="AO75" s="1394">
        <v>0</v>
      </c>
      <c r="AP75" s="1394">
        <v>3.188902476678424</v>
      </c>
      <c r="AQ75" s="1394">
        <v>3.188902476678424</v>
      </c>
      <c r="AR75" s="1394"/>
      <c r="AS75" s="1394">
        <v>0</v>
      </c>
      <c r="AT75" s="1394">
        <v>0</v>
      </c>
      <c r="AU75" s="1394">
        <v>0</v>
      </c>
      <c r="AV75" s="1394">
        <v>0</v>
      </c>
      <c r="AW75" s="1394">
        <v>0</v>
      </c>
      <c r="AX75" s="1394"/>
      <c r="AY75" s="1394">
        <v>0</v>
      </c>
      <c r="AZ75" s="1394">
        <v>0</v>
      </c>
      <c r="BA75" s="1394">
        <v>1.2289851416430038</v>
      </c>
      <c r="BB75" s="1394">
        <v>0.92706094835279562</v>
      </c>
      <c r="BC75" s="1394">
        <v>2.1560460899957992</v>
      </c>
      <c r="BD75" s="1394"/>
      <c r="BE75" s="1394">
        <v>0</v>
      </c>
      <c r="BF75" s="1394">
        <v>0</v>
      </c>
      <c r="BG75" s="1394">
        <v>7.2710838417729828</v>
      </c>
      <c r="BH75" s="1394">
        <v>11.255369245138837</v>
      </c>
      <c r="BI75" s="1394">
        <v>18.526453086911822</v>
      </c>
      <c r="BJ75" s="1374"/>
    </row>
    <row r="76" spans="1:62">
      <c r="A76" s="1396">
        <v>13</v>
      </c>
      <c r="B76" s="1385" t="s">
        <v>900</v>
      </c>
      <c r="C76" s="1394">
        <v>0</v>
      </c>
      <c r="D76" s="1394">
        <v>0</v>
      </c>
      <c r="E76" s="1394">
        <v>0</v>
      </c>
      <c r="F76" s="1394">
        <v>0</v>
      </c>
      <c r="G76" s="1394">
        <v>0</v>
      </c>
      <c r="H76" s="1394"/>
      <c r="I76" s="1394">
        <v>13.636444136710441</v>
      </c>
      <c r="J76" s="1394">
        <v>10.6830920288663</v>
      </c>
      <c r="K76" s="1394">
        <v>121.26576396586259</v>
      </c>
      <c r="L76" s="1394">
        <v>34.007545883738366</v>
      </c>
      <c r="M76" s="1394">
        <v>179.59284601517771</v>
      </c>
      <c r="N76" s="1394"/>
      <c r="O76" s="1394">
        <v>3.8317397268573323</v>
      </c>
      <c r="P76" s="1394">
        <v>3.0018696752828657</v>
      </c>
      <c r="Q76" s="1394">
        <v>34.074780832695225</v>
      </c>
      <c r="R76" s="1394">
        <v>9.5558683238281805</v>
      </c>
      <c r="S76" s="1394">
        <v>50.464258558663602</v>
      </c>
      <c r="T76" s="1394"/>
      <c r="U76" s="1394">
        <v>0</v>
      </c>
      <c r="V76" s="1394">
        <v>0</v>
      </c>
      <c r="W76" s="1394">
        <v>0</v>
      </c>
      <c r="X76" s="1394">
        <v>80.035077139315646</v>
      </c>
      <c r="Y76" s="1394">
        <v>80.035077139315646</v>
      </c>
      <c r="Z76" s="1394"/>
      <c r="AA76" s="1394">
        <v>0</v>
      </c>
      <c r="AB76" s="1394">
        <v>0</v>
      </c>
      <c r="AC76" s="1394">
        <v>0</v>
      </c>
      <c r="AD76" s="1394">
        <v>0</v>
      </c>
      <c r="AE76" s="1394">
        <v>0</v>
      </c>
      <c r="AF76" s="1394"/>
      <c r="AG76" s="1394">
        <v>0</v>
      </c>
      <c r="AH76" s="1394">
        <v>0</v>
      </c>
      <c r="AI76" s="1394">
        <v>0</v>
      </c>
      <c r="AJ76" s="1394">
        <v>0</v>
      </c>
      <c r="AK76" s="1394">
        <v>0</v>
      </c>
      <c r="AL76" s="1394"/>
      <c r="AM76" s="1394">
        <v>0</v>
      </c>
      <c r="AN76" s="1394">
        <v>0</v>
      </c>
      <c r="AO76" s="1394">
        <v>0</v>
      </c>
      <c r="AP76" s="1394">
        <v>0</v>
      </c>
      <c r="AQ76" s="1394">
        <v>0</v>
      </c>
      <c r="AR76" s="1394"/>
      <c r="AS76" s="1394">
        <v>15.057360077535172</v>
      </c>
      <c r="AT76" s="1394">
        <v>11.796269013198202</v>
      </c>
      <c r="AU76" s="1394">
        <v>133.90164289206413</v>
      </c>
      <c r="AV76" s="1394">
        <v>37.551128328698923</v>
      </c>
      <c r="AW76" s="1394">
        <v>198.30640031149642</v>
      </c>
      <c r="AX76" s="1394"/>
      <c r="AY76" s="1394">
        <v>0</v>
      </c>
      <c r="AZ76" s="1394">
        <v>0</v>
      </c>
      <c r="BA76" s="1394">
        <v>0</v>
      </c>
      <c r="BB76" s="1394">
        <v>0</v>
      </c>
      <c r="BC76" s="1394">
        <v>0</v>
      </c>
      <c r="BD76" s="1394"/>
      <c r="BE76" s="1394">
        <v>32.525543941102946</v>
      </c>
      <c r="BF76" s="1394">
        <v>25.481230717347369</v>
      </c>
      <c r="BG76" s="1394">
        <v>289.24218769062196</v>
      </c>
      <c r="BH76" s="1394">
        <v>161.14961967558114</v>
      </c>
      <c r="BI76" s="1394">
        <v>508.39858202465336</v>
      </c>
      <c r="BJ76" s="1374"/>
    </row>
    <row r="77" spans="1:62">
      <c r="A77" s="1396">
        <v>14</v>
      </c>
      <c r="B77" s="1385" t="s">
        <v>901</v>
      </c>
      <c r="C77" s="1394">
        <v>0</v>
      </c>
      <c r="D77" s="1394">
        <v>0</v>
      </c>
      <c r="E77" s="1394">
        <v>0</v>
      </c>
      <c r="F77" s="1394">
        <v>0</v>
      </c>
      <c r="G77" s="1394">
        <v>0</v>
      </c>
      <c r="H77" s="1394"/>
      <c r="I77" s="1394">
        <v>3.9172184251988011</v>
      </c>
      <c r="J77" s="1394">
        <v>8.162020349410259</v>
      </c>
      <c r="K77" s="1394">
        <v>57.579116348470407</v>
      </c>
      <c r="L77" s="1394">
        <v>14.872922249334668</v>
      </c>
      <c r="M77" s="1394">
        <v>84.531277372414138</v>
      </c>
      <c r="N77" s="1394"/>
      <c r="O77" s="1394">
        <v>0.20081704702706596</v>
      </c>
      <c r="P77" s="1394">
        <v>2.2934672199520891</v>
      </c>
      <c r="Q77" s="1394">
        <v>16.179304908075348</v>
      </c>
      <c r="R77" s="1394">
        <v>4.1791809115263678</v>
      </c>
      <c r="S77" s="1394">
        <v>22.852770086580868</v>
      </c>
      <c r="T77" s="1394"/>
      <c r="U77" s="1394">
        <v>0</v>
      </c>
      <c r="V77" s="1394">
        <v>0</v>
      </c>
      <c r="W77" s="1394">
        <v>0</v>
      </c>
      <c r="X77" s="1394">
        <v>35.00268686196921</v>
      </c>
      <c r="Y77" s="1394">
        <v>35.00268686196921</v>
      </c>
      <c r="Z77" s="1394"/>
      <c r="AA77" s="1394">
        <v>0</v>
      </c>
      <c r="AB77" s="1394">
        <v>0</v>
      </c>
      <c r="AC77" s="1394">
        <v>0</v>
      </c>
      <c r="AD77" s="1394">
        <v>0</v>
      </c>
      <c r="AE77" s="1394">
        <v>0</v>
      </c>
      <c r="AF77" s="1394"/>
      <c r="AG77" s="1394">
        <v>0</v>
      </c>
      <c r="AH77" s="1394">
        <v>0</v>
      </c>
      <c r="AI77" s="1394">
        <v>0</v>
      </c>
      <c r="AJ77" s="1394">
        <v>0</v>
      </c>
      <c r="AK77" s="1394">
        <v>0</v>
      </c>
      <c r="AL77" s="1394"/>
      <c r="AM77" s="1394">
        <v>0</v>
      </c>
      <c r="AN77" s="1394">
        <v>0</v>
      </c>
      <c r="AO77" s="1394">
        <v>0</v>
      </c>
      <c r="AP77" s="1394">
        <v>0</v>
      </c>
      <c r="AQ77" s="1394">
        <v>0</v>
      </c>
      <c r="AR77" s="1394"/>
      <c r="AS77" s="1394">
        <v>5.2906326302220714</v>
      </c>
      <c r="AT77" s="1394">
        <v>9.0125019491251983</v>
      </c>
      <c r="AU77" s="1394">
        <v>63.578853776931737</v>
      </c>
      <c r="AV77" s="1394">
        <v>16.422679070017427</v>
      </c>
      <c r="AW77" s="1394">
        <v>94.304667426296433</v>
      </c>
      <c r="AX77" s="1394"/>
      <c r="AY77" s="1394">
        <v>0</v>
      </c>
      <c r="AZ77" s="1394">
        <v>0</v>
      </c>
      <c r="BA77" s="1394">
        <v>0</v>
      </c>
      <c r="BB77" s="1394">
        <v>0</v>
      </c>
      <c r="BC77" s="1394">
        <v>0</v>
      </c>
      <c r="BD77" s="1394"/>
      <c r="BE77" s="1394">
        <v>9.3433199108486296</v>
      </c>
      <c r="BF77" s="1394">
        <v>19.467989518487549</v>
      </c>
      <c r="BG77" s="1394">
        <v>137.33727503347751</v>
      </c>
      <c r="BH77" s="1394">
        <v>70.477469092847684</v>
      </c>
      <c r="BI77" s="1394">
        <v>236.62605355566137</v>
      </c>
      <c r="BJ77" s="1374"/>
    </row>
    <row r="78" spans="1:62">
      <c r="A78" s="1396">
        <v>15</v>
      </c>
      <c r="B78" s="1385" t="s">
        <v>902</v>
      </c>
      <c r="C78" s="1394">
        <v>0</v>
      </c>
      <c r="D78" s="1394">
        <v>0</v>
      </c>
      <c r="E78" s="1394">
        <v>0</v>
      </c>
      <c r="F78" s="1394">
        <v>0</v>
      </c>
      <c r="G78" s="1394">
        <v>0</v>
      </c>
      <c r="H78" s="1394"/>
      <c r="I78" s="1394">
        <v>0</v>
      </c>
      <c r="J78" s="1394">
        <v>0</v>
      </c>
      <c r="K78" s="1394">
        <v>7.0647844667522675</v>
      </c>
      <c r="L78" s="1394">
        <v>3.6286108640400561</v>
      </c>
      <c r="M78" s="1394">
        <v>10.693395330792324</v>
      </c>
      <c r="N78" s="1394"/>
      <c r="O78" s="1394">
        <v>0</v>
      </c>
      <c r="P78" s="1394">
        <v>0</v>
      </c>
      <c r="Q78" s="1394">
        <v>1.9851520698173395</v>
      </c>
      <c r="R78" s="1394">
        <v>1.0196127569369757</v>
      </c>
      <c r="S78" s="1394">
        <v>3.0047648267543154</v>
      </c>
      <c r="T78" s="1394"/>
      <c r="U78" s="1394">
        <v>0</v>
      </c>
      <c r="V78" s="1394">
        <v>0</v>
      </c>
      <c r="W78" s="1394">
        <v>0</v>
      </c>
      <c r="X78" s="1394">
        <v>8.539756188372154</v>
      </c>
      <c r="Y78" s="1394">
        <v>8.539756188372154</v>
      </c>
      <c r="Z78" s="1394"/>
      <c r="AA78" s="1394">
        <v>0</v>
      </c>
      <c r="AB78" s="1394">
        <v>0</v>
      </c>
      <c r="AC78" s="1394">
        <v>0</v>
      </c>
      <c r="AD78" s="1394">
        <v>0</v>
      </c>
      <c r="AE78" s="1394">
        <v>0</v>
      </c>
      <c r="AF78" s="1394"/>
      <c r="AG78" s="1394">
        <v>0</v>
      </c>
      <c r="AH78" s="1394">
        <v>0</v>
      </c>
      <c r="AI78" s="1394">
        <v>0</v>
      </c>
      <c r="AJ78" s="1394">
        <v>0</v>
      </c>
      <c r="AK78" s="1394">
        <v>0</v>
      </c>
      <c r="AL78" s="1394"/>
      <c r="AM78" s="1394">
        <v>0</v>
      </c>
      <c r="AN78" s="1394">
        <v>0</v>
      </c>
      <c r="AO78" s="1394">
        <v>0</v>
      </c>
      <c r="AP78" s="1394">
        <v>0</v>
      </c>
      <c r="AQ78" s="1394">
        <v>0</v>
      </c>
      <c r="AR78" s="1394"/>
      <c r="AS78" s="1394">
        <v>0</v>
      </c>
      <c r="AT78" s="1394">
        <v>0</v>
      </c>
      <c r="AU78" s="1394">
        <v>7.8009342112648357</v>
      </c>
      <c r="AV78" s="1394">
        <v>4.0067117067578506</v>
      </c>
      <c r="AW78" s="1394">
        <v>11.807645918022686</v>
      </c>
      <c r="AX78" s="1394"/>
      <c r="AY78" s="1394">
        <v>0</v>
      </c>
      <c r="AZ78" s="1394">
        <v>0</v>
      </c>
      <c r="BA78" s="1394">
        <v>0</v>
      </c>
      <c r="BB78" s="1394">
        <v>0</v>
      </c>
      <c r="BC78" s="1394">
        <v>0</v>
      </c>
      <c r="BD78" s="1394"/>
      <c r="BE78" s="1394">
        <v>0</v>
      </c>
      <c r="BF78" s="1394">
        <v>0</v>
      </c>
      <c r="BG78" s="1394">
        <v>16.850870747834442</v>
      </c>
      <c r="BH78" s="1394">
        <v>17.194691516107039</v>
      </c>
      <c r="BI78" s="1394">
        <v>34.045562263941477</v>
      </c>
      <c r="BJ78" s="1374"/>
    </row>
    <row r="79" spans="1:62">
      <c r="A79" s="1396">
        <v>16</v>
      </c>
      <c r="B79" s="1410" t="s">
        <v>903</v>
      </c>
      <c r="C79" s="1394">
        <v>0</v>
      </c>
      <c r="D79" s="1394">
        <v>0</v>
      </c>
      <c r="E79" s="1394">
        <v>0</v>
      </c>
      <c r="F79" s="1394">
        <v>0</v>
      </c>
      <c r="G79" s="1394">
        <v>0</v>
      </c>
      <c r="H79" s="1394"/>
      <c r="I79" s="1394">
        <v>0</v>
      </c>
      <c r="J79" s="1394">
        <v>3.6539835834070944</v>
      </c>
      <c r="K79" s="1394">
        <v>47.294331190858131</v>
      </c>
      <c r="L79" s="1394">
        <v>23.551165407921847</v>
      </c>
      <c r="M79" s="1394">
        <v>74.499480182187071</v>
      </c>
      <c r="N79" s="1394"/>
      <c r="O79" s="1394">
        <v>0</v>
      </c>
      <c r="P79" s="1394">
        <v>1.6996587059951929</v>
      </c>
      <c r="Q79" s="1394">
        <v>26.331171575258356</v>
      </c>
      <c r="R79" s="1394">
        <v>12.928921353227263</v>
      </c>
      <c r="S79" s="1394">
        <v>40.95975163448081</v>
      </c>
      <c r="T79" s="1394"/>
      <c r="U79" s="1394">
        <v>0</v>
      </c>
      <c r="V79" s="1394">
        <v>0</v>
      </c>
      <c r="W79" s="1394">
        <v>0</v>
      </c>
      <c r="X79" s="1394">
        <v>136.08439011451333</v>
      </c>
      <c r="Y79" s="1394">
        <v>136.08439011451333</v>
      </c>
      <c r="Z79" s="1394"/>
      <c r="AA79" s="1394">
        <v>0</v>
      </c>
      <c r="AB79" s="1394">
        <v>0</v>
      </c>
      <c r="AC79" s="1394">
        <v>0</v>
      </c>
      <c r="AD79" s="1394">
        <v>31.453950633461659</v>
      </c>
      <c r="AE79" s="1394">
        <v>31.453950633461659</v>
      </c>
      <c r="AF79" s="1394"/>
      <c r="AG79" s="1394">
        <v>0</v>
      </c>
      <c r="AH79" s="1394">
        <v>0</v>
      </c>
      <c r="AI79" s="1394">
        <v>0</v>
      </c>
      <c r="AJ79" s="1394">
        <v>0</v>
      </c>
      <c r="AK79" s="1394">
        <v>0</v>
      </c>
      <c r="AL79" s="1394"/>
      <c r="AM79" s="1394">
        <v>0</v>
      </c>
      <c r="AN79" s="1394">
        <v>0</v>
      </c>
      <c r="AO79" s="1394">
        <v>0</v>
      </c>
      <c r="AP79" s="1394">
        <v>0</v>
      </c>
      <c r="AQ79" s="1394">
        <v>0</v>
      </c>
      <c r="AR79" s="1394"/>
      <c r="AS79" s="1394">
        <v>0</v>
      </c>
      <c r="AT79" s="1394">
        <v>1.3216437725524093</v>
      </c>
      <c r="AU79" s="1394">
        <v>12.4460789853739</v>
      </c>
      <c r="AV79" s="1394">
        <v>6.3217108740850598</v>
      </c>
      <c r="AW79" s="1394">
        <v>20.089433632011371</v>
      </c>
      <c r="AX79" s="1394"/>
      <c r="AY79" s="1394">
        <v>0</v>
      </c>
      <c r="AZ79" s="1394">
        <v>1.0080883954152917</v>
      </c>
      <c r="BA79" s="1394">
        <v>13.906167983495115</v>
      </c>
      <c r="BB79" s="1394">
        <v>6.8922323391757239</v>
      </c>
      <c r="BC79" s="1394">
        <v>21.806488718086129</v>
      </c>
      <c r="BD79" s="1394"/>
      <c r="BE79" s="1394">
        <v>0</v>
      </c>
      <c r="BF79" s="1394">
        <v>7.6833744573699887</v>
      </c>
      <c r="BG79" s="1394">
        <v>99.977749734985508</v>
      </c>
      <c r="BH79" s="1394">
        <v>217.2323707223849</v>
      </c>
      <c r="BI79" s="1394">
        <v>324.89349491474042</v>
      </c>
      <c r="BJ79" s="1374"/>
    </row>
    <row r="80" spans="1:62">
      <c r="A80" s="1396">
        <v>17</v>
      </c>
      <c r="B80" s="1385" t="s">
        <v>904</v>
      </c>
      <c r="C80" s="1394">
        <v>0</v>
      </c>
      <c r="D80" s="1394">
        <v>0</v>
      </c>
      <c r="E80" s="1394">
        <v>0</v>
      </c>
      <c r="F80" s="1394">
        <v>0</v>
      </c>
      <c r="G80" s="1394">
        <v>0</v>
      </c>
      <c r="H80" s="1394"/>
      <c r="I80" s="1394">
        <v>21.765310466297738</v>
      </c>
      <c r="J80" s="1394">
        <v>8.2613369517970714</v>
      </c>
      <c r="K80" s="1394">
        <v>183.17055339656079</v>
      </c>
      <c r="L80" s="1394">
        <v>114.6706211722141</v>
      </c>
      <c r="M80" s="1394">
        <v>327.86782198686973</v>
      </c>
      <c r="N80" s="1394"/>
      <c r="O80" s="1394">
        <v>34.562939367082251</v>
      </c>
      <c r="P80" s="1394">
        <v>13.11886125392668</v>
      </c>
      <c r="Q80" s="1394">
        <v>290.87169423488189</v>
      </c>
      <c r="R80" s="1394">
        <v>182.09497782712117</v>
      </c>
      <c r="S80" s="1394">
        <v>520.64847268301196</v>
      </c>
      <c r="T80" s="1394"/>
      <c r="U80" s="1394">
        <v>0</v>
      </c>
      <c r="V80" s="1394">
        <v>0</v>
      </c>
      <c r="W80" s="1394">
        <v>0</v>
      </c>
      <c r="X80" s="1394">
        <v>103.93362940879177</v>
      </c>
      <c r="Y80" s="1394">
        <v>103.93362940879177</v>
      </c>
      <c r="Z80" s="1394"/>
      <c r="AA80" s="1394">
        <v>0</v>
      </c>
      <c r="AB80" s="1394">
        <v>0</v>
      </c>
      <c r="AC80" s="1394">
        <v>0</v>
      </c>
      <c r="AD80" s="1394">
        <v>123.09280614807987</v>
      </c>
      <c r="AE80" s="1394">
        <v>123.09280614807987</v>
      </c>
      <c r="AF80" s="1394"/>
      <c r="AG80" s="1394">
        <v>0</v>
      </c>
      <c r="AH80" s="1394">
        <v>0</v>
      </c>
      <c r="AI80" s="1394">
        <v>0</v>
      </c>
      <c r="AJ80" s="1394">
        <v>0</v>
      </c>
      <c r="AK80" s="1394">
        <v>0</v>
      </c>
      <c r="AL80" s="1394"/>
      <c r="AM80" s="1394">
        <v>0</v>
      </c>
      <c r="AN80" s="1394">
        <v>0</v>
      </c>
      <c r="AO80" s="1394">
        <v>0</v>
      </c>
      <c r="AP80" s="1394">
        <v>0</v>
      </c>
      <c r="AQ80" s="1394">
        <v>0</v>
      </c>
      <c r="AR80" s="1394"/>
      <c r="AS80" s="1394">
        <v>5.7449210029069171</v>
      </c>
      <c r="AT80" s="1394">
        <v>2.1805674786932192</v>
      </c>
      <c r="AU80" s="1394">
        <v>48.347592420122275</v>
      </c>
      <c r="AV80" s="1394">
        <v>30.267138206399871</v>
      </c>
      <c r="AW80" s="1394">
        <v>86.540219108122272</v>
      </c>
      <c r="AX80" s="1394"/>
      <c r="AY80" s="1394">
        <v>8.3973280012105924</v>
      </c>
      <c r="AZ80" s="1394">
        <v>3.1873267427166456</v>
      </c>
      <c r="BA80" s="1394">
        <v>70.669482037295097</v>
      </c>
      <c r="BB80" s="1394">
        <v>44.241354589298389</v>
      </c>
      <c r="BC80" s="1394">
        <v>126.49549137052074</v>
      </c>
      <c r="BD80" s="1394"/>
      <c r="BE80" s="1394">
        <v>70.470498837497502</v>
      </c>
      <c r="BF80" s="1394">
        <v>26.748092427133617</v>
      </c>
      <c r="BG80" s="1394">
        <v>593.05932208886009</v>
      </c>
      <c r="BH80" s="1394">
        <v>598.3005273519052</v>
      </c>
      <c r="BI80" s="1394">
        <v>1288.5784407053964</v>
      </c>
      <c r="BJ80" s="1374"/>
    </row>
    <row r="81" spans="1:62" ht="25.5">
      <c r="A81" s="1396">
        <v>18</v>
      </c>
      <c r="B81" s="1385" t="s">
        <v>905</v>
      </c>
      <c r="C81" s="1394">
        <v>0</v>
      </c>
      <c r="D81" s="1394">
        <v>0</v>
      </c>
      <c r="E81" s="1394">
        <v>0</v>
      </c>
      <c r="F81" s="1394">
        <v>0</v>
      </c>
      <c r="G81" s="1394">
        <v>0</v>
      </c>
      <c r="H81" s="1394"/>
      <c r="I81" s="1394">
        <v>0</v>
      </c>
      <c r="J81" s="1394">
        <v>1.1096094883180565</v>
      </c>
      <c r="K81" s="1394">
        <v>32.833208640321253</v>
      </c>
      <c r="L81" s="1394">
        <v>63.414272990446214</v>
      </c>
      <c r="M81" s="1394">
        <v>97.357091119085524</v>
      </c>
      <c r="N81" s="1394"/>
      <c r="O81" s="1394">
        <v>0</v>
      </c>
      <c r="P81" s="1394">
        <v>1.7620408183591452</v>
      </c>
      <c r="Q81" s="1394">
        <v>52.138571660595979</v>
      </c>
      <c r="R81" s="1394">
        <v>100.70077685178155</v>
      </c>
      <c r="S81" s="1394">
        <v>154.60138933073668</v>
      </c>
      <c r="T81" s="1394"/>
      <c r="U81" s="1394">
        <v>0</v>
      </c>
      <c r="V81" s="1394">
        <v>0</v>
      </c>
      <c r="W81" s="1394">
        <v>0</v>
      </c>
      <c r="X81" s="1394">
        <v>57.47658363443162</v>
      </c>
      <c r="Y81" s="1394">
        <v>57.47658363443162</v>
      </c>
      <c r="Z81" s="1394"/>
      <c r="AA81" s="1394">
        <v>0</v>
      </c>
      <c r="AB81" s="1394">
        <v>0</v>
      </c>
      <c r="AC81" s="1394">
        <v>0</v>
      </c>
      <c r="AD81" s="1394">
        <v>68.071845538461687</v>
      </c>
      <c r="AE81" s="1394">
        <v>68.071845538461687</v>
      </c>
      <c r="AF81" s="1394"/>
      <c r="AG81" s="1394">
        <v>0</v>
      </c>
      <c r="AH81" s="1394">
        <v>0</v>
      </c>
      <c r="AI81" s="1394">
        <v>0</v>
      </c>
      <c r="AJ81" s="1394">
        <v>0</v>
      </c>
      <c r="AK81" s="1394">
        <v>0</v>
      </c>
      <c r="AL81" s="1394"/>
      <c r="AM81" s="1394">
        <v>0</v>
      </c>
      <c r="AN81" s="1394">
        <v>0</v>
      </c>
      <c r="AO81" s="1394">
        <v>0</v>
      </c>
      <c r="AP81" s="1394">
        <v>0</v>
      </c>
      <c r="AQ81" s="1394">
        <v>0</v>
      </c>
      <c r="AR81" s="1394"/>
      <c r="AS81" s="1394">
        <v>0</v>
      </c>
      <c r="AT81" s="1394">
        <v>0.29287975764618229</v>
      </c>
      <c r="AU81" s="1394">
        <v>8.6662761003423068</v>
      </c>
      <c r="AV81" s="1394">
        <v>16.738102098336665</v>
      </c>
      <c r="AW81" s="1394">
        <v>25.697257956325153</v>
      </c>
      <c r="AX81" s="1394"/>
      <c r="AY81" s="1394">
        <v>0</v>
      </c>
      <c r="AZ81" s="1394">
        <v>0.42810116773156748</v>
      </c>
      <c r="BA81" s="1394">
        <v>12.667461036766795</v>
      </c>
      <c r="BB81" s="1394">
        <v>24.466016741807874</v>
      </c>
      <c r="BC81" s="1394">
        <v>37.561578946306234</v>
      </c>
      <c r="BD81" s="1394"/>
      <c r="BE81" s="1394">
        <v>0</v>
      </c>
      <c r="BF81" s="1394">
        <v>3.5926312320549512</v>
      </c>
      <c r="BG81" s="1394">
        <v>106.30551743802634</v>
      </c>
      <c r="BH81" s="1394">
        <v>330.86759785526561</v>
      </c>
      <c r="BI81" s="1394">
        <v>440.76574652534691</v>
      </c>
      <c r="BJ81" s="1374"/>
    </row>
    <row r="82" spans="1:62">
      <c r="A82" s="1396">
        <v>20</v>
      </c>
      <c r="B82" s="1385" t="s">
        <v>906</v>
      </c>
      <c r="C82" s="1394">
        <v>7.5378766481173205</v>
      </c>
      <c r="D82" s="1394">
        <v>14.539913398651207</v>
      </c>
      <c r="E82" s="1394">
        <v>179.5613518079264</v>
      </c>
      <c r="F82" s="1394">
        <v>35.430417680431219</v>
      </c>
      <c r="G82" s="1394">
        <v>237.06955953512613</v>
      </c>
      <c r="H82" s="1394"/>
      <c r="I82" s="1394">
        <v>20.809409836212271</v>
      </c>
      <c r="J82" s="1394">
        <v>40.139555344294074</v>
      </c>
      <c r="K82" s="1394">
        <v>495.70534713495084</v>
      </c>
      <c r="L82" s="1394">
        <v>97.810844697813053</v>
      </c>
      <c r="M82" s="1394">
        <v>654.4651570132703</v>
      </c>
      <c r="N82" s="1394"/>
      <c r="O82" s="1394">
        <v>11.434106574897489</v>
      </c>
      <c r="P82" s="1394">
        <v>22.05540461205095</v>
      </c>
      <c r="Q82" s="1394">
        <v>272.37426786723626</v>
      </c>
      <c r="R82" s="1394">
        <v>53.743937538745143</v>
      </c>
      <c r="S82" s="1394">
        <v>359.60771659292982</v>
      </c>
      <c r="T82" s="1394"/>
      <c r="U82" s="1394">
        <v>0</v>
      </c>
      <c r="V82" s="1394">
        <v>0</v>
      </c>
      <c r="W82" s="1394">
        <v>0</v>
      </c>
      <c r="X82" s="1394">
        <v>683.81604292627958</v>
      </c>
      <c r="Y82" s="1394">
        <v>683.81604292627958</v>
      </c>
      <c r="Z82" s="1394"/>
      <c r="AA82" s="1394">
        <v>0</v>
      </c>
      <c r="AB82" s="1394">
        <v>0</v>
      </c>
      <c r="AC82" s="1394">
        <v>0</v>
      </c>
      <c r="AD82" s="1394">
        <v>176.54596435363061</v>
      </c>
      <c r="AE82" s="1394">
        <v>176.54596435363061</v>
      </c>
      <c r="AF82" s="1394"/>
      <c r="AG82" s="1394">
        <v>0</v>
      </c>
      <c r="AH82" s="1394">
        <v>0</v>
      </c>
      <c r="AI82" s="1394">
        <v>0</v>
      </c>
      <c r="AJ82" s="1394">
        <v>0</v>
      </c>
      <c r="AK82" s="1394">
        <v>0</v>
      </c>
      <c r="AL82" s="1394"/>
      <c r="AM82" s="1394">
        <v>0</v>
      </c>
      <c r="AN82" s="1394">
        <v>0</v>
      </c>
      <c r="AO82" s="1394">
        <v>0</v>
      </c>
      <c r="AP82" s="1394">
        <v>193.32182521981267</v>
      </c>
      <c r="AQ82" s="1394">
        <v>193.32182521981267</v>
      </c>
      <c r="AR82" s="1394"/>
      <c r="AS82" s="1394">
        <v>1.6603252528892767</v>
      </c>
      <c r="AT82" s="1394">
        <v>3.2026240966192066</v>
      </c>
      <c r="AU82" s="1394">
        <v>39.550958548001397</v>
      </c>
      <c r="AV82" s="1394">
        <v>7.8040567578042319</v>
      </c>
      <c r="AW82" s="1394">
        <v>52.217964655314113</v>
      </c>
      <c r="AX82" s="1394"/>
      <c r="AY82" s="1394">
        <v>8.1688002442152428</v>
      </c>
      <c r="AZ82" s="1394">
        <v>15.756910555366504</v>
      </c>
      <c r="BA82" s="1394">
        <v>194.59071605616685</v>
      </c>
      <c r="BB82" s="1394">
        <v>38.395959248396821</v>
      </c>
      <c r="BC82" s="1394">
        <v>256.91238610414541</v>
      </c>
      <c r="BD82" s="1394"/>
      <c r="BE82" s="1394">
        <v>49.610518556331598</v>
      </c>
      <c r="BF82" s="1394">
        <v>95.694408006981931</v>
      </c>
      <c r="BG82" s="1394">
        <v>1181.7826414142819</v>
      </c>
      <c r="BH82" s="1394">
        <v>1286.8690484229132</v>
      </c>
      <c r="BI82" s="1394">
        <v>2613.9566164005087</v>
      </c>
      <c r="BJ82" s="1374"/>
    </row>
    <row r="83" spans="1:62" ht="25.5">
      <c r="A83" s="1396">
        <v>21</v>
      </c>
      <c r="B83" s="1385" t="s">
        <v>907</v>
      </c>
      <c r="C83" s="1394">
        <v>0.78519421975326975</v>
      </c>
      <c r="D83" s="1394">
        <v>1.5145718733916267</v>
      </c>
      <c r="E83" s="1394">
        <v>18.704277359842614</v>
      </c>
      <c r="F83" s="1394">
        <v>3.6906625651756952</v>
      </c>
      <c r="G83" s="1394">
        <v>24.694706018163206</v>
      </c>
      <c r="H83" s="1394"/>
      <c r="I83" s="1394">
        <v>2.1676433673071167</v>
      </c>
      <c r="J83" s="1394">
        <v>4.181196948570129</v>
      </c>
      <c r="K83" s="1394">
        <v>51.635890508816601</v>
      </c>
      <c r="L83" s="1394">
        <v>10.188613248943181</v>
      </c>
      <c r="M83" s="1394">
        <v>68.173344073637026</v>
      </c>
      <c r="N83" s="1394"/>
      <c r="O83" s="1394">
        <v>1.1910508502277934</v>
      </c>
      <c r="P83" s="1394">
        <v>2.2974342807834809</v>
      </c>
      <c r="Q83" s="1394">
        <v>28.372273880642311</v>
      </c>
      <c r="R83" s="1394">
        <v>5.5983178117863321</v>
      </c>
      <c r="S83" s="1394">
        <v>37.459076823439915</v>
      </c>
      <c r="T83" s="1394"/>
      <c r="U83" s="1394">
        <v>0</v>
      </c>
      <c r="V83" s="1394">
        <v>0</v>
      </c>
      <c r="W83" s="1394">
        <v>0</v>
      </c>
      <c r="X83" s="1394">
        <v>71.230723099504829</v>
      </c>
      <c r="Y83" s="1394">
        <v>71.230723099504829</v>
      </c>
      <c r="Z83" s="1394"/>
      <c r="AA83" s="1394">
        <v>0</v>
      </c>
      <c r="AB83" s="1394">
        <v>0</v>
      </c>
      <c r="AC83" s="1394">
        <v>0</v>
      </c>
      <c r="AD83" s="1394">
        <v>18.390175005830102</v>
      </c>
      <c r="AE83" s="1394">
        <v>18.390175005830102</v>
      </c>
      <c r="AF83" s="1394"/>
      <c r="AG83" s="1394">
        <v>0</v>
      </c>
      <c r="AH83" s="1394">
        <v>0</v>
      </c>
      <c r="AI83" s="1394">
        <v>0</v>
      </c>
      <c r="AJ83" s="1394">
        <v>0</v>
      </c>
      <c r="AK83" s="1394">
        <v>0</v>
      </c>
      <c r="AL83" s="1394"/>
      <c r="AM83" s="1394">
        <v>0</v>
      </c>
      <c r="AN83" s="1394">
        <v>0</v>
      </c>
      <c r="AO83" s="1394">
        <v>0</v>
      </c>
      <c r="AP83" s="1394">
        <v>20.137657698691783</v>
      </c>
      <c r="AQ83" s="1394">
        <v>20.137657698691783</v>
      </c>
      <c r="AR83" s="1394"/>
      <c r="AS83" s="1394">
        <v>0.17295026866812097</v>
      </c>
      <c r="AT83" s="1394">
        <v>0.33360613951357398</v>
      </c>
      <c r="AU83" s="1394">
        <v>4.1198848810226005</v>
      </c>
      <c r="AV83" s="1394">
        <v>0.81292126986248769</v>
      </c>
      <c r="AW83" s="1394">
        <v>5.4393625590667831</v>
      </c>
      <c r="AX83" s="1394"/>
      <c r="AY83" s="1394">
        <v>0.85091532184715535</v>
      </c>
      <c r="AZ83" s="1394">
        <v>1.6413422064067849</v>
      </c>
      <c r="BA83" s="1394">
        <v>20.269833614631196</v>
      </c>
      <c r="BB83" s="1394">
        <v>3.9995726477234399</v>
      </c>
      <c r="BC83" s="1394">
        <v>26.761663790608576</v>
      </c>
      <c r="BD83" s="1394"/>
      <c r="BE83" s="1394">
        <v>5.1677540278034559</v>
      </c>
      <c r="BF83" s="1394">
        <v>9.9681514486655942</v>
      </c>
      <c r="BG83" s="1394">
        <v>123.10216024495533</v>
      </c>
      <c r="BH83" s="1394">
        <v>134.04864334751784</v>
      </c>
      <c r="BI83" s="1394">
        <v>272.28670906894223</v>
      </c>
      <c r="BJ83" s="1374"/>
    </row>
    <row r="84" spans="1:62">
      <c r="A84" s="1396">
        <v>22</v>
      </c>
      <c r="B84" s="1385" t="s">
        <v>908</v>
      </c>
      <c r="C84" s="1394">
        <v>0</v>
      </c>
      <c r="D84" s="1394">
        <v>0</v>
      </c>
      <c r="E84" s="1394">
        <v>0</v>
      </c>
      <c r="F84" s="1394">
        <v>0</v>
      </c>
      <c r="G84" s="1394">
        <v>0</v>
      </c>
      <c r="H84" s="1394"/>
      <c r="I84" s="1394">
        <v>166.32948436855656</v>
      </c>
      <c r="J84" s="1394">
        <v>3.1105957747591373</v>
      </c>
      <c r="K84" s="1394">
        <v>108.42752105646748</v>
      </c>
      <c r="L84" s="1394">
        <v>96.186093311801173</v>
      </c>
      <c r="M84" s="1394">
        <v>374.05369451158435</v>
      </c>
      <c r="N84" s="1394"/>
      <c r="O84" s="1394">
        <v>76.20784752480624</v>
      </c>
      <c r="P84" s="1394">
        <v>1.4469006411001724</v>
      </c>
      <c r="Q84" s="1394">
        <v>60.367143133840365</v>
      </c>
      <c r="R84" s="1394">
        <v>52.803435166064247</v>
      </c>
      <c r="S84" s="1394">
        <v>190.82532646581103</v>
      </c>
      <c r="T84" s="1394"/>
      <c r="U84" s="1394">
        <v>0</v>
      </c>
      <c r="V84" s="1394">
        <v>0</v>
      </c>
      <c r="W84" s="1394">
        <v>0</v>
      </c>
      <c r="X84" s="1394">
        <v>555.78675700826579</v>
      </c>
      <c r="Y84" s="1394">
        <v>555.78675700826579</v>
      </c>
      <c r="Z84" s="1394"/>
      <c r="AA84" s="1394">
        <v>0</v>
      </c>
      <c r="AB84" s="1394">
        <v>0</v>
      </c>
      <c r="AC84" s="1394">
        <v>0</v>
      </c>
      <c r="AD84" s="1394">
        <v>128.46211974025175</v>
      </c>
      <c r="AE84" s="1394">
        <v>128.46211974025175</v>
      </c>
      <c r="AF84" s="1394"/>
      <c r="AG84" s="1394">
        <v>0</v>
      </c>
      <c r="AH84" s="1394">
        <v>0</v>
      </c>
      <c r="AI84" s="1394">
        <v>0</v>
      </c>
      <c r="AJ84" s="1394">
        <v>0</v>
      </c>
      <c r="AK84" s="1394">
        <v>0</v>
      </c>
      <c r="AL84" s="1394"/>
      <c r="AM84" s="1394">
        <v>0</v>
      </c>
      <c r="AN84" s="1394">
        <v>0</v>
      </c>
      <c r="AO84" s="1394">
        <v>0</v>
      </c>
      <c r="AP84" s="1394">
        <v>0</v>
      </c>
      <c r="AQ84" s="1394">
        <v>0</v>
      </c>
      <c r="AR84" s="1394"/>
      <c r="AS84" s="1394">
        <v>62.321517316753813</v>
      </c>
      <c r="AT84" s="1394">
        <v>1.1251007129060295</v>
      </c>
      <c r="AU84" s="1394">
        <v>28.534022096879553</v>
      </c>
      <c r="AV84" s="1394">
        <v>25.818708394805881</v>
      </c>
      <c r="AW84" s="1394">
        <v>117.79934852134528</v>
      </c>
      <c r="AX84" s="1394"/>
      <c r="AY84" s="1394">
        <v>45.627537285250291</v>
      </c>
      <c r="AZ84" s="1394">
        <v>0.85817449142413582</v>
      </c>
      <c r="BA84" s="1394">
        <v>31.881438723815727</v>
      </c>
      <c r="BB84" s="1394">
        <v>28.148793973464233</v>
      </c>
      <c r="BC84" s="1394">
        <v>106.51594447395439</v>
      </c>
      <c r="BD84" s="1394"/>
      <c r="BE84" s="1394">
        <v>350.4863864953669</v>
      </c>
      <c r="BF84" s="1394">
        <v>6.5407716201894752</v>
      </c>
      <c r="BG84" s="1394">
        <v>229.21012501100316</v>
      </c>
      <c r="BH84" s="1394">
        <v>887.20590759465313</v>
      </c>
      <c r="BI84" s="1394">
        <v>1473.4431907212127</v>
      </c>
      <c r="BJ84" s="1374"/>
    </row>
    <row r="85" spans="1:62">
      <c r="A85" s="1396">
        <v>23</v>
      </c>
      <c r="B85" s="1385" t="s">
        <v>909</v>
      </c>
      <c r="C85" s="1394">
        <v>610.13418532275557</v>
      </c>
      <c r="D85" s="1394">
        <v>31.625925230410122</v>
      </c>
      <c r="E85" s="1394">
        <v>950.8382002295192</v>
      </c>
      <c r="F85" s="1394">
        <v>225.79946898302191</v>
      </c>
      <c r="G85" s="1394">
        <v>1818.3977797657067</v>
      </c>
      <c r="H85" s="1394"/>
      <c r="I85" s="1394">
        <v>45.668726446314054</v>
      </c>
      <c r="J85" s="1394">
        <v>2.3672099723360867</v>
      </c>
      <c r="K85" s="1394">
        <v>71.170523969275365</v>
      </c>
      <c r="L85" s="1394">
        <v>16.901157858010624</v>
      </c>
      <c r="M85" s="1394">
        <v>136.10761824593612</v>
      </c>
      <c r="N85" s="1394"/>
      <c r="O85" s="1394">
        <v>43.111277765320452</v>
      </c>
      <c r="P85" s="1394">
        <v>2.2346462138852656</v>
      </c>
      <c r="Q85" s="1394">
        <v>67.184974626995938</v>
      </c>
      <c r="R85" s="1394">
        <v>15.954693017962024</v>
      </c>
      <c r="S85" s="1394">
        <v>128.48559162416367</v>
      </c>
      <c r="T85" s="1394"/>
      <c r="U85" s="1394">
        <v>0</v>
      </c>
      <c r="V85" s="1394">
        <v>0</v>
      </c>
      <c r="W85" s="1394">
        <v>0</v>
      </c>
      <c r="X85" s="1394">
        <v>163.60317052378221</v>
      </c>
      <c r="Y85" s="1394">
        <v>163.60317052378221</v>
      </c>
      <c r="Z85" s="1394"/>
      <c r="AA85" s="1394">
        <v>0</v>
      </c>
      <c r="AB85" s="1394">
        <v>0</v>
      </c>
      <c r="AC85" s="1394">
        <v>0</v>
      </c>
      <c r="AD85" s="1394">
        <v>0</v>
      </c>
      <c r="AE85" s="1394">
        <v>0</v>
      </c>
      <c r="AF85" s="1394"/>
      <c r="AG85" s="1394">
        <v>0</v>
      </c>
      <c r="AH85" s="1394">
        <v>0</v>
      </c>
      <c r="AI85" s="1394">
        <v>0</v>
      </c>
      <c r="AJ85" s="1394">
        <v>0</v>
      </c>
      <c r="AK85" s="1394">
        <v>0</v>
      </c>
      <c r="AL85" s="1394"/>
      <c r="AM85" s="1394">
        <v>0</v>
      </c>
      <c r="AN85" s="1394">
        <v>0</v>
      </c>
      <c r="AO85" s="1394">
        <v>0</v>
      </c>
      <c r="AP85" s="1394">
        <v>0</v>
      </c>
      <c r="AQ85" s="1394">
        <v>0</v>
      </c>
      <c r="AR85" s="1394"/>
      <c r="AS85" s="1394">
        <v>12.056543781826909</v>
      </c>
      <c r="AT85" s="1394">
        <v>0.62494343269672681</v>
      </c>
      <c r="AU85" s="1394">
        <v>18.789018327888702</v>
      </c>
      <c r="AV85" s="1394">
        <v>4.4619056745148038</v>
      </c>
      <c r="AW85" s="1394">
        <v>35.932411216927143</v>
      </c>
      <c r="AX85" s="1394"/>
      <c r="AY85" s="1394">
        <v>65.032266459551224</v>
      </c>
      <c r="AZ85" s="1394">
        <v>3.3709070006065884</v>
      </c>
      <c r="BA85" s="1394">
        <v>101.34682613224817</v>
      </c>
      <c r="BB85" s="1394">
        <v>24.067248789807131</v>
      </c>
      <c r="BC85" s="1394">
        <v>193.81724838221311</v>
      </c>
      <c r="BD85" s="1394"/>
      <c r="BE85" s="1394">
        <v>776.00299977576822</v>
      </c>
      <c r="BF85" s="1394">
        <v>40.22363184993479</v>
      </c>
      <c r="BG85" s="1394">
        <v>1209.3295432859275</v>
      </c>
      <c r="BH85" s="1394">
        <v>450.78764484709876</v>
      </c>
      <c r="BI85" s="1394">
        <v>2476.3438197587293</v>
      </c>
      <c r="BJ85" s="1374"/>
    </row>
    <row r="86" spans="1:62">
      <c r="A86" s="1396">
        <v>24</v>
      </c>
      <c r="B86" s="1385" t="s">
        <v>910</v>
      </c>
      <c r="C86" s="1394">
        <v>509.04581469972192</v>
      </c>
      <c r="D86" s="1394">
        <v>3.6740554492538289</v>
      </c>
      <c r="E86" s="1394">
        <v>556.85316334044728</v>
      </c>
      <c r="F86" s="1394">
        <v>553.13324687292959</v>
      </c>
      <c r="G86" s="1394">
        <v>1622.7062803623526</v>
      </c>
      <c r="H86" s="1394"/>
      <c r="I86" s="1394">
        <v>0</v>
      </c>
      <c r="J86" s="1394">
        <v>0</v>
      </c>
      <c r="K86" s="1394">
        <v>0</v>
      </c>
      <c r="L86" s="1394">
        <v>0</v>
      </c>
      <c r="M86" s="1394">
        <v>0</v>
      </c>
      <c r="N86" s="1394"/>
      <c r="O86" s="1394">
        <v>0</v>
      </c>
      <c r="P86" s="1394">
        <v>0</v>
      </c>
      <c r="Q86" s="1394">
        <v>0</v>
      </c>
      <c r="R86" s="1394">
        <v>0</v>
      </c>
      <c r="S86" s="1394">
        <v>0</v>
      </c>
      <c r="T86" s="1394"/>
      <c r="U86" s="1394">
        <v>0</v>
      </c>
      <c r="V86" s="1394">
        <v>0</v>
      </c>
      <c r="W86" s="1394">
        <v>0</v>
      </c>
      <c r="X86" s="1394">
        <v>86.789446967001595</v>
      </c>
      <c r="Y86" s="1394">
        <v>86.789446967001595</v>
      </c>
      <c r="Z86" s="1394"/>
      <c r="AA86" s="1394">
        <v>0</v>
      </c>
      <c r="AB86" s="1394">
        <v>0</v>
      </c>
      <c r="AC86" s="1394">
        <v>0</v>
      </c>
      <c r="AD86" s="1394">
        <v>0</v>
      </c>
      <c r="AE86" s="1394">
        <v>0</v>
      </c>
      <c r="AF86" s="1394"/>
      <c r="AG86" s="1394">
        <v>0</v>
      </c>
      <c r="AH86" s="1394">
        <v>0</v>
      </c>
      <c r="AI86" s="1394">
        <v>0</v>
      </c>
      <c r="AJ86" s="1394">
        <v>0</v>
      </c>
      <c r="AK86" s="1394">
        <v>0</v>
      </c>
      <c r="AL86" s="1394"/>
      <c r="AM86" s="1394">
        <v>0</v>
      </c>
      <c r="AN86" s="1394">
        <v>0</v>
      </c>
      <c r="AO86" s="1394">
        <v>0</v>
      </c>
      <c r="AP86" s="1394">
        <v>0</v>
      </c>
      <c r="AQ86" s="1394">
        <v>0</v>
      </c>
      <c r="AR86" s="1394"/>
      <c r="AS86" s="1394">
        <v>0</v>
      </c>
      <c r="AT86" s="1394">
        <v>0</v>
      </c>
      <c r="AU86" s="1394">
        <v>0</v>
      </c>
      <c r="AV86" s="1394">
        <v>0</v>
      </c>
      <c r="AW86" s="1394">
        <v>0</v>
      </c>
      <c r="AX86" s="1394"/>
      <c r="AY86" s="1394">
        <v>62.225960177930048</v>
      </c>
      <c r="AZ86" s="1394">
        <v>0.44911798010093834</v>
      </c>
      <c r="BA86" s="1394">
        <v>68.069949239081666</v>
      </c>
      <c r="BB86" s="1394">
        <v>67.615225190108717</v>
      </c>
      <c r="BC86" s="1394">
        <v>198.3602525872214</v>
      </c>
      <c r="BD86" s="1394"/>
      <c r="BE86" s="1394">
        <v>571.27177487765198</v>
      </c>
      <c r="BF86" s="1394">
        <v>4.1231734293547673</v>
      </c>
      <c r="BG86" s="1394">
        <v>624.92311257952895</v>
      </c>
      <c r="BH86" s="1394">
        <v>707.5379190300398</v>
      </c>
      <c r="BI86" s="1394">
        <v>1907.8559799165755</v>
      </c>
      <c r="BJ86" s="1374"/>
    </row>
    <row r="87" spans="1:62" ht="25.5">
      <c r="A87" s="1396">
        <v>25</v>
      </c>
      <c r="B87" s="1398" t="s">
        <v>911</v>
      </c>
      <c r="C87" s="1394">
        <v>0</v>
      </c>
      <c r="D87" s="1394">
        <v>0</v>
      </c>
      <c r="E87" s="1394">
        <v>19.580349979761525</v>
      </c>
      <c r="F87" s="1394">
        <v>18.269149877377515</v>
      </c>
      <c r="G87" s="1394">
        <v>37.849499857139037</v>
      </c>
      <c r="H87" s="1394"/>
      <c r="I87" s="1394">
        <v>5.2688885511905514</v>
      </c>
      <c r="J87" s="1394">
        <v>0</v>
      </c>
      <c r="K87" s="1394">
        <v>178.27052108234636</v>
      </c>
      <c r="L87" s="1394">
        <v>166.33261773859456</v>
      </c>
      <c r="M87" s="1394">
        <v>349.87202737213147</v>
      </c>
      <c r="N87" s="1394"/>
      <c r="O87" s="1394">
        <v>0</v>
      </c>
      <c r="P87" s="1394">
        <v>0</v>
      </c>
      <c r="Q87" s="1394">
        <v>0</v>
      </c>
      <c r="R87" s="1394">
        <v>0</v>
      </c>
      <c r="S87" s="1394">
        <v>0</v>
      </c>
      <c r="T87" s="1394"/>
      <c r="U87" s="1394">
        <v>0</v>
      </c>
      <c r="V87" s="1394">
        <v>0</v>
      </c>
      <c r="W87" s="1394">
        <v>0</v>
      </c>
      <c r="X87" s="1394">
        <v>9.5313355522597636</v>
      </c>
      <c r="Y87" s="1394">
        <v>9.5313355522597636</v>
      </c>
      <c r="Z87" s="1394"/>
      <c r="AA87" s="1394">
        <v>0</v>
      </c>
      <c r="AB87" s="1394">
        <v>0</v>
      </c>
      <c r="AC87" s="1394">
        <v>0</v>
      </c>
      <c r="AD87" s="1394">
        <v>29.603561189776681</v>
      </c>
      <c r="AE87" s="1394">
        <v>29.603561189776681</v>
      </c>
      <c r="AF87" s="1394"/>
      <c r="AG87" s="1394">
        <v>0</v>
      </c>
      <c r="AH87" s="1394">
        <v>0</v>
      </c>
      <c r="AI87" s="1394">
        <v>0</v>
      </c>
      <c r="AJ87" s="1394">
        <v>36.225098165475146</v>
      </c>
      <c r="AK87" s="1394">
        <v>36.225098165475146</v>
      </c>
      <c r="AL87" s="1394"/>
      <c r="AM87" s="1394">
        <v>0</v>
      </c>
      <c r="AN87" s="1394">
        <v>0</v>
      </c>
      <c r="AO87" s="1394">
        <v>0</v>
      </c>
      <c r="AP87" s="1394">
        <v>0</v>
      </c>
      <c r="AQ87" s="1394">
        <v>0</v>
      </c>
      <c r="AR87" s="1394"/>
      <c r="AS87" s="1394">
        <v>2.9883645472414355</v>
      </c>
      <c r="AT87" s="1394">
        <v>0</v>
      </c>
      <c r="AU87" s="1394">
        <v>101.1099968892612</v>
      </c>
      <c r="AV87" s="1394">
        <v>94.339155795497376</v>
      </c>
      <c r="AW87" s="1394">
        <v>198.437517232</v>
      </c>
      <c r="AX87" s="1394"/>
      <c r="AY87" s="1394">
        <v>0</v>
      </c>
      <c r="AZ87" s="1394">
        <v>0</v>
      </c>
      <c r="BA87" s="1394">
        <v>9.399981506909743</v>
      </c>
      <c r="BB87" s="1394">
        <v>8.770510801482752</v>
      </c>
      <c r="BC87" s="1394">
        <v>18.170492308392497</v>
      </c>
      <c r="BD87" s="1394"/>
      <c r="BE87" s="1394">
        <v>8.2572530984319865</v>
      </c>
      <c r="BF87" s="1394">
        <v>0</v>
      </c>
      <c r="BG87" s="1394">
        <v>308.36084945827884</v>
      </c>
      <c r="BH87" s="1394">
        <v>363.07142912046385</v>
      </c>
      <c r="BI87" s="1394">
        <v>679.68953167717473</v>
      </c>
      <c r="BJ87" s="1374"/>
    </row>
    <row r="88" spans="1:62">
      <c r="A88" s="1396">
        <v>26</v>
      </c>
      <c r="B88" s="1385" t="s">
        <v>912</v>
      </c>
      <c r="C88" s="1394">
        <v>0</v>
      </c>
      <c r="D88" s="1394">
        <v>0</v>
      </c>
      <c r="E88" s="1394">
        <v>3.030332534386226</v>
      </c>
      <c r="F88" s="1394">
        <v>9.6294339716858186</v>
      </c>
      <c r="G88" s="1394">
        <v>12.659766506072044</v>
      </c>
      <c r="H88" s="1394"/>
      <c r="I88" s="1394">
        <v>1.6734983137995678</v>
      </c>
      <c r="J88" s="1394">
        <v>0.20304199386146091</v>
      </c>
      <c r="K88" s="1394">
        <v>38.014865378172281</v>
      </c>
      <c r="L88" s="1394">
        <v>81.536605669856286</v>
      </c>
      <c r="M88" s="1394">
        <v>121.42801135568959</v>
      </c>
      <c r="N88" s="1394"/>
      <c r="O88" s="1394">
        <v>0</v>
      </c>
      <c r="P88" s="1394">
        <v>0</v>
      </c>
      <c r="Q88" s="1394">
        <v>0</v>
      </c>
      <c r="R88" s="1394">
        <v>0</v>
      </c>
      <c r="S88" s="1394">
        <v>0</v>
      </c>
      <c r="T88" s="1394"/>
      <c r="U88" s="1394">
        <v>0</v>
      </c>
      <c r="V88" s="1394">
        <v>0</v>
      </c>
      <c r="W88" s="1394">
        <v>0</v>
      </c>
      <c r="X88" s="1394">
        <v>7.2208011311433049</v>
      </c>
      <c r="Y88" s="1394">
        <v>7.2208011311433049</v>
      </c>
      <c r="Z88" s="1394"/>
      <c r="AA88" s="1394">
        <v>0</v>
      </c>
      <c r="AB88" s="1394">
        <v>0</v>
      </c>
      <c r="AC88" s="1394">
        <v>0</v>
      </c>
      <c r="AD88" s="1394">
        <v>22.881861882947145</v>
      </c>
      <c r="AE88" s="1394">
        <v>22.881861882947145</v>
      </c>
      <c r="AF88" s="1394"/>
      <c r="AG88" s="1394">
        <v>0</v>
      </c>
      <c r="AH88" s="1394">
        <v>0</v>
      </c>
      <c r="AI88" s="1394">
        <v>0</v>
      </c>
      <c r="AJ88" s="1394">
        <v>77.126400540150726</v>
      </c>
      <c r="AK88" s="1394">
        <v>77.126400540150726</v>
      </c>
      <c r="AL88" s="1394"/>
      <c r="AM88" s="1394">
        <v>0</v>
      </c>
      <c r="AN88" s="1394">
        <v>0</v>
      </c>
      <c r="AO88" s="1394">
        <v>0</v>
      </c>
      <c r="AP88" s="1394">
        <v>0</v>
      </c>
      <c r="AQ88" s="1394">
        <v>0</v>
      </c>
      <c r="AR88" s="1394"/>
      <c r="AS88" s="1394">
        <v>2.2521974743742317</v>
      </c>
      <c r="AT88" s="1394">
        <v>0.27325433315103981</v>
      </c>
      <c r="AU88" s="1394">
        <v>51.160484051524563</v>
      </c>
      <c r="AV88" s="1394">
        <v>109.73213169349619</v>
      </c>
      <c r="AW88" s="1394">
        <v>163.41806755254601</v>
      </c>
      <c r="AX88" s="1394"/>
      <c r="AY88" s="1394">
        <v>0</v>
      </c>
      <c r="AZ88" s="1394">
        <v>3.1271846160759724E-2</v>
      </c>
      <c r="BA88" s="1394">
        <v>7.9445263809799647</v>
      </c>
      <c r="BB88" s="1394">
        <v>17.039905529474158</v>
      </c>
      <c r="BC88" s="1394">
        <v>25.015703756614883</v>
      </c>
      <c r="BD88" s="1394"/>
      <c r="BE88" s="1394">
        <v>3.9256957881738002</v>
      </c>
      <c r="BF88" s="1394">
        <v>0.50756817317326042</v>
      </c>
      <c r="BG88" s="1394">
        <v>100.15020834506305</v>
      </c>
      <c r="BH88" s="1394">
        <v>325.16714041875366</v>
      </c>
      <c r="BI88" s="1394">
        <v>429.75061272516376</v>
      </c>
      <c r="BJ88" s="1374"/>
    </row>
    <row r="89" spans="1:62" s="1390" customFormat="1" ht="15" customHeight="1">
      <c r="A89" s="1396">
        <v>27</v>
      </c>
      <c r="B89" s="1385" t="s">
        <v>913</v>
      </c>
      <c r="C89" s="1394">
        <v>0</v>
      </c>
      <c r="D89" s="1394">
        <v>3.2324077312332923E-2</v>
      </c>
      <c r="E89" s="1394">
        <v>5.6466730021583729</v>
      </c>
      <c r="F89" s="1394">
        <v>6.085245686434698</v>
      </c>
      <c r="G89" s="1394">
        <v>11.764242765905404</v>
      </c>
      <c r="H89" s="1394"/>
      <c r="I89" s="1394">
        <v>0</v>
      </c>
      <c r="J89" s="1394">
        <v>0.12206129626847093</v>
      </c>
      <c r="K89" s="1394">
        <v>46.487449096936608</v>
      </c>
      <c r="L89" s="1394">
        <v>51.526421947328188</v>
      </c>
      <c r="M89" s="1394">
        <v>98.135932340533259</v>
      </c>
      <c r="N89" s="1394"/>
      <c r="O89" s="1394">
        <v>0</v>
      </c>
      <c r="P89" s="1394">
        <v>0</v>
      </c>
      <c r="Q89" s="1394">
        <v>0</v>
      </c>
      <c r="R89" s="1394">
        <v>0</v>
      </c>
      <c r="S89" s="1394">
        <v>0</v>
      </c>
      <c r="T89" s="1394"/>
      <c r="U89" s="1394">
        <v>0</v>
      </c>
      <c r="V89" s="1394">
        <v>0</v>
      </c>
      <c r="W89" s="1394">
        <v>0</v>
      </c>
      <c r="X89" s="1394">
        <v>4.5631289507871209</v>
      </c>
      <c r="Y89" s="1394">
        <v>4.5631289507871209</v>
      </c>
      <c r="Z89" s="1394"/>
      <c r="AA89" s="1394">
        <v>0</v>
      </c>
      <c r="AB89" s="1394">
        <v>0</v>
      </c>
      <c r="AC89" s="1394">
        <v>0</v>
      </c>
      <c r="AD89" s="1394">
        <v>14.460014132733255</v>
      </c>
      <c r="AE89" s="1394">
        <v>14.460014132733255</v>
      </c>
      <c r="AF89" s="1394"/>
      <c r="AG89" s="1394">
        <v>0</v>
      </c>
      <c r="AH89" s="1394">
        <v>0</v>
      </c>
      <c r="AI89" s="1394">
        <v>0</v>
      </c>
      <c r="AJ89" s="1394">
        <v>48.739427216304072</v>
      </c>
      <c r="AK89" s="1394">
        <v>48.739427216304072</v>
      </c>
      <c r="AL89" s="1394"/>
      <c r="AM89" s="1394">
        <v>0</v>
      </c>
      <c r="AN89" s="1394">
        <v>0</v>
      </c>
      <c r="AO89" s="1394">
        <v>0</v>
      </c>
      <c r="AP89" s="1394">
        <v>0</v>
      </c>
      <c r="AQ89" s="1394">
        <v>0</v>
      </c>
      <c r="AR89" s="1394"/>
      <c r="AS89" s="1394">
        <v>0</v>
      </c>
      <c r="AT89" s="1394">
        <v>0.16427034369131721</v>
      </c>
      <c r="AU89" s="1394">
        <v>62.562904654806196</v>
      </c>
      <c r="AV89" s="1394">
        <v>69.344364685874638</v>
      </c>
      <c r="AW89" s="1394">
        <v>132.07153968437214</v>
      </c>
      <c r="AX89" s="1394"/>
      <c r="AY89" s="1394">
        <v>0</v>
      </c>
      <c r="AZ89" s="1394">
        <v>2.9156355482312987E-2</v>
      </c>
      <c r="BA89" s="1394">
        <v>9.7151670027256234</v>
      </c>
      <c r="BB89" s="1394">
        <v>10.768235383863798</v>
      </c>
      <c r="BC89" s="1394">
        <v>20.512558742071732</v>
      </c>
      <c r="BD89" s="1394"/>
      <c r="BE89" s="1394">
        <v>0</v>
      </c>
      <c r="BF89" s="1394">
        <v>0.34781207275443404</v>
      </c>
      <c r="BG89" s="1394">
        <v>124.41219375662681</v>
      </c>
      <c r="BH89" s="1394">
        <v>205.48683800332577</v>
      </c>
      <c r="BI89" s="1394">
        <v>330.24684383270699</v>
      </c>
      <c r="BJ89" s="1374"/>
    </row>
    <row r="90" spans="1:62" ht="15" customHeight="1">
      <c r="A90" s="1396">
        <v>28</v>
      </c>
      <c r="B90" s="1385" t="s">
        <v>914</v>
      </c>
      <c r="C90" s="1394">
        <v>0</v>
      </c>
      <c r="D90" s="1394">
        <v>0</v>
      </c>
      <c r="E90" s="1394">
        <v>11.782446140145602</v>
      </c>
      <c r="F90" s="1394">
        <v>12.2929937018523</v>
      </c>
      <c r="G90" s="1394">
        <v>24.075439841997902</v>
      </c>
      <c r="H90" s="1394"/>
      <c r="I90" s="1394">
        <v>0</v>
      </c>
      <c r="J90" s="1394">
        <v>0</v>
      </c>
      <c r="K90" s="1394">
        <v>107.27401783928784</v>
      </c>
      <c r="L90" s="1394">
        <v>111.92233004805057</v>
      </c>
      <c r="M90" s="1394">
        <v>219.19634788733839</v>
      </c>
      <c r="N90" s="1394"/>
      <c r="O90" s="1394">
        <v>0</v>
      </c>
      <c r="P90" s="1394">
        <v>0</v>
      </c>
      <c r="Q90" s="1394">
        <v>0</v>
      </c>
      <c r="R90" s="1394">
        <v>0</v>
      </c>
      <c r="S90" s="1394">
        <v>0</v>
      </c>
      <c r="T90" s="1394"/>
      <c r="U90" s="1394">
        <v>0</v>
      </c>
      <c r="V90" s="1394">
        <v>0</v>
      </c>
      <c r="W90" s="1394">
        <v>0</v>
      </c>
      <c r="X90" s="1394">
        <v>6.4134701779013161</v>
      </c>
      <c r="Y90" s="1394">
        <v>6.4134701779013161</v>
      </c>
      <c r="Z90" s="1394"/>
      <c r="AA90" s="1394">
        <v>0</v>
      </c>
      <c r="AB90" s="1394">
        <v>0</v>
      </c>
      <c r="AC90" s="1394">
        <v>0</v>
      </c>
      <c r="AD90" s="1394">
        <v>19.919722247665035</v>
      </c>
      <c r="AE90" s="1394">
        <v>19.919722247665035</v>
      </c>
      <c r="AF90" s="1394"/>
      <c r="AG90" s="1394">
        <v>0</v>
      </c>
      <c r="AH90" s="1394">
        <v>0</v>
      </c>
      <c r="AI90" s="1394">
        <v>0</v>
      </c>
      <c r="AJ90" s="1394">
        <v>24.375239493141159</v>
      </c>
      <c r="AK90" s="1394">
        <v>24.375239493141159</v>
      </c>
      <c r="AL90" s="1394"/>
      <c r="AM90" s="1394">
        <v>0</v>
      </c>
      <c r="AN90" s="1394">
        <v>0</v>
      </c>
      <c r="AO90" s="1394">
        <v>0</v>
      </c>
      <c r="AP90" s="1394">
        <v>0</v>
      </c>
      <c r="AQ90" s="1394">
        <v>0</v>
      </c>
      <c r="AR90" s="1394"/>
      <c r="AS90" s="1394">
        <v>0</v>
      </c>
      <c r="AT90" s="1394">
        <v>0</v>
      </c>
      <c r="AU90" s="1394">
        <v>60.842788500173633</v>
      </c>
      <c r="AV90" s="1394">
        <v>63.479179699990802</v>
      </c>
      <c r="AW90" s="1394">
        <v>124.32196820016443</v>
      </c>
      <c r="AX90" s="1394"/>
      <c r="AY90" s="1394">
        <v>0</v>
      </c>
      <c r="AZ90" s="1394">
        <v>0</v>
      </c>
      <c r="BA90" s="1394">
        <v>5.6564247287717624</v>
      </c>
      <c r="BB90" s="1394">
        <v>5.9015244151104245</v>
      </c>
      <c r="BC90" s="1394">
        <v>11.557949143882187</v>
      </c>
      <c r="BD90" s="1394"/>
      <c r="BE90" s="1394">
        <v>0</v>
      </c>
      <c r="BF90" s="1394">
        <v>0</v>
      </c>
      <c r="BG90" s="1394">
        <v>185.55567720837882</v>
      </c>
      <c r="BH90" s="1394">
        <v>244.30445978371162</v>
      </c>
      <c r="BI90" s="1394">
        <v>429.86013699209047</v>
      </c>
      <c r="BJ90" s="1374"/>
    </row>
    <row r="91" spans="1:62" ht="15" customHeight="1">
      <c r="A91" s="1396">
        <v>29</v>
      </c>
      <c r="B91" s="1385" t="s">
        <v>915</v>
      </c>
      <c r="C91" s="1394">
        <v>1.7660950964355322</v>
      </c>
      <c r="D91" s="1394">
        <v>4.9979373263729654</v>
      </c>
      <c r="E91" s="1394">
        <v>13.08886388130362</v>
      </c>
      <c r="F91" s="1394">
        <v>8.8684752007380681</v>
      </c>
      <c r="G91" s="1394">
        <v>28.721371504850186</v>
      </c>
      <c r="H91" s="1394"/>
      <c r="I91" s="1394">
        <v>14.332140414455978</v>
      </c>
      <c r="J91" s="1394">
        <v>40.559050126349057</v>
      </c>
      <c r="K91" s="1394">
        <v>106.21819594604845</v>
      </c>
      <c r="L91" s="1394">
        <v>71.96907578512058</v>
      </c>
      <c r="M91" s="1394">
        <v>233.07846227197405</v>
      </c>
      <c r="N91" s="1394"/>
      <c r="O91" s="1394">
        <v>0</v>
      </c>
      <c r="P91" s="1394">
        <v>0</v>
      </c>
      <c r="Q91" s="1394">
        <v>0</v>
      </c>
      <c r="R91" s="1394">
        <v>0</v>
      </c>
      <c r="S91" s="1394">
        <v>0</v>
      </c>
      <c r="T91" s="1394"/>
      <c r="U91" s="1394">
        <v>0</v>
      </c>
      <c r="V91" s="1394">
        <v>0</v>
      </c>
      <c r="W91" s="1394">
        <v>0</v>
      </c>
      <c r="X91" s="1394">
        <v>8.9193806770738231</v>
      </c>
      <c r="Y91" s="1394">
        <v>8.9193806770738231</v>
      </c>
      <c r="Z91" s="1394"/>
      <c r="AA91" s="1394">
        <v>0</v>
      </c>
      <c r="AB91" s="1394">
        <v>0</v>
      </c>
      <c r="AC91" s="1394">
        <v>0</v>
      </c>
      <c r="AD91" s="1394">
        <v>27.385826386705297</v>
      </c>
      <c r="AE91" s="1394">
        <v>27.385826386705297</v>
      </c>
      <c r="AF91" s="1394"/>
      <c r="AG91" s="1394">
        <v>0</v>
      </c>
      <c r="AH91" s="1394">
        <v>0</v>
      </c>
      <c r="AI91" s="1394">
        <v>0</v>
      </c>
      <c r="AJ91" s="1394">
        <v>54.771652773410594</v>
      </c>
      <c r="AK91" s="1394">
        <v>54.771652773410594</v>
      </c>
      <c r="AL91" s="1394"/>
      <c r="AM91" s="1394">
        <v>0</v>
      </c>
      <c r="AN91" s="1394">
        <v>0</v>
      </c>
      <c r="AO91" s="1394">
        <v>0</v>
      </c>
      <c r="AP91" s="1394">
        <v>0</v>
      </c>
      <c r="AQ91" s="1394">
        <v>0</v>
      </c>
      <c r="AR91" s="1394"/>
      <c r="AS91" s="1394">
        <v>18.22333447683874</v>
      </c>
      <c r="AT91" s="1394">
        <v>51.570883004315263</v>
      </c>
      <c r="AU91" s="1394">
        <v>135.05656910107186</v>
      </c>
      <c r="AV91" s="1394">
        <v>91.508769946068895</v>
      </c>
      <c r="AW91" s="1394">
        <v>296.35955652829477</v>
      </c>
      <c r="AX91" s="1394"/>
      <c r="AY91" s="1394">
        <v>2.4427890539888901</v>
      </c>
      <c r="AZ91" s="1394">
        <v>6.9129383904792681</v>
      </c>
      <c r="BA91" s="1394">
        <v>18.1039704390381</v>
      </c>
      <c r="BB91" s="1394">
        <v>12.266504895267779</v>
      </c>
      <c r="BC91" s="1394">
        <v>39.726202778774038</v>
      </c>
      <c r="BD91" s="1394"/>
      <c r="BE91" s="1394">
        <v>36.764359041719139</v>
      </c>
      <c r="BF91" s="1394">
        <v>104.04080884751654</v>
      </c>
      <c r="BG91" s="1394">
        <v>272.46759936746207</v>
      </c>
      <c r="BH91" s="1394">
        <v>275.68968566438502</v>
      </c>
      <c r="BI91" s="1394">
        <v>688.96245292108279</v>
      </c>
      <c r="BJ91" s="1374"/>
    </row>
    <row r="92" spans="1:62" ht="15" customHeight="1">
      <c r="A92" s="1396">
        <v>30</v>
      </c>
      <c r="B92" s="1385" t="s">
        <v>916</v>
      </c>
      <c r="C92" s="1394">
        <v>0</v>
      </c>
      <c r="D92" s="1394">
        <v>0</v>
      </c>
      <c r="E92" s="1394">
        <v>0</v>
      </c>
      <c r="F92" s="1394">
        <v>0</v>
      </c>
      <c r="G92" s="1394">
        <v>0</v>
      </c>
      <c r="H92" s="1394"/>
      <c r="I92" s="1394">
        <v>0</v>
      </c>
      <c r="J92" s="1394">
        <v>31.674677093868805</v>
      </c>
      <c r="K92" s="1394">
        <v>54.328262286704849</v>
      </c>
      <c r="L92" s="1394">
        <v>59.950257264360076</v>
      </c>
      <c r="M92" s="1394">
        <v>145.95319664493371</v>
      </c>
      <c r="N92" s="1394"/>
      <c r="O92" s="1394">
        <v>0</v>
      </c>
      <c r="P92" s="1394">
        <v>0</v>
      </c>
      <c r="Q92" s="1394">
        <v>0</v>
      </c>
      <c r="R92" s="1394">
        <v>0</v>
      </c>
      <c r="S92" s="1394">
        <v>0</v>
      </c>
      <c r="T92" s="1394"/>
      <c r="U92" s="1394">
        <v>0</v>
      </c>
      <c r="V92" s="1394">
        <v>0</v>
      </c>
      <c r="W92" s="1394">
        <v>0</v>
      </c>
      <c r="X92" s="1394">
        <v>8.8573579668351563</v>
      </c>
      <c r="Y92" s="1394">
        <v>8.8573579668351563</v>
      </c>
      <c r="Z92" s="1394"/>
      <c r="AA92" s="1394">
        <v>0</v>
      </c>
      <c r="AB92" s="1394">
        <v>0</v>
      </c>
      <c r="AC92" s="1394">
        <v>0</v>
      </c>
      <c r="AD92" s="1394">
        <v>25.69860461287016</v>
      </c>
      <c r="AE92" s="1394">
        <v>25.69860461287016</v>
      </c>
      <c r="AF92" s="1394"/>
      <c r="AG92" s="1394">
        <v>0</v>
      </c>
      <c r="AH92" s="1394">
        <v>0</v>
      </c>
      <c r="AI92" s="1394">
        <v>0</v>
      </c>
      <c r="AJ92" s="1394">
        <v>0</v>
      </c>
      <c r="AK92" s="1394">
        <v>0</v>
      </c>
      <c r="AL92" s="1394"/>
      <c r="AM92" s="1394">
        <v>0</v>
      </c>
      <c r="AN92" s="1394">
        <v>0</v>
      </c>
      <c r="AO92" s="1394">
        <v>0</v>
      </c>
      <c r="AP92" s="1394">
        <v>0</v>
      </c>
      <c r="AQ92" s="1394">
        <v>0</v>
      </c>
      <c r="AR92" s="1394"/>
      <c r="AS92" s="1394">
        <v>0</v>
      </c>
      <c r="AT92" s="1394">
        <v>38.878368620451305</v>
      </c>
      <c r="AU92" s="1394">
        <v>48.517374760986364</v>
      </c>
      <c r="AV92" s="1394">
        <v>54.608631430925584</v>
      </c>
      <c r="AW92" s="1394">
        <v>142.00437481236327</v>
      </c>
      <c r="AX92" s="1394"/>
      <c r="AY92" s="1394">
        <v>0</v>
      </c>
      <c r="AZ92" s="1394">
        <v>5.4295188243681043</v>
      </c>
      <c r="BA92" s="1394">
        <v>9.9252469338785971</v>
      </c>
      <c r="BB92" s="1394">
        <v>10.900732468883566</v>
      </c>
      <c r="BC92" s="1394">
        <v>26.255498227130268</v>
      </c>
      <c r="BD92" s="1394"/>
      <c r="BE92" s="1394">
        <v>0</v>
      </c>
      <c r="BF92" s="1394">
        <v>75.982564538688209</v>
      </c>
      <c r="BG92" s="1394">
        <v>112.77088398156982</v>
      </c>
      <c r="BH92" s="1394">
        <v>160.01558374387454</v>
      </c>
      <c r="BI92" s="1394">
        <v>348.76903226413253</v>
      </c>
      <c r="BJ92" s="1374"/>
    </row>
    <row r="93" spans="1:62" ht="15" customHeight="1">
      <c r="A93" s="1396">
        <v>31</v>
      </c>
      <c r="B93" s="1385" t="s">
        <v>917</v>
      </c>
      <c r="C93" s="1394">
        <v>0</v>
      </c>
      <c r="D93" s="1394">
        <v>0</v>
      </c>
      <c r="E93" s="1394">
        <v>0</v>
      </c>
      <c r="F93" s="1394">
        <v>0</v>
      </c>
      <c r="G93" s="1394">
        <v>0</v>
      </c>
      <c r="H93" s="1394"/>
      <c r="I93" s="1394">
        <v>0</v>
      </c>
      <c r="J93" s="1394">
        <v>0.56012313103844624</v>
      </c>
      <c r="K93" s="1394">
        <v>18.137659532287863</v>
      </c>
      <c r="L93" s="1394">
        <v>8.9975156959664773</v>
      </c>
      <c r="M93" s="1394">
        <v>27.695298359292785</v>
      </c>
      <c r="N93" s="1394"/>
      <c r="O93" s="1394">
        <v>0</v>
      </c>
      <c r="P93" s="1394">
        <v>0.26054253785428577</v>
      </c>
      <c r="Q93" s="1394">
        <v>10.098162149517998</v>
      </c>
      <c r="R93" s="1394">
        <v>4.9393807394537452</v>
      </c>
      <c r="S93" s="1394">
        <v>15.298085426826031</v>
      </c>
      <c r="T93" s="1394"/>
      <c r="U93" s="1394">
        <v>0</v>
      </c>
      <c r="V93" s="1394">
        <v>0</v>
      </c>
      <c r="W93" s="1394">
        <v>0</v>
      </c>
      <c r="X93" s="1394">
        <v>51.989844868547515</v>
      </c>
      <c r="Y93" s="1394">
        <v>51.989844868547515</v>
      </c>
      <c r="Z93" s="1394"/>
      <c r="AA93" s="1394">
        <v>0</v>
      </c>
      <c r="AB93" s="1394">
        <v>0</v>
      </c>
      <c r="AC93" s="1394">
        <v>0</v>
      </c>
      <c r="AD93" s="1394">
        <v>12.016705314698845</v>
      </c>
      <c r="AE93" s="1394">
        <v>12.016705314698845</v>
      </c>
      <c r="AF93" s="1394"/>
      <c r="AG93" s="1394">
        <v>0</v>
      </c>
      <c r="AH93" s="1394">
        <v>0</v>
      </c>
      <c r="AI93" s="1394">
        <v>0</v>
      </c>
      <c r="AJ93" s="1394">
        <v>0</v>
      </c>
      <c r="AK93" s="1394">
        <v>0</v>
      </c>
      <c r="AL93" s="1394"/>
      <c r="AM93" s="1394">
        <v>0</v>
      </c>
      <c r="AN93" s="1394">
        <v>0</v>
      </c>
      <c r="AO93" s="1394">
        <v>0</v>
      </c>
      <c r="AP93" s="1394">
        <v>0</v>
      </c>
      <c r="AQ93" s="1394">
        <v>0</v>
      </c>
      <c r="AR93" s="1394"/>
      <c r="AS93" s="1394">
        <v>0</v>
      </c>
      <c r="AT93" s="1394">
        <v>0.20259621618476326</v>
      </c>
      <c r="AU93" s="1394">
        <v>4.773145902786549</v>
      </c>
      <c r="AV93" s="1394">
        <v>2.4151540626439578</v>
      </c>
      <c r="AW93" s="1394">
        <v>7.3908961816152701</v>
      </c>
      <c r="AX93" s="1394"/>
      <c r="AY93" s="1394">
        <v>0</v>
      </c>
      <c r="AZ93" s="1394">
        <v>0.15453097024509202</v>
      </c>
      <c r="BA93" s="1394">
        <v>5.3330987865241433</v>
      </c>
      <c r="BB93" s="1394">
        <v>2.6331167726893958</v>
      </c>
      <c r="BC93" s="1394">
        <v>8.1207465294586303</v>
      </c>
      <c r="BD93" s="1394"/>
      <c r="BE93" s="1394">
        <v>0</v>
      </c>
      <c r="BF93" s="1394">
        <v>1.1777928553225874</v>
      </c>
      <c r="BG93" s="1394">
        <v>38.342066371116552</v>
      </c>
      <c r="BH93" s="1394">
        <v>82.991717453999939</v>
      </c>
      <c r="BI93" s="1394">
        <v>122.51157668043908</v>
      </c>
      <c r="BJ93" s="1374"/>
    </row>
    <row r="94" spans="1:62" ht="15" customHeight="1">
      <c r="A94" s="1396">
        <v>32</v>
      </c>
      <c r="B94" s="1385" t="s">
        <v>918</v>
      </c>
      <c r="C94" s="1394">
        <v>0</v>
      </c>
      <c r="D94" s="1394">
        <v>0</v>
      </c>
      <c r="E94" s="1394">
        <v>0</v>
      </c>
      <c r="F94" s="1394">
        <v>0</v>
      </c>
      <c r="G94" s="1394">
        <v>0</v>
      </c>
      <c r="H94" s="1394"/>
      <c r="I94" s="1394">
        <v>0</v>
      </c>
      <c r="J94" s="1394">
        <v>0.75684090116818548</v>
      </c>
      <c r="K94" s="1394">
        <v>24.507687372325716</v>
      </c>
      <c r="L94" s="1394">
        <v>12.157483792867593</v>
      </c>
      <c r="M94" s="1394">
        <v>37.422012066361496</v>
      </c>
      <c r="N94" s="1394"/>
      <c r="O94" s="1394">
        <v>0</v>
      </c>
      <c r="P94" s="1394">
        <v>0.35204625236008841</v>
      </c>
      <c r="Q94" s="1394">
        <v>13.644682245516966</v>
      </c>
      <c r="R94" s="1394">
        <v>6.6741135348762368</v>
      </c>
      <c r="S94" s="1394">
        <v>20.670842032753292</v>
      </c>
      <c r="T94" s="1394"/>
      <c r="U94" s="1394">
        <v>0</v>
      </c>
      <c r="V94" s="1394">
        <v>0</v>
      </c>
      <c r="W94" s="1394">
        <v>0</v>
      </c>
      <c r="X94" s="1394">
        <v>70.248912893413163</v>
      </c>
      <c r="Y94" s="1394">
        <v>70.248912893413163</v>
      </c>
      <c r="Z94" s="1394"/>
      <c r="AA94" s="1394">
        <v>0</v>
      </c>
      <c r="AB94" s="1394">
        <v>0</v>
      </c>
      <c r="AC94" s="1394">
        <v>0</v>
      </c>
      <c r="AD94" s="1394">
        <v>16.237026424150557</v>
      </c>
      <c r="AE94" s="1394">
        <v>16.237026424150557</v>
      </c>
      <c r="AF94" s="1394"/>
      <c r="AG94" s="1394">
        <v>0</v>
      </c>
      <c r="AH94" s="1394">
        <v>0</v>
      </c>
      <c r="AI94" s="1394">
        <v>0</v>
      </c>
      <c r="AJ94" s="1394">
        <v>0</v>
      </c>
      <c r="AK94" s="1394">
        <v>0</v>
      </c>
      <c r="AL94" s="1394"/>
      <c r="AM94" s="1394">
        <v>0</v>
      </c>
      <c r="AN94" s="1394">
        <v>0</v>
      </c>
      <c r="AO94" s="1394">
        <v>0</v>
      </c>
      <c r="AP94" s="1394">
        <v>0</v>
      </c>
      <c r="AQ94" s="1394">
        <v>0</v>
      </c>
      <c r="AR94" s="1394"/>
      <c r="AS94" s="1394">
        <v>0</v>
      </c>
      <c r="AT94" s="1394">
        <v>0.27374892114572597</v>
      </c>
      <c r="AU94" s="1394">
        <v>6.44949627374743</v>
      </c>
      <c r="AV94" s="1394">
        <v>3.2633670633144995</v>
      </c>
      <c r="AW94" s="1394">
        <v>9.9866122582076553</v>
      </c>
      <c r="AX94" s="1394"/>
      <c r="AY94" s="1394">
        <v>0</v>
      </c>
      <c r="AZ94" s="1394">
        <v>0.20880294402742994</v>
      </c>
      <c r="BA94" s="1394">
        <v>7.2061071359947819</v>
      </c>
      <c r="BB94" s="1394">
        <v>3.5578792602773599</v>
      </c>
      <c r="BC94" s="1394">
        <v>10.972789340299572</v>
      </c>
      <c r="BD94" s="1394"/>
      <c r="BE94" s="1394">
        <v>0</v>
      </c>
      <c r="BF94" s="1394">
        <v>1.5914390187014298</v>
      </c>
      <c r="BG94" s="1394">
        <v>51.807973027584893</v>
      </c>
      <c r="BH94" s="1394">
        <v>112.13878296889941</v>
      </c>
      <c r="BI94" s="1394">
        <v>165.53819501518572</v>
      </c>
      <c r="BJ94" s="1374"/>
    </row>
    <row r="95" spans="1:62" ht="15" customHeight="1">
      <c r="A95" s="1396">
        <v>36</v>
      </c>
      <c r="B95" s="1385" t="s">
        <v>919</v>
      </c>
      <c r="C95" s="1394">
        <v>0</v>
      </c>
      <c r="D95" s="1394">
        <v>0</v>
      </c>
      <c r="E95" s="1394">
        <v>0</v>
      </c>
      <c r="F95" s="1394">
        <v>0</v>
      </c>
      <c r="G95" s="1394">
        <v>0</v>
      </c>
      <c r="H95" s="1394"/>
      <c r="I95" s="1394">
        <v>0</v>
      </c>
      <c r="J95" s="1394">
        <v>0.844541207839409</v>
      </c>
      <c r="K95" s="1394">
        <v>7.053250806175603</v>
      </c>
      <c r="L95" s="1394">
        <v>48.296723314870789</v>
      </c>
      <c r="M95" s="1394">
        <v>56.194515328885799</v>
      </c>
      <c r="N95" s="1394"/>
      <c r="O95" s="1394">
        <v>0</v>
      </c>
      <c r="P95" s="1394">
        <v>0.39284024783097232</v>
      </c>
      <c r="Q95" s="1394">
        <v>3.9269052434901197</v>
      </c>
      <c r="R95" s="1394">
        <v>26.513530287826267</v>
      </c>
      <c r="S95" s="1394">
        <v>30.83327577914736</v>
      </c>
      <c r="T95" s="1394"/>
      <c r="U95" s="1394">
        <v>0</v>
      </c>
      <c r="V95" s="1394">
        <v>0</v>
      </c>
      <c r="W95" s="1394">
        <v>0</v>
      </c>
      <c r="X95" s="1394">
        <v>279.07027202241289</v>
      </c>
      <c r="Y95" s="1394">
        <v>279.07027202241289</v>
      </c>
      <c r="Z95" s="1394"/>
      <c r="AA95" s="1394">
        <v>0</v>
      </c>
      <c r="AB95" s="1394">
        <v>0</v>
      </c>
      <c r="AC95" s="1394">
        <v>0</v>
      </c>
      <c r="AD95" s="1394">
        <v>64.503081889651185</v>
      </c>
      <c r="AE95" s="1394">
        <v>64.503081889651185</v>
      </c>
      <c r="AF95" s="1394"/>
      <c r="AG95" s="1394">
        <v>0</v>
      </c>
      <c r="AH95" s="1394">
        <v>0</v>
      </c>
      <c r="AI95" s="1394">
        <v>0</v>
      </c>
      <c r="AJ95" s="1394">
        <v>0</v>
      </c>
      <c r="AK95" s="1394">
        <v>0</v>
      </c>
      <c r="AL95" s="1394"/>
      <c r="AM95" s="1394">
        <v>0</v>
      </c>
      <c r="AN95" s="1394">
        <v>0</v>
      </c>
      <c r="AO95" s="1394">
        <v>0</v>
      </c>
      <c r="AP95" s="1394">
        <v>0</v>
      </c>
      <c r="AQ95" s="1394">
        <v>0</v>
      </c>
      <c r="AR95" s="1394"/>
      <c r="AS95" s="1394">
        <v>0</v>
      </c>
      <c r="AT95" s="1394">
        <v>0.30547007191643688</v>
      </c>
      <c r="AU95" s="1394">
        <v>1.8561488116419829</v>
      </c>
      <c r="AV95" s="1394">
        <v>12.964026012045975</v>
      </c>
      <c r="AW95" s="1394">
        <v>15.125644895604395</v>
      </c>
      <c r="AX95" s="1394"/>
      <c r="AY95" s="1394">
        <v>0</v>
      </c>
      <c r="AZ95" s="1394">
        <v>0.2329983623733401</v>
      </c>
      <c r="BA95" s="1394">
        <v>2.0738995154531241</v>
      </c>
      <c r="BB95" s="1394">
        <v>14.134002820726961</v>
      </c>
      <c r="BC95" s="1394">
        <v>16.440900698553424</v>
      </c>
      <c r="BD95" s="1394"/>
      <c r="BE95" s="1394">
        <v>0</v>
      </c>
      <c r="BF95" s="1394">
        <v>1.7758498899601585</v>
      </c>
      <c r="BG95" s="1394">
        <v>14.910204376760831</v>
      </c>
      <c r="BH95" s="1394">
        <v>445.48163634753411</v>
      </c>
      <c r="BI95" s="1394">
        <v>462.16769061425509</v>
      </c>
      <c r="BJ95" s="1374"/>
    </row>
    <row r="96" spans="1:62" ht="15" customHeight="1">
      <c r="A96" s="1399">
        <v>38</v>
      </c>
      <c r="B96" s="1400" t="s">
        <v>920</v>
      </c>
      <c r="C96" s="1394">
        <v>0</v>
      </c>
      <c r="D96" s="1394">
        <v>0</v>
      </c>
      <c r="E96" s="1394">
        <v>0</v>
      </c>
      <c r="F96" s="1394">
        <v>0</v>
      </c>
      <c r="G96" s="1394">
        <v>0</v>
      </c>
      <c r="H96" s="1394"/>
      <c r="I96" s="1394">
        <v>0</v>
      </c>
      <c r="J96" s="1394">
        <v>6.5180799037261128</v>
      </c>
      <c r="K96" s="1394">
        <v>4.9361069989493567</v>
      </c>
      <c r="L96" s="1394">
        <v>5.5292942865694554</v>
      </c>
      <c r="M96" s="1394">
        <v>16.983481189244927</v>
      </c>
      <c r="N96" s="1394"/>
      <c r="O96" s="1394">
        <v>0</v>
      </c>
      <c r="P96" s="1394">
        <v>3.0318995698416442</v>
      </c>
      <c r="Q96" s="1394">
        <v>2.7481830703695973</v>
      </c>
      <c r="R96" s="1394">
        <v>3.0354256246639575</v>
      </c>
      <c r="S96" s="1394">
        <v>8.8155082648751986</v>
      </c>
      <c r="T96" s="1394"/>
      <c r="U96" s="1394">
        <v>0</v>
      </c>
      <c r="V96" s="1394">
        <v>0</v>
      </c>
      <c r="W96" s="1394">
        <v>0</v>
      </c>
      <c r="X96" s="1394">
        <v>31.949613860652839</v>
      </c>
      <c r="Y96" s="1394">
        <v>31.949613860652839</v>
      </c>
      <c r="Z96" s="1394"/>
      <c r="AA96" s="1394">
        <v>0</v>
      </c>
      <c r="AB96" s="1394">
        <v>0</v>
      </c>
      <c r="AC96" s="1394">
        <v>0</v>
      </c>
      <c r="AD96" s="1394">
        <v>7.3846939850007107</v>
      </c>
      <c r="AE96" s="1394">
        <v>7.3846939850007107</v>
      </c>
      <c r="AF96" s="1394"/>
      <c r="AG96" s="1394">
        <v>0</v>
      </c>
      <c r="AH96" s="1394">
        <v>0</v>
      </c>
      <c r="AI96" s="1394">
        <v>0</v>
      </c>
      <c r="AJ96" s="1394">
        <v>0</v>
      </c>
      <c r="AK96" s="1394">
        <v>0</v>
      </c>
      <c r="AL96" s="1394"/>
      <c r="AM96" s="1394">
        <v>0</v>
      </c>
      <c r="AN96" s="1394">
        <v>0</v>
      </c>
      <c r="AO96" s="1394">
        <v>0</v>
      </c>
      <c r="AP96" s="1394">
        <v>0</v>
      </c>
      <c r="AQ96" s="1394">
        <v>0</v>
      </c>
      <c r="AR96" s="1394"/>
      <c r="AS96" s="1394">
        <v>0</v>
      </c>
      <c r="AT96" s="1394">
        <v>2.3575857737505514</v>
      </c>
      <c r="AU96" s="1394">
        <v>1.2989966459459281</v>
      </c>
      <c r="AV96" s="1394">
        <v>1.4841983066224371</v>
      </c>
      <c r="AW96" s="1394">
        <v>5.1407807263189165</v>
      </c>
      <c r="AX96" s="1394"/>
      <c r="AY96" s="1394">
        <v>0</v>
      </c>
      <c r="AZ96" s="1394">
        <v>1.7982567686330666</v>
      </c>
      <c r="BA96" s="1394">
        <v>1.4513860622087424</v>
      </c>
      <c r="BB96" s="1394">
        <v>1.6181441654643074</v>
      </c>
      <c r="BC96" s="1394">
        <v>4.8677869963061164</v>
      </c>
      <c r="BD96" s="1394"/>
      <c r="BE96" s="1394">
        <v>0</v>
      </c>
      <c r="BF96" s="1394">
        <v>13.705822015951373</v>
      </c>
      <c r="BG96" s="1394">
        <v>10.434672777473624</v>
      </c>
      <c r="BH96" s="1394">
        <v>51.001370228973713</v>
      </c>
      <c r="BI96" s="1394">
        <v>75.141865022398719</v>
      </c>
      <c r="BJ96" s="1374"/>
    </row>
    <row r="97" spans="1:62" ht="15" customHeight="1">
      <c r="A97" s="1401"/>
      <c r="B97" s="1402" t="s">
        <v>955</v>
      </c>
      <c r="C97" s="1403">
        <v>1129.2691659867835</v>
      </c>
      <c r="D97" s="1403">
        <v>156.92871320858316</v>
      </c>
      <c r="E97" s="1403">
        <v>1834.1695339624791</v>
      </c>
      <c r="F97" s="1403">
        <v>937.07582340614533</v>
      </c>
      <c r="G97" s="1403">
        <v>4057.4432365639909</v>
      </c>
      <c r="H97" s="1403"/>
      <c r="I97" s="1403">
        <v>318.91343095144754</v>
      </c>
      <c r="J97" s="1403">
        <v>266.61137472937395</v>
      </c>
      <c r="K97" s="1403">
        <v>3087.8312919303958</v>
      </c>
      <c r="L97" s="1403">
        <v>1430.7964165254994</v>
      </c>
      <c r="M97" s="1403">
        <v>5104.1525141367165</v>
      </c>
      <c r="N97" s="1403"/>
      <c r="O97" s="1403">
        <v>173.20418957785824</v>
      </c>
      <c r="P97" s="1403">
        <v>72.02912825550294</v>
      </c>
      <c r="Q97" s="1403">
        <v>1036.3543771179745</v>
      </c>
      <c r="R97" s="1403">
        <v>522.19361603544394</v>
      </c>
      <c r="S97" s="1403">
        <v>1803.7813109867795</v>
      </c>
      <c r="T97" s="1394"/>
      <c r="U97" s="1403">
        <v>0</v>
      </c>
      <c r="V97" s="1403">
        <v>0</v>
      </c>
      <c r="W97" s="1403">
        <v>0</v>
      </c>
      <c r="X97" s="1403">
        <v>2755.1780219967682</v>
      </c>
      <c r="Y97" s="1403">
        <v>2755.1780219967682</v>
      </c>
      <c r="Z97" s="1403"/>
      <c r="AA97" s="1403">
        <v>0</v>
      </c>
      <c r="AB97" s="1403">
        <v>0</v>
      </c>
      <c r="AC97" s="1403">
        <v>0</v>
      </c>
      <c r="AD97" s="1403">
        <v>786.10795948591465</v>
      </c>
      <c r="AE97" s="1403">
        <v>786.10795948591465</v>
      </c>
      <c r="AF97" s="1403"/>
      <c r="AG97" s="1403">
        <v>0</v>
      </c>
      <c r="AH97" s="1403">
        <v>0</v>
      </c>
      <c r="AI97" s="1403">
        <v>0</v>
      </c>
      <c r="AJ97" s="1403">
        <v>241.2378181884817</v>
      </c>
      <c r="AK97" s="1403">
        <v>241.2378181884817</v>
      </c>
      <c r="AL97" s="1394"/>
      <c r="AM97" s="1403">
        <v>0</v>
      </c>
      <c r="AN97" s="1403">
        <v>0</v>
      </c>
      <c r="AO97" s="1403">
        <v>0</v>
      </c>
      <c r="AP97" s="1403">
        <v>472.7016511175301</v>
      </c>
      <c r="AQ97" s="1403">
        <v>472.7016511175301</v>
      </c>
      <c r="AR97" s="1403"/>
      <c r="AS97" s="1403">
        <v>125.76814682925668</v>
      </c>
      <c r="AT97" s="1403">
        <v>125.90311096279984</v>
      </c>
      <c r="AU97" s="1403">
        <v>840.84686118373565</v>
      </c>
      <c r="AV97" s="1403">
        <v>654.60627583979635</v>
      </c>
      <c r="AW97" s="1403">
        <v>1747.1243948155884</v>
      </c>
      <c r="AX97" s="1403"/>
      <c r="AY97" s="1403">
        <v>198.03593872371871</v>
      </c>
      <c r="AZ97" s="1403">
        <v>74.009996407058651</v>
      </c>
      <c r="BA97" s="1403">
        <v>897.5410506846614</v>
      </c>
      <c r="BB97" s="1403">
        <v>407.59089687433323</v>
      </c>
      <c r="BC97" s="1403">
        <v>1577.1778826897723</v>
      </c>
      <c r="BD97" s="1394"/>
      <c r="BE97" s="1403">
        <v>1945.1255238774654</v>
      </c>
      <c r="BF97" s="1403">
        <v>695.48232356331846</v>
      </c>
      <c r="BG97" s="1403">
        <v>7696.7431148792466</v>
      </c>
      <c r="BH97" s="1403">
        <v>8207.4884794699137</v>
      </c>
      <c r="BI97" s="1403">
        <v>18544.839441789944</v>
      </c>
      <c r="BJ97" s="1403"/>
    </row>
    <row r="98" spans="1:62" ht="15" customHeight="1">
      <c r="A98" s="1396">
        <v>19</v>
      </c>
      <c r="B98" s="1385" t="s">
        <v>924</v>
      </c>
      <c r="C98" s="1394">
        <v>0</v>
      </c>
      <c r="D98" s="1394">
        <v>0</v>
      </c>
      <c r="E98" s="1394">
        <v>0</v>
      </c>
      <c r="F98" s="1394">
        <v>0</v>
      </c>
      <c r="G98" s="1394">
        <v>0</v>
      </c>
      <c r="H98" s="1394"/>
      <c r="I98" s="1394">
        <v>1681.9708877542992</v>
      </c>
      <c r="J98" s="1394">
        <v>168.78052706651778</v>
      </c>
      <c r="K98" s="1394">
        <v>61.766241225020131</v>
      </c>
      <c r="L98" s="1394">
        <v>54.895531646758315</v>
      </c>
      <c r="M98" s="1394">
        <v>1967.4131876925956</v>
      </c>
      <c r="N98" s="1394"/>
      <c r="O98" s="1394">
        <v>770.63535332749484</v>
      </c>
      <c r="P98" s="1394">
        <v>77.330851596586584</v>
      </c>
      <c r="Q98" s="1394">
        <v>28.299686681085959</v>
      </c>
      <c r="R98" s="1394">
        <v>25.151706093548075</v>
      </c>
      <c r="S98" s="1394">
        <v>901.41759769871555</v>
      </c>
      <c r="T98" s="1394"/>
      <c r="U98" s="1394">
        <v>0</v>
      </c>
      <c r="V98" s="1394">
        <v>0</v>
      </c>
      <c r="W98" s="1394">
        <v>0</v>
      </c>
      <c r="X98" s="1394">
        <v>266.07773358196846</v>
      </c>
      <c r="Y98" s="1394">
        <v>266.07773358196846</v>
      </c>
      <c r="Z98" s="1394"/>
      <c r="AA98" s="1394">
        <v>0</v>
      </c>
      <c r="AB98" s="1394">
        <v>0</v>
      </c>
      <c r="AC98" s="1394">
        <v>0</v>
      </c>
      <c r="AD98" s="1394">
        <v>65.082050448933558</v>
      </c>
      <c r="AE98" s="1394">
        <v>65.082050448933558</v>
      </c>
      <c r="AF98" s="1394"/>
      <c r="AG98" s="1394">
        <v>0</v>
      </c>
      <c r="AH98" s="1394">
        <v>0</v>
      </c>
      <c r="AI98" s="1394">
        <v>0</v>
      </c>
      <c r="AJ98" s="1394">
        <v>0</v>
      </c>
      <c r="AK98" s="1394">
        <v>0</v>
      </c>
      <c r="AL98" s="1394"/>
      <c r="AM98" s="1394">
        <v>0</v>
      </c>
      <c r="AN98" s="1394">
        <v>0</v>
      </c>
      <c r="AO98" s="1394">
        <v>0</v>
      </c>
      <c r="AP98" s="1394">
        <v>0</v>
      </c>
      <c r="AQ98" s="1394">
        <v>0</v>
      </c>
      <c r="AR98" s="1394"/>
      <c r="AS98" s="1394">
        <v>630.2128465401014</v>
      </c>
      <c r="AT98" s="1394">
        <v>63.239891473476483</v>
      </c>
      <c r="AU98" s="1394">
        <v>23.143015723937282</v>
      </c>
      <c r="AV98" s="1394">
        <v>20.568649263381012</v>
      </c>
      <c r="AW98" s="1394">
        <v>737.16440300089619</v>
      </c>
      <c r="AX98" s="1394"/>
      <c r="AY98" s="1394">
        <v>461.39858898175459</v>
      </c>
      <c r="AZ98" s="1394">
        <v>46.299907806409102</v>
      </c>
      <c r="BA98" s="1394">
        <v>16.943727596844152</v>
      </c>
      <c r="BB98" s="1394">
        <v>15.058953176672073</v>
      </c>
      <c r="BC98" s="1394">
        <v>539.70117756167986</v>
      </c>
      <c r="BD98" s="1394"/>
      <c r="BE98" s="1394">
        <v>3544.21767660365</v>
      </c>
      <c r="BF98" s="1394">
        <v>355.65117794298993</v>
      </c>
      <c r="BG98" s="1394">
        <v>130.15267122688752</v>
      </c>
      <c r="BH98" s="1394">
        <v>446.83462421126148</v>
      </c>
      <c r="BI98" s="1394">
        <v>4476.8561499847883</v>
      </c>
      <c r="BJ98" s="1374"/>
    </row>
    <row r="99" spans="1:62" ht="15" customHeight="1" thickBot="1">
      <c r="A99" s="1405"/>
      <c r="B99" s="1406" t="s">
        <v>956</v>
      </c>
      <c r="C99" s="1407">
        <v>1129.2691659867835</v>
      </c>
      <c r="D99" s="1407">
        <v>156.92871320858316</v>
      </c>
      <c r="E99" s="1407">
        <v>1834.1695339624791</v>
      </c>
      <c r="F99" s="1407">
        <v>937.07582340614533</v>
      </c>
      <c r="G99" s="1407">
        <v>4057.4432365639909</v>
      </c>
      <c r="H99" s="1407"/>
      <c r="I99" s="1407">
        <v>2000.8843187057466</v>
      </c>
      <c r="J99" s="1407">
        <v>435.39190179589173</v>
      </c>
      <c r="K99" s="1407">
        <v>3149.5975331554159</v>
      </c>
      <c r="L99" s="1407">
        <v>1485.6919481722578</v>
      </c>
      <c r="M99" s="1407">
        <v>7071.5657018293123</v>
      </c>
      <c r="N99" s="1407"/>
      <c r="O99" s="1407">
        <v>943.83954290535303</v>
      </c>
      <c r="P99" s="1407">
        <v>149.35997985208951</v>
      </c>
      <c r="Q99" s="1407">
        <v>1064.6540637990604</v>
      </c>
      <c r="R99" s="1407">
        <v>547.34532212899205</v>
      </c>
      <c r="S99" s="1407">
        <v>2705.1989086854951</v>
      </c>
      <c r="T99" s="1394"/>
      <c r="U99" s="1407">
        <v>0</v>
      </c>
      <c r="V99" s="1407">
        <v>0</v>
      </c>
      <c r="W99" s="1407">
        <v>0</v>
      </c>
      <c r="X99" s="1407">
        <v>3021.2557555787366</v>
      </c>
      <c r="Y99" s="1407">
        <v>3021.2557555787366</v>
      </c>
      <c r="Z99" s="1407"/>
      <c r="AA99" s="1407">
        <v>0</v>
      </c>
      <c r="AB99" s="1407">
        <v>0</v>
      </c>
      <c r="AC99" s="1407">
        <v>0</v>
      </c>
      <c r="AD99" s="1407">
        <v>851.19000993484815</v>
      </c>
      <c r="AE99" s="1407">
        <v>851.19000993484815</v>
      </c>
      <c r="AF99" s="1407"/>
      <c r="AG99" s="1407">
        <v>0</v>
      </c>
      <c r="AH99" s="1407">
        <v>0</v>
      </c>
      <c r="AI99" s="1407">
        <v>0</v>
      </c>
      <c r="AJ99" s="1407">
        <v>241.2378181884817</v>
      </c>
      <c r="AK99" s="1407">
        <v>241.2378181884817</v>
      </c>
      <c r="AL99" s="1394"/>
      <c r="AM99" s="1407">
        <v>0</v>
      </c>
      <c r="AN99" s="1407">
        <v>0</v>
      </c>
      <c r="AO99" s="1407">
        <v>0</v>
      </c>
      <c r="AP99" s="1407">
        <v>472.7016511175301</v>
      </c>
      <c r="AQ99" s="1407">
        <v>472.7016511175301</v>
      </c>
      <c r="AR99" s="1407"/>
      <c r="AS99" s="1407">
        <v>755.98099336935809</v>
      </c>
      <c r="AT99" s="1407">
        <v>189.14300243627633</v>
      </c>
      <c r="AU99" s="1407">
        <v>863.98987690767296</v>
      </c>
      <c r="AV99" s="1407">
        <v>675.17492510317732</v>
      </c>
      <c r="AW99" s="1407">
        <v>2484.2887978164845</v>
      </c>
      <c r="AX99" s="1407"/>
      <c r="AY99" s="1407">
        <v>659.43452770547333</v>
      </c>
      <c r="AZ99" s="1407">
        <v>120.30990421346775</v>
      </c>
      <c r="BA99" s="1407">
        <v>914.48477828150556</v>
      </c>
      <c r="BB99" s="1407">
        <v>422.64985005100527</v>
      </c>
      <c r="BC99" s="1407">
        <v>2116.8790602514523</v>
      </c>
      <c r="BD99" s="1394"/>
      <c r="BE99" s="1407">
        <v>5489.3432004811157</v>
      </c>
      <c r="BF99" s="1407">
        <v>828.45819309806575</v>
      </c>
      <c r="BG99" s="1407">
        <v>7826.8957861061344</v>
      </c>
      <c r="BH99" s="1407">
        <v>8654.3231036811758</v>
      </c>
      <c r="BI99" s="1407">
        <v>23021.695591774733</v>
      </c>
      <c r="BJ99" s="1407"/>
    </row>
    <row r="100" spans="1:62" ht="15" customHeight="1" thickTop="1">
      <c r="A100" s="1396"/>
      <c r="B100" s="1385"/>
      <c r="C100" s="1394"/>
      <c r="D100" s="1394"/>
      <c r="E100" s="1394"/>
      <c r="F100" s="1394"/>
      <c r="G100" s="1394"/>
      <c r="H100" s="1394"/>
      <c r="I100" s="1394"/>
      <c r="J100" s="1394"/>
      <c r="K100" s="1394"/>
      <c r="L100" s="1394"/>
      <c r="M100" s="1394"/>
      <c r="N100" s="1394"/>
      <c r="O100" s="1394"/>
      <c r="P100" s="1394"/>
      <c r="Q100" s="1394"/>
      <c r="R100" s="1394"/>
      <c r="S100" s="1394"/>
      <c r="T100" s="1394"/>
      <c r="U100" s="1394"/>
      <c r="V100" s="1394"/>
      <c r="W100" s="1394"/>
      <c r="X100" s="1394"/>
      <c r="Y100" s="1394"/>
      <c r="Z100" s="1394"/>
      <c r="AA100" s="139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94"/>
      <c r="AX100" s="1394"/>
      <c r="AY100" s="1394"/>
      <c r="AZ100" s="1394"/>
      <c r="BA100" s="1394"/>
      <c r="BB100" s="1394"/>
      <c r="BC100" s="1394"/>
      <c r="BD100" s="1394"/>
      <c r="BE100" s="1394"/>
      <c r="BF100" s="1394"/>
      <c r="BG100" s="1394"/>
      <c r="BH100" s="1394"/>
      <c r="BI100" s="1394"/>
      <c r="BJ100" s="1395"/>
    </row>
    <row r="101" spans="1:62" ht="15" customHeight="1">
      <c r="A101" s="1396"/>
      <c r="B101" s="1385"/>
      <c r="C101" s="1394"/>
      <c r="D101" s="1394"/>
      <c r="E101" s="1394"/>
      <c r="F101" s="1394"/>
      <c r="G101" s="1394"/>
      <c r="H101" s="1394"/>
      <c r="I101" s="1394"/>
      <c r="J101" s="1394"/>
      <c r="K101" s="1394"/>
      <c r="L101" s="1394"/>
      <c r="M101" s="1394"/>
      <c r="N101" s="1394"/>
      <c r="O101" s="1394"/>
      <c r="P101" s="1394"/>
      <c r="Q101" s="1394"/>
      <c r="R101" s="1394"/>
      <c r="S101" s="1394"/>
      <c r="T101" s="1394"/>
      <c r="U101" s="1394"/>
      <c r="V101" s="1394"/>
      <c r="W101" s="1394"/>
      <c r="X101" s="1394"/>
      <c r="Y101" s="1394"/>
      <c r="Z101" s="1394"/>
      <c r="AA101" s="1394"/>
      <c r="AB101" s="1394"/>
      <c r="AC101" s="1394"/>
      <c r="AD101" s="1394"/>
      <c r="AE101" s="1394"/>
      <c r="AF101" s="1394"/>
      <c r="AG101" s="1394"/>
      <c r="AH101" s="1394"/>
      <c r="AI101" s="1394"/>
      <c r="AJ101" s="1394"/>
      <c r="AK101" s="1394"/>
      <c r="AL101" s="1394"/>
      <c r="AM101" s="1394"/>
      <c r="AN101" s="1394"/>
      <c r="AO101" s="1394"/>
      <c r="AP101" s="1394"/>
      <c r="AQ101" s="1394"/>
      <c r="AR101" s="1394"/>
      <c r="AS101" s="1394"/>
      <c r="AT101" s="1394"/>
      <c r="AU101" s="1394"/>
      <c r="AV101" s="1394"/>
      <c r="AW101" s="1394"/>
      <c r="AX101" s="1394"/>
      <c r="AY101" s="1394"/>
      <c r="AZ101" s="1394"/>
      <c r="BA101" s="1394"/>
      <c r="BB101" s="1394"/>
      <c r="BC101" s="1394"/>
      <c r="BD101" s="1394"/>
      <c r="BE101" s="1394"/>
      <c r="BF101" s="1394"/>
      <c r="BG101" s="1394"/>
      <c r="BH101" s="1394"/>
      <c r="BI101" s="1394"/>
      <c r="BJ101" s="1395"/>
    </row>
    <row r="102" spans="1:62" ht="15" customHeight="1">
      <c r="A102" s="1396"/>
      <c r="B102" s="1385"/>
      <c r="C102" s="1394"/>
      <c r="D102" s="1394"/>
      <c r="E102" s="1394"/>
      <c r="F102" s="1394"/>
      <c r="G102" s="1394"/>
      <c r="H102" s="1394"/>
      <c r="I102" s="1394"/>
      <c r="J102" s="1394"/>
      <c r="K102" s="1394"/>
      <c r="L102" s="1394"/>
      <c r="M102" s="1394"/>
      <c r="N102" s="1394"/>
      <c r="O102" s="1394"/>
      <c r="P102" s="1394"/>
      <c r="Q102" s="1394"/>
      <c r="R102" s="1394"/>
      <c r="S102" s="1394"/>
      <c r="T102" s="1394"/>
      <c r="U102" s="1394"/>
      <c r="V102" s="1394"/>
      <c r="W102" s="1394"/>
      <c r="X102" s="1394"/>
      <c r="Y102" s="1394"/>
      <c r="Z102" s="1394"/>
      <c r="AA102" s="139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94"/>
      <c r="AX102" s="1394"/>
      <c r="AY102" s="1394"/>
      <c r="AZ102" s="1394"/>
      <c r="BA102" s="1394"/>
      <c r="BB102" s="1394"/>
      <c r="BC102" s="1394"/>
      <c r="BD102" s="1394"/>
      <c r="BE102" s="1394"/>
      <c r="BF102" s="1394"/>
      <c r="BG102" s="1394"/>
      <c r="BH102" s="1394"/>
      <c r="BI102" s="1394"/>
      <c r="BJ102" s="1395"/>
    </row>
    <row r="103" spans="1:62" ht="15" customHeight="1">
      <c r="A103" s="1392">
        <v>2012</v>
      </c>
      <c r="B103" s="1400"/>
      <c r="C103" s="1394"/>
      <c r="D103" s="1394"/>
      <c r="E103" s="1394"/>
      <c r="F103" s="1394"/>
      <c r="G103" s="1394"/>
      <c r="H103" s="1394"/>
      <c r="I103" s="1394"/>
      <c r="J103" s="1394"/>
      <c r="K103" s="1394"/>
      <c r="L103" s="1394"/>
      <c r="M103" s="1394"/>
      <c r="N103" s="1394"/>
      <c r="O103" s="1394"/>
      <c r="P103" s="1394"/>
      <c r="Q103" s="1394"/>
      <c r="R103" s="1394"/>
      <c r="S103" s="1394"/>
      <c r="T103" s="1394"/>
      <c r="U103" s="1394"/>
      <c r="V103" s="1394"/>
      <c r="W103" s="1394"/>
      <c r="X103" s="1394"/>
      <c r="Y103" s="1394"/>
      <c r="Z103" s="1394"/>
      <c r="AA103" s="1394"/>
      <c r="AB103" s="1394"/>
      <c r="AC103" s="1394"/>
      <c r="AD103" s="1394"/>
      <c r="AE103" s="1394"/>
      <c r="AF103" s="1394"/>
      <c r="AG103" s="1394"/>
      <c r="AH103" s="1394"/>
      <c r="AI103" s="1394"/>
      <c r="AJ103" s="1394"/>
      <c r="AK103" s="1394"/>
      <c r="AL103" s="1394"/>
      <c r="AM103" s="1394"/>
      <c r="AN103" s="1394"/>
      <c r="AO103" s="1394"/>
      <c r="AP103" s="1394"/>
      <c r="AQ103" s="1394"/>
      <c r="AR103" s="1394"/>
      <c r="AS103" s="1394"/>
      <c r="AT103" s="1394"/>
      <c r="AU103" s="1394"/>
      <c r="AV103" s="1394"/>
      <c r="AW103" s="1394"/>
      <c r="AX103" s="1394"/>
      <c r="AY103" s="1394"/>
      <c r="AZ103" s="1394"/>
      <c r="BA103" s="1394"/>
      <c r="BB103" s="1394"/>
      <c r="BC103" s="1394"/>
      <c r="BD103" s="1394"/>
      <c r="BE103" s="1394"/>
      <c r="BF103" s="1394"/>
      <c r="BG103" s="1394"/>
      <c r="BH103" s="1394"/>
      <c r="BI103" s="1394"/>
    </row>
    <row r="104" spans="1:62" ht="15" customHeight="1">
      <c r="A104" s="1393" t="s">
        <v>895</v>
      </c>
      <c r="B104" s="1385" t="s">
        <v>896</v>
      </c>
      <c r="C104" s="1394">
        <v>0</v>
      </c>
      <c r="D104" s="1394">
        <v>100.30337450818534</v>
      </c>
      <c r="E104" s="1394">
        <v>74.673039730040102</v>
      </c>
      <c r="F104" s="1394">
        <v>64.074753737451942</v>
      </c>
      <c r="G104" s="1394">
        <v>239.0511679756774</v>
      </c>
      <c r="H104" s="1394"/>
      <c r="I104" s="1394">
        <v>0</v>
      </c>
      <c r="J104" s="1394">
        <v>7.5077376128881248</v>
      </c>
      <c r="K104" s="1394">
        <v>5.5892993809910241</v>
      </c>
      <c r="L104" s="1394">
        <v>4.7960145013062832</v>
      </c>
      <c r="M104" s="1394">
        <v>17.893051495185432</v>
      </c>
      <c r="N104" s="1394"/>
      <c r="O104" s="1394">
        <v>0</v>
      </c>
      <c r="P104" s="1394">
        <v>7.0873043065663879</v>
      </c>
      <c r="Q104" s="1394">
        <v>5.2762986156555263</v>
      </c>
      <c r="R104" s="1394">
        <v>4.5274376892331301</v>
      </c>
      <c r="S104" s="1394">
        <v>16.891040611455047</v>
      </c>
      <c r="T104" s="1394"/>
      <c r="U104" s="1394">
        <v>0</v>
      </c>
      <c r="V104" s="1394">
        <v>0</v>
      </c>
      <c r="W104" s="1394">
        <v>0</v>
      </c>
      <c r="X104" s="1394">
        <v>46.425409719479532</v>
      </c>
      <c r="Y104" s="1394">
        <v>46.425409719479532</v>
      </c>
      <c r="Z104" s="1394"/>
      <c r="AA104" s="1394">
        <v>0</v>
      </c>
      <c r="AB104" s="1394">
        <v>0</v>
      </c>
      <c r="AC104" s="1394">
        <v>0</v>
      </c>
      <c r="AD104" s="1394">
        <v>0</v>
      </c>
      <c r="AE104" s="1394">
        <v>0</v>
      </c>
      <c r="AF104" s="1394"/>
      <c r="AG104" s="1394">
        <v>0</v>
      </c>
      <c r="AH104" s="1394">
        <v>0</v>
      </c>
      <c r="AI104" s="1394">
        <v>0</v>
      </c>
      <c r="AJ104" s="1394">
        <v>0</v>
      </c>
      <c r="AK104" s="1394">
        <v>0</v>
      </c>
      <c r="AL104" s="1394"/>
      <c r="AM104" s="1394">
        <v>0</v>
      </c>
      <c r="AN104" s="1394">
        <v>0</v>
      </c>
      <c r="AO104" s="1394">
        <v>0</v>
      </c>
      <c r="AP104" s="1394">
        <v>0</v>
      </c>
      <c r="AQ104" s="1394">
        <v>0</v>
      </c>
      <c r="AR104" s="1394"/>
      <c r="AS104" s="1394">
        <v>0</v>
      </c>
      <c r="AT104" s="1394">
        <v>1.9820427298024652</v>
      </c>
      <c r="AU104" s="1394">
        <v>1.4755750365816309</v>
      </c>
      <c r="AV104" s="1394">
        <v>1.2661478283448588</v>
      </c>
      <c r="AW104" s="1394">
        <v>4.7237655947289552</v>
      </c>
      <c r="AX104" s="1394"/>
      <c r="AY104" s="1394">
        <v>0</v>
      </c>
      <c r="AZ104" s="1394">
        <v>10.691018360752691</v>
      </c>
      <c r="BA104" s="1394">
        <v>7.9591623185312228</v>
      </c>
      <c r="BB104" s="1394">
        <v>6.8295246498601481</v>
      </c>
      <c r="BC104" s="1394">
        <v>25.47970532914406</v>
      </c>
      <c r="BD104" s="1394"/>
      <c r="BE104" s="1394">
        <v>0</v>
      </c>
      <c r="BF104" s="1394">
        <v>127.57147751819502</v>
      </c>
      <c r="BG104" s="1394">
        <v>94.973375081799503</v>
      </c>
      <c r="BH104" s="1394">
        <v>127.91928812567589</v>
      </c>
      <c r="BI104" s="1394">
        <v>350.4641407256704</v>
      </c>
      <c r="BJ104" s="1374"/>
    </row>
    <row r="105" spans="1:62" ht="15" customHeight="1">
      <c r="A105" s="1396">
        <v>10</v>
      </c>
      <c r="B105" s="1385" t="s">
        <v>897</v>
      </c>
      <c r="C105" s="1394">
        <v>0</v>
      </c>
      <c r="D105" s="1394">
        <v>0</v>
      </c>
      <c r="E105" s="1394">
        <v>0</v>
      </c>
      <c r="F105" s="1394">
        <v>0</v>
      </c>
      <c r="G105" s="1394">
        <v>0</v>
      </c>
      <c r="H105" s="1394"/>
      <c r="I105" s="1394">
        <v>18.854241845870071</v>
      </c>
      <c r="J105" s="1394">
        <v>75.742914945589433</v>
      </c>
      <c r="K105" s="1394">
        <v>1038.6730272793138</v>
      </c>
      <c r="L105" s="1394">
        <v>266.23171398427894</v>
      </c>
      <c r="M105" s="1394">
        <v>1399.5018980550522</v>
      </c>
      <c r="N105" s="1394"/>
      <c r="O105" s="1394">
        <v>2.1519023993195554</v>
      </c>
      <c r="P105" s="1394">
        <v>8.6448111642618706</v>
      </c>
      <c r="Q105" s="1394">
        <v>118.54748643740631</v>
      </c>
      <c r="R105" s="1394">
        <v>30.74913650982883</v>
      </c>
      <c r="S105" s="1394">
        <v>160.09333651081658</v>
      </c>
      <c r="T105" s="1394"/>
      <c r="U105" s="1394">
        <v>0</v>
      </c>
      <c r="V105" s="1394">
        <v>0</v>
      </c>
      <c r="W105" s="1394">
        <v>0</v>
      </c>
      <c r="X105" s="1394">
        <v>198.40086330969675</v>
      </c>
      <c r="Y105" s="1394">
        <v>198.40086330969675</v>
      </c>
      <c r="Z105" s="1394"/>
      <c r="AA105" s="1394">
        <v>0</v>
      </c>
      <c r="AB105" s="1394">
        <v>0</v>
      </c>
      <c r="AC105" s="1394">
        <v>0</v>
      </c>
      <c r="AD105" s="1394">
        <v>0</v>
      </c>
      <c r="AE105" s="1394">
        <v>0</v>
      </c>
      <c r="AF105" s="1394"/>
      <c r="AG105" s="1394">
        <v>0</v>
      </c>
      <c r="AH105" s="1394">
        <v>0</v>
      </c>
      <c r="AI105" s="1394">
        <v>0</v>
      </c>
      <c r="AJ105" s="1394">
        <v>0</v>
      </c>
      <c r="AK105" s="1394">
        <v>0</v>
      </c>
      <c r="AL105" s="1394"/>
      <c r="AM105" s="1394">
        <v>0</v>
      </c>
      <c r="AN105" s="1394">
        <v>0</v>
      </c>
      <c r="AO105" s="1394">
        <v>0</v>
      </c>
      <c r="AP105" s="1394">
        <v>207.53379396156865</v>
      </c>
      <c r="AQ105" s="1394">
        <v>207.53379396156865</v>
      </c>
      <c r="AR105" s="1394"/>
      <c r="AS105" s="1394">
        <v>0</v>
      </c>
      <c r="AT105" s="1394">
        <v>0</v>
      </c>
      <c r="AU105" s="1394">
        <v>0</v>
      </c>
      <c r="AV105" s="1394">
        <v>0</v>
      </c>
      <c r="AW105" s="1394">
        <v>0</v>
      </c>
      <c r="AX105" s="1394"/>
      <c r="AY105" s="1394">
        <v>4.2727271502520106</v>
      </c>
      <c r="AZ105" s="1394">
        <v>17.164774472124321</v>
      </c>
      <c r="BA105" s="1394">
        <v>235.38291702049457</v>
      </c>
      <c r="BB105" s="1394">
        <v>60.333132559659411</v>
      </c>
      <c r="BC105" s="1394">
        <v>317.15355120253031</v>
      </c>
      <c r="BD105" s="1394"/>
      <c r="BE105" s="1394">
        <v>25.278871395441634</v>
      </c>
      <c r="BF105" s="1394">
        <v>101.55250058197562</v>
      </c>
      <c r="BG105" s="1394">
        <v>1392.6034307372149</v>
      </c>
      <c r="BH105" s="1394">
        <v>763.24864032503262</v>
      </c>
      <c r="BI105" s="1394">
        <v>2282.6834430396648</v>
      </c>
      <c r="BJ105" s="1374"/>
    </row>
    <row r="106" spans="1:62" ht="15" customHeight="1">
      <c r="A106" s="1396">
        <v>11</v>
      </c>
      <c r="B106" s="1385" t="s">
        <v>898</v>
      </c>
      <c r="C106" s="1394">
        <v>0</v>
      </c>
      <c r="D106" s="1394">
        <v>0</v>
      </c>
      <c r="E106" s="1394">
        <v>0</v>
      </c>
      <c r="F106" s="1394">
        <v>0</v>
      </c>
      <c r="G106" s="1394">
        <v>0</v>
      </c>
      <c r="H106" s="1394"/>
      <c r="I106" s="1394">
        <v>4.521676439028079</v>
      </c>
      <c r="J106" s="1394">
        <v>18.164875402179014</v>
      </c>
      <c r="K106" s="1394">
        <v>249.09743885202136</v>
      </c>
      <c r="L106" s="1394">
        <v>63.84842616774143</v>
      </c>
      <c r="M106" s="1394">
        <v>335.6324168609699</v>
      </c>
      <c r="N106" s="1394"/>
      <c r="O106" s="1394">
        <v>0.51607518656193441</v>
      </c>
      <c r="P106" s="1394">
        <v>2.0732225289584929</v>
      </c>
      <c r="Q106" s="1394">
        <v>28.430386154584959</v>
      </c>
      <c r="R106" s="1394">
        <v>7.3743429841177415</v>
      </c>
      <c r="S106" s="1394">
        <v>38.394026854223128</v>
      </c>
      <c r="T106" s="1394"/>
      <c r="U106" s="1394">
        <v>0</v>
      </c>
      <c r="V106" s="1394">
        <v>0</v>
      </c>
      <c r="W106" s="1394">
        <v>0</v>
      </c>
      <c r="X106" s="1394">
        <v>47.581043907463844</v>
      </c>
      <c r="Y106" s="1394">
        <v>47.581043907463844</v>
      </c>
      <c r="Z106" s="1394"/>
      <c r="AA106" s="1394">
        <v>0</v>
      </c>
      <c r="AB106" s="1394">
        <v>0</v>
      </c>
      <c r="AC106" s="1394">
        <v>0</v>
      </c>
      <c r="AD106" s="1394">
        <v>0</v>
      </c>
      <c r="AE106" s="1394">
        <v>0</v>
      </c>
      <c r="AF106" s="1394"/>
      <c r="AG106" s="1394">
        <v>0</v>
      </c>
      <c r="AH106" s="1394">
        <v>0</v>
      </c>
      <c r="AI106" s="1394">
        <v>0</v>
      </c>
      <c r="AJ106" s="1394">
        <v>0</v>
      </c>
      <c r="AK106" s="1394">
        <v>0</v>
      </c>
      <c r="AL106" s="1394"/>
      <c r="AM106" s="1394">
        <v>0</v>
      </c>
      <c r="AN106" s="1394">
        <v>0</v>
      </c>
      <c r="AO106" s="1394">
        <v>0</v>
      </c>
      <c r="AP106" s="1394">
        <v>49.771328602305189</v>
      </c>
      <c r="AQ106" s="1394">
        <v>49.771328602305189</v>
      </c>
      <c r="AR106" s="1394"/>
      <c r="AS106" s="1394">
        <v>0</v>
      </c>
      <c r="AT106" s="1394">
        <v>0</v>
      </c>
      <c r="AU106" s="1394">
        <v>0</v>
      </c>
      <c r="AV106" s="1394">
        <v>0</v>
      </c>
      <c r="AW106" s="1394">
        <v>0</v>
      </c>
      <c r="AX106" s="1394"/>
      <c r="AY106" s="1394">
        <v>1.0246972455125278</v>
      </c>
      <c r="AZ106" s="1394">
        <v>4.1165036996083746</v>
      </c>
      <c r="BA106" s="1394">
        <v>56.450182337849178</v>
      </c>
      <c r="BB106" s="1394">
        <v>14.469258759801406</v>
      </c>
      <c r="BC106" s="1394">
        <v>76.060642042771491</v>
      </c>
      <c r="BD106" s="1394"/>
      <c r="BE106" s="1394">
        <v>6.0624488711025402</v>
      </c>
      <c r="BF106" s="1394">
        <v>24.354601630745879</v>
      </c>
      <c r="BG106" s="1394">
        <v>333.97800734445553</v>
      </c>
      <c r="BH106" s="1394">
        <v>183.04440042142963</v>
      </c>
      <c r="BI106" s="1394">
        <v>547.43945826773358</v>
      </c>
      <c r="BJ106" s="1374"/>
    </row>
    <row r="107" spans="1:62" ht="15" customHeight="1">
      <c r="A107" s="1396">
        <v>12</v>
      </c>
      <c r="B107" s="1385" t="s">
        <v>899</v>
      </c>
      <c r="C107" s="1394">
        <v>0</v>
      </c>
      <c r="D107" s="1394">
        <v>0</v>
      </c>
      <c r="E107" s="1394">
        <v>0</v>
      </c>
      <c r="F107" s="1394">
        <v>0</v>
      </c>
      <c r="G107" s="1394">
        <v>0</v>
      </c>
      <c r="H107" s="1394"/>
      <c r="I107" s="1394">
        <v>0</v>
      </c>
      <c r="J107" s="1394">
        <v>0</v>
      </c>
      <c r="K107" s="1394">
        <v>5.3091728017224868</v>
      </c>
      <c r="L107" s="1394">
        <v>4.1108375378993385</v>
      </c>
      <c r="M107" s="1394">
        <v>9.4200103396218253</v>
      </c>
      <c r="N107" s="1394"/>
      <c r="O107" s="1394">
        <v>0</v>
      </c>
      <c r="P107" s="1394">
        <v>0</v>
      </c>
      <c r="Q107" s="1394">
        <v>0.60595497733743642</v>
      </c>
      <c r="R107" s="1394">
        <v>0</v>
      </c>
      <c r="S107" s="1394">
        <v>0.60595497733743642</v>
      </c>
      <c r="T107" s="1394"/>
      <c r="U107" s="1394">
        <v>0</v>
      </c>
      <c r="V107" s="1394">
        <v>0</v>
      </c>
      <c r="W107" s="1394">
        <v>0</v>
      </c>
      <c r="X107" s="1394">
        <v>3.063473183714311</v>
      </c>
      <c r="Y107" s="1394">
        <v>3.063473183714311</v>
      </c>
      <c r="Z107" s="1394"/>
      <c r="AA107" s="1394">
        <v>0</v>
      </c>
      <c r="AB107" s="1394">
        <v>0</v>
      </c>
      <c r="AC107" s="1394">
        <v>0</v>
      </c>
      <c r="AD107" s="1394">
        <v>0</v>
      </c>
      <c r="AE107" s="1394">
        <v>0</v>
      </c>
      <c r="AF107" s="1394"/>
      <c r="AG107" s="1394">
        <v>0</v>
      </c>
      <c r="AH107" s="1394">
        <v>0</v>
      </c>
      <c r="AI107" s="1394">
        <v>0</v>
      </c>
      <c r="AJ107" s="1394">
        <v>0</v>
      </c>
      <c r="AK107" s="1394">
        <v>0</v>
      </c>
      <c r="AL107" s="1394"/>
      <c r="AM107" s="1394">
        <v>0</v>
      </c>
      <c r="AN107" s="1394">
        <v>0</v>
      </c>
      <c r="AO107" s="1394">
        <v>0</v>
      </c>
      <c r="AP107" s="1394">
        <v>3.2044931756336945</v>
      </c>
      <c r="AQ107" s="1394">
        <v>3.2044931756336945</v>
      </c>
      <c r="AR107" s="1394"/>
      <c r="AS107" s="1394">
        <v>0</v>
      </c>
      <c r="AT107" s="1394">
        <v>0</v>
      </c>
      <c r="AU107" s="1394">
        <v>0</v>
      </c>
      <c r="AV107" s="1394">
        <v>0</v>
      </c>
      <c r="AW107" s="1394">
        <v>0</v>
      </c>
      <c r="AX107" s="1394"/>
      <c r="AY107" s="1394">
        <v>0</v>
      </c>
      <c r="AZ107" s="1394">
        <v>0</v>
      </c>
      <c r="BA107" s="1394">
        <v>1.2031587883905372</v>
      </c>
      <c r="BB107" s="1394">
        <v>0.93159339431646493</v>
      </c>
      <c r="BC107" s="1394">
        <v>2.1347521827070022</v>
      </c>
      <c r="BD107" s="1394"/>
      <c r="BE107" s="1394">
        <v>0</v>
      </c>
      <c r="BF107" s="1394">
        <v>0</v>
      </c>
      <c r="BG107" s="1394">
        <v>7.1182865674504603</v>
      </c>
      <c r="BH107" s="1394">
        <v>11.31039729156381</v>
      </c>
      <c r="BI107" s="1394">
        <v>18.428683859014271</v>
      </c>
      <c r="BJ107" s="1374"/>
    </row>
    <row r="108" spans="1:62" ht="15" customHeight="1">
      <c r="A108" s="1396">
        <v>13</v>
      </c>
      <c r="B108" s="1385" t="s">
        <v>900</v>
      </c>
      <c r="C108" s="1394">
        <v>0</v>
      </c>
      <c r="D108" s="1394">
        <v>0</v>
      </c>
      <c r="E108" s="1394">
        <v>0</v>
      </c>
      <c r="F108" s="1394">
        <v>0</v>
      </c>
      <c r="G108" s="1394">
        <v>0</v>
      </c>
      <c r="H108" s="1394"/>
      <c r="I108" s="1394">
        <v>14.131948736279339</v>
      </c>
      <c r="J108" s="1394">
        <v>10.94626331269486</v>
      </c>
      <c r="K108" s="1394">
        <v>123.05230688519428</v>
      </c>
      <c r="L108" s="1394">
        <v>34.195174884966967</v>
      </c>
      <c r="M108" s="1394">
        <v>182.32569381913547</v>
      </c>
      <c r="N108" s="1394"/>
      <c r="O108" s="1394">
        <v>3.9709728465749117</v>
      </c>
      <c r="P108" s="1394">
        <v>3.0758188553700143</v>
      </c>
      <c r="Q108" s="1394">
        <v>34.576786150878583</v>
      </c>
      <c r="R108" s="1394">
        <v>9.6085906824365157</v>
      </c>
      <c r="S108" s="1394">
        <v>51.232168535260023</v>
      </c>
      <c r="T108" s="1394"/>
      <c r="U108" s="1394">
        <v>0</v>
      </c>
      <c r="V108" s="1394">
        <v>0</v>
      </c>
      <c r="W108" s="1394">
        <v>0</v>
      </c>
      <c r="X108" s="1394">
        <v>80.476652713108635</v>
      </c>
      <c r="Y108" s="1394">
        <v>80.476652713108635</v>
      </c>
      <c r="Z108" s="1394"/>
      <c r="AA108" s="1394">
        <v>0</v>
      </c>
      <c r="AB108" s="1394">
        <v>0</v>
      </c>
      <c r="AC108" s="1394">
        <v>0</v>
      </c>
      <c r="AD108" s="1394">
        <v>0</v>
      </c>
      <c r="AE108" s="1394">
        <v>0</v>
      </c>
      <c r="AF108" s="1394"/>
      <c r="AG108" s="1394">
        <v>0</v>
      </c>
      <c r="AH108" s="1394">
        <v>0</v>
      </c>
      <c r="AI108" s="1394">
        <v>0</v>
      </c>
      <c r="AJ108" s="1394">
        <v>0</v>
      </c>
      <c r="AK108" s="1394">
        <v>0</v>
      </c>
      <c r="AL108" s="1394"/>
      <c r="AM108" s="1394">
        <v>0</v>
      </c>
      <c r="AN108" s="1394">
        <v>0</v>
      </c>
      <c r="AO108" s="1394">
        <v>0</v>
      </c>
      <c r="AP108" s="1394">
        <v>0</v>
      </c>
      <c r="AQ108" s="1394">
        <v>0</v>
      </c>
      <c r="AR108" s="1394"/>
      <c r="AS108" s="1394">
        <v>15.604496200485157</v>
      </c>
      <c r="AT108" s="1394">
        <v>12.086862715115407</v>
      </c>
      <c r="AU108" s="1394">
        <v>135.87434338206427</v>
      </c>
      <c r="AV108" s="1394">
        <v>37.758308250690575</v>
      </c>
      <c r="AW108" s="1394">
        <v>201.32401054835543</v>
      </c>
      <c r="AX108" s="1394"/>
      <c r="AY108" s="1394">
        <v>0</v>
      </c>
      <c r="AZ108" s="1394">
        <v>0</v>
      </c>
      <c r="BA108" s="1394">
        <v>0</v>
      </c>
      <c r="BB108" s="1394">
        <v>0</v>
      </c>
      <c r="BC108" s="1394">
        <v>0</v>
      </c>
      <c r="BD108" s="1394"/>
      <c r="BE108" s="1394">
        <v>33.707417783339409</v>
      </c>
      <c r="BF108" s="1394">
        <v>26.108944883180282</v>
      </c>
      <c r="BG108" s="1394">
        <v>293.50343641813714</v>
      </c>
      <c r="BH108" s="1394">
        <v>162.03872653120271</v>
      </c>
      <c r="BI108" s="1394">
        <v>515.35852561585955</v>
      </c>
      <c r="BJ108" s="1374"/>
    </row>
    <row r="109" spans="1:62" ht="15" customHeight="1">
      <c r="A109" s="1396">
        <v>14</v>
      </c>
      <c r="B109" s="1385" t="s">
        <v>901</v>
      </c>
      <c r="C109" s="1394">
        <v>0</v>
      </c>
      <c r="D109" s="1394">
        <v>0</v>
      </c>
      <c r="E109" s="1394">
        <v>0</v>
      </c>
      <c r="F109" s="1394">
        <v>0</v>
      </c>
      <c r="G109" s="1394">
        <v>0</v>
      </c>
      <c r="H109" s="1394"/>
      <c r="I109" s="1394">
        <v>4.059557566381268</v>
      </c>
      <c r="J109" s="1394">
        <v>8.3630866107684021</v>
      </c>
      <c r="K109" s="1394">
        <v>58.427398330536633</v>
      </c>
      <c r="L109" s="1394">
        <v>14.954980259534329</v>
      </c>
      <c r="M109" s="1394">
        <v>85.805022767220635</v>
      </c>
      <c r="N109" s="1394"/>
      <c r="O109" s="1394">
        <v>0.20811409378472306</v>
      </c>
      <c r="P109" s="1394">
        <v>2.3499653490576531</v>
      </c>
      <c r="Q109" s="1394">
        <v>16.417665857430912</v>
      </c>
      <c r="R109" s="1394">
        <v>4.2022386041650561</v>
      </c>
      <c r="S109" s="1394">
        <v>23.177983904438346</v>
      </c>
      <c r="T109" s="1394"/>
      <c r="U109" s="1394">
        <v>0</v>
      </c>
      <c r="V109" s="1394">
        <v>0</v>
      </c>
      <c r="W109" s="1394">
        <v>0</v>
      </c>
      <c r="X109" s="1394">
        <v>35.195806330180204</v>
      </c>
      <c r="Y109" s="1394">
        <v>35.195806330180204</v>
      </c>
      <c r="Z109" s="1394"/>
      <c r="AA109" s="1394">
        <v>0</v>
      </c>
      <c r="AB109" s="1394">
        <v>0</v>
      </c>
      <c r="AC109" s="1394">
        <v>0</v>
      </c>
      <c r="AD109" s="1394">
        <v>0</v>
      </c>
      <c r="AE109" s="1394">
        <v>0</v>
      </c>
      <c r="AF109" s="1394"/>
      <c r="AG109" s="1394">
        <v>0</v>
      </c>
      <c r="AH109" s="1394">
        <v>0</v>
      </c>
      <c r="AI109" s="1394">
        <v>0</v>
      </c>
      <c r="AJ109" s="1394">
        <v>0</v>
      </c>
      <c r="AK109" s="1394">
        <v>0</v>
      </c>
      <c r="AL109" s="1394"/>
      <c r="AM109" s="1394">
        <v>0</v>
      </c>
      <c r="AN109" s="1394">
        <v>0</v>
      </c>
      <c r="AO109" s="1394">
        <v>0</v>
      </c>
      <c r="AP109" s="1394">
        <v>0</v>
      </c>
      <c r="AQ109" s="1394">
        <v>0</v>
      </c>
      <c r="AR109" s="1394"/>
      <c r="AS109" s="1394">
        <v>5.4828772342128556</v>
      </c>
      <c r="AT109" s="1394">
        <v>9.2345192922361488</v>
      </c>
      <c r="AU109" s="1394">
        <v>64.51552664584122</v>
      </c>
      <c r="AV109" s="1394">
        <v>16.513287515623571</v>
      </c>
      <c r="AW109" s="1394">
        <v>95.746210687913802</v>
      </c>
      <c r="AX109" s="1394"/>
      <c r="AY109" s="1394">
        <v>0</v>
      </c>
      <c r="AZ109" s="1394">
        <v>0</v>
      </c>
      <c r="BA109" s="1394">
        <v>0</v>
      </c>
      <c r="BB109" s="1394">
        <v>0</v>
      </c>
      <c r="BC109" s="1394">
        <v>0</v>
      </c>
      <c r="BD109" s="1394"/>
      <c r="BE109" s="1394">
        <v>9.6828261592998484</v>
      </c>
      <c r="BF109" s="1394">
        <v>19.947571252062207</v>
      </c>
      <c r="BG109" s="1394">
        <v>139.36059083380877</v>
      </c>
      <c r="BH109" s="1394">
        <v>70.866312709503177</v>
      </c>
      <c r="BI109" s="1394">
        <v>239.857300954674</v>
      </c>
      <c r="BJ109" s="1374"/>
    </row>
    <row r="110" spans="1:62" ht="15" customHeight="1">
      <c r="A110" s="1396">
        <v>15</v>
      </c>
      <c r="B110" s="1385" t="s">
        <v>902</v>
      </c>
      <c r="C110" s="1394">
        <v>0</v>
      </c>
      <c r="D110" s="1394">
        <v>0</v>
      </c>
      <c r="E110" s="1394">
        <v>0</v>
      </c>
      <c r="F110" s="1394">
        <v>0</v>
      </c>
      <c r="G110" s="1394">
        <v>0</v>
      </c>
      <c r="H110" s="1394"/>
      <c r="I110" s="1394">
        <v>0</v>
      </c>
      <c r="J110" s="1394">
        <v>0</v>
      </c>
      <c r="K110" s="1394">
        <v>7.1688661156274929</v>
      </c>
      <c r="L110" s="1394">
        <v>3.6486309100202821</v>
      </c>
      <c r="M110" s="1394">
        <v>10.817497025647775</v>
      </c>
      <c r="N110" s="1394"/>
      <c r="O110" s="1394">
        <v>0</v>
      </c>
      <c r="P110" s="1394">
        <v>0</v>
      </c>
      <c r="Q110" s="1394">
        <v>2.0143982416810422</v>
      </c>
      <c r="R110" s="1394">
        <v>1.0252382414655581</v>
      </c>
      <c r="S110" s="1394">
        <v>3.0396364831466003</v>
      </c>
      <c r="T110" s="1394"/>
      <c r="U110" s="1394">
        <v>0</v>
      </c>
      <c r="V110" s="1394">
        <v>0</v>
      </c>
      <c r="W110" s="1394">
        <v>0</v>
      </c>
      <c r="X110" s="1394">
        <v>8.5868723763451946</v>
      </c>
      <c r="Y110" s="1394">
        <v>8.5868723763451946</v>
      </c>
      <c r="Z110" s="1394"/>
      <c r="AA110" s="1394">
        <v>0</v>
      </c>
      <c r="AB110" s="1394">
        <v>0</v>
      </c>
      <c r="AC110" s="1394">
        <v>0</v>
      </c>
      <c r="AD110" s="1394">
        <v>0</v>
      </c>
      <c r="AE110" s="1394">
        <v>0</v>
      </c>
      <c r="AF110" s="1394"/>
      <c r="AG110" s="1394">
        <v>0</v>
      </c>
      <c r="AH110" s="1394">
        <v>0</v>
      </c>
      <c r="AI110" s="1394">
        <v>0</v>
      </c>
      <c r="AJ110" s="1394">
        <v>0</v>
      </c>
      <c r="AK110" s="1394">
        <v>0</v>
      </c>
      <c r="AL110" s="1394"/>
      <c r="AM110" s="1394">
        <v>0</v>
      </c>
      <c r="AN110" s="1394">
        <v>0</v>
      </c>
      <c r="AO110" s="1394">
        <v>0</v>
      </c>
      <c r="AP110" s="1394">
        <v>0</v>
      </c>
      <c r="AQ110" s="1394">
        <v>0</v>
      </c>
      <c r="AR110" s="1394"/>
      <c r="AS110" s="1394">
        <v>0</v>
      </c>
      <c r="AT110" s="1394">
        <v>0</v>
      </c>
      <c r="AU110" s="1394">
        <v>7.9158611562122232</v>
      </c>
      <c r="AV110" s="1394">
        <v>4.0288178392709106</v>
      </c>
      <c r="AW110" s="1394">
        <v>11.944678995483134</v>
      </c>
      <c r="AX110" s="1394"/>
      <c r="AY110" s="1394">
        <v>0</v>
      </c>
      <c r="AZ110" s="1394">
        <v>0</v>
      </c>
      <c r="BA110" s="1394">
        <v>0</v>
      </c>
      <c r="BB110" s="1394">
        <v>0</v>
      </c>
      <c r="BC110" s="1394">
        <v>0</v>
      </c>
      <c r="BD110" s="1394"/>
      <c r="BE110" s="1394">
        <v>0</v>
      </c>
      <c r="BF110" s="1394">
        <v>0</v>
      </c>
      <c r="BG110" s="1394">
        <v>17.099125513520757</v>
      </c>
      <c r="BH110" s="1394">
        <v>17.289559367101948</v>
      </c>
      <c r="BI110" s="1394">
        <v>34.388684880622705</v>
      </c>
      <c r="BJ110" s="1374"/>
    </row>
    <row r="111" spans="1:62" ht="15" customHeight="1">
      <c r="A111" s="1396">
        <v>16</v>
      </c>
      <c r="B111" s="1410" t="s">
        <v>903</v>
      </c>
      <c r="C111" s="1394">
        <v>0</v>
      </c>
      <c r="D111" s="1394">
        <v>0</v>
      </c>
      <c r="E111" s="1394">
        <v>0</v>
      </c>
      <c r="F111" s="1394">
        <v>0</v>
      </c>
      <c r="G111" s="1394">
        <v>0</v>
      </c>
      <c r="H111" s="1394"/>
      <c r="I111" s="1394">
        <v>0</v>
      </c>
      <c r="J111" s="1394">
        <v>4.6008327824048543</v>
      </c>
      <c r="K111" s="1394">
        <v>46.377746828995939</v>
      </c>
      <c r="L111" s="1394">
        <v>23.483739121025977</v>
      </c>
      <c r="M111" s="1394">
        <v>74.462318732426766</v>
      </c>
      <c r="N111" s="1394"/>
      <c r="O111" s="1394">
        <v>0</v>
      </c>
      <c r="P111" s="1394">
        <v>2.1400877466863211</v>
      </c>
      <c r="Q111" s="1394">
        <v>25.820862210738635</v>
      </c>
      <c r="R111" s="1394">
        <v>12.891906235490305</v>
      </c>
      <c r="S111" s="1394">
        <v>40.852856192915262</v>
      </c>
      <c r="T111" s="1394"/>
      <c r="U111" s="1394">
        <v>0</v>
      </c>
      <c r="V111" s="1394">
        <v>0</v>
      </c>
      <c r="W111" s="1394">
        <v>0</v>
      </c>
      <c r="X111" s="1394">
        <v>135.69478454846248</v>
      </c>
      <c r="Y111" s="1394">
        <v>135.69478454846248</v>
      </c>
      <c r="Z111" s="1394"/>
      <c r="AA111" s="1394">
        <v>0</v>
      </c>
      <c r="AB111" s="1394">
        <v>0</v>
      </c>
      <c r="AC111" s="1394">
        <v>0</v>
      </c>
      <c r="AD111" s="1394">
        <v>31.363898907244028</v>
      </c>
      <c r="AE111" s="1394">
        <v>31.363898907244028</v>
      </c>
      <c r="AF111" s="1394"/>
      <c r="AG111" s="1394">
        <v>0</v>
      </c>
      <c r="AH111" s="1394">
        <v>0</v>
      </c>
      <c r="AI111" s="1394">
        <v>0</v>
      </c>
      <c r="AJ111" s="1394">
        <v>0</v>
      </c>
      <c r="AK111" s="1394">
        <v>0</v>
      </c>
      <c r="AL111" s="1394"/>
      <c r="AM111" s="1394">
        <v>0</v>
      </c>
      <c r="AN111" s="1394">
        <v>0</v>
      </c>
      <c r="AO111" s="1394">
        <v>0</v>
      </c>
      <c r="AP111" s="1394">
        <v>0</v>
      </c>
      <c r="AQ111" s="1394">
        <v>0</v>
      </c>
      <c r="AR111" s="1394"/>
      <c r="AS111" s="1394">
        <v>0</v>
      </c>
      <c r="AT111" s="1394">
        <v>1.664118586365005</v>
      </c>
      <c r="AU111" s="1394">
        <v>12.204868652607836</v>
      </c>
      <c r="AV111" s="1394">
        <v>6.3036120036603531</v>
      </c>
      <c r="AW111" s="1394">
        <v>20.172599242633193</v>
      </c>
      <c r="AX111" s="1394"/>
      <c r="AY111" s="1394">
        <v>0</v>
      </c>
      <c r="AZ111" s="1394">
        <v>1.2693122536866777</v>
      </c>
      <c r="BA111" s="1394">
        <v>13.6366605016013</v>
      </c>
      <c r="BB111" s="1394">
        <v>6.8725000827457325</v>
      </c>
      <c r="BC111" s="1394">
        <v>21.778472838033711</v>
      </c>
      <c r="BD111" s="1394"/>
      <c r="BE111" s="1394">
        <v>0</v>
      </c>
      <c r="BF111" s="1394">
        <v>9.6743513691428582</v>
      </c>
      <c r="BG111" s="1394">
        <v>98.040138193943719</v>
      </c>
      <c r="BH111" s="1394">
        <v>216.61044089862889</v>
      </c>
      <c r="BI111" s="1394">
        <v>324.32493046171544</v>
      </c>
      <c r="BJ111" s="1374"/>
    </row>
    <row r="112" spans="1:62" ht="15" customHeight="1">
      <c r="A112" s="1396">
        <v>17</v>
      </c>
      <c r="B112" s="1385" t="s">
        <v>904</v>
      </c>
      <c r="C112" s="1394">
        <v>0</v>
      </c>
      <c r="D112" s="1394">
        <v>0</v>
      </c>
      <c r="E112" s="1394">
        <v>0</v>
      </c>
      <c r="F112" s="1394">
        <v>0</v>
      </c>
      <c r="G112" s="1394">
        <v>0</v>
      </c>
      <c r="H112" s="1394"/>
      <c r="I112" s="1394">
        <v>24.698412687764495</v>
      </c>
      <c r="J112" s="1394">
        <v>7.7631779612835041</v>
      </c>
      <c r="K112" s="1394">
        <v>159.46457689128917</v>
      </c>
      <c r="L112" s="1394">
        <v>115.30353781401536</v>
      </c>
      <c r="M112" s="1394">
        <v>307.22970535435252</v>
      </c>
      <c r="N112" s="1394"/>
      <c r="O112" s="1394">
        <v>39.220655341085262</v>
      </c>
      <c r="P112" s="1394">
        <v>12.32779332907681</v>
      </c>
      <c r="Q112" s="1394">
        <v>253.22701051406429</v>
      </c>
      <c r="R112" s="1394">
        <v>183.10003858877982</v>
      </c>
      <c r="S112" s="1394">
        <v>487.87549777300615</v>
      </c>
      <c r="T112" s="1394"/>
      <c r="U112" s="1394">
        <v>0</v>
      </c>
      <c r="V112" s="1394">
        <v>0</v>
      </c>
      <c r="W112" s="1394">
        <v>0</v>
      </c>
      <c r="X112" s="1394">
        <v>104.50728395974113</v>
      </c>
      <c r="Y112" s="1394">
        <v>104.50728395974113</v>
      </c>
      <c r="Z112" s="1394"/>
      <c r="AA112" s="1394">
        <v>0</v>
      </c>
      <c r="AB112" s="1394">
        <v>0</v>
      </c>
      <c r="AC112" s="1394">
        <v>0</v>
      </c>
      <c r="AD112" s="1394">
        <v>123.77220846316924</v>
      </c>
      <c r="AE112" s="1394">
        <v>123.77220846316924</v>
      </c>
      <c r="AF112" s="1394"/>
      <c r="AG112" s="1394">
        <v>0</v>
      </c>
      <c r="AH112" s="1394">
        <v>0</v>
      </c>
      <c r="AI112" s="1394">
        <v>0</v>
      </c>
      <c r="AJ112" s="1394">
        <v>0</v>
      </c>
      <c r="AK112" s="1394">
        <v>0</v>
      </c>
      <c r="AL112" s="1394"/>
      <c r="AM112" s="1394">
        <v>0</v>
      </c>
      <c r="AN112" s="1394">
        <v>0</v>
      </c>
      <c r="AO112" s="1394">
        <v>0</v>
      </c>
      <c r="AP112" s="1394">
        <v>0</v>
      </c>
      <c r="AQ112" s="1394">
        <v>0</v>
      </c>
      <c r="AR112" s="1394"/>
      <c r="AS112" s="1394">
        <v>6.519108928315525</v>
      </c>
      <c r="AT112" s="1394">
        <v>2.0490791614546593</v>
      </c>
      <c r="AU112" s="1394">
        <v>42.090435531391783</v>
      </c>
      <c r="AV112" s="1394">
        <v>30.434195603270165</v>
      </c>
      <c r="AW112" s="1394">
        <v>81.092819224432134</v>
      </c>
      <c r="AX112" s="1394"/>
      <c r="AY112" s="1394">
        <v>9.5289553884180567</v>
      </c>
      <c r="AZ112" s="1394">
        <v>2.995130796485058</v>
      </c>
      <c r="BA112" s="1394">
        <v>61.523420895093579</v>
      </c>
      <c r="BB112" s="1394">
        <v>44.485541716647646</v>
      </c>
      <c r="BC112" s="1394">
        <v>118.53304879664434</v>
      </c>
      <c r="BD112" s="1394"/>
      <c r="BE112" s="1394">
        <v>79.967132345583337</v>
      </c>
      <c r="BF112" s="1394">
        <v>25.135181248300032</v>
      </c>
      <c r="BG112" s="1394">
        <v>516.30544383183883</v>
      </c>
      <c r="BH112" s="1394">
        <v>601.60280614562339</v>
      </c>
      <c r="BI112" s="1394">
        <v>1223.0105635713455</v>
      </c>
      <c r="BJ112" s="1374"/>
    </row>
    <row r="113" spans="1:62" ht="15" customHeight="1">
      <c r="A113" s="1396">
        <v>18</v>
      </c>
      <c r="B113" s="1385" t="s">
        <v>905</v>
      </c>
      <c r="C113" s="1394">
        <v>0</v>
      </c>
      <c r="D113" s="1394">
        <v>0</v>
      </c>
      <c r="E113" s="1394">
        <v>0</v>
      </c>
      <c r="F113" s="1394">
        <v>0</v>
      </c>
      <c r="G113" s="1394">
        <v>0</v>
      </c>
      <c r="H113" s="1394"/>
      <c r="I113" s="1394">
        <v>0</v>
      </c>
      <c r="J113" s="1394">
        <v>1.0426999861648294</v>
      </c>
      <c r="K113" s="1394">
        <v>28.583926983487256</v>
      </c>
      <c r="L113" s="1394">
        <v>63.764283728097183</v>
      </c>
      <c r="M113" s="1394">
        <v>93.390910697749263</v>
      </c>
      <c r="N113" s="1394"/>
      <c r="O113" s="1394">
        <v>0</v>
      </c>
      <c r="P113" s="1394">
        <v>1.6557896776008021</v>
      </c>
      <c r="Q113" s="1394">
        <v>45.390785338584912</v>
      </c>
      <c r="R113" s="1394">
        <v>101.25658789440327</v>
      </c>
      <c r="S113" s="1394">
        <v>148.30316291058898</v>
      </c>
      <c r="T113" s="1394"/>
      <c r="U113" s="1394">
        <v>0</v>
      </c>
      <c r="V113" s="1394">
        <v>0</v>
      </c>
      <c r="W113" s="1394">
        <v>0</v>
      </c>
      <c r="X113" s="1394">
        <v>57.79382170224919</v>
      </c>
      <c r="Y113" s="1394">
        <v>57.79382170224919</v>
      </c>
      <c r="Z113" s="1394"/>
      <c r="AA113" s="1394">
        <v>0</v>
      </c>
      <c r="AB113" s="1394">
        <v>0</v>
      </c>
      <c r="AC113" s="1394">
        <v>0</v>
      </c>
      <c r="AD113" s="1394">
        <v>68.447563428876819</v>
      </c>
      <c r="AE113" s="1394">
        <v>68.447563428876819</v>
      </c>
      <c r="AF113" s="1394"/>
      <c r="AG113" s="1394">
        <v>0</v>
      </c>
      <c r="AH113" s="1394">
        <v>0</v>
      </c>
      <c r="AI113" s="1394">
        <v>0</v>
      </c>
      <c r="AJ113" s="1394">
        <v>0</v>
      </c>
      <c r="AK113" s="1394">
        <v>0</v>
      </c>
      <c r="AL113" s="1394"/>
      <c r="AM113" s="1394">
        <v>0</v>
      </c>
      <c r="AN113" s="1394">
        <v>0</v>
      </c>
      <c r="AO113" s="1394">
        <v>0</v>
      </c>
      <c r="AP113" s="1394">
        <v>0</v>
      </c>
      <c r="AQ113" s="1394">
        <v>0</v>
      </c>
      <c r="AR113" s="1394"/>
      <c r="AS113" s="1394">
        <v>0</v>
      </c>
      <c r="AT113" s="1394">
        <v>0.27521909506067388</v>
      </c>
      <c r="AU113" s="1394">
        <v>7.5446845900620891</v>
      </c>
      <c r="AV113" s="1394">
        <v>16.830486906772435</v>
      </c>
      <c r="AW113" s="1394">
        <v>24.650390591895199</v>
      </c>
      <c r="AX113" s="1394"/>
      <c r="AY113" s="1394">
        <v>0</v>
      </c>
      <c r="AZ113" s="1394">
        <v>0.40228664802378017</v>
      </c>
      <c r="BA113" s="1394">
        <v>11.02803522213323</v>
      </c>
      <c r="BB113" s="1394">
        <v>24.601055245970354</v>
      </c>
      <c r="BC113" s="1394">
        <v>36.031377116127366</v>
      </c>
      <c r="BD113" s="1394"/>
      <c r="BE113" s="1394">
        <v>0</v>
      </c>
      <c r="BF113" s="1394">
        <v>3.3759954068500853</v>
      </c>
      <c r="BG113" s="1394">
        <v>92.547432134267495</v>
      </c>
      <c r="BH113" s="1394">
        <v>332.69379890636924</v>
      </c>
      <c r="BI113" s="1394">
        <v>428.61722644748681</v>
      </c>
      <c r="BJ113" s="1374"/>
    </row>
    <row r="114" spans="1:62" ht="15" customHeight="1">
      <c r="A114" s="1396">
        <v>20</v>
      </c>
      <c r="B114" s="1385" t="s">
        <v>906</v>
      </c>
      <c r="C114" s="1394">
        <v>6.6948784641379442</v>
      </c>
      <c r="D114" s="1394">
        <v>17.011977593614173</v>
      </c>
      <c r="E114" s="1394">
        <v>179.90680772264506</v>
      </c>
      <c r="F114" s="1394">
        <v>37.412175360969421</v>
      </c>
      <c r="G114" s="1394">
        <v>241.02583914136659</v>
      </c>
      <c r="H114" s="1394"/>
      <c r="I114" s="1394">
        <v>18.482190179999016</v>
      </c>
      <c r="J114" s="1394">
        <v>46.964049744485521</v>
      </c>
      <c r="K114" s="1394">
        <v>496.65902866163378</v>
      </c>
      <c r="L114" s="1394">
        <v>103.28177632690529</v>
      </c>
      <c r="M114" s="1394">
        <v>665.3870449130236</v>
      </c>
      <c r="N114" s="1394"/>
      <c r="O114" s="1394">
        <v>10.155373646776056</v>
      </c>
      <c r="P114" s="1394">
        <v>25.805246481943378</v>
      </c>
      <c r="Q114" s="1394">
        <v>272.89828542950409</v>
      </c>
      <c r="R114" s="1394">
        <v>56.750039864730397</v>
      </c>
      <c r="S114" s="1394">
        <v>365.60894542295392</v>
      </c>
      <c r="T114" s="1394"/>
      <c r="U114" s="1394">
        <v>0</v>
      </c>
      <c r="V114" s="1394">
        <v>0</v>
      </c>
      <c r="W114" s="1394">
        <v>0</v>
      </c>
      <c r="X114" s="1394">
        <v>722.06446854088563</v>
      </c>
      <c r="Y114" s="1394">
        <v>722.06446854088563</v>
      </c>
      <c r="Z114" s="1394"/>
      <c r="AA114" s="1394">
        <v>0</v>
      </c>
      <c r="AB114" s="1394">
        <v>0</v>
      </c>
      <c r="AC114" s="1394">
        <v>0</v>
      </c>
      <c r="AD114" s="1394">
        <v>186.42084993870995</v>
      </c>
      <c r="AE114" s="1394">
        <v>186.42084993870995</v>
      </c>
      <c r="AF114" s="1394"/>
      <c r="AG114" s="1394">
        <v>0</v>
      </c>
      <c r="AH114" s="1394">
        <v>0</v>
      </c>
      <c r="AI114" s="1394">
        <v>0</v>
      </c>
      <c r="AJ114" s="1394">
        <v>0</v>
      </c>
      <c r="AK114" s="1394">
        <v>0</v>
      </c>
      <c r="AL114" s="1394"/>
      <c r="AM114" s="1394">
        <v>0</v>
      </c>
      <c r="AN114" s="1394">
        <v>0</v>
      </c>
      <c r="AO114" s="1394">
        <v>0</v>
      </c>
      <c r="AP114" s="1394">
        <v>204.13504834917555</v>
      </c>
      <c r="AQ114" s="1394">
        <v>204.13504834917555</v>
      </c>
      <c r="AR114" s="1394"/>
      <c r="AS114" s="1394">
        <v>1.4746428335105595</v>
      </c>
      <c r="AT114" s="1394">
        <v>3.7471316285493752</v>
      </c>
      <c r="AU114" s="1394">
        <v>39.627050159172903</v>
      </c>
      <c r="AV114" s="1394">
        <v>8.2405672601254203</v>
      </c>
      <c r="AW114" s="1394">
        <v>53.089391881358253</v>
      </c>
      <c r="AX114" s="1394"/>
      <c r="AY114" s="1394">
        <v>7.255242740871954</v>
      </c>
      <c r="AZ114" s="1394">
        <v>18.435887612462935</v>
      </c>
      <c r="BA114" s="1394">
        <v>194.96508678313069</v>
      </c>
      <c r="BB114" s="1394">
        <v>40.543590919817071</v>
      </c>
      <c r="BC114" s="1394">
        <v>261.19980805628268</v>
      </c>
      <c r="BD114" s="1394"/>
      <c r="BE114" s="1394">
        <v>44.062327865295529</v>
      </c>
      <c r="BF114" s="1394">
        <v>111.96429306105537</v>
      </c>
      <c r="BG114" s="1394">
        <v>1184.0562587560867</v>
      </c>
      <c r="BH114" s="1394">
        <v>1358.8485165613185</v>
      </c>
      <c r="BI114" s="1394">
        <v>2698.9313962437564</v>
      </c>
      <c r="BJ114" s="1374"/>
    </row>
    <row r="115" spans="1:62" ht="15" customHeight="1">
      <c r="A115" s="1396">
        <v>21</v>
      </c>
      <c r="B115" s="1385" t="s">
        <v>907</v>
      </c>
      <c r="C115" s="1394">
        <v>0.69738205032908152</v>
      </c>
      <c r="D115" s="1394">
        <v>1.772078145695611</v>
      </c>
      <c r="E115" s="1394">
        <v>18.740262293011352</v>
      </c>
      <c r="F115" s="1394">
        <v>3.8970953244725575</v>
      </c>
      <c r="G115" s="1394">
        <v>25.106817813508599</v>
      </c>
      <c r="H115" s="1394"/>
      <c r="I115" s="1394">
        <v>1.9252250434929115</v>
      </c>
      <c r="J115" s="1394">
        <v>4.8920806371626258</v>
      </c>
      <c r="K115" s="1394">
        <v>51.735232174539398</v>
      </c>
      <c r="L115" s="1394">
        <v>10.75850104259678</v>
      </c>
      <c r="M115" s="1394">
        <v>69.311038897791718</v>
      </c>
      <c r="N115" s="1394"/>
      <c r="O115" s="1394">
        <v>1.0578497180469031</v>
      </c>
      <c r="P115" s="1394">
        <v>2.6880421798877623</v>
      </c>
      <c r="Q115" s="1394">
        <v>28.426858955478291</v>
      </c>
      <c r="R115" s="1394">
        <v>5.9114529664906765</v>
      </c>
      <c r="S115" s="1394">
        <v>38.084203819903635</v>
      </c>
      <c r="T115" s="1394"/>
      <c r="U115" s="1394">
        <v>0</v>
      </c>
      <c r="V115" s="1394">
        <v>0</v>
      </c>
      <c r="W115" s="1394">
        <v>0</v>
      </c>
      <c r="X115" s="1394">
        <v>75.214927685122788</v>
      </c>
      <c r="Y115" s="1394">
        <v>75.214927685122788</v>
      </c>
      <c r="Z115" s="1394"/>
      <c r="AA115" s="1394">
        <v>0</v>
      </c>
      <c r="AB115" s="1394">
        <v>0</v>
      </c>
      <c r="AC115" s="1394">
        <v>0</v>
      </c>
      <c r="AD115" s="1394">
        <v>19.418807264500156</v>
      </c>
      <c r="AE115" s="1394">
        <v>19.418807264500156</v>
      </c>
      <c r="AF115" s="1394"/>
      <c r="AG115" s="1394">
        <v>0</v>
      </c>
      <c r="AH115" s="1394">
        <v>0</v>
      </c>
      <c r="AI115" s="1394">
        <v>0</v>
      </c>
      <c r="AJ115" s="1394">
        <v>0</v>
      </c>
      <c r="AK115" s="1394">
        <v>0</v>
      </c>
      <c r="AL115" s="1394"/>
      <c r="AM115" s="1394">
        <v>0</v>
      </c>
      <c r="AN115" s="1394">
        <v>0</v>
      </c>
      <c r="AO115" s="1394">
        <v>0</v>
      </c>
      <c r="AP115" s="1394">
        <v>21.264033294158537</v>
      </c>
      <c r="AQ115" s="1394">
        <v>21.264033294158537</v>
      </c>
      <c r="AR115" s="1394"/>
      <c r="AS115" s="1394">
        <v>0.15360838112975356</v>
      </c>
      <c r="AT115" s="1394">
        <v>0.39032558275233697</v>
      </c>
      <c r="AU115" s="1394">
        <v>4.1278110777558021</v>
      </c>
      <c r="AV115" s="1394">
        <v>0.85839104063272165</v>
      </c>
      <c r="AW115" s="1394">
        <v>5.530136082270614</v>
      </c>
      <c r="AX115" s="1394"/>
      <c r="AY115" s="1394">
        <v>0.75575323515838766</v>
      </c>
      <c r="AZ115" s="1394">
        <v>1.9204018671414991</v>
      </c>
      <c r="BA115" s="1394">
        <v>20.308830502558546</v>
      </c>
      <c r="BB115" s="1394">
        <v>4.2232839199129906</v>
      </c>
      <c r="BC115" s="1394">
        <v>27.208269524771424</v>
      </c>
      <c r="BD115" s="1394"/>
      <c r="BE115" s="1394">
        <v>4.5898184281570371</v>
      </c>
      <c r="BF115" s="1394">
        <v>11.662928412639834</v>
      </c>
      <c r="BG115" s="1394">
        <v>123.3389950033434</v>
      </c>
      <c r="BH115" s="1394">
        <v>141.54649253788719</v>
      </c>
      <c r="BI115" s="1394">
        <v>281.13823438202746</v>
      </c>
      <c r="BJ115" s="1374"/>
    </row>
    <row r="116" spans="1:62" ht="15" customHeight="1">
      <c r="A116" s="1396">
        <v>22</v>
      </c>
      <c r="B116" s="1385" t="s">
        <v>908</v>
      </c>
      <c r="C116" s="1394">
        <v>0</v>
      </c>
      <c r="D116" s="1394">
        <v>0</v>
      </c>
      <c r="E116" s="1394">
        <v>0</v>
      </c>
      <c r="F116" s="1394">
        <v>0</v>
      </c>
      <c r="G116" s="1394">
        <v>0</v>
      </c>
      <c r="H116" s="1394"/>
      <c r="I116" s="1394">
        <v>78.745363589191228</v>
      </c>
      <c r="J116" s="1394">
        <v>3.9166380161942351</v>
      </c>
      <c r="K116" s="1394">
        <v>106.3261493340347</v>
      </c>
      <c r="L116" s="1394">
        <v>95.910715384182652</v>
      </c>
      <c r="M116" s="1394">
        <v>284.89886632360282</v>
      </c>
      <c r="N116" s="1394"/>
      <c r="O116" s="1394">
        <v>36.079079331439111</v>
      </c>
      <c r="P116" s="1394">
        <v>1.8218330078672975</v>
      </c>
      <c r="Q116" s="1394">
        <v>59.197202086498322</v>
      </c>
      <c r="R116" s="1394">
        <v>52.652260499888406</v>
      </c>
      <c r="S116" s="1394">
        <v>149.75037492569314</v>
      </c>
      <c r="T116" s="1394"/>
      <c r="U116" s="1394">
        <v>0</v>
      </c>
      <c r="V116" s="1394">
        <v>0</v>
      </c>
      <c r="W116" s="1394">
        <v>0</v>
      </c>
      <c r="X116" s="1394">
        <v>554.19555603447611</v>
      </c>
      <c r="Y116" s="1394">
        <v>554.19555603447611</v>
      </c>
      <c r="Z116" s="1394"/>
      <c r="AA116" s="1394">
        <v>0</v>
      </c>
      <c r="AB116" s="1394">
        <v>0</v>
      </c>
      <c r="AC116" s="1394">
        <v>0</v>
      </c>
      <c r="AD116" s="1394">
        <v>128.09433650783708</v>
      </c>
      <c r="AE116" s="1394">
        <v>128.09433650783708</v>
      </c>
      <c r="AF116" s="1394"/>
      <c r="AG116" s="1394">
        <v>0</v>
      </c>
      <c r="AH116" s="1394">
        <v>0</v>
      </c>
      <c r="AI116" s="1394">
        <v>0</v>
      </c>
      <c r="AJ116" s="1394">
        <v>0</v>
      </c>
      <c r="AK116" s="1394">
        <v>0</v>
      </c>
      <c r="AL116" s="1394"/>
      <c r="AM116" s="1394">
        <v>0</v>
      </c>
      <c r="AN116" s="1394">
        <v>0</v>
      </c>
      <c r="AO116" s="1394">
        <v>0</v>
      </c>
      <c r="AP116" s="1394">
        <v>0</v>
      </c>
      <c r="AQ116" s="1394">
        <v>0</v>
      </c>
      <c r="AR116" s="1394"/>
      <c r="AS116" s="1394">
        <v>29.504874371302929</v>
      </c>
      <c r="AT116" s="1394">
        <v>1.4166457306900344</v>
      </c>
      <c r="AU116" s="1394">
        <v>27.981020547296687</v>
      </c>
      <c r="AV116" s="1394">
        <v>25.744790199703594</v>
      </c>
      <c r="AW116" s="1394">
        <v>84.647330848993249</v>
      </c>
      <c r="AX116" s="1394"/>
      <c r="AY116" s="1394">
        <v>21.601443826069101</v>
      </c>
      <c r="AZ116" s="1394">
        <v>1.0805514702083683</v>
      </c>
      <c r="BA116" s="1394">
        <v>31.263562808624318</v>
      </c>
      <c r="BB116" s="1394">
        <v>28.068204812573317</v>
      </c>
      <c r="BC116" s="1394">
        <v>82.013762917475105</v>
      </c>
      <c r="BD116" s="1394"/>
      <c r="BE116" s="1394">
        <v>165.93076111800235</v>
      </c>
      <c r="BF116" s="1394">
        <v>8.2356682249599356</v>
      </c>
      <c r="BG116" s="1394">
        <v>224.76793477645404</v>
      </c>
      <c r="BH116" s="1394">
        <v>884.66586343866129</v>
      </c>
      <c r="BI116" s="1394">
        <v>1283.6002275580777</v>
      </c>
      <c r="BJ116" s="1374"/>
    </row>
    <row r="117" spans="1:62" ht="15" customHeight="1">
      <c r="A117" s="1396">
        <v>23</v>
      </c>
      <c r="B117" s="1385" t="s">
        <v>909</v>
      </c>
      <c r="C117" s="1394">
        <v>584.41227153105945</v>
      </c>
      <c r="D117" s="1394">
        <v>32.094142676769344</v>
      </c>
      <c r="E117" s="1394">
        <v>945.63550499941789</v>
      </c>
      <c r="F117" s="1394">
        <v>226.4994721218832</v>
      </c>
      <c r="G117" s="1394">
        <v>1788.6413913291299</v>
      </c>
      <c r="H117" s="1394"/>
      <c r="I117" s="1394">
        <v>43.743433497833806</v>
      </c>
      <c r="J117" s="1394">
        <v>2.4022561883809384</v>
      </c>
      <c r="K117" s="1394">
        <v>70.781100673609103</v>
      </c>
      <c r="L117" s="1394">
        <v>16.953553302536172</v>
      </c>
      <c r="M117" s="1394">
        <v>133.88034366236002</v>
      </c>
      <c r="N117" s="1394"/>
      <c r="O117" s="1394">
        <v>41.293801221955107</v>
      </c>
      <c r="P117" s="1394">
        <v>2.2677298418316054</v>
      </c>
      <c r="Q117" s="1394">
        <v>66.817359035886994</v>
      </c>
      <c r="R117" s="1394">
        <v>16.004154317594139</v>
      </c>
      <c r="S117" s="1394">
        <v>126.38304441726784</v>
      </c>
      <c r="T117" s="1394"/>
      <c r="U117" s="1394">
        <v>0</v>
      </c>
      <c r="V117" s="1394">
        <v>0</v>
      </c>
      <c r="W117" s="1394">
        <v>0</v>
      </c>
      <c r="X117" s="1394">
        <v>164.11035831040593</v>
      </c>
      <c r="Y117" s="1394">
        <v>164.11035831040593</v>
      </c>
      <c r="Z117" s="1394"/>
      <c r="AA117" s="1394">
        <v>0</v>
      </c>
      <c r="AB117" s="1394">
        <v>0</v>
      </c>
      <c r="AC117" s="1394">
        <v>0</v>
      </c>
      <c r="AD117" s="1394">
        <v>0</v>
      </c>
      <c r="AE117" s="1394">
        <v>0</v>
      </c>
      <c r="AF117" s="1394"/>
      <c r="AG117" s="1394">
        <v>0</v>
      </c>
      <c r="AH117" s="1394">
        <v>0</v>
      </c>
      <c r="AI117" s="1394">
        <v>0</v>
      </c>
      <c r="AJ117" s="1394">
        <v>0</v>
      </c>
      <c r="AK117" s="1394">
        <v>0</v>
      </c>
      <c r="AL117" s="1394"/>
      <c r="AM117" s="1394">
        <v>0</v>
      </c>
      <c r="AN117" s="1394">
        <v>0</v>
      </c>
      <c r="AO117" s="1394">
        <v>0</v>
      </c>
      <c r="AP117" s="1394">
        <v>0</v>
      </c>
      <c r="AQ117" s="1394">
        <v>0</v>
      </c>
      <c r="AR117" s="1394"/>
      <c r="AS117" s="1394">
        <v>11.548266443428124</v>
      </c>
      <c r="AT117" s="1394">
        <v>0.63419563373256771</v>
      </c>
      <c r="AU117" s="1394">
        <v>18.68621057783281</v>
      </c>
      <c r="AV117" s="1394">
        <v>4.4757380718695474</v>
      </c>
      <c r="AW117" s="1394">
        <v>35.344410726863053</v>
      </c>
      <c r="AX117" s="1394"/>
      <c r="AY117" s="1394">
        <v>62.290649300915355</v>
      </c>
      <c r="AZ117" s="1394">
        <v>3.4208128122544577</v>
      </c>
      <c r="BA117" s="1394">
        <v>100.79228735921942</v>
      </c>
      <c r="BB117" s="1394">
        <v>24.141859902811511</v>
      </c>
      <c r="BC117" s="1394">
        <v>190.64560937520076</v>
      </c>
      <c r="BD117" s="1394"/>
      <c r="BE117" s="1394">
        <v>743.28842199519192</v>
      </c>
      <c r="BF117" s="1394">
        <v>40.819137152968914</v>
      </c>
      <c r="BG117" s="1394">
        <v>1202.7124626459663</v>
      </c>
      <c r="BH117" s="1394">
        <v>452.18513602710055</v>
      </c>
      <c r="BI117" s="1394">
        <v>2439.0051578212278</v>
      </c>
      <c r="BJ117" s="1374"/>
    </row>
    <row r="118" spans="1:62">
      <c r="A118" s="1396">
        <v>24</v>
      </c>
      <c r="B118" s="1385" t="s">
        <v>910</v>
      </c>
      <c r="C118" s="1394">
        <v>410.70092928841456</v>
      </c>
      <c r="D118" s="1394">
        <v>4.6274000298737308</v>
      </c>
      <c r="E118" s="1394">
        <v>534.87850301338392</v>
      </c>
      <c r="F118" s="1394">
        <v>564.88992408622812</v>
      </c>
      <c r="G118" s="1394">
        <v>1515.0967564179005</v>
      </c>
      <c r="H118" s="1394"/>
      <c r="I118" s="1394">
        <v>0</v>
      </c>
      <c r="J118" s="1394">
        <v>0</v>
      </c>
      <c r="K118" s="1394">
        <v>0</v>
      </c>
      <c r="L118" s="1394">
        <v>0</v>
      </c>
      <c r="M118" s="1394">
        <v>0</v>
      </c>
      <c r="N118" s="1394"/>
      <c r="O118" s="1394">
        <v>0</v>
      </c>
      <c r="P118" s="1394">
        <v>0</v>
      </c>
      <c r="Q118" s="1394">
        <v>0</v>
      </c>
      <c r="R118" s="1394">
        <v>0</v>
      </c>
      <c r="S118" s="1394">
        <v>0</v>
      </c>
      <c r="T118" s="1394"/>
      <c r="U118" s="1394">
        <v>0</v>
      </c>
      <c r="V118" s="1394">
        <v>0</v>
      </c>
      <c r="W118" s="1394">
        <v>0</v>
      </c>
      <c r="X118" s="1394">
        <v>88.634129996416632</v>
      </c>
      <c r="Y118" s="1394">
        <v>88.634129996416632</v>
      </c>
      <c r="Z118" s="1394"/>
      <c r="AA118" s="1394">
        <v>0</v>
      </c>
      <c r="AB118" s="1394">
        <v>0</v>
      </c>
      <c r="AC118" s="1394">
        <v>0</v>
      </c>
      <c r="AD118" s="1394">
        <v>0</v>
      </c>
      <c r="AE118" s="1394">
        <v>0</v>
      </c>
      <c r="AF118" s="1394"/>
      <c r="AG118" s="1394">
        <v>0</v>
      </c>
      <c r="AH118" s="1394">
        <v>0</v>
      </c>
      <c r="AI118" s="1394">
        <v>0</v>
      </c>
      <c r="AJ118" s="1394">
        <v>0</v>
      </c>
      <c r="AK118" s="1394">
        <v>0</v>
      </c>
      <c r="AL118" s="1394"/>
      <c r="AM118" s="1394">
        <v>0</v>
      </c>
      <c r="AN118" s="1394">
        <v>0</v>
      </c>
      <c r="AO118" s="1394">
        <v>0</v>
      </c>
      <c r="AP118" s="1394">
        <v>0</v>
      </c>
      <c r="AQ118" s="1394">
        <v>0</v>
      </c>
      <c r="AR118" s="1394"/>
      <c r="AS118" s="1394">
        <v>0</v>
      </c>
      <c r="AT118" s="1394">
        <v>0</v>
      </c>
      <c r="AU118" s="1394">
        <v>0</v>
      </c>
      <c r="AV118" s="1394">
        <v>0</v>
      </c>
      <c r="AW118" s="1394">
        <v>0</v>
      </c>
      <c r="AX118" s="1394"/>
      <c r="AY118" s="1394">
        <v>50.204242787095666</v>
      </c>
      <c r="AZ118" s="1394">
        <v>0.56565519580222645</v>
      </c>
      <c r="BA118" s="1394">
        <v>65.383758136141381</v>
      </c>
      <c r="BB118" s="1394">
        <v>69.052366026893793</v>
      </c>
      <c r="BC118" s="1394">
        <v>185.20602214593308</v>
      </c>
      <c r="BD118" s="1394"/>
      <c r="BE118" s="1394">
        <v>460.90517207551022</v>
      </c>
      <c r="BF118" s="1394">
        <v>5.1930552256759572</v>
      </c>
      <c r="BG118" s="1394">
        <v>600.26226114952533</v>
      </c>
      <c r="BH118" s="1394">
        <v>722.5764201095385</v>
      </c>
      <c r="BI118" s="1394">
        <v>1788.93690856025</v>
      </c>
      <c r="BJ118" s="1374"/>
    </row>
    <row r="119" spans="1:62" ht="25.5">
      <c r="A119" s="1396">
        <v>25</v>
      </c>
      <c r="B119" s="1398" t="s">
        <v>911</v>
      </c>
      <c r="C119" s="1394">
        <v>0</v>
      </c>
      <c r="D119" s="1394">
        <v>2.6224333428186558E-3</v>
      </c>
      <c r="E119" s="1394">
        <v>19.891598775987003</v>
      </c>
      <c r="F119" s="1394">
        <v>18.289539516355418</v>
      </c>
      <c r="G119" s="1394">
        <v>38.183760725685239</v>
      </c>
      <c r="H119" s="1394"/>
      <c r="I119" s="1394">
        <v>4.8196928139251298</v>
      </c>
      <c r="J119" s="1394">
        <v>2.3876108394958052E-2</v>
      </c>
      <c r="K119" s="1394">
        <v>181.10430521525103</v>
      </c>
      <c r="L119" s="1394">
        <v>166.51825648197908</v>
      </c>
      <c r="M119" s="1394">
        <v>352.4661306195502</v>
      </c>
      <c r="N119" s="1394"/>
      <c r="O119" s="1394">
        <v>0</v>
      </c>
      <c r="P119" s="1394">
        <v>0</v>
      </c>
      <c r="Q119" s="1394">
        <v>0</v>
      </c>
      <c r="R119" s="1394">
        <v>0</v>
      </c>
      <c r="S119" s="1394">
        <v>0</v>
      </c>
      <c r="T119" s="1394"/>
      <c r="U119" s="1394">
        <v>0</v>
      </c>
      <c r="V119" s="1394">
        <v>0</v>
      </c>
      <c r="W119" s="1394">
        <v>0</v>
      </c>
      <c r="X119" s="1394">
        <v>9.5419731841250801</v>
      </c>
      <c r="Y119" s="1394">
        <v>9.5419731841250801</v>
      </c>
      <c r="Z119" s="1394"/>
      <c r="AA119" s="1394">
        <v>0</v>
      </c>
      <c r="AB119" s="1394">
        <v>0</v>
      </c>
      <c r="AC119" s="1394">
        <v>0</v>
      </c>
      <c r="AD119" s="1394">
        <v>29.636600818285462</v>
      </c>
      <c r="AE119" s="1394">
        <v>29.636600818285462</v>
      </c>
      <c r="AF119" s="1394"/>
      <c r="AG119" s="1394">
        <v>0</v>
      </c>
      <c r="AH119" s="1394">
        <v>0</v>
      </c>
      <c r="AI119" s="1394">
        <v>0</v>
      </c>
      <c r="AJ119" s="1394">
        <v>36.265527888723945</v>
      </c>
      <c r="AK119" s="1394">
        <v>36.265527888723945</v>
      </c>
      <c r="AL119" s="1394"/>
      <c r="AM119" s="1394">
        <v>0</v>
      </c>
      <c r="AN119" s="1394">
        <v>0</v>
      </c>
      <c r="AO119" s="1394">
        <v>0</v>
      </c>
      <c r="AP119" s="1394">
        <v>0</v>
      </c>
      <c r="AQ119" s="1394">
        <v>0</v>
      </c>
      <c r="AR119" s="1394"/>
      <c r="AS119" s="1394">
        <v>2.7335934312889743</v>
      </c>
      <c r="AT119" s="1394">
        <v>1.3541853307461583E-2</v>
      </c>
      <c r="AU119" s="1394">
        <v>102.71723909129906</v>
      </c>
      <c r="AV119" s="1394">
        <v>94.444444839654395</v>
      </c>
      <c r="AW119" s="1394">
        <v>199.9088192155499</v>
      </c>
      <c r="AX119" s="1394"/>
      <c r="AY119" s="1394">
        <v>0</v>
      </c>
      <c r="AZ119" s="1394">
        <v>1.2589573195105422E-3</v>
      </c>
      <c r="BA119" s="1394">
        <v>9.549403398325957</v>
      </c>
      <c r="BB119" s="1394">
        <v>8.7802993001318033</v>
      </c>
      <c r="BC119" s="1394">
        <v>18.330961655777273</v>
      </c>
      <c r="BD119" s="1394"/>
      <c r="BE119" s="1394">
        <v>7.5532862452141041</v>
      </c>
      <c r="BF119" s="1394">
        <v>4.1299352364748833E-2</v>
      </c>
      <c r="BG119" s="1394">
        <v>313.26254648086308</v>
      </c>
      <c r="BH119" s="1394">
        <v>363.47664202925523</v>
      </c>
      <c r="BI119" s="1394">
        <v>684.33377410769708</v>
      </c>
      <c r="BJ119" s="1374"/>
    </row>
    <row r="120" spans="1:62" s="1390" customFormat="1" ht="15" customHeight="1">
      <c r="A120" s="1396">
        <v>26</v>
      </c>
      <c r="B120" s="1385" t="s">
        <v>912</v>
      </c>
      <c r="C120" s="1394">
        <v>0</v>
      </c>
      <c r="D120" s="1394">
        <v>0</v>
      </c>
      <c r="E120" s="1394">
        <v>3.0552239088091158</v>
      </c>
      <c r="F120" s="1394">
        <v>9.6566455579902044</v>
      </c>
      <c r="G120" s="1394">
        <v>12.711869466799321</v>
      </c>
      <c r="H120" s="1394"/>
      <c r="I120" s="1394">
        <v>1.3734018709269653</v>
      </c>
      <c r="J120" s="1394">
        <v>0.42248435941640961</v>
      </c>
      <c r="K120" s="1394">
        <v>38.327122279692659</v>
      </c>
      <c r="L120" s="1394">
        <v>81.767018006518626</v>
      </c>
      <c r="M120" s="1394">
        <v>121.89002651655466</v>
      </c>
      <c r="N120" s="1394"/>
      <c r="O120" s="1394">
        <v>0</v>
      </c>
      <c r="P120" s="1394">
        <v>0</v>
      </c>
      <c r="Q120" s="1394">
        <v>0</v>
      </c>
      <c r="R120" s="1394">
        <v>0</v>
      </c>
      <c r="S120" s="1394">
        <v>0</v>
      </c>
      <c r="T120" s="1394"/>
      <c r="U120" s="1394">
        <v>0</v>
      </c>
      <c r="V120" s="1394">
        <v>0</v>
      </c>
      <c r="W120" s="1394">
        <v>0</v>
      </c>
      <c r="X120" s="1394">
        <v>7.2412062197232414</v>
      </c>
      <c r="Y120" s="1394">
        <v>7.2412062197232414</v>
      </c>
      <c r="Z120" s="1394"/>
      <c r="AA120" s="1394">
        <v>0</v>
      </c>
      <c r="AB120" s="1394">
        <v>0</v>
      </c>
      <c r="AC120" s="1394">
        <v>0</v>
      </c>
      <c r="AD120" s="1394">
        <v>22.946523187159176</v>
      </c>
      <c r="AE120" s="1394">
        <v>22.946523187159176</v>
      </c>
      <c r="AF120" s="1394"/>
      <c r="AG120" s="1394">
        <v>0</v>
      </c>
      <c r="AH120" s="1394">
        <v>0</v>
      </c>
      <c r="AI120" s="1394">
        <v>0</v>
      </c>
      <c r="AJ120" s="1394">
        <v>77.344350184004753</v>
      </c>
      <c r="AK120" s="1394">
        <v>77.344350184004753</v>
      </c>
      <c r="AL120" s="1394"/>
      <c r="AM120" s="1394">
        <v>0</v>
      </c>
      <c r="AN120" s="1394">
        <v>0</v>
      </c>
      <c r="AO120" s="1394">
        <v>0</v>
      </c>
      <c r="AP120" s="1394">
        <v>0</v>
      </c>
      <c r="AQ120" s="1394">
        <v>0</v>
      </c>
      <c r="AR120" s="1394"/>
      <c r="AS120" s="1394">
        <v>1.8483270640289513</v>
      </c>
      <c r="AT120" s="1394">
        <v>0.56858032027525218</v>
      </c>
      <c r="AU120" s="1394">
        <v>51.580720032141365</v>
      </c>
      <c r="AV120" s="1394">
        <v>110.04222109031033</v>
      </c>
      <c r="AW120" s="1394">
        <v>164.0398485067559</v>
      </c>
      <c r="AX120" s="1394"/>
      <c r="AY120" s="1394">
        <v>0</v>
      </c>
      <c r="AZ120" s="1394">
        <v>6.5069622503863722E-2</v>
      </c>
      <c r="BA120" s="1394">
        <v>8.0097833052671703</v>
      </c>
      <c r="BB120" s="1394">
        <v>17.088058189464068</v>
      </c>
      <c r="BC120" s="1394">
        <v>25.162911117235101</v>
      </c>
      <c r="BD120" s="1394"/>
      <c r="BE120" s="1394">
        <v>3.2217289349559173</v>
      </c>
      <c r="BF120" s="1394">
        <v>1.0561343021955254</v>
      </c>
      <c r="BG120" s="1394">
        <v>100.97284952591032</v>
      </c>
      <c r="BH120" s="1394">
        <v>326.08602243517043</v>
      </c>
      <c r="BI120" s="1394">
        <v>431.33673519823219</v>
      </c>
      <c r="BJ120" s="1374"/>
    </row>
    <row r="121" spans="1:62" s="1258" customFormat="1" ht="15" customHeight="1">
      <c r="A121" s="1396">
        <v>27</v>
      </c>
      <c r="B121" s="1385" t="s">
        <v>913</v>
      </c>
      <c r="C121" s="1394">
        <v>0</v>
      </c>
      <c r="D121" s="1394">
        <v>6.9396540838784576E-2</v>
      </c>
      <c r="E121" s="1394">
        <v>5.6930551897055937</v>
      </c>
      <c r="F121" s="1394">
        <v>6.102441836142634</v>
      </c>
      <c r="G121" s="1394">
        <v>11.864893566687012</v>
      </c>
      <c r="H121" s="1394"/>
      <c r="I121" s="1394">
        <v>0</v>
      </c>
      <c r="J121" s="1394">
        <v>0.26205331862939341</v>
      </c>
      <c r="K121" s="1394">
        <v>46.869300424573574</v>
      </c>
      <c r="L121" s="1394">
        <v>51.672029226208608</v>
      </c>
      <c r="M121" s="1394">
        <v>98.803382969411572</v>
      </c>
      <c r="N121" s="1394"/>
      <c r="O121" s="1394">
        <v>0</v>
      </c>
      <c r="P121" s="1394">
        <v>0</v>
      </c>
      <c r="Q121" s="1394">
        <v>0</v>
      </c>
      <c r="R121" s="1394">
        <v>0</v>
      </c>
      <c r="S121" s="1394">
        <v>0</v>
      </c>
      <c r="T121" s="1394"/>
      <c r="U121" s="1394">
        <v>0</v>
      </c>
      <c r="V121" s="1394">
        <v>0</v>
      </c>
      <c r="W121" s="1394">
        <v>0</v>
      </c>
      <c r="X121" s="1394">
        <v>4.5760237873504623</v>
      </c>
      <c r="Y121" s="1394">
        <v>4.5760237873504623</v>
      </c>
      <c r="Z121" s="1394"/>
      <c r="AA121" s="1394">
        <v>0</v>
      </c>
      <c r="AB121" s="1394">
        <v>0</v>
      </c>
      <c r="AC121" s="1394">
        <v>0</v>
      </c>
      <c r="AD121" s="1394">
        <v>14.500876339555843</v>
      </c>
      <c r="AE121" s="1394">
        <v>14.500876339555843</v>
      </c>
      <c r="AF121" s="1394"/>
      <c r="AG121" s="1394">
        <v>0</v>
      </c>
      <c r="AH121" s="1394">
        <v>0</v>
      </c>
      <c r="AI121" s="1394">
        <v>0</v>
      </c>
      <c r="AJ121" s="1394">
        <v>48.877158793676372</v>
      </c>
      <c r="AK121" s="1394">
        <v>48.877158793676372</v>
      </c>
      <c r="AL121" s="1394"/>
      <c r="AM121" s="1394">
        <v>0</v>
      </c>
      <c r="AN121" s="1394">
        <v>0</v>
      </c>
      <c r="AO121" s="1394">
        <v>0</v>
      </c>
      <c r="AP121" s="1394">
        <v>0</v>
      </c>
      <c r="AQ121" s="1394">
        <v>0</v>
      </c>
      <c r="AR121" s="1394"/>
      <c r="AS121" s="1394">
        <v>0</v>
      </c>
      <c r="AT121" s="1394">
        <v>0.35267189545503891</v>
      </c>
      <c r="AU121" s="1394">
        <v>63.076800957299533</v>
      </c>
      <c r="AV121" s="1394">
        <v>69.540323261417171</v>
      </c>
      <c r="AW121" s="1394">
        <v>132.96979611417174</v>
      </c>
      <c r="AX121" s="1394"/>
      <c r="AY121" s="1394">
        <v>0</v>
      </c>
      <c r="AZ121" s="1394">
        <v>6.2595760874710707E-2</v>
      </c>
      <c r="BA121" s="1394">
        <v>9.7949680993715162</v>
      </c>
      <c r="BB121" s="1394">
        <v>10.798665081741735</v>
      </c>
      <c r="BC121" s="1394">
        <v>20.656228941987962</v>
      </c>
      <c r="BD121" s="1394"/>
      <c r="BE121" s="1394">
        <v>0</v>
      </c>
      <c r="BF121" s="1394">
        <v>0.74671751579792756</v>
      </c>
      <c r="BG121" s="1394">
        <v>125.43412467095023</v>
      </c>
      <c r="BH121" s="1394">
        <v>206.06751832609282</v>
      </c>
      <c r="BI121" s="1394">
        <v>332.24836051284097</v>
      </c>
      <c r="BJ121" s="1374"/>
    </row>
    <row r="122" spans="1:62" s="1258" customFormat="1" ht="15" customHeight="1">
      <c r="A122" s="1396">
        <v>28</v>
      </c>
      <c r="B122" s="1385" t="s">
        <v>914</v>
      </c>
      <c r="C122" s="1394">
        <v>0</v>
      </c>
      <c r="D122" s="1394">
        <v>7.0085739669205121E-3</v>
      </c>
      <c r="E122" s="1394">
        <v>11.969739634975998</v>
      </c>
      <c r="F122" s="1394">
        <v>12.306713535846807</v>
      </c>
      <c r="G122" s="1394">
        <v>24.283461744789726</v>
      </c>
      <c r="H122" s="1394"/>
      <c r="I122" s="1394">
        <v>0</v>
      </c>
      <c r="J122" s="1394">
        <v>6.3810000046909454E-2</v>
      </c>
      <c r="K122" s="1394">
        <v>108.9792431776122</v>
      </c>
      <c r="L122" s="1394">
        <v>112.04724313478765</v>
      </c>
      <c r="M122" s="1394">
        <v>221.09029631244675</v>
      </c>
      <c r="N122" s="1394"/>
      <c r="O122" s="1394">
        <v>0</v>
      </c>
      <c r="P122" s="1394">
        <v>0</v>
      </c>
      <c r="Q122" s="1394">
        <v>0</v>
      </c>
      <c r="R122" s="1394">
        <v>0</v>
      </c>
      <c r="S122" s="1394">
        <v>0</v>
      </c>
      <c r="T122" s="1394"/>
      <c r="U122" s="1394">
        <v>0</v>
      </c>
      <c r="V122" s="1394">
        <v>0</v>
      </c>
      <c r="W122" s="1394">
        <v>0</v>
      </c>
      <c r="X122" s="1394">
        <v>6.4206280556570228</v>
      </c>
      <c r="Y122" s="1394">
        <v>6.4206280556570228</v>
      </c>
      <c r="Z122" s="1394"/>
      <c r="AA122" s="1394">
        <v>0</v>
      </c>
      <c r="AB122" s="1394">
        <v>0</v>
      </c>
      <c r="AC122" s="1394">
        <v>0</v>
      </c>
      <c r="AD122" s="1394">
        <v>19.941954039943063</v>
      </c>
      <c r="AE122" s="1394">
        <v>19.941954039943063</v>
      </c>
      <c r="AF122" s="1394"/>
      <c r="AG122" s="1394">
        <v>0</v>
      </c>
      <c r="AH122" s="1394">
        <v>0</v>
      </c>
      <c r="AI122" s="1394">
        <v>0</v>
      </c>
      <c r="AJ122" s="1394">
        <v>24.402443951837977</v>
      </c>
      <c r="AK122" s="1394">
        <v>24.402443951837977</v>
      </c>
      <c r="AL122" s="1394"/>
      <c r="AM122" s="1394">
        <v>0</v>
      </c>
      <c r="AN122" s="1394">
        <v>0</v>
      </c>
      <c r="AO122" s="1394">
        <v>0</v>
      </c>
      <c r="AP122" s="1394">
        <v>0</v>
      </c>
      <c r="AQ122" s="1394">
        <v>0</v>
      </c>
      <c r="AR122" s="1394"/>
      <c r="AS122" s="1394">
        <v>0</v>
      </c>
      <c r="AT122" s="1394">
        <v>3.6191227058042626E-2</v>
      </c>
      <c r="AU122" s="1394">
        <v>61.809944077027673</v>
      </c>
      <c r="AV122" s="1394">
        <v>63.550026869420343</v>
      </c>
      <c r="AW122" s="1394">
        <v>125.39616217350606</v>
      </c>
      <c r="AX122" s="1394"/>
      <c r="AY122" s="1394">
        <v>0</v>
      </c>
      <c r="AZ122" s="1394">
        <v>3.3646214570708234E-3</v>
      </c>
      <c r="BA122" s="1394">
        <v>5.7463391271144859</v>
      </c>
      <c r="BB122" s="1394">
        <v>5.9081109258704236</v>
      </c>
      <c r="BC122" s="1394">
        <v>11.65781467444198</v>
      </c>
      <c r="BD122" s="1394"/>
      <c r="BE122" s="1394">
        <v>0</v>
      </c>
      <c r="BF122" s="1394">
        <v>0.11037442252894342</v>
      </c>
      <c r="BG122" s="1394">
        <v>188.50526601673036</v>
      </c>
      <c r="BH122" s="1394">
        <v>244.5771205133633</v>
      </c>
      <c r="BI122" s="1394">
        <v>433.19276095262262</v>
      </c>
      <c r="BJ122" s="1374"/>
    </row>
    <row r="123" spans="1:62" s="1258" customFormat="1" ht="15" customHeight="1">
      <c r="A123" s="1396">
        <v>29</v>
      </c>
      <c r="B123" s="1385" t="s">
        <v>915</v>
      </c>
      <c r="C123" s="1394">
        <v>1.6984604393966092</v>
      </c>
      <c r="D123" s="1394">
        <v>4.3879329458429579</v>
      </c>
      <c r="E123" s="1394">
        <v>11.702654111420568</v>
      </c>
      <c r="F123" s="1394">
        <v>8.8916742807433717</v>
      </c>
      <c r="G123" s="1394">
        <v>26.680721777403505</v>
      </c>
      <c r="H123" s="1394"/>
      <c r="I123" s="1394">
        <v>13.783274499182312</v>
      </c>
      <c r="J123" s="1394">
        <v>35.608768313758993</v>
      </c>
      <c r="K123" s="1394">
        <v>94.968884906143288</v>
      </c>
      <c r="L123" s="1394">
        <v>72.157339980402753</v>
      </c>
      <c r="M123" s="1394">
        <v>216.51826769948735</v>
      </c>
      <c r="N123" s="1394"/>
      <c r="O123" s="1394">
        <v>0</v>
      </c>
      <c r="P123" s="1394">
        <v>0</v>
      </c>
      <c r="Q123" s="1394">
        <v>0</v>
      </c>
      <c r="R123" s="1394">
        <v>0</v>
      </c>
      <c r="S123" s="1394">
        <v>0</v>
      </c>
      <c r="T123" s="1394"/>
      <c r="U123" s="1394">
        <v>0</v>
      </c>
      <c r="V123" s="1394">
        <v>0</v>
      </c>
      <c r="W123" s="1394">
        <v>0</v>
      </c>
      <c r="X123" s="1394">
        <v>8.9427129209197531</v>
      </c>
      <c r="Y123" s="1394">
        <v>8.9427129209197531</v>
      </c>
      <c r="Z123" s="1394"/>
      <c r="AA123" s="1394">
        <v>0</v>
      </c>
      <c r="AB123" s="1394">
        <v>0</v>
      </c>
      <c r="AC123" s="1394">
        <v>0</v>
      </c>
      <c r="AD123" s="1394">
        <v>27.457465080277295</v>
      </c>
      <c r="AE123" s="1394">
        <v>27.457465080277295</v>
      </c>
      <c r="AF123" s="1394"/>
      <c r="AG123" s="1394">
        <v>0</v>
      </c>
      <c r="AH123" s="1394">
        <v>0</v>
      </c>
      <c r="AI123" s="1394">
        <v>0</v>
      </c>
      <c r="AJ123" s="1394">
        <v>54.91493016055459</v>
      </c>
      <c r="AK123" s="1394">
        <v>54.91493016055459</v>
      </c>
      <c r="AL123" s="1394"/>
      <c r="AM123" s="1394">
        <v>0</v>
      </c>
      <c r="AN123" s="1394">
        <v>0</v>
      </c>
      <c r="AO123" s="1394">
        <v>0</v>
      </c>
      <c r="AP123" s="1394">
        <v>0</v>
      </c>
      <c r="AQ123" s="1394">
        <v>0</v>
      </c>
      <c r="AR123" s="1394"/>
      <c r="AS123" s="1394">
        <v>17.525450778540641</v>
      </c>
      <c r="AT123" s="1394">
        <v>45.276593483229483</v>
      </c>
      <c r="AU123" s="1394">
        <v>120.75305603282037</v>
      </c>
      <c r="AV123" s="1394">
        <v>91.74814810602463</v>
      </c>
      <c r="AW123" s="1394">
        <v>275.30324840061513</v>
      </c>
      <c r="AX123" s="1394"/>
      <c r="AY123" s="1394">
        <v>2.349239618163816</v>
      </c>
      <c r="AZ123" s="1394">
        <v>6.0692057813737712</v>
      </c>
      <c r="BA123" s="1394">
        <v>16.186622919509226</v>
      </c>
      <c r="BB123" s="1394">
        <v>12.298592894840365</v>
      </c>
      <c r="BC123" s="1394">
        <v>36.903661213887176</v>
      </c>
      <c r="BD123" s="1394"/>
      <c r="BE123" s="1394">
        <v>35.356425335283376</v>
      </c>
      <c r="BF123" s="1394">
        <v>91.342500524205207</v>
      </c>
      <c r="BG123" s="1394">
        <v>243.61121796989346</v>
      </c>
      <c r="BH123" s="1394">
        <v>276.41086342376275</v>
      </c>
      <c r="BI123" s="1394">
        <v>646.72100725314476</v>
      </c>
      <c r="BJ123" s="1374"/>
    </row>
    <row r="124" spans="1:62" s="1258" customFormat="1" ht="15" customHeight="1">
      <c r="A124" s="1396">
        <v>30</v>
      </c>
      <c r="B124" s="1385" t="s">
        <v>916</v>
      </c>
      <c r="C124" s="1394">
        <v>0</v>
      </c>
      <c r="D124" s="1394">
        <v>0</v>
      </c>
      <c r="E124" s="1394">
        <v>0</v>
      </c>
      <c r="F124" s="1394">
        <v>0</v>
      </c>
      <c r="G124" s="1394">
        <v>0</v>
      </c>
      <c r="H124" s="1394"/>
      <c r="I124" s="1394">
        <v>0</v>
      </c>
      <c r="J124" s="1394">
        <v>23.2743294015999</v>
      </c>
      <c r="K124" s="1394">
        <v>48.574488036659048</v>
      </c>
      <c r="L124" s="1394">
        <v>60.107081383854549</v>
      </c>
      <c r="M124" s="1394">
        <v>131.95589882211351</v>
      </c>
      <c r="N124" s="1394"/>
      <c r="O124" s="1394">
        <v>0</v>
      </c>
      <c r="P124" s="1394">
        <v>0</v>
      </c>
      <c r="Q124" s="1394">
        <v>0</v>
      </c>
      <c r="R124" s="1394">
        <v>0</v>
      </c>
      <c r="S124" s="1394">
        <v>0</v>
      </c>
      <c r="T124" s="1394"/>
      <c r="U124" s="1394">
        <v>0</v>
      </c>
      <c r="V124" s="1394">
        <v>0</v>
      </c>
      <c r="W124" s="1394">
        <v>0</v>
      </c>
      <c r="X124" s="1394">
        <v>8.8805279652235036</v>
      </c>
      <c r="Y124" s="1394">
        <v>8.8805279652235036</v>
      </c>
      <c r="Z124" s="1394"/>
      <c r="AA124" s="1394">
        <v>0</v>
      </c>
      <c r="AB124" s="1394">
        <v>0</v>
      </c>
      <c r="AC124" s="1394">
        <v>0</v>
      </c>
      <c r="AD124" s="1394">
        <v>25.765829696206808</v>
      </c>
      <c r="AE124" s="1394">
        <v>25.765829696206808</v>
      </c>
      <c r="AF124" s="1394"/>
      <c r="AG124" s="1394">
        <v>0</v>
      </c>
      <c r="AH124" s="1394">
        <v>0</v>
      </c>
      <c r="AI124" s="1394">
        <v>0</v>
      </c>
      <c r="AJ124" s="1394">
        <v>0</v>
      </c>
      <c r="AK124" s="1394">
        <v>0</v>
      </c>
      <c r="AL124" s="1394"/>
      <c r="AM124" s="1394">
        <v>0</v>
      </c>
      <c r="AN124" s="1394">
        <v>0</v>
      </c>
      <c r="AO124" s="1394">
        <v>0</v>
      </c>
      <c r="AP124" s="1394">
        <v>0</v>
      </c>
      <c r="AQ124" s="1394">
        <v>0</v>
      </c>
      <c r="AR124" s="1394"/>
      <c r="AS124" s="1394">
        <v>0</v>
      </c>
      <c r="AT124" s="1394">
        <v>28.567551144644877</v>
      </c>
      <c r="AU124" s="1394">
        <v>43.379017489288742</v>
      </c>
      <c r="AV124" s="1394">
        <v>54.751482369883014</v>
      </c>
      <c r="AW124" s="1394">
        <v>126.69805100381663</v>
      </c>
      <c r="AX124" s="1394"/>
      <c r="AY124" s="1394">
        <v>0</v>
      </c>
      <c r="AZ124" s="1394">
        <v>3.9895721505237232</v>
      </c>
      <c r="BA124" s="1394">
        <v>8.8740881478286333</v>
      </c>
      <c r="BB124" s="1394">
        <v>10.929247738863797</v>
      </c>
      <c r="BC124" s="1394">
        <v>23.792908037216154</v>
      </c>
      <c r="BD124" s="1394"/>
      <c r="BE124" s="1394">
        <v>0</v>
      </c>
      <c r="BF124" s="1394">
        <v>55.831452696768501</v>
      </c>
      <c r="BG124" s="1394">
        <v>100.82759367377643</v>
      </c>
      <c r="BH124" s="1394">
        <v>160.43416915403168</v>
      </c>
      <c r="BI124" s="1394">
        <v>317.09321552457664</v>
      </c>
      <c r="BJ124" s="1374"/>
    </row>
    <row r="125" spans="1:62" s="1258" customFormat="1" ht="15" customHeight="1">
      <c r="A125" s="1396">
        <v>31</v>
      </c>
      <c r="B125" s="1385" t="s">
        <v>917</v>
      </c>
      <c r="C125" s="1394">
        <v>0</v>
      </c>
      <c r="D125" s="1394">
        <v>0</v>
      </c>
      <c r="E125" s="1394">
        <v>0</v>
      </c>
      <c r="F125" s="1394">
        <v>0</v>
      </c>
      <c r="G125" s="1394">
        <v>0</v>
      </c>
      <c r="H125" s="1394"/>
      <c r="I125" s="1394">
        <v>0</v>
      </c>
      <c r="J125" s="1394">
        <v>0.7052666780352701</v>
      </c>
      <c r="K125" s="1394">
        <v>17.78614393476337</v>
      </c>
      <c r="L125" s="1394">
        <v>8.971756075830557</v>
      </c>
      <c r="M125" s="1394">
        <v>27.463166688629194</v>
      </c>
      <c r="N125" s="1394"/>
      <c r="O125" s="1394">
        <v>0</v>
      </c>
      <c r="P125" s="1394">
        <v>0.32805638613549448</v>
      </c>
      <c r="Q125" s="1394">
        <v>9.9024554490163101</v>
      </c>
      <c r="R125" s="1394">
        <v>4.9252394391376972</v>
      </c>
      <c r="S125" s="1394">
        <v>15.155751274289504</v>
      </c>
      <c r="T125" s="1394"/>
      <c r="U125" s="1394">
        <v>0</v>
      </c>
      <c r="V125" s="1394">
        <v>0</v>
      </c>
      <c r="W125" s="1394">
        <v>0</v>
      </c>
      <c r="X125" s="1394">
        <v>51.840999487223023</v>
      </c>
      <c r="Y125" s="1394">
        <v>51.840999487223023</v>
      </c>
      <c r="Z125" s="1394"/>
      <c r="AA125" s="1394">
        <v>0</v>
      </c>
      <c r="AB125" s="1394">
        <v>0</v>
      </c>
      <c r="AC125" s="1394">
        <v>0</v>
      </c>
      <c r="AD125" s="1394">
        <v>11.982301844379732</v>
      </c>
      <c r="AE125" s="1394">
        <v>11.982301844379732</v>
      </c>
      <c r="AF125" s="1394"/>
      <c r="AG125" s="1394">
        <v>0</v>
      </c>
      <c r="AH125" s="1394">
        <v>0</v>
      </c>
      <c r="AI125" s="1394">
        <v>0</v>
      </c>
      <c r="AJ125" s="1394">
        <v>0</v>
      </c>
      <c r="AK125" s="1394">
        <v>0</v>
      </c>
      <c r="AL125" s="1394"/>
      <c r="AM125" s="1394">
        <v>0</v>
      </c>
      <c r="AN125" s="1394">
        <v>0</v>
      </c>
      <c r="AO125" s="1394">
        <v>0</v>
      </c>
      <c r="AP125" s="1394">
        <v>0</v>
      </c>
      <c r="AQ125" s="1394">
        <v>0</v>
      </c>
      <c r="AR125" s="1394"/>
      <c r="AS125" s="1394">
        <v>0</v>
      </c>
      <c r="AT125" s="1394">
        <v>0.25509455413176996</v>
      </c>
      <c r="AU125" s="1394">
        <v>4.6806402941603205</v>
      </c>
      <c r="AV125" s="1394">
        <v>2.4082395483129271</v>
      </c>
      <c r="AW125" s="1394">
        <v>7.3439743966050184</v>
      </c>
      <c r="AX125" s="1394"/>
      <c r="AY125" s="1394">
        <v>0</v>
      </c>
      <c r="AZ125" s="1394">
        <v>0.19457426054922655</v>
      </c>
      <c r="BA125" s="1394">
        <v>5.2297410515713523</v>
      </c>
      <c r="BB125" s="1394">
        <v>2.6255782375948242</v>
      </c>
      <c r="BC125" s="1394">
        <v>8.0498935497154029</v>
      </c>
      <c r="BD125" s="1394"/>
      <c r="BE125" s="1394">
        <v>0</v>
      </c>
      <c r="BF125" s="1394">
        <v>1.4829918788517611</v>
      </c>
      <c r="BG125" s="1394">
        <v>37.598980729511354</v>
      </c>
      <c r="BH125" s="1394">
        <v>82.75411463247876</v>
      </c>
      <c r="BI125" s="1394">
        <v>121.83608724084188</v>
      </c>
      <c r="BJ125" s="1374"/>
    </row>
    <row r="126" spans="1:62" s="1258" customFormat="1" ht="15" customHeight="1">
      <c r="A126" s="1396">
        <v>32</v>
      </c>
      <c r="B126" s="1385" t="s">
        <v>918</v>
      </c>
      <c r="C126" s="1394">
        <v>0</v>
      </c>
      <c r="D126" s="1394">
        <v>0</v>
      </c>
      <c r="E126" s="1394">
        <v>0</v>
      </c>
      <c r="F126" s="1394">
        <v>0</v>
      </c>
      <c r="G126" s="1394">
        <v>0</v>
      </c>
      <c r="H126" s="1394"/>
      <c r="I126" s="1394">
        <v>0</v>
      </c>
      <c r="J126" s="1394">
        <v>0.95295951655934819</v>
      </c>
      <c r="K126" s="1394">
        <v>24.032717911393298</v>
      </c>
      <c r="L126" s="1394">
        <v>12.122677277947782</v>
      </c>
      <c r="M126" s="1394">
        <v>37.108354705900432</v>
      </c>
      <c r="N126" s="1394"/>
      <c r="O126" s="1394">
        <v>0</v>
      </c>
      <c r="P126" s="1394">
        <v>0.44327126868774808</v>
      </c>
      <c r="Q126" s="1394">
        <v>13.380242469038279</v>
      </c>
      <c r="R126" s="1394">
        <v>6.6550057461029981</v>
      </c>
      <c r="S126" s="1394">
        <v>20.478519483829025</v>
      </c>
      <c r="T126" s="1394"/>
      <c r="U126" s="1394">
        <v>0</v>
      </c>
      <c r="V126" s="1394">
        <v>0</v>
      </c>
      <c r="W126" s="1394">
        <v>0</v>
      </c>
      <c r="X126" s="1394">
        <v>70.047792342780838</v>
      </c>
      <c r="Y126" s="1394">
        <v>70.047792342780838</v>
      </c>
      <c r="Z126" s="1394"/>
      <c r="AA126" s="1394">
        <v>0</v>
      </c>
      <c r="AB126" s="1394">
        <v>0</v>
      </c>
      <c r="AC126" s="1394">
        <v>0</v>
      </c>
      <c r="AD126" s="1394">
        <v>16.190540299873991</v>
      </c>
      <c r="AE126" s="1394">
        <v>16.190540299873991</v>
      </c>
      <c r="AF126" s="1394"/>
      <c r="AG126" s="1394">
        <v>0</v>
      </c>
      <c r="AH126" s="1394">
        <v>0</v>
      </c>
      <c r="AI126" s="1394">
        <v>0</v>
      </c>
      <c r="AJ126" s="1394">
        <v>0</v>
      </c>
      <c r="AK126" s="1394">
        <v>0</v>
      </c>
      <c r="AL126" s="1394"/>
      <c r="AM126" s="1394">
        <v>0</v>
      </c>
      <c r="AN126" s="1394">
        <v>0</v>
      </c>
      <c r="AO126" s="1394">
        <v>0</v>
      </c>
      <c r="AP126" s="1394">
        <v>0</v>
      </c>
      <c r="AQ126" s="1394">
        <v>0</v>
      </c>
      <c r="AR126" s="1394"/>
      <c r="AS126" s="1394">
        <v>0</v>
      </c>
      <c r="AT126" s="1394">
        <v>0.344684912180378</v>
      </c>
      <c r="AU126" s="1394">
        <v>6.3245022781129601</v>
      </c>
      <c r="AV126" s="1394">
        <v>3.2540241403615844</v>
      </c>
      <c r="AW126" s="1394">
        <v>9.9232113306549223</v>
      </c>
      <c r="AX126" s="1394"/>
      <c r="AY126" s="1394">
        <v>0</v>
      </c>
      <c r="AZ126" s="1394">
        <v>0.26290961850690298</v>
      </c>
      <c r="BA126" s="1394">
        <v>7.0664496983179168</v>
      </c>
      <c r="BB126" s="1394">
        <v>3.5476931576540212</v>
      </c>
      <c r="BC126" s="1394">
        <v>10.877052474478841</v>
      </c>
      <c r="BD126" s="1394"/>
      <c r="BE126" s="1394">
        <v>0</v>
      </c>
      <c r="BF126" s="1394">
        <v>2.0038253159343773</v>
      </c>
      <c r="BG126" s="1394">
        <v>50.803912356862455</v>
      </c>
      <c r="BH126" s="1394">
        <v>111.81773296472122</v>
      </c>
      <c r="BI126" s="1394">
        <v>164.62547063751805</v>
      </c>
      <c r="BJ126" s="1374"/>
    </row>
    <row r="127" spans="1:62" s="1258" customFormat="1" ht="15" customHeight="1">
      <c r="A127" s="1396">
        <v>36</v>
      </c>
      <c r="B127" s="1385" t="s">
        <v>919</v>
      </c>
      <c r="C127" s="1394">
        <v>0</v>
      </c>
      <c r="D127" s="1394">
        <v>0</v>
      </c>
      <c r="E127" s="1394">
        <v>0</v>
      </c>
      <c r="F127" s="1394">
        <v>0</v>
      </c>
      <c r="G127" s="1394">
        <v>0</v>
      </c>
      <c r="H127" s="1394"/>
      <c r="I127" s="1394">
        <v>0</v>
      </c>
      <c r="J127" s="1394">
        <v>1.0633854220812591</v>
      </c>
      <c r="K127" s="1394">
        <v>6.9165557895330574</v>
      </c>
      <c r="L127" s="1394">
        <v>48.158451230837805</v>
      </c>
      <c r="M127" s="1394">
        <v>56.138392442452123</v>
      </c>
      <c r="N127" s="1394"/>
      <c r="O127" s="1394">
        <v>0</v>
      </c>
      <c r="P127" s="1394">
        <v>0.49463612772543242</v>
      </c>
      <c r="Q127" s="1394">
        <v>3.8508001406994197</v>
      </c>
      <c r="R127" s="1394">
        <v>26.437622838286298</v>
      </c>
      <c r="S127" s="1394">
        <v>30.78305910671115</v>
      </c>
      <c r="T127" s="1394"/>
      <c r="U127" s="1394">
        <v>0</v>
      </c>
      <c r="V127" s="1394">
        <v>0</v>
      </c>
      <c r="W127" s="1394">
        <v>0</v>
      </c>
      <c r="X127" s="1394">
        <v>278.27130212433889</v>
      </c>
      <c r="Y127" s="1394">
        <v>278.27130212433889</v>
      </c>
      <c r="Z127" s="1394"/>
      <c r="AA127" s="1394">
        <v>0</v>
      </c>
      <c r="AB127" s="1394">
        <v>0</v>
      </c>
      <c r="AC127" s="1394">
        <v>0</v>
      </c>
      <c r="AD127" s="1394">
        <v>64.318411482483285</v>
      </c>
      <c r="AE127" s="1394">
        <v>64.318411482483285</v>
      </c>
      <c r="AF127" s="1394"/>
      <c r="AG127" s="1394">
        <v>0</v>
      </c>
      <c r="AH127" s="1394">
        <v>0</v>
      </c>
      <c r="AI127" s="1394">
        <v>0</v>
      </c>
      <c r="AJ127" s="1394">
        <v>0</v>
      </c>
      <c r="AK127" s="1394">
        <v>0</v>
      </c>
      <c r="AL127" s="1394"/>
      <c r="AM127" s="1394">
        <v>0</v>
      </c>
      <c r="AN127" s="1394">
        <v>0</v>
      </c>
      <c r="AO127" s="1394">
        <v>0</v>
      </c>
      <c r="AP127" s="1394">
        <v>0</v>
      </c>
      <c r="AQ127" s="1394">
        <v>0</v>
      </c>
      <c r="AR127" s="1394"/>
      <c r="AS127" s="1394">
        <v>0</v>
      </c>
      <c r="AT127" s="1394">
        <v>0.38462589905952849</v>
      </c>
      <c r="AU127" s="1394">
        <v>1.8201758539702824</v>
      </c>
      <c r="AV127" s="1394">
        <v>12.92691039071372</v>
      </c>
      <c r="AW127" s="1394">
        <v>15.131712143743531</v>
      </c>
      <c r="AX127" s="1394"/>
      <c r="AY127" s="1394">
        <v>0</v>
      </c>
      <c r="AZ127" s="1394">
        <v>0.29337474550292131</v>
      </c>
      <c r="BA127" s="1394">
        <v>2.0337064560298557</v>
      </c>
      <c r="BB127" s="1394">
        <v>14.093537590549568</v>
      </c>
      <c r="BC127" s="1394">
        <v>16.420618792082344</v>
      </c>
      <c r="BD127" s="1394"/>
      <c r="BE127" s="1394">
        <v>0</v>
      </c>
      <c r="BF127" s="1394">
        <v>2.2360221943691414</v>
      </c>
      <c r="BG127" s="1394">
        <v>14.621238240232616</v>
      </c>
      <c r="BH127" s="1394">
        <v>444.20623565720956</v>
      </c>
      <c r="BI127" s="1394">
        <v>461.06349609181132</v>
      </c>
      <c r="BJ127" s="1374"/>
    </row>
    <row r="128" spans="1:62" s="1258" customFormat="1" ht="15" customHeight="1">
      <c r="A128" s="1399">
        <v>38</v>
      </c>
      <c r="B128" s="1400" t="s">
        <v>920</v>
      </c>
      <c r="C128" s="1394">
        <v>0</v>
      </c>
      <c r="D128" s="1394">
        <v>0</v>
      </c>
      <c r="E128" s="1394">
        <v>0</v>
      </c>
      <c r="F128" s="1394">
        <v>0</v>
      </c>
      <c r="G128" s="1394">
        <v>0</v>
      </c>
      <c r="H128" s="1394"/>
      <c r="I128" s="1394">
        <v>0</v>
      </c>
      <c r="J128" s="1394">
        <v>8.2070964510012985</v>
      </c>
      <c r="K128" s="1394">
        <v>4.8404431345962013</v>
      </c>
      <c r="L128" s="1394">
        <v>5.5134640812933924</v>
      </c>
      <c r="M128" s="1394">
        <v>18.56100366689089</v>
      </c>
      <c r="N128" s="1394"/>
      <c r="O128" s="1394">
        <v>0</v>
      </c>
      <c r="P128" s="1394">
        <v>3.8175494266670618</v>
      </c>
      <c r="Q128" s="1394">
        <v>2.6949221073237326</v>
      </c>
      <c r="R128" s="1394">
        <v>3.0267352912781278</v>
      </c>
      <c r="S128" s="1394">
        <v>9.5392068252689217</v>
      </c>
      <c r="T128" s="1394"/>
      <c r="U128" s="1394">
        <v>0</v>
      </c>
      <c r="V128" s="1394">
        <v>0</v>
      </c>
      <c r="W128" s="1394">
        <v>0</v>
      </c>
      <c r="X128" s="1394">
        <v>31.858143065341114</v>
      </c>
      <c r="Y128" s="1394">
        <v>31.858143065341114</v>
      </c>
      <c r="Z128" s="1394"/>
      <c r="AA128" s="1394">
        <v>0</v>
      </c>
      <c r="AB128" s="1394">
        <v>0</v>
      </c>
      <c r="AC128" s="1394">
        <v>0</v>
      </c>
      <c r="AD128" s="1394">
        <v>7.3635518255089618</v>
      </c>
      <c r="AE128" s="1394">
        <v>7.3635518255089618</v>
      </c>
      <c r="AF128" s="1394"/>
      <c r="AG128" s="1394">
        <v>0</v>
      </c>
      <c r="AH128" s="1394">
        <v>0</v>
      </c>
      <c r="AI128" s="1394">
        <v>0</v>
      </c>
      <c r="AJ128" s="1394">
        <v>0</v>
      </c>
      <c r="AK128" s="1394">
        <v>0</v>
      </c>
      <c r="AL128" s="1394"/>
      <c r="AM128" s="1394">
        <v>0</v>
      </c>
      <c r="AN128" s="1394">
        <v>0</v>
      </c>
      <c r="AO128" s="1394">
        <v>0</v>
      </c>
      <c r="AP128" s="1394">
        <v>0</v>
      </c>
      <c r="AQ128" s="1394">
        <v>0</v>
      </c>
      <c r="AR128" s="1394"/>
      <c r="AS128" s="1394">
        <v>0</v>
      </c>
      <c r="AT128" s="1394">
        <v>2.9685020930194987</v>
      </c>
      <c r="AU128" s="1394">
        <v>1.2738215354875395</v>
      </c>
      <c r="AV128" s="1394">
        <v>1.4799490909637067</v>
      </c>
      <c r="AW128" s="1394">
        <v>5.7222727194707446</v>
      </c>
      <c r="AX128" s="1394"/>
      <c r="AY128" s="1394">
        <v>0</v>
      </c>
      <c r="AZ128" s="1394">
        <v>2.2642353211105477</v>
      </c>
      <c r="BA128" s="1394">
        <v>1.4232575797004112</v>
      </c>
      <c r="BB128" s="1394">
        <v>1.6135114667910275</v>
      </c>
      <c r="BC128" s="1394">
        <v>5.3010043676019869</v>
      </c>
      <c r="BD128" s="1394"/>
      <c r="BE128" s="1394">
        <v>0</v>
      </c>
      <c r="BF128" s="1394">
        <v>17.257383291798405</v>
      </c>
      <c r="BG128" s="1394">
        <v>10.232444357107884</v>
      </c>
      <c r="BH128" s="1394">
        <v>50.855354821176334</v>
      </c>
      <c r="BI128" s="1394">
        <v>78.345182470082619</v>
      </c>
      <c r="BJ128" s="1374"/>
    </row>
    <row r="129" spans="1:62" s="1258" customFormat="1" ht="15" customHeight="1">
      <c r="A129" s="1401"/>
      <c r="B129" s="1402" t="s">
        <v>955</v>
      </c>
      <c r="C129" s="1403">
        <v>1004.2039217733376</v>
      </c>
      <c r="D129" s="1403">
        <v>160.27593344812971</v>
      </c>
      <c r="E129" s="1403">
        <v>1806.1463893793964</v>
      </c>
      <c r="F129" s="1403">
        <v>952.02043535808366</v>
      </c>
      <c r="G129" s="1403">
        <v>3922.6466799589475</v>
      </c>
      <c r="H129" s="1403"/>
      <c r="I129" s="1403">
        <v>229.13841876987465</v>
      </c>
      <c r="J129" s="1403">
        <v>262.89064276972005</v>
      </c>
      <c r="K129" s="1403">
        <v>3019.6444760032141</v>
      </c>
      <c r="L129" s="1403">
        <v>1440.2772018447679</v>
      </c>
      <c r="M129" s="1403">
        <v>4951.9507393875756</v>
      </c>
      <c r="N129" s="1403"/>
      <c r="O129" s="1403">
        <v>134.65382378554358</v>
      </c>
      <c r="P129" s="1403">
        <v>77.02115767832413</v>
      </c>
      <c r="Q129" s="1403">
        <v>987.47576017180802</v>
      </c>
      <c r="R129" s="1403">
        <v>527.09802839342888</v>
      </c>
      <c r="S129" s="1403">
        <v>1726.2487700291049</v>
      </c>
      <c r="T129" s="1394"/>
      <c r="U129" s="1403">
        <v>0</v>
      </c>
      <c r="V129" s="1403">
        <v>0</v>
      </c>
      <c r="W129" s="1403">
        <v>0</v>
      </c>
      <c r="X129" s="1403">
        <v>2799.5667614704307</v>
      </c>
      <c r="Y129" s="1403">
        <v>2799.5667614704307</v>
      </c>
      <c r="Z129" s="1403"/>
      <c r="AA129" s="1403">
        <v>0</v>
      </c>
      <c r="AB129" s="1403">
        <v>0</v>
      </c>
      <c r="AC129" s="1403">
        <v>0</v>
      </c>
      <c r="AD129" s="1403">
        <v>797.62171912401084</v>
      </c>
      <c r="AE129" s="1403">
        <v>797.62171912401084</v>
      </c>
      <c r="AF129" s="1403"/>
      <c r="AG129" s="1403">
        <v>0</v>
      </c>
      <c r="AH129" s="1403">
        <v>0</v>
      </c>
      <c r="AI129" s="1403">
        <v>0</v>
      </c>
      <c r="AJ129" s="1403">
        <v>241.80441097879759</v>
      </c>
      <c r="AK129" s="1403">
        <v>241.80441097879759</v>
      </c>
      <c r="AL129" s="1394"/>
      <c r="AM129" s="1403">
        <v>0</v>
      </c>
      <c r="AN129" s="1403">
        <v>0</v>
      </c>
      <c r="AO129" s="1403">
        <v>0</v>
      </c>
      <c r="AP129" s="1403">
        <v>485.90869738284158</v>
      </c>
      <c r="AQ129" s="1403">
        <v>485.90869738284158</v>
      </c>
      <c r="AR129" s="1403"/>
      <c r="AS129" s="1403">
        <v>92.395245666243483</v>
      </c>
      <c r="AT129" s="1403">
        <v>112.24817753812</v>
      </c>
      <c r="AU129" s="1403">
        <v>819.45930499842689</v>
      </c>
      <c r="AV129" s="1403">
        <v>656.60011222702587</v>
      </c>
      <c r="AW129" s="1403">
        <v>1680.7028404298167</v>
      </c>
      <c r="AX129" s="1403"/>
      <c r="AY129" s="1403">
        <v>159.28295129245686</v>
      </c>
      <c r="AZ129" s="1403">
        <v>75.268496028272637</v>
      </c>
      <c r="BA129" s="1403">
        <v>873.81142245680451</v>
      </c>
      <c r="BB129" s="1403">
        <v>412.23520657451138</v>
      </c>
      <c r="BC129" s="1403">
        <v>1520.5980763520456</v>
      </c>
      <c r="BD129" s="1394"/>
      <c r="BE129" s="1403">
        <v>1619.6066385523773</v>
      </c>
      <c r="BF129" s="1403">
        <v>687.70440746256668</v>
      </c>
      <c r="BG129" s="1403">
        <v>7506.5373530096504</v>
      </c>
      <c r="BH129" s="1403">
        <v>8313.1325733538979</v>
      </c>
      <c r="BI129" s="1403">
        <v>18126.980972378493</v>
      </c>
      <c r="BJ129" s="1403"/>
    </row>
    <row r="130" spans="1:62" s="1258" customFormat="1" ht="15" customHeight="1">
      <c r="A130" s="1396">
        <v>19</v>
      </c>
      <c r="B130" s="1385" t="s">
        <v>924</v>
      </c>
      <c r="C130" s="1394">
        <v>0</v>
      </c>
      <c r="D130" s="1394">
        <v>0</v>
      </c>
      <c r="E130" s="1394">
        <v>0</v>
      </c>
      <c r="F130" s="1394">
        <v>0</v>
      </c>
      <c r="G130" s="1394">
        <v>0</v>
      </c>
      <c r="H130" s="1394"/>
      <c r="I130" s="1394">
        <v>2.2868574780681481</v>
      </c>
      <c r="J130" s="1394">
        <v>74.333748641061703</v>
      </c>
      <c r="K130" s="1394">
        <v>171.57935903268373</v>
      </c>
      <c r="L130" s="1394">
        <v>15.777938678197112</v>
      </c>
      <c r="M130" s="1394">
        <v>263.97790383001069</v>
      </c>
      <c r="N130" s="1394"/>
      <c r="O130" s="1394">
        <v>1.0477786705176977</v>
      </c>
      <c r="P130" s="1394">
        <v>34.057792001766082</v>
      </c>
      <c r="Q130" s="1394">
        <v>78.613203673458969</v>
      </c>
      <c r="R130" s="1394">
        <v>7.2290414992177672</v>
      </c>
      <c r="S130" s="1394">
        <v>120.94781584496053</v>
      </c>
      <c r="T130" s="1394"/>
      <c r="U130" s="1394">
        <v>0</v>
      </c>
      <c r="V130" s="1394">
        <v>0</v>
      </c>
      <c r="W130" s="1394">
        <v>0</v>
      </c>
      <c r="X130" s="1394">
        <v>76.475407709033021</v>
      </c>
      <c r="Y130" s="1394">
        <v>76.475407709033021</v>
      </c>
      <c r="Z130" s="1394"/>
      <c r="AA130" s="1394">
        <v>0</v>
      </c>
      <c r="AB130" s="1394">
        <v>0</v>
      </c>
      <c r="AC130" s="1394">
        <v>0</v>
      </c>
      <c r="AD130" s="1394">
        <v>18.705722856319991</v>
      </c>
      <c r="AE130" s="1394">
        <v>18.705722856319991</v>
      </c>
      <c r="AF130" s="1394"/>
      <c r="AG130" s="1394">
        <v>0</v>
      </c>
      <c r="AH130" s="1394">
        <v>0</v>
      </c>
      <c r="AI130" s="1394">
        <v>0</v>
      </c>
      <c r="AJ130" s="1394">
        <v>0</v>
      </c>
      <c r="AK130" s="1394">
        <v>0</v>
      </c>
      <c r="AL130" s="1394"/>
      <c r="AM130" s="1394">
        <v>0</v>
      </c>
      <c r="AN130" s="1394">
        <v>0</v>
      </c>
      <c r="AO130" s="1394">
        <v>0</v>
      </c>
      <c r="AP130" s="1394">
        <v>0</v>
      </c>
      <c r="AQ130" s="1394">
        <v>0</v>
      </c>
      <c r="AR130" s="1394"/>
      <c r="AS130" s="1394">
        <v>0.85685606771059364</v>
      </c>
      <c r="AT130" s="1394">
        <v>27.851899022834406</v>
      </c>
      <c r="AU130" s="1394">
        <v>64.288577793333019</v>
      </c>
      <c r="AV130" s="1394">
        <v>5.9117905781341307</v>
      </c>
      <c r="AW130" s="1394">
        <v>98.909123462012147</v>
      </c>
      <c r="AX130" s="1394"/>
      <c r="AY130" s="1394">
        <v>0.6273311989316388</v>
      </c>
      <c r="AZ130" s="1394">
        <v>20.391248734692983</v>
      </c>
      <c r="BA130" s="1394">
        <v>47.067683948902406</v>
      </c>
      <c r="BB130" s="1394">
        <v>4.3282072812096404</v>
      </c>
      <c r="BC130" s="1394">
        <v>72.414471163736664</v>
      </c>
      <c r="BD130" s="1394"/>
      <c r="BE130" s="1394">
        <v>4.8188234152280787</v>
      </c>
      <c r="BF130" s="1394">
        <v>156.63468840035517</v>
      </c>
      <c r="BG130" s="1394">
        <v>361.54882444837813</v>
      </c>
      <c r="BH130" s="1394">
        <v>128.42810860211165</v>
      </c>
      <c r="BI130" s="1394">
        <v>651.430444866073</v>
      </c>
      <c r="BJ130" s="1374"/>
    </row>
    <row r="131" spans="1:62" s="1258" customFormat="1" ht="15" customHeight="1" thickBot="1">
      <c r="A131" s="1405"/>
      <c r="B131" s="1406" t="s">
        <v>956</v>
      </c>
      <c r="C131" s="1407">
        <v>1004.2039217733376</v>
      </c>
      <c r="D131" s="1407">
        <v>160.27593344812971</v>
      </c>
      <c r="E131" s="1407">
        <v>1806.1463893793964</v>
      </c>
      <c r="F131" s="1407">
        <v>952.02043535808366</v>
      </c>
      <c r="G131" s="1407">
        <v>3922.6466799589475</v>
      </c>
      <c r="H131" s="1407"/>
      <c r="I131" s="1407">
        <v>231.4252762479428</v>
      </c>
      <c r="J131" s="1407">
        <v>337.22439141078178</v>
      </c>
      <c r="K131" s="1407">
        <v>3191.223835035898</v>
      </c>
      <c r="L131" s="1407">
        <v>1456.0551405229651</v>
      </c>
      <c r="M131" s="1407">
        <v>5215.9286432175859</v>
      </c>
      <c r="N131" s="1407"/>
      <c r="O131" s="1407">
        <v>135.70160245606127</v>
      </c>
      <c r="P131" s="1407">
        <v>111.0789496800902</v>
      </c>
      <c r="Q131" s="1407">
        <v>1066.088963845267</v>
      </c>
      <c r="R131" s="1407">
        <v>534.32706989264659</v>
      </c>
      <c r="S131" s="1407">
        <v>1847.1965858740655</v>
      </c>
      <c r="T131" s="1394"/>
      <c r="U131" s="1407">
        <v>0</v>
      </c>
      <c r="V131" s="1407">
        <v>0</v>
      </c>
      <c r="W131" s="1407">
        <v>0</v>
      </c>
      <c r="X131" s="1407">
        <v>2876.0421691794636</v>
      </c>
      <c r="Y131" s="1407">
        <v>2876.0421691794636</v>
      </c>
      <c r="Z131" s="1407"/>
      <c r="AA131" s="1407">
        <v>0</v>
      </c>
      <c r="AB131" s="1407">
        <v>0</v>
      </c>
      <c r="AC131" s="1407">
        <v>0</v>
      </c>
      <c r="AD131" s="1407">
        <v>816.32744198033083</v>
      </c>
      <c r="AE131" s="1407">
        <v>816.32744198033083</v>
      </c>
      <c r="AF131" s="1407"/>
      <c r="AG131" s="1407">
        <v>0</v>
      </c>
      <c r="AH131" s="1407">
        <v>0</v>
      </c>
      <c r="AI131" s="1407">
        <v>0</v>
      </c>
      <c r="AJ131" s="1407">
        <v>241.80441097879759</v>
      </c>
      <c r="AK131" s="1407">
        <v>241.80441097879759</v>
      </c>
      <c r="AL131" s="1394"/>
      <c r="AM131" s="1407">
        <v>0</v>
      </c>
      <c r="AN131" s="1407">
        <v>0</v>
      </c>
      <c r="AO131" s="1407">
        <v>0</v>
      </c>
      <c r="AP131" s="1407">
        <v>485.90869738284158</v>
      </c>
      <c r="AQ131" s="1407">
        <v>485.90869738284158</v>
      </c>
      <c r="AR131" s="1407"/>
      <c r="AS131" s="1407">
        <v>93.252101733954078</v>
      </c>
      <c r="AT131" s="1407">
        <v>140.10007656095442</v>
      </c>
      <c r="AU131" s="1407">
        <v>883.74788279175993</v>
      </c>
      <c r="AV131" s="1407">
        <v>662.51190280516005</v>
      </c>
      <c r="AW131" s="1407">
        <v>1779.6119638918287</v>
      </c>
      <c r="AX131" s="1407"/>
      <c r="AY131" s="1407">
        <v>159.9102824913885</v>
      </c>
      <c r="AZ131" s="1407">
        <v>95.659744762965616</v>
      </c>
      <c r="BA131" s="1407">
        <v>920.87910640570692</v>
      </c>
      <c r="BB131" s="1407">
        <v>416.56341385572102</v>
      </c>
      <c r="BC131" s="1407">
        <v>1593.0125475157822</v>
      </c>
      <c r="BD131" s="1394"/>
      <c r="BE131" s="1407">
        <v>1624.4254619676053</v>
      </c>
      <c r="BF131" s="1407">
        <v>828.45819309806575</v>
      </c>
      <c r="BG131" s="1407">
        <v>7868.086177458028</v>
      </c>
      <c r="BH131" s="1407">
        <v>8441.5606819560089</v>
      </c>
      <c r="BI131" s="1407">
        <v>18778.411417244566</v>
      </c>
      <c r="BJ131" s="1407"/>
    </row>
    <row r="132" spans="1:62" ht="13.5" thickTop="1"/>
    <row r="135" spans="1:62">
      <c r="A135" s="1392">
        <v>2011</v>
      </c>
      <c r="B135" s="1400"/>
      <c r="C135" s="1394"/>
      <c r="D135" s="1394"/>
      <c r="E135" s="1394"/>
      <c r="F135" s="1394"/>
      <c r="G135" s="1394"/>
      <c r="H135" s="1394"/>
      <c r="I135" s="1394"/>
      <c r="J135" s="1394"/>
      <c r="K135" s="1394"/>
      <c r="L135" s="1394"/>
      <c r="M135" s="1394"/>
      <c r="N135" s="1394"/>
      <c r="O135" s="1394"/>
      <c r="P135" s="1394"/>
      <c r="Q135" s="1394"/>
      <c r="R135" s="1394"/>
      <c r="S135" s="1394"/>
      <c r="T135" s="1394"/>
      <c r="U135" s="1394"/>
      <c r="V135" s="1394"/>
      <c r="W135" s="1394"/>
      <c r="X135" s="1394"/>
      <c r="Y135" s="1394"/>
      <c r="Z135" s="1394"/>
      <c r="AA135" s="1394"/>
      <c r="AB135" s="1394"/>
      <c r="AC135" s="1394"/>
      <c r="AD135" s="1394"/>
      <c r="AE135" s="1394"/>
      <c r="AF135" s="1394"/>
      <c r="AG135" s="1394"/>
      <c r="AH135" s="1394"/>
      <c r="AI135" s="1394"/>
      <c r="AJ135" s="1394"/>
      <c r="AK135" s="1394"/>
      <c r="AL135" s="1394"/>
      <c r="AM135" s="1394"/>
      <c r="AN135" s="1394"/>
      <c r="AO135" s="1394"/>
      <c r="AP135" s="1394"/>
      <c r="AQ135" s="1394"/>
      <c r="AR135" s="1394"/>
      <c r="AS135" s="1394"/>
      <c r="AT135" s="1394"/>
      <c r="AU135" s="1394"/>
      <c r="AV135" s="1394"/>
      <c r="AW135" s="1394"/>
      <c r="AX135" s="1394"/>
      <c r="AY135" s="1394"/>
      <c r="AZ135" s="1394"/>
      <c r="BA135" s="1394"/>
      <c r="BB135" s="1394"/>
      <c r="BC135" s="1394"/>
      <c r="BD135" s="1394"/>
      <c r="BE135" s="1394"/>
      <c r="BF135" s="1394"/>
      <c r="BG135" s="1394"/>
      <c r="BH135" s="1394"/>
      <c r="BI135" s="1394"/>
    </row>
    <row r="136" spans="1:62">
      <c r="A136" s="1393" t="s">
        <v>895</v>
      </c>
      <c r="B136" s="1385" t="s">
        <v>896</v>
      </c>
      <c r="C136" s="1394">
        <v>0</v>
      </c>
      <c r="D136" s="1394">
        <v>109.06484094377441</v>
      </c>
      <c r="E136" s="1394">
        <v>79.625283885872108</v>
      </c>
      <c r="F136" s="1394">
        <v>66.57815515803442</v>
      </c>
      <c r="G136" s="1394">
        <v>255.26827998768096</v>
      </c>
      <c r="H136" s="1394"/>
      <c r="I136" s="1394">
        <v>0</v>
      </c>
      <c r="J136" s="1394">
        <v>8.1635359987855107</v>
      </c>
      <c r="K136" s="1394">
        <v>5.9599763387628801</v>
      </c>
      <c r="L136" s="1394">
        <v>4.983394847158265</v>
      </c>
      <c r="M136" s="1394">
        <v>19.106907184706657</v>
      </c>
      <c r="N136" s="1394"/>
      <c r="O136" s="1394">
        <v>0</v>
      </c>
      <c r="P136" s="1394">
        <v>7.706377982853521</v>
      </c>
      <c r="Q136" s="1394">
        <v>5.6262176637921577</v>
      </c>
      <c r="R136" s="1394">
        <v>4.7043247357173996</v>
      </c>
      <c r="S136" s="1394">
        <v>18.036920382363078</v>
      </c>
      <c r="T136" s="1394"/>
      <c r="U136" s="1394">
        <v>0</v>
      </c>
      <c r="V136" s="1394">
        <v>0</v>
      </c>
      <c r="W136" s="1394">
        <v>0</v>
      </c>
      <c r="X136" s="1394">
        <v>48.239251051107409</v>
      </c>
      <c r="Y136" s="1394">
        <v>48.239251051107409</v>
      </c>
      <c r="Z136" s="1394"/>
      <c r="AA136" s="1394">
        <v>0</v>
      </c>
      <c r="AB136" s="1394">
        <v>0</v>
      </c>
      <c r="AC136" s="1394">
        <v>0</v>
      </c>
      <c r="AD136" s="1394">
        <v>0</v>
      </c>
      <c r="AE136" s="1394">
        <v>0</v>
      </c>
      <c r="AF136" s="1394"/>
      <c r="AG136" s="1394">
        <v>0</v>
      </c>
      <c r="AH136" s="1394">
        <v>0</v>
      </c>
      <c r="AI136" s="1394">
        <v>0</v>
      </c>
      <c r="AJ136" s="1394">
        <v>0</v>
      </c>
      <c r="AK136" s="1394">
        <v>0</v>
      </c>
      <c r="AL136" s="1394"/>
      <c r="AM136" s="1394">
        <v>0</v>
      </c>
      <c r="AN136" s="1394">
        <v>0</v>
      </c>
      <c r="AO136" s="1394">
        <v>0</v>
      </c>
      <c r="AP136" s="1394">
        <v>0</v>
      </c>
      <c r="AQ136" s="1394">
        <v>0</v>
      </c>
      <c r="AR136" s="1394"/>
      <c r="AS136" s="1394">
        <v>0</v>
      </c>
      <c r="AT136" s="1394">
        <v>2.1551735036793751</v>
      </c>
      <c r="AU136" s="1394">
        <v>1.5734337534334009</v>
      </c>
      <c r="AV136" s="1394">
        <v>1.3156162396497819</v>
      </c>
      <c r="AW136" s="1394">
        <v>5.0442234967625579</v>
      </c>
      <c r="AX136" s="1394"/>
      <c r="AY136" s="1394">
        <v>0</v>
      </c>
      <c r="AZ136" s="1394">
        <v>11.624875262270571</v>
      </c>
      <c r="BA136" s="1394">
        <v>8.4870063063983459</v>
      </c>
      <c r="BB136" s="1394">
        <v>7.0963542623533691</v>
      </c>
      <c r="BC136" s="1394">
        <v>27.208235831022286</v>
      </c>
      <c r="BD136" s="1394"/>
      <c r="BE136" s="1394">
        <v>0</v>
      </c>
      <c r="BF136" s="1394">
        <v>138.71480369136341</v>
      </c>
      <c r="BG136" s="1394">
        <v>101.27191794825887</v>
      </c>
      <c r="BH136" s="1394">
        <v>132.91709629402064</v>
      </c>
      <c r="BI136" s="1394">
        <v>372.90381793364293</v>
      </c>
      <c r="BJ136" s="1374"/>
    </row>
    <row r="137" spans="1:62">
      <c r="A137" s="1396">
        <v>10</v>
      </c>
      <c r="B137" s="1385" t="s">
        <v>897</v>
      </c>
      <c r="C137" s="1394">
        <v>0</v>
      </c>
      <c r="D137" s="1394">
        <v>0</v>
      </c>
      <c r="E137" s="1394">
        <v>0</v>
      </c>
      <c r="F137" s="1394">
        <v>0</v>
      </c>
      <c r="G137" s="1394">
        <v>0</v>
      </c>
      <c r="H137" s="1394"/>
      <c r="I137" s="1394">
        <v>19.307228215208383</v>
      </c>
      <c r="J137" s="1394">
        <v>85.03911643411567</v>
      </c>
      <c r="K137" s="1394">
        <v>1056.8408035659768</v>
      </c>
      <c r="L137" s="1394">
        <v>270.58103913598029</v>
      </c>
      <c r="M137" s="1394">
        <v>1431.7681873512811</v>
      </c>
      <c r="N137" s="1394"/>
      <c r="O137" s="1394">
        <v>2.203603362052867</v>
      </c>
      <c r="P137" s="1394">
        <v>9.7058200582418461</v>
      </c>
      <c r="Q137" s="1394">
        <v>120.62104005473908</v>
      </c>
      <c r="R137" s="1394">
        <v>31.25147333069005</v>
      </c>
      <c r="S137" s="1394">
        <v>163.78193680572386</v>
      </c>
      <c r="T137" s="1394"/>
      <c r="U137" s="1394">
        <v>0</v>
      </c>
      <c r="V137" s="1394">
        <v>0</v>
      </c>
      <c r="W137" s="1394">
        <v>0</v>
      </c>
      <c r="X137" s="1394">
        <v>201.6420619332502</v>
      </c>
      <c r="Y137" s="1394">
        <v>201.6420619332502</v>
      </c>
      <c r="Z137" s="1394"/>
      <c r="AA137" s="1394">
        <v>0</v>
      </c>
      <c r="AB137" s="1394">
        <v>0</v>
      </c>
      <c r="AC137" s="1394">
        <v>0</v>
      </c>
      <c r="AD137" s="1394">
        <v>0</v>
      </c>
      <c r="AE137" s="1394">
        <v>0</v>
      </c>
      <c r="AF137" s="1394"/>
      <c r="AG137" s="1394">
        <v>0</v>
      </c>
      <c r="AH137" s="1394">
        <v>0</v>
      </c>
      <c r="AI137" s="1394">
        <v>0</v>
      </c>
      <c r="AJ137" s="1394">
        <v>0</v>
      </c>
      <c r="AK137" s="1394">
        <v>0</v>
      </c>
      <c r="AL137" s="1394"/>
      <c r="AM137" s="1394">
        <v>0</v>
      </c>
      <c r="AN137" s="1394">
        <v>0</v>
      </c>
      <c r="AO137" s="1394">
        <v>0</v>
      </c>
      <c r="AP137" s="1394">
        <v>210.92419376179063</v>
      </c>
      <c r="AQ137" s="1394">
        <v>210.92419376179063</v>
      </c>
      <c r="AR137" s="1394"/>
      <c r="AS137" s="1394">
        <v>0</v>
      </c>
      <c r="AT137" s="1394">
        <v>0</v>
      </c>
      <c r="AU137" s="1394">
        <v>0</v>
      </c>
      <c r="AV137" s="1394">
        <v>0</v>
      </c>
      <c r="AW137" s="1394">
        <v>0</v>
      </c>
      <c r="AX137" s="1394"/>
      <c r="AY137" s="1394">
        <v>4.375382413443611</v>
      </c>
      <c r="AZ137" s="1394">
        <v>19.271469231793994</v>
      </c>
      <c r="BA137" s="1394">
        <v>239.50007811529258</v>
      </c>
      <c r="BB137" s="1394">
        <v>61.318771749655205</v>
      </c>
      <c r="BC137" s="1394">
        <v>324.46570151018534</v>
      </c>
      <c r="BD137" s="1394"/>
      <c r="BE137" s="1394">
        <v>25.886213990704857</v>
      </c>
      <c r="BF137" s="1394">
        <v>114.0164057241515</v>
      </c>
      <c r="BG137" s="1394">
        <v>1416.9619217360087</v>
      </c>
      <c r="BH137" s="1394">
        <v>775.71753991136643</v>
      </c>
      <c r="BI137" s="1394">
        <v>2332.5820813622313</v>
      </c>
      <c r="BJ137" s="1374"/>
    </row>
    <row r="138" spans="1:62">
      <c r="A138" s="1396">
        <v>11</v>
      </c>
      <c r="B138" s="1385" t="s">
        <v>898</v>
      </c>
      <c r="C138" s="1394">
        <v>0</v>
      </c>
      <c r="D138" s="1394">
        <v>0</v>
      </c>
      <c r="E138" s="1394">
        <v>0</v>
      </c>
      <c r="F138" s="1394">
        <v>0</v>
      </c>
      <c r="G138" s="1394">
        <v>0</v>
      </c>
      <c r="H138" s="1394"/>
      <c r="I138" s="1394">
        <v>4.6303128832925591</v>
      </c>
      <c r="J138" s="1394">
        <v>20.394316160749437</v>
      </c>
      <c r="K138" s="1394">
        <v>253.45448522155922</v>
      </c>
      <c r="L138" s="1394">
        <v>64.89149335786702</v>
      </c>
      <c r="M138" s="1394">
        <v>343.37060762346823</v>
      </c>
      <c r="N138" s="1394"/>
      <c r="O138" s="1394">
        <v>0.52847425447340746</v>
      </c>
      <c r="P138" s="1394">
        <v>2.3276766171540029</v>
      </c>
      <c r="Q138" s="1394">
        <v>28.92767151950186</v>
      </c>
      <c r="R138" s="1394">
        <v>7.4948147901926161</v>
      </c>
      <c r="S138" s="1394">
        <v>39.278637181321884</v>
      </c>
      <c r="T138" s="1394"/>
      <c r="U138" s="1394">
        <v>0</v>
      </c>
      <c r="V138" s="1394">
        <v>0</v>
      </c>
      <c r="W138" s="1394">
        <v>0</v>
      </c>
      <c r="X138" s="1394">
        <v>48.358357128018618</v>
      </c>
      <c r="Y138" s="1394">
        <v>48.358357128018618</v>
      </c>
      <c r="Z138" s="1394"/>
      <c r="AA138" s="1394">
        <v>0</v>
      </c>
      <c r="AB138" s="1394">
        <v>0</v>
      </c>
      <c r="AC138" s="1394">
        <v>0</v>
      </c>
      <c r="AD138" s="1394">
        <v>0</v>
      </c>
      <c r="AE138" s="1394">
        <v>0</v>
      </c>
      <c r="AF138" s="1394"/>
      <c r="AG138" s="1394">
        <v>0</v>
      </c>
      <c r="AH138" s="1394">
        <v>0</v>
      </c>
      <c r="AI138" s="1394">
        <v>0</v>
      </c>
      <c r="AJ138" s="1394">
        <v>0</v>
      </c>
      <c r="AK138" s="1394">
        <v>0</v>
      </c>
      <c r="AL138" s="1394"/>
      <c r="AM138" s="1394">
        <v>0</v>
      </c>
      <c r="AN138" s="1394">
        <v>0</v>
      </c>
      <c r="AO138" s="1394">
        <v>0</v>
      </c>
      <c r="AP138" s="1394">
        <v>50.58442366180806</v>
      </c>
      <c r="AQ138" s="1394">
        <v>50.58442366180806</v>
      </c>
      <c r="AR138" s="1394"/>
      <c r="AS138" s="1394">
        <v>0</v>
      </c>
      <c r="AT138" s="1394">
        <v>0</v>
      </c>
      <c r="AU138" s="1394">
        <v>0</v>
      </c>
      <c r="AV138" s="1394">
        <v>0</v>
      </c>
      <c r="AW138" s="1394">
        <v>0</v>
      </c>
      <c r="AX138" s="1394"/>
      <c r="AY138" s="1394">
        <v>1.0493163147230653</v>
      </c>
      <c r="AZ138" s="1394">
        <v>4.6217370649642371</v>
      </c>
      <c r="BA138" s="1394">
        <v>57.437571301575083</v>
      </c>
      <c r="BB138" s="1394">
        <v>14.705637477079975</v>
      </c>
      <c r="BC138" s="1394">
        <v>77.814262158342359</v>
      </c>
      <c r="BD138" s="1394"/>
      <c r="BE138" s="1394">
        <v>6.2081034524890315</v>
      </c>
      <c r="BF138" s="1394">
        <v>27.343729842867674</v>
      </c>
      <c r="BG138" s="1394">
        <v>339.8197280426362</v>
      </c>
      <c r="BH138" s="1394">
        <v>186.03472641496631</v>
      </c>
      <c r="BI138" s="1394">
        <v>559.4062877529592</v>
      </c>
      <c r="BJ138" s="1374"/>
    </row>
    <row r="139" spans="1:62">
      <c r="A139" s="1396">
        <v>12</v>
      </c>
      <c r="B139" s="1385" t="s">
        <v>899</v>
      </c>
      <c r="C139" s="1394">
        <v>0</v>
      </c>
      <c r="D139" s="1394">
        <v>0</v>
      </c>
      <c r="E139" s="1394">
        <v>0</v>
      </c>
      <c r="F139" s="1394">
        <v>0</v>
      </c>
      <c r="G139" s="1394">
        <v>0</v>
      </c>
      <c r="H139" s="1394"/>
      <c r="I139" s="1394">
        <v>0</v>
      </c>
      <c r="J139" s="1394">
        <v>0</v>
      </c>
      <c r="K139" s="1394">
        <v>5.4020373136484245</v>
      </c>
      <c r="L139" s="1394">
        <v>4.1779947102383161</v>
      </c>
      <c r="M139" s="1394">
        <v>9.5800320238867407</v>
      </c>
      <c r="N139" s="1394"/>
      <c r="O139" s="1394">
        <v>0</v>
      </c>
      <c r="P139" s="1394">
        <v>0</v>
      </c>
      <c r="Q139" s="1394">
        <v>0.61655393791398361</v>
      </c>
      <c r="R139" s="1394">
        <v>0</v>
      </c>
      <c r="S139" s="1394">
        <v>0.61655393791398361</v>
      </c>
      <c r="T139" s="1394"/>
      <c r="U139" s="1394">
        <v>0</v>
      </c>
      <c r="V139" s="1394">
        <v>0</v>
      </c>
      <c r="W139" s="1394">
        <v>0</v>
      </c>
      <c r="X139" s="1394">
        <v>3.1135199672852498</v>
      </c>
      <c r="Y139" s="1394">
        <v>3.1135199672852498</v>
      </c>
      <c r="Z139" s="1394"/>
      <c r="AA139" s="1394">
        <v>0</v>
      </c>
      <c r="AB139" s="1394">
        <v>0</v>
      </c>
      <c r="AC139" s="1394">
        <v>0</v>
      </c>
      <c r="AD139" s="1394">
        <v>0</v>
      </c>
      <c r="AE139" s="1394">
        <v>0</v>
      </c>
      <c r="AF139" s="1394"/>
      <c r="AG139" s="1394">
        <v>0</v>
      </c>
      <c r="AH139" s="1394">
        <v>0</v>
      </c>
      <c r="AI139" s="1394">
        <v>0</v>
      </c>
      <c r="AJ139" s="1394">
        <v>0</v>
      </c>
      <c r="AK139" s="1394">
        <v>0</v>
      </c>
      <c r="AL139" s="1394"/>
      <c r="AM139" s="1394">
        <v>0</v>
      </c>
      <c r="AN139" s="1394">
        <v>0</v>
      </c>
      <c r="AO139" s="1394">
        <v>0</v>
      </c>
      <c r="AP139" s="1394">
        <v>3.2568437485938415</v>
      </c>
      <c r="AQ139" s="1394">
        <v>3.2568437485938415</v>
      </c>
      <c r="AR139" s="1394"/>
      <c r="AS139" s="1394">
        <v>0</v>
      </c>
      <c r="AT139" s="1394">
        <v>0</v>
      </c>
      <c r="AU139" s="1394">
        <v>0</v>
      </c>
      <c r="AV139" s="1394">
        <v>0</v>
      </c>
      <c r="AW139" s="1394">
        <v>0</v>
      </c>
      <c r="AX139" s="1394"/>
      <c r="AY139" s="1394">
        <v>0</v>
      </c>
      <c r="AZ139" s="1394">
        <v>0</v>
      </c>
      <c r="BA139" s="1394">
        <v>1.2242036399758991</v>
      </c>
      <c r="BB139" s="1394">
        <v>0.94681247742426733</v>
      </c>
      <c r="BC139" s="1394">
        <v>2.1710161174001663</v>
      </c>
      <c r="BD139" s="1394"/>
      <c r="BE139" s="1394">
        <v>0</v>
      </c>
      <c r="BF139" s="1394">
        <v>0</v>
      </c>
      <c r="BG139" s="1394">
        <v>7.2427948915383071</v>
      </c>
      <c r="BH139" s="1394">
        <v>11.495170903541675</v>
      </c>
      <c r="BI139" s="1394">
        <v>18.737965795079983</v>
      </c>
      <c r="BJ139" s="1374"/>
    </row>
    <row r="140" spans="1:62">
      <c r="A140" s="1396">
        <v>13</v>
      </c>
      <c r="B140" s="1385" t="s">
        <v>900</v>
      </c>
      <c r="C140" s="1394">
        <v>0</v>
      </c>
      <c r="D140" s="1394">
        <v>0</v>
      </c>
      <c r="E140" s="1394">
        <v>0</v>
      </c>
      <c r="F140" s="1394">
        <v>0</v>
      </c>
      <c r="G140" s="1394">
        <v>0</v>
      </c>
      <c r="H140" s="1394"/>
      <c r="I140" s="1394">
        <v>14.728736051574728</v>
      </c>
      <c r="J140" s="1394">
        <v>11.596881916040475</v>
      </c>
      <c r="K140" s="1394">
        <v>125.7572473561606</v>
      </c>
      <c r="L140" s="1394">
        <v>35.157730967664477</v>
      </c>
      <c r="M140" s="1394">
        <v>187.24059629144028</v>
      </c>
      <c r="N140" s="1394"/>
      <c r="O140" s="1394">
        <v>4.1386656586875494</v>
      </c>
      <c r="P140" s="1394">
        <v>3.2586378604184389</v>
      </c>
      <c r="Q140" s="1394">
        <v>35.336854373758136</v>
      </c>
      <c r="R140" s="1394">
        <v>9.879061807051114</v>
      </c>
      <c r="S140" s="1394">
        <v>52.613219699915241</v>
      </c>
      <c r="T140" s="1394"/>
      <c r="U140" s="1394">
        <v>0</v>
      </c>
      <c r="V140" s="1394">
        <v>0</v>
      </c>
      <c r="W140" s="1394">
        <v>0</v>
      </c>
      <c r="X140" s="1394">
        <v>82.741980843311964</v>
      </c>
      <c r="Y140" s="1394">
        <v>82.741980843311964</v>
      </c>
      <c r="Z140" s="1394"/>
      <c r="AA140" s="1394">
        <v>0</v>
      </c>
      <c r="AB140" s="1394">
        <v>0</v>
      </c>
      <c r="AC140" s="1394">
        <v>0</v>
      </c>
      <c r="AD140" s="1394">
        <v>0</v>
      </c>
      <c r="AE140" s="1394">
        <v>0</v>
      </c>
      <c r="AF140" s="1394"/>
      <c r="AG140" s="1394">
        <v>0</v>
      </c>
      <c r="AH140" s="1394">
        <v>0</v>
      </c>
      <c r="AI140" s="1394">
        <v>0</v>
      </c>
      <c r="AJ140" s="1394">
        <v>0</v>
      </c>
      <c r="AK140" s="1394">
        <v>0</v>
      </c>
      <c r="AL140" s="1394"/>
      <c r="AM140" s="1394">
        <v>0</v>
      </c>
      <c r="AN140" s="1394">
        <v>0</v>
      </c>
      <c r="AO140" s="1394">
        <v>0</v>
      </c>
      <c r="AP140" s="1394">
        <v>0</v>
      </c>
      <c r="AQ140" s="1394">
        <v>0</v>
      </c>
      <c r="AR140" s="1394"/>
      <c r="AS140" s="1394">
        <v>16.26346868671542</v>
      </c>
      <c r="AT140" s="1394">
        <v>12.805275703538443</v>
      </c>
      <c r="AU140" s="1394">
        <v>138.86113834498212</v>
      </c>
      <c r="AV140" s="1394">
        <v>38.821162568626754</v>
      </c>
      <c r="AW140" s="1394">
        <v>206.75104530386275</v>
      </c>
      <c r="AX140" s="1394"/>
      <c r="AY140" s="1394">
        <v>0</v>
      </c>
      <c r="AZ140" s="1394">
        <v>0</v>
      </c>
      <c r="BA140" s="1394">
        <v>0</v>
      </c>
      <c r="BB140" s="1394">
        <v>0</v>
      </c>
      <c r="BC140" s="1394">
        <v>0</v>
      </c>
      <c r="BD140" s="1394"/>
      <c r="BE140" s="1394">
        <v>35.130870396977699</v>
      </c>
      <c r="BF140" s="1394">
        <v>27.660795479997358</v>
      </c>
      <c r="BG140" s="1394">
        <v>299.95524007490087</v>
      </c>
      <c r="BH140" s="1394">
        <v>166.59993618665433</v>
      </c>
      <c r="BI140" s="1394">
        <v>529.34684213853029</v>
      </c>
      <c r="BJ140" s="1374"/>
    </row>
    <row r="141" spans="1:62">
      <c r="A141" s="1396">
        <v>14</v>
      </c>
      <c r="B141" s="1385" t="s">
        <v>901</v>
      </c>
      <c r="C141" s="1394">
        <v>0</v>
      </c>
      <c r="D141" s="1394">
        <v>0</v>
      </c>
      <c r="E141" s="1394">
        <v>0</v>
      </c>
      <c r="F141" s="1394">
        <v>0</v>
      </c>
      <c r="G141" s="1394">
        <v>0</v>
      </c>
      <c r="H141" s="1394"/>
      <c r="I141" s="1394">
        <v>4.2309912806225496</v>
      </c>
      <c r="J141" s="1394">
        <v>8.8601676305577008</v>
      </c>
      <c r="K141" s="1394">
        <v>59.711751613770801</v>
      </c>
      <c r="L141" s="1394">
        <v>15.375946295352568</v>
      </c>
      <c r="M141" s="1394">
        <v>88.178856820303608</v>
      </c>
      <c r="N141" s="1394"/>
      <c r="O141" s="1394">
        <v>0.21690268010233923</v>
      </c>
      <c r="P141" s="1394">
        <v>2.4896414311724797</v>
      </c>
      <c r="Q141" s="1394">
        <v>16.778559610182732</v>
      </c>
      <c r="R141" s="1394">
        <v>4.3205269399607475</v>
      </c>
      <c r="S141" s="1394">
        <v>23.805630661418299</v>
      </c>
      <c r="T141" s="1394"/>
      <c r="U141" s="1394">
        <v>0</v>
      </c>
      <c r="V141" s="1394">
        <v>0</v>
      </c>
      <c r="W141" s="1394">
        <v>0</v>
      </c>
      <c r="X141" s="1394">
        <v>36.186529073448057</v>
      </c>
      <c r="Y141" s="1394">
        <v>36.186529073448057</v>
      </c>
      <c r="Z141" s="1394"/>
      <c r="AA141" s="1394">
        <v>0</v>
      </c>
      <c r="AB141" s="1394">
        <v>0</v>
      </c>
      <c r="AC141" s="1394">
        <v>0</v>
      </c>
      <c r="AD141" s="1394">
        <v>0</v>
      </c>
      <c r="AE141" s="1394">
        <v>0</v>
      </c>
      <c r="AF141" s="1394"/>
      <c r="AG141" s="1394">
        <v>0</v>
      </c>
      <c r="AH141" s="1394">
        <v>0</v>
      </c>
      <c r="AI141" s="1394">
        <v>0</v>
      </c>
      <c r="AJ141" s="1394">
        <v>0</v>
      </c>
      <c r="AK141" s="1394">
        <v>0</v>
      </c>
      <c r="AL141" s="1394"/>
      <c r="AM141" s="1394">
        <v>0</v>
      </c>
      <c r="AN141" s="1394">
        <v>0</v>
      </c>
      <c r="AO141" s="1394">
        <v>0</v>
      </c>
      <c r="AP141" s="1394">
        <v>0</v>
      </c>
      <c r="AQ141" s="1394">
        <v>0</v>
      </c>
      <c r="AR141" s="1394"/>
      <c r="AS141" s="1394">
        <v>5.7144172465467502</v>
      </c>
      <c r="AT141" s="1394">
        <v>9.7833960982156754</v>
      </c>
      <c r="AU141" s="1394">
        <v>65.933709396310547</v>
      </c>
      <c r="AV141" s="1394">
        <v>16.978118164888187</v>
      </c>
      <c r="AW141" s="1394">
        <v>98.409640905961155</v>
      </c>
      <c r="AX141" s="1394"/>
      <c r="AY141" s="1394">
        <v>0</v>
      </c>
      <c r="AZ141" s="1394">
        <v>0</v>
      </c>
      <c r="BA141" s="1394">
        <v>0</v>
      </c>
      <c r="BB141" s="1394">
        <v>0</v>
      </c>
      <c r="BC141" s="1394">
        <v>0</v>
      </c>
      <c r="BD141" s="1394"/>
      <c r="BE141" s="1394">
        <v>10.091728564475279</v>
      </c>
      <c r="BF141" s="1394">
        <v>21.133205159945859</v>
      </c>
      <c r="BG141" s="1394">
        <v>142.42402062026409</v>
      </c>
      <c r="BH141" s="1394">
        <v>72.861120473649578</v>
      </c>
      <c r="BI141" s="1394">
        <v>246.5100748183348</v>
      </c>
      <c r="BJ141" s="1374"/>
    </row>
    <row r="142" spans="1:62">
      <c r="A142" s="1396">
        <v>15</v>
      </c>
      <c r="B142" s="1385" t="s">
        <v>902</v>
      </c>
      <c r="C142" s="1394">
        <v>0</v>
      </c>
      <c r="D142" s="1394">
        <v>0</v>
      </c>
      <c r="E142" s="1394">
        <v>0</v>
      </c>
      <c r="F142" s="1394">
        <v>0</v>
      </c>
      <c r="G142" s="1394">
        <v>0</v>
      </c>
      <c r="H142" s="1394"/>
      <c r="I142" s="1394">
        <v>0</v>
      </c>
      <c r="J142" s="1394">
        <v>0</v>
      </c>
      <c r="K142" s="1394">
        <v>7.3264524021258977</v>
      </c>
      <c r="L142" s="1394">
        <v>3.7513358058944108</v>
      </c>
      <c r="M142" s="1394">
        <v>11.077788208020309</v>
      </c>
      <c r="N142" s="1394"/>
      <c r="O142" s="1394">
        <v>0</v>
      </c>
      <c r="P142" s="1394">
        <v>0</v>
      </c>
      <c r="Q142" s="1394">
        <v>2.0586788201317177</v>
      </c>
      <c r="R142" s="1394">
        <v>1.0540975559406716</v>
      </c>
      <c r="S142" s="1394">
        <v>3.1127763760723894</v>
      </c>
      <c r="T142" s="1394"/>
      <c r="U142" s="1394">
        <v>0</v>
      </c>
      <c r="V142" s="1394">
        <v>0</v>
      </c>
      <c r="W142" s="1394">
        <v>0</v>
      </c>
      <c r="X142" s="1394">
        <v>8.8285832687445751</v>
      </c>
      <c r="Y142" s="1394">
        <v>8.8285832687445751</v>
      </c>
      <c r="Z142" s="1394"/>
      <c r="AA142" s="1394">
        <v>0</v>
      </c>
      <c r="AB142" s="1394">
        <v>0</v>
      </c>
      <c r="AC142" s="1394">
        <v>0</v>
      </c>
      <c r="AD142" s="1394">
        <v>0</v>
      </c>
      <c r="AE142" s="1394">
        <v>0</v>
      </c>
      <c r="AF142" s="1394"/>
      <c r="AG142" s="1394">
        <v>0</v>
      </c>
      <c r="AH142" s="1394">
        <v>0</v>
      </c>
      <c r="AI142" s="1394">
        <v>0</v>
      </c>
      <c r="AJ142" s="1394">
        <v>0</v>
      </c>
      <c r="AK142" s="1394">
        <v>0</v>
      </c>
      <c r="AL142" s="1394"/>
      <c r="AM142" s="1394">
        <v>0</v>
      </c>
      <c r="AN142" s="1394">
        <v>0</v>
      </c>
      <c r="AO142" s="1394">
        <v>0</v>
      </c>
      <c r="AP142" s="1394">
        <v>0</v>
      </c>
      <c r="AQ142" s="1394">
        <v>0</v>
      </c>
      <c r="AR142" s="1394"/>
      <c r="AS142" s="1394">
        <v>0</v>
      </c>
      <c r="AT142" s="1394">
        <v>0</v>
      </c>
      <c r="AU142" s="1394">
        <v>8.0898679159876874</v>
      </c>
      <c r="AV142" s="1394">
        <v>4.1422245737097887</v>
      </c>
      <c r="AW142" s="1394">
        <v>12.232092489697475</v>
      </c>
      <c r="AX142" s="1394"/>
      <c r="AY142" s="1394">
        <v>0</v>
      </c>
      <c r="AZ142" s="1394">
        <v>0</v>
      </c>
      <c r="BA142" s="1394">
        <v>0</v>
      </c>
      <c r="BB142" s="1394">
        <v>0</v>
      </c>
      <c r="BC142" s="1394">
        <v>0</v>
      </c>
      <c r="BD142" s="1394"/>
      <c r="BE142" s="1394">
        <v>0</v>
      </c>
      <c r="BF142" s="1394">
        <v>0</v>
      </c>
      <c r="BG142" s="1394">
        <v>17.474999138245302</v>
      </c>
      <c r="BH142" s="1394">
        <v>17.776241204289448</v>
      </c>
      <c r="BI142" s="1394">
        <v>35.25124034253475</v>
      </c>
      <c r="BJ142" s="1374"/>
    </row>
    <row r="143" spans="1:62">
      <c r="A143" s="1396">
        <v>16</v>
      </c>
      <c r="B143" s="1410" t="s">
        <v>903</v>
      </c>
      <c r="C143" s="1394">
        <v>0</v>
      </c>
      <c r="D143" s="1394">
        <v>0</v>
      </c>
      <c r="E143" s="1394">
        <v>0</v>
      </c>
      <c r="F143" s="1394">
        <v>0</v>
      </c>
      <c r="G143" s="1394">
        <v>0</v>
      </c>
      <c r="H143" s="1394"/>
      <c r="I143" s="1394">
        <v>0</v>
      </c>
      <c r="J143" s="1394">
        <v>1.0218184962994534</v>
      </c>
      <c r="K143" s="1394">
        <v>47.1416469239755</v>
      </c>
      <c r="L143" s="1394">
        <v>24.020446877917234</v>
      </c>
      <c r="M143" s="1394">
        <v>72.183912298192183</v>
      </c>
      <c r="N143" s="1394"/>
      <c r="O143" s="1394">
        <v>0</v>
      </c>
      <c r="P143" s="1394">
        <v>0.47530117843684644</v>
      </c>
      <c r="Q143" s="1394">
        <v>26.246164439584849</v>
      </c>
      <c r="R143" s="1394">
        <v>13.186543560579109</v>
      </c>
      <c r="S143" s="1394">
        <v>39.908009178600807</v>
      </c>
      <c r="T143" s="1394"/>
      <c r="U143" s="1394">
        <v>0</v>
      </c>
      <c r="V143" s="1394">
        <v>0</v>
      </c>
      <c r="W143" s="1394">
        <v>0</v>
      </c>
      <c r="X143" s="1394">
        <v>138.79601315015657</v>
      </c>
      <c r="Y143" s="1394">
        <v>138.79601315015657</v>
      </c>
      <c r="Z143" s="1394"/>
      <c r="AA143" s="1394">
        <v>0</v>
      </c>
      <c r="AB143" s="1394">
        <v>0</v>
      </c>
      <c r="AC143" s="1394">
        <v>0</v>
      </c>
      <c r="AD143" s="1394">
        <v>32.080703319996154</v>
      </c>
      <c r="AE143" s="1394">
        <v>32.080703319996154</v>
      </c>
      <c r="AF143" s="1394"/>
      <c r="AG143" s="1394">
        <v>0</v>
      </c>
      <c r="AH143" s="1394">
        <v>0</v>
      </c>
      <c r="AI143" s="1394">
        <v>0</v>
      </c>
      <c r="AJ143" s="1394">
        <v>0</v>
      </c>
      <c r="AK143" s="1394">
        <v>0</v>
      </c>
      <c r="AL143" s="1394"/>
      <c r="AM143" s="1394">
        <v>0</v>
      </c>
      <c r="AN143" s="1394">
        <v>0</v>
      </c>
      <c r="AO143" s="1394">
        <v>0</v>
      </c>
      <c r="AP143" s="1394">
        <v>0</v>
      </c>
      <c r="AQ143" s="1394">
        <v>0</v>
      </c>
      <c r="AR143" s="1394"/>
      <c r="AS143" s="1394">
        <v>0</v>
      </c>
      <c r="AT143" s="1394">
        <v>0.36959116577469892</v>
      </c>
      <c r="AU143" s="1394">
        <v>12.405898261858088</v>
      </c>
      <c r="AV143" s="1394">
        <v>6.4476775394492538</v>
      </c>
      <c r="AW143" s="1394">
        <v>19.22316696708204</v>
      </c>
      <c r="AX143" s="1394"/>
      <c r="AY143" s="1394">
        <v>0</v>
      </c>
      <c r="AZ143" s="1394">
        <v>0.28190695027143459</v>
      </c>
      <c r="BA143" s="1394">
        <v>13.861273531871765</v>
      </c>
      <c r="BB143" s="1394">
        <v>7.0295672382202614</v>
      </c>
      <c r="BC143" s="1394">
        <v>21.172747720363461</v>
      </c>
      <c r="BD143" s="1394"/>
      <c r="BE143" s="1394">
        <v>0</v>
      </c>
      <c r="BF143" s="1394">
        <v>2.1486177907824335</v>
      </c>
      <c r="BG143" s="1394">
        <v>99.654983157290204</v>
      </c>
      <c r="BH143" s="1394">
        <v>221.56095168631859</v>
      </c>
      <c r="BI143" s="1394">
        <v>323.3645526343912</v>
      </c>
      <c r="BJ143" s="1374"/>
    </row>
    <row r="144" spans="1:62">
      <c r="A144" s="1396">
        <v>17</v>
      </c>
      <c r="B144" s="1385" t="s">
        <v>904</v>
      </c>
      <c r="C144" s="1394">
        <v>0</v>
      </c>
      <c r="D144" s="1394">
        <v>0</v>
      </c>
      <c r="E144" s="1394">
        <v>0</v>
      </c>
      <c r="F144" s="1394">
        <v>0</v>
      </c>
      <c r="G144" s="1394">
        <v>0</v>
      </c>
      <c r="H144" s="1394"/>
      <c r="I144" s="1394">
        <v>21.869853485974854</v>
      </c>
      <c r="J144" s="1394">
        <v>8.2667793521350088</v>
      </c>
      <c r="K144" s="1394">
        <v>167.94842289331822</v>
      </c>
      <c r="L144" s="1394">
        <v>115.7069878334967</v>
      </c>
      <c r="M144" s="1394">
        <v>313.79204356492482</v>
      </c>
      <c r="N144" s="1394"/>
      <c r="O144" s="1394">
        <v>34.728951887599564</v>
      </c>
      <c r="P144" s="1394">
        <v>13.127503692231558</v>
      </c>
      <c r="Q144" s="1394">
        <v>266.69921231986149</v>
      </c>
      <c r="R144" s="1394">
        <v>183.74071029353559</v>
      </c>
      <c r="S144" s="1394">
        <v>498.29637819322818</v>
      </c>
      <c r="T144" s="1394"/>
      <c r="U144" s="1394">
        <v>0</v>
      </c>
      <c r="V144" s="1394">
        <v>0</v>
      </c>
      <c r="W144" s="1394">
        <v>0</v>
      </c>
      <c r="X144" s="1394">
        <v>104.87295761164164</v>
      </c>
      <c r="Y144" s="1394">
        <v>104.87295761164164</v>
      </c>
      <c r="Z144" s="1394"/>
      <c r="AA144" s="1394">
        <v>0</v>
      </c>
      <c r="AB144" s="1394">
        <v>0</v>
      </c>
      <c r="AC144" s="1394">
        <v>0</v>
      </c>
      <c r="AD144" s="1394">
        <v>124.20529057723463</v>
      </c>
      <c r="AE144" s="1394">
        <v>124.20529057723463</v>
      </c>
      <c r="AF144" s="1394"/>
      <c r="AG144" s="1394">
        <v>0</v>
      </c>
      <c r="AH144" s="1394">
        <v>0</v>
      </c>
      <c r="AI144" s="1394">
        <v>0</v>
      </c>
      <c r="AJ144" s="1394">
        <v>0</v>
      </c>
      <c r="AK144" s="1394">
        <v>0</v>
      </c>
      <c r="AL144" s="1394"/>
      <c r="AM144" s="1394">
        <v>0</v>
      </c>
      <c r="AN144" s="1394">
        <v>0</v>
      </c>
      <c r="AO144" s="1394">
        <v>0</v>
      </c>
      <c r="AP144" s="1394">
        <v>0</v>
      </c>
      <c r="AQ144" s="1394">
        <v>0</v>
      </c>
      <c r="AR144" s="1394"/>
      <c r="AS144" s="1394">
        <v>5.7725149759118208</v>
      </c>
      <c r="AT144" s="1394">
        <v>2.1820039920871381</v>
      </c>
      <c r="AU144" s="1394">
        <v>44.32973393965267</v>
      </c>
      <c r="AV144" s="1394">
        <v>30.540685629871462</v>
      </c>
      <c r="AW144" s="1394">
        <v>82.824938537523082</v>
      </c>
      <c r="AX144" s="1394"/>
      <c r="AY144" s="1394">
        <v>8.4376620009403496</v>
      </c>
      <c r="AZ144" s="1394">
        <v>3.1894264885862178</v>
      </c>
      <c r="BA144" s="1394">
        <v>64.796594402134076</v>
      </c>
      <c r="BB144" s="1394">
        <v>44.64119776166136</v>
      </c>
      <c r="BC144" s="1394">
        <v>121.06488065332201</v>
      </c>
      <c r="BD144" s="1394"/>
      <c r="BE144" s="1394">
        <v>70.808982350426589</v>
      </c>
      <c r="BF144" s="1394">
        <v>26.765713525039924</v>
      </c>
      <c r="BG144" s="1394">
        <v>543.77396355496649</v>
      </c>
      <c r="BH144" s="1394">
        <v>603.70782970744142</v>
      </c>
      <c r="BI144" s="1394">
        <v>1245.0564891378745</v>
      </c>
      <c r="BJ144" s="1374"/>
    </row>
    <row r="145" spans="1:62" ht="25.5">
      <c r="A145" s="1396">
        <v>18</v>
      </c>
      <c r="B145" s="1385" t="s">
        <v>905</v>
      </c>
      <c r="C145" s="1394">
        <v>0</v>
      </c>
      <c r="D145" s="1394">
        <v>0</v>
      </c>
      <c r="E145" s="1394">
        <v>0</v>
      </c>
      <c r="F145" s="1394">
        <v>0</v>
      </c>
      <c r="G145" s="1394">
        <v>0</v>
      </c>
      <c r="H145" s="1394"/>
      <c r="I145" s="1394">
        <v>0</v>
      </c>
      <c r="J145" s="1394">
        <v>1.1103404764243927</v>
      </c>
      <c r="K145" s="1394">
        <v>30.10465114297547</v>
      </c>
      <c r="L145" s="1394">
        <v>63.987396583088767</v>
      </c>
      <c r="M145" s="1394">
        <v>95.202388202488635</v>
      </c>
      <c r="N145" s="1394"/>
      <c r="O145" s="1394">
        <v>0</v>
      </c>
      <c r="P145" s="1394">
        <v>1.7632016149228553</v>
      </c>
      <c r="Q145" s="1394">
        <v>47.805669196999673</v>
      </c>
      <c r="R145" s="1394">
        <v>101.61088727786628</v>
      </c>
      <c r="S145" s="1394">
        <v>151.17975808978881</v>
      </c>
      <c r="T145" s="1394"/>
      <c r="U145" s="1394">
        <v>0</v>
      </c>
      <c r="V145" s="1394">
        <v>0</v>
      </c>
      <c r="W145" s="1394">
        <v>0</v>
      </c>
      <c r="X145" s="1394">
        <v>57.996043758343284</v>
      </c>
      <c r="Y145" s="1394">
        <v>57.996043758343284</v>
      </c>
      <c r="Z145" s="1394"/>
      <c r="AA145" s="1394">
        <v>0</v>
      </c>
      <c r="AB145" s="1394">
        <v>0</v>
      </c>
      <c r="AC145" s="1394">
        <v>0</v>
      </c>
      <c r="AD145" s="1394">
        <v>68.687063198982514</v>
      </c>
      <c r="AE145" s="1394">
        <v>68.687063198982514</v>
      </c>
      <c r="AF145" s="1394"/>
      <c r="AG145" s="1394">
        <v>0</v>
      </c>
      <c r="AH145" s="1394">
        <v>0</v>
      </c>
      <c r="AI145" s="1394">
        <v>0</v>
      </c>
      <c r="AJ145" s="1394">
        <v>0</v>
      </c>
      <c r="AK145" s="1394">
        <v>0</v>
      </c>
      <c r="AL145" s="1394"/>
      <c r="AM145" s="1394">
        <v>0</v>
      </c>
      <c r="AN145" s="1394">
        <v>0</v>
      </c>
      <c r="AO145" s="1394">
        <v>0</v>
      </c>
      <c r="AP145" s="1394">
        <v>0</v>
      </c>
      <c r="AQ145" s="1394">
        <v>0</v>
      </c>
      <c r="AR145" s="1394"/>
      <c r="AS145" s="1394">
        <v>0</v>
      </c>
      <c r="AT145" s="1394">
        <v>0.293072700858799</v>
      </c>
      <c r="AU145" s="1394">
        <v>7.9460774476094072</v>
      </c>
      <c r="AV145" s="1394">
        <v>16.889377209699397</v>
      </c>
      <c r="AW145" s="1394">
        <v>25.128527358167602</v>
      </c>
      <c r="AX145" s="1394"/>
      <c r="AY145" s="1394">
        <v>0</v>
      </c>
      <c r="AZ145" s="1394">
        <v>0.42838319205202896</v>
      </c>
      <c r="BA145" s="1394">
        <v>11.614749553011322</v>
      </c>
      <c r="BB145" s="1394">
        <v>24.687134965694632</v>
      </c>
      <c r="BC145" s="1394">
        <v>36.730267710757985</v>
      </c>
      <c r="BD145" s="1394"/>
      <c r="BE145" s="1394">
        <v>0</v>
      </c>
      <c r="BF145" s="1394">
        <v>3.5949979842580757</v>
      </c>
      <c r="BG145" s="1394">
        <v>97.471147340595877</v>
      </c>
      <c r="BH145" s="1394">
        <v>333.85790299367488</v>
      </c>
      <c r="BI145" s="1394">
        <v>434.92404831852883</v>
      </c>
      <c r="BJ145" s="1374"/>
    </row>
    <row r="146" spans="1:62">
      <c r="A146" s="1396">
        <v>20</v>
      </c>
      <c r="B146" s="1385" t="s">
        <v>906</v>
      </c>
      <c r="C146" s="1394">
        <v>6.8779131302724501</v>
      </c>
      <c r="D146" s="1394">
        <v>26.071418306751955</v>
      </c>
      <c r="E146" s="1394">
        <v>189.72007732877043</v>
      </c>
      <c r="F146" s="1394">
        <v>37.814104098361419</v>
      </c>
      <c r="G146" s="1394">
        <v>260.48351286415624</v>
      </c>
      <c r="H146" s="1394"/>
      <c r="I146" s="1394">
        <v>18.987484118813803</v>
      </c>
      <c r="J146" s="1394">
        <v>71.9739594958791</v>
      </c>
      <c r="K146" s="1394">
        <v>523.74999321305188</v>
      </c>
      <c r="L146" s="1394">
        <v>104.39135933174663</v>
      </c>
      <c r="M146" s="1394">
        <v>719.10279615949139</v>
      </c>
      <c r="N146" s="1394"/>
      <c r="O146" s="1394">
        <v>10.433016539752479</v>
      </c>
      <c r="P146" s="1394">
        <v>39.547393701725063</v>
      </c>
      <c r="Q146" s="1394">
        <v>287.78390584525664</v>
      </c>
      <c r="R146" s="1394">
        <v>57.359720313667154</v>
      </c>
      <c r="S146" s="1394">
        <v>395.12403640040134</v>
      </c>
      <c r="T146" s="1394"/>
      <c r="U146" s="1394">
        <v>0</v>
      </c>
      <c r="V146" s="1394">
        <v>0</v>
      </c>
      <c r="W146" s="1394">
        <v>0</v>
      </c>
      <c r="X146" s="1394">
        <v>729.82179506242846</v>
      </c>
      <c r="Y146" s="1394">
        <v>729.82179506242846</v>
      </c>
      <c r="Z146" s="1394"/>
      <c r="AA146" s="1394">
        <v>0</v>
      </c>
      <c r="AB146" s="1394">
        <v>0</v>
      </c>
      <c r="AC146" s="1394">
        <v>0</v>
      </c>
      <c r="AD146" s="1394">
        <v>188.42361765046343</v>
      </c>
      <c r="AE146" s="1394">
        <v>188.42361765046343</v>
      </c>
      <c r="AF146" s="1394"/>
      <c r="AG146" s="1394">
        <v>0</v>
      </c>
      <c r="AH146" s="1394">
        <v>0</v>
      </c>
      <c r="AI146" s="1394">
        <v>0</v>
      </c>
      <c r="AJ146" s="1394">
        <v>0</v>
      </c>
      <c r="AK146" s="1394">
        <v>0</v>
      </c>
      <c r="AL146" s="1394"/>
      <c r="AM146" s="1394">
        <v>0</v>
      </c>
      <c r="AN146" s="1394">
        <v>0</v>
      </c>
      <c r="AO146" s="1394">
        <v>0</v>
      </c>
      <c r="AP146" s="1394">
        <v>206.32812430503228</v>
      </c>
      <c r="AQ146" s="1394">
        <v>206.32812430503228</v>
      </c>
      <c r="AR146" s="1394"/>
      <c r="AS146" s="1394">
        <v>1.5149588392670585</v>
      </c>
      <c r="AT146" s="1394">
        <v>5.7426031512669464</v>
      </c>
      <c r="AU146" s="1394">
        <v>41.788563288275405</v>
      </c>
      <c r="AV146" s="1394">
        <v>8.3290978190223353</v>
      </c>
      <c r="AW146" s="1394">
        <v>57.37522309783175</v>
      </c>
      <c r="AX146" s="1394"/>
      <c r="AY146" s="1394">
        <v>7.4535974891939301</v>
      </c>
      <c r="AZ146" s="1394">
        <v>28.253607504233393</v>
      </c>
      <c r="BA146" s="1394">
        <v>205.599731378315</v>
      </c>
      <c r="BB146" s="1394">
        <v>40.979161269589895</v>
      </c>
      <c r="BC146" s="1394">
        <v>282.28609764133222</v>
      </c>
      <c r="BD146" s="1394"/>
      <c r="BE146" s="1394">
        <v>45.266970117299721</v>
      </c>
      <c r="BF146" s="1394">
        <v>171.58898215985644</v>
      </c>
      <c r="BG146" s="1394">
        <v>1248.6422710536694</v>
      </c>
      <c r="BH146" s="1394">
        <v>1373.4469798503114</v>
      </c>
      <c r="BI146" s="1394">
        <v>2838.945203181137</v>
      </c>
      <c r="BJ146" s="1374"/>
    </row>
    <row r="147" spans="1:62" ht="25.5">
      <c r="A147" s="1396">
        <v>21</v>
      </c>
      <c r="B147" s="1385" t="s">
        <v>907</v>
      </c>
      <c r="C147" s="1394">
        <v>0.71644813068198565</v>
      </c>
      <c r="D147" s="1394">
        <v>2.7157683669902104</v>
      </c>
      <c r="E147" s="1394">
        <v>19.762476230876011</v>
      </c>
      <c r="F147" s="1394">
        <v>3.9389628338635148</v>
      </c>
      <c r="G147" s="1394">
        <v>27.133655562411722</v>
      </c>
      <c r="H147" s="1394"/>
      <c r="I147" s="1394">
        <v>1.9778597440266261</v>
      </c>
      <c r="J147" s="1394">
        <v>7.4972753743635749</v>
      </c>
      <c r="K147" s="1394">
        <v>54.557203104327293</v>
      </c>
      <c r="L147" s="1394">
        <v>10.874082419476368</v>
      </c>
      <c r="M147" s="1394">
        <v>74.906420642193865</v>
      </c>
      <c r="N147" s="1394"/>
      <c r="O147" s="1394">
        <v>1.0867708061593113</v>
      </c>
      <c r="P147" s="1394">
        <v>4.1195135434667947</v>
      </c>
      <c r="Q147" s="1394">
        <v>29.97744191849473</v>
      </c>
      <c r="R147" s="1394">
        <v>5.9749612443186626</v>
      </c>
      <c r="S147" s="1394">
        <v>41.158687512439499</v>
      </c>
      <c r="T147" s="1394"/>
      <c r="U147" s="1394">
        <v>0</v>
      </c>
      <c r="V147" s="1394">
        <v>0</v>
      </c>
      <c r="W147" s="1394">
        <v>0</v>
      </c>
      <c r="X147" s="1394">
        <v>76.02298122988006</v>
      </c>
      <c r="Y147" s="1394">
        <v>76.02298122988006</v>
      </c>
      <c r="Z147" s="1394"/>
      <c r="AA147" s="1394">
        <v>0</v>
      </c>
      <c r="AB147" s="1394">
        <v>0</v>
      </c>
      <c r="AC147" s="1394">
        <v>0</v>
      </c>
      <c r="AD147" s="1394">
        <v>19.627428565190996</v>
      </c>
      <c r="AE147" s="1394">
        <v>19.627428565190996</v>
      </c>
      <c r="AF147" s="1394"/>
      <c r="AG147" s="1394">
        <v>0</v>
      </c>
      <c r="AH147" s="1394">
        <v>0</v>
      </c>
      <c r="AI147" s="1394">
        <v>0</v>
      </c>
      <c r="AJ147" s="1394">
        <v>0</v>
      </c>
      <c r="AK147" s="1394">
        <v>0</v>
      </c>
      <c r="AL147" s="1394"/>
      <c r="AM147" s="1394">
        <v>0</v>
      </c>
      <c r="AN147" s="1394">
        <v>0</v>
      </c>
      <c r="AO147" s="1394">
        <v>0</v>
      </c>
      <c r="AP147" s="1394">
        <v>21.492478338353937</v>
      </c>
      <c r="AQ147" s="1394">
        <v>21.492478338353937</v>
      </c>
      <c r="AR147" s="1394"/>
      <c r="AS147" s="1394">
        <v>0.15780795829999675</v>
      </c>
      <c r="AT147" s="1394">
        <v>0.59818686497581686</v>
      </c>
      <c r="AU147" s="1394">
        <v>4.352968332792071</v>
      </c>
      <c r="AV147" s="1394">
        <v>0.86761295900077384</v>
      </c>
      <c r="AW147" s="1394">
        <v>5.9765761150686592</v>
      </c>
      <c r="AX147" s="1394"/>
      <c r="AY147" s="1394">
        <v>0.77641515483598411</v>
      </c>
      <c r="AZ147" s="1394">
        <v>2.9430793756810205</v>
      </c>
      <c r="BA147" s="1394">
        <v>21.416604197336987</v>
      </c>
      <c r="BB147" s="1394">
        <v>4.2686557582838081</v>
      </c>
      <c r="BC147" s="1394">
        <v>29.404754486137797</v>
      </c>
      <c r="BD147" s="1394"/>
      <c r="BE147" s="1394">
        <v>4.7153017940039037</v>
      </c>
      <c r="BF147" s="1394">
        <v>17.873823525477416</v>
      </c>
      <c r="BG147" s="1394">
        <v>130.06669378382711</v>
      </c>
      <c r="BH147" s="1394">
        <v>143.0671633483681</v>
      </c>
      <c r="BI147" s="1394">
        <v>295.72298245167656</v>
      </c>
      <c r="BJ147" s="1374"/>
    </row>
    <row r="148" spans="1:62">
      <c r="A148" s="1396">
        <v>22</v>
      </c>
      <c r="B148" s="1385" t="s">
        <v>908</v>
      </c>
      <c r="C148" s="1394">
        <v>0</v>
      </c>
      <c r="D148" s="1394">
        <v>0</v>
      </c>
      <c r="E148" s="1394">
        <v>0</v>
      </c>
      <c r="F148" s="1394">
        <v>0</v>
      </c>
      <c r="G148" s="1394">
        <v>0</v>
      </c>
      <c r="H148" s="1394"/>
      <c r="I148" s="1394">
        <v>91.665301859885929</v>
      </c>
      <c r="J148" s="1394">
        <v>0.89539376055103892</v>
      </c>
      <c r="K148" s="1394">
        <v>108.07747537138108</v>
      </c>
      <c r="L148" s="1394">
        <v>98.102701279205306</v>
      </c>
      <c r="M148" s="1394">
        <v>298.74087227102336</v>
      </c>
      <c r="N148" s="1394"/>
      <c r="O148" s="1394">
        <v>41.99865931150633</v>
      </c>
      <c r="P148" s="1394">
        <v>0.41649442743125642</v>
      </c>
      <c r="Q148" s="1394">
        <v>60.172254808726031</v>
      </c>
      <c r="R148" s="1394">
        <v>53.85559854084152</v>
      </c>
      <c r="S148" s="1394">
        <v>156.44300708850514</v>
      </c>
      <c r="T148" s="1394"/>
      <c r="U148" s="1394">
        <v>0</v>
      </c>
      <c r="V148" s="1394">
        <v>0</v>
      </c>
      <c r="W148" s="1394">
        <v>0</v>
      </c>
      <c r="X148" s="1394">
        <v>566.86138630219773</v>
      </c>
      <c r="Y148" s="1394">
        <v>566.86138630219773</v>
      </c>
      <c r="Z148" s="1394"/>
      <c r="AA148" s="1394">
        <v>0</v>
      </c>
      <c r="AB148" s="1394">
        <v>0</v>
      </c>
      <c r="AC148" s="1394">
        <v>0</v>
      </c>
      <c r="AD148" s="1394">
        <v>131.02186110957484</v>
      </c>
      <c r="AE148" s="1394">
        <v>131.02186110957484</v>
      </c>
      <c r="AF148" s="1394"/>
      <c r="AG148" s="1394">
        <v>0</v>
      </c>
      <c r="AH148" s="1394">
        <v>0</v>
      </c>
      <c r="AI148" s="1394">
        <v>0</v>
      </c>
      <c r="AJ148" s="1394">
        <v>0</v>
      </c>
      <c r="AK148" s="1394">
        <v>0</v>
      </c>
      <c r="AL148" s="1394"/>
      <c r="AM148" s="1394">
        <v>0</v>
      </c>
      <c r="AN148" s="1394">
        <v>0</v>
      </c>
      <c r="AO148" s="1394">
        <v>0</v>
      </c>
      <c r="AP148" s="1394">
        <v>0</v>
      </c>
      <c r="AQ148" s="1394">
        <v>0</v>
      </c>
      <c r="AR148" s="1394"/>
      <c r="AS148" s="1394">
        <v>34.345808976044033</v>
      </c>
      <c r="AT148" s="1394">
        <v>0.32386341115170814</v>
      </c>
      <c r="AU148" s="1394">
        <v>28.441903313605227</v>
      </c>
      <c r="AV148" s="1394">
        <v>26.33317301764027</v>
      </c>
      <c r="AW148" s="1394">
        <v>89.444748718441247</v>
      </c>
      <c r="AX148" s="1394"/>
      <c r="AY148" s="1394">
        <v>25.145643866171532</v>
      </c>
      <c r="AZ148" s="1394">
        <v>0.24702794600328037</v>
      </c>
      <c r="BA148" s="1394">
        <v>31.778513193923672</v>
      </c>
      <c r="BB148" s="1394">
        <v>28.70968797533903</v>
      </c>
      <c r="BC148" s="1394">
        <v>85.880872981437506</v>
      </c>
      <c r="BD148" s="1394"/>
      <c r="BE148" s="1394">
        <v>193.15541401360781</v>
      </c>
      <c r="BF148" s="1394">
        <v>1.882779545137284</v>
      </c>
      <c r="BG148" s="1394">
        <v>228.47014668763603</v>
      </c>
      <c r="BH148" s="1394">
        <v>904.88440822479879</v>
      </c>
      <c r="BI148" s="1394">
        <v>1328.3927484711799</v>
      </c>
      <c r="BJ148" s="1374"/>
    </row>
    <row r="149" spans="1:62">
      <c r="A149" s="1396">
        <v>23</v>
      </c>
      <c r="B149" s="1385" t="s">
        <v>909</v>
      </c>
      <c r="C149" s="1394">
        <v>548.14180837410834</v>
      </c>
      <c r="D149" s="1394">
        <v>30.728887250469569</v>
      </c>
      <c r="E149" s="1394">
        <v>1008.3491419440338</v>
      </c>
      <c r="F149" s="1394">
        <v>235.34880929755894</v>
      </c>
      <c r="G149" s="1394">
        <v>1822.5686468661706</v>
      </c>
      <c r="H149" s="1394"/>
      <c r="I149" s="1394">
        <v>41.028578471115907</v>
      </c>
      <c r="J149" s="1394">
        <v>2.3000664109632907</v>
      </c>
      <c r="K149" s="1394">
        <v>75.475235175451601</v>
      </c>
      <c r="L149" s="1394">
        <v>17.61592883963765</v>
      </c>
      <c r="M149" s="1394">
        <v>136.41980889716845</v>
      </c>
      <c r="N149" s="1394"/>
      <c r="O149" s="1394">
        <v>38.730978076733408</v>
      </c>
      <c r="P149" s="1394">
        <v>2.1712626919493463</v>
      </c>
      <c r="Q149" s="1394">
        <v>71.248622005626316</v>
      </c>
      <c r="R149" s="1394">
        <v>16.629436824617937</v>
      </c>
      <c r="S149" s="1394">
        <v>128.780299598927</v>
      </c>
      <c r="T149" s="1394"/>
      <c r="U149" s="1394">
        <v>0</v>
      </c>
      <c r="V149" s="1394">
        <v>0</v>
      </c>
      <c r="W149" s="1394">
        <v>0</v>
      </c>
      <c r="X149" s="1394">
        <v>170.52215203824409</v>
      </c>
      <c r="Y149" s="1394">
        <v>170.52215203824409</v>
      </c>
      <c r="Z149" s="1394"/>
      <c r="AA149" s="1394">
        <v>0</v>
      </c>
      <c r="AB149" s="1394">
        <v>0</v>
      </c>
      <c r="AC149" s="1394">
        <v>0</v>
      </c>
      <c r="AD149" s="1394">
        <v>0</v>
      </c>
      <c r="AE149" s="1394">
        <v>0</v>
      </c>
      <c r="AF149" s="1394"/>
      <c r="AG149" s="1394">
        <v>0</v>
      </c>
      <c r="AH149" s="1394">
        <v>0</v>
      </c>
      <c r="AI149" s="1394">
        <v>0</v>
      </c>
      <c r="AJ149" s="1394">
        <v>0</v>
      </c>
      <c r="AK149" s="1394">
        <v>0</v>
      </c>
      <c r="AL149" s="1394"/>
      <c r="AM149" s="1394">
        <v>0</v>
      </c>
      <c r="AN149" s="1394">
        <v>0</v>
      </c>
      <c r="AO149" s="1394">
        <v>0</v>
      </c>
      <c r="AP149" s="1394">
        <v>0</v>
      </c>
      <c r="AQ149" s="1394">
        <v>0</v>
      </c>
      <c r="AR149" s="1394"/>
      <c r="AS149" s="1394">
        <v>10.831544716374598</v>
      </c>
      <c r="AT149" s="1394">
        <v>0.60721753249430876</v>
      </c>
      <c r="AU149" s="1394">
        <v>19.925462086319229</v>
      </c>
      <c r="AV149" s="1394">
        <v>4.6506052136643383</v>
      </c>
      <c r="AW149" s="1394">
        <v>36.014829548852475</v>
      </c>
      <c r="AX149" s="1394"/>
      <c r="AY149" s="1394">
        <v>58.424695742869062</v>
      </c>
      <c r="AZ149" s="1394">
        <v>3.2752945692117272</v>
      </c>
      <c r="BA149" s="1394">
        <v>107.47673488984314</v>
      </c>
      <c r="BB149" s="1394">
        <v>25.085082667644016</v>
      </c>
      <c r="BC149" s="1394">
        <v>194.26180786956797</v>
      </c>
      <c r="BD149" s="1394"/>
      <c r="BE149" s="1394">
        <v>697.15760538120139</v>
      </c>
      <c r="BF149" s="1394">
        <v>39.082728455088244</v>
      </c>
      <c r="BG149" s="1394">
        <v>1282.4751961012742</v>
      </c>
      <c r="BH149" s="1394">
        <v>469.85201488136704</v>
      </c>
      <c r="BI149" s="1394">
        <v>2488.5675448189309</v>
      </c>
      <c r="BJ149" s="1374"/>
    </row>
    <row r="150" spans="1:62">
      <c r="A150" s="1396">
        <v>24</v>
      </c>
      <c r="B150" s="1385" t="s">
        <v>910</v>
      </c>
      <c r="C150" s="1394">
        <v>406.48689862920492</v>
      </c>
      <c r="D150" s="1394">
        <v>3.7531582613023504</v>
      </c>
      <c r="E150" s="1394">
        <v>587.579308027509</v>
      </c>
      <c r="F150" s="1394">
        <v>727.50943048912995</v>
      </c>
      <c r="G150" s="1394">
        <v>1725.3287954071461</v>
      </c>
      <c r="H150" s="1394"/>
      <c r="I150" s="1394">
        <v>0</v>
      </c>
      <c r="J150" s="1394">
        <v>0</v>
      </c>
      <c r="K150" s="1394">
        <v>0</v>
      </c>
      <c r="L150" s="1394">
        <v>0</v>
      </c>
      <c r="M150" s="1394">
        <v>0</v>
      </c>
      <c r="N150" s="1394"/>
      <c r="O150" s="1394">
        <v>0</v>
      </c>
      <c r="P150" s="1394">
        <v>0</v>
      </c>
      <c r="Q150" s="1394">
        <v>0</v>
      </c>
      <c r="R150" s="1394">
        <v>0</v>
      </c>
      <c r="S150" s="1394">
        <v>0</v>
      </c>
      <c r="T150" s="1394"/>
      <c r="U150" s="1394">
        <v>0</v>
      </c>
      <c r="V150" s="1394">
        <v>0</v>
      </c>
      <c r="W150" s="1394">
        <v>0</v>
      </c>
      <c r="X150" s="1394">
        <v>114.14996565906111</v>
      </c>
      <c r="Y150" s="1394">
        <v>114.14996565906111</v>
      </c>
      <c r="Z150" s="1394"/>
      <c r="AA150" s="1394">
        <v>0</v>
      </c>
      <c r="AB150" s="1394">
        <v>0</v>
      </c>
      <c r="AC150" s="1394">
        <v>0</v>
      </c>
      <c r="AD150" s="1394">
        <v>0</v>
      </c>
      <c r="AE150" s="1394">
        <v>0</v>
      </c>
      <c r="AF150" s="1394"/>
      <c r="AG150" s="1394">
        <v>0</v>
      </c>
      <c r="AH150" s="1394">
        <v>0</v>
      </c>
      <c r="AI150" s="1394">
        <v>0</v>
      </c>
      <c r="AJ150" s="1394">
        <v>0</v>
      </c>
      <c r="AK150" s="1394">
        <v>0</v>
      </c>
      <c r="AL150" s="1394"/>
      <c r="AM150" s="1394">
        <v>0</v>
      </c>
      <c r="AN150" s="1394">
        <v>0</v>
      </c>
      <c r="AO150" s="1394">
        <v>0</v>
      </c>
      <c r="AP150" s="1394">
        <v>0</v>
      </c>
      <c r="AQ150" s="1394">
        <v>0</v>
      </c>
      <c r="AR150" s="1394"/>
      <c r="AS150" s="1394">
        <v>0</v>
      </c>
      <c r="AT150" s="1394">
        <v>0</v>
      </c>
      <c r="AU150" s="1394">
        <v>0</v>
      </c>
      <c r="AV150" s="1394">
        <v>0</v>
      </c>
      <c r="AW150" s="1394">
        <v>0</v>
      </c>
      <c r="AX150" s="1394"/>
      <c r="AY150" s="1394">
        <v>49.689118025401598</v>
      </c>
      <c r="AZ150" s="1394">
        <v>0.45878753889182466</v>
      </c>
      <c r="BA150" s="1394">
        <v>71.825925224948975</v>
      </c>
      <c r="BB150" s="1394">
        <v>88.931038314084162</v>
      </c>
      <c r="BC150" s="1394">
        <v>210.90486910332658</v>
      </c>
      <c r="BD150" s="1394"/>
      <c r="BE150" s="1394">
        <v>456.17601665460649</v>
      </c>
      <c r="BF150" s="1394">
        <v>4.211945800194175</v>
      </c>
      <c r="BG150" s="1394">
        <v>659.40523325245795</v>
      </c>
      <c r="BH150" s="1394">
        <v>930.5904344622752</v>
      </c>
      <c r="BI150" s="1394">
        <v>2050.3836301695337</v>
      </c>
      <c r="BJ150" s="1374"/>
    </row>
    <row r="151" spans="1:62" ht="25.5">
      <c r="A151" s="1396">
        <v>25</v>
      </c>
      <c r="B151" s="1398" t="s">
        <v>911</v>
      </c>
      <c r="C151" s="1394">
        <v>0</v>
      </c>
      <c r="D151" s="1394">
        <v>1.0777766198315792E-2</v>
      </c>
      <c r="E151" s="1394">
        <v>19.296184232397671</v>
      </c>
      <c r="F151" s="1394">
        <v>18.779913040774979</v>
      </c>
      <c r="G151" s="1394">
        <v>38.086875039370966</v>
      </c>
      <c r="H151" s="1394"/>
      <c r="I151" s="1394">
        <v>4.8172734783453022</v>
      </c>
      <c r="J151" s="1394">
        <v>9.8126846469209786E-2</v>
      </c>
      <c r="K151" s="1394">
        <v>175.68331626176501</v>
      </c>
      <c r="L151" s="1394">
        <v>170.98289290643618</v>
      </c>
      <c r="M151" s="1394">
        <v>351.58160949301566</v>
      </c>
      <c r="N151" s="1394"/>
      <c r="O151" s="1394">
        <v>0</v>
      </c>
      <c r="P151" s="1394">
        <v>0</v>
      </c>
      <c r="Q151" s="1394">
        <v>0</v>
      </c>
      <c r="R151" s="1394">
        <v>0</v>
      </c>
      <c r="S151" s="1394">
        <v>0</v>
      </c>
      <c r="T151" s="1394"/>
      <c r="U151" s="1394">
        <v>0</v>
      </c>
      <c r="V151" s="1394">
        <v>0</v>
      </c>
      <c r="W151" s="1394">
        <v>0</v>
      </c>
      <c r="X151" s="1394">
        <v>9.7978096427757766</v>
      </c>
      <c r="Y151" s="1394">
        <v>9.7978096427757766</v>
      </c>
      <c r="Z151" s="1394"/>
      <c r="AA151" s="1394">
        <v>0</v>
      </c>
      <c r="AB151" s="1394">
        <v>0</v>
      </c>
      <c r="AC151" s="1394">
        <v>0</v>
      </c>
      <c r="AD151" s="1394">
        <v>30.431208270380257</v>
      </c>
      <c r="AE151" s="1394">
        <v>30.431208270380257</v>
      </c>
      <c r="AF151" s="1394"/>
      <c r="AG151" s="1394">
        <v>0</v>
      </c>
      <c r="AH151" s="1394">
        <v>0</v>
      </c>
      <c r="AI151" s="1394">
        <v>0</v>
      </c>
      <c r="AJ151" s="1394">
        <v>37.23786810045133</v>
      </c>
      <c r="AK151" s="1394">
        <v>37.23786810045133</v>
      </c>
      <c r="AL151" s="1394"/>
      <c r="AM151" s="1394">
        <v>0</v>
      </c>
      <c r="AN151" s="1394">
        <v>0</v>
      </c>
      <c r="AO151" s="1394">
        <v>0</v>
      </c>
      <c r="AP151" s="1394">
        <v>0</v>
      </c>
      <c r="AQ151" s="1394">
        <v>0</v>
      </c>
      <c r="AR151" s="1394"/>
      <c r="AS151" s="1394">
        <v>2.7322212525828973</v>
      </c>
      <c r="AT151" s="1394">
        <v>5.5654771641531493E-2</v>
      </c>
      <c r="AU151" s="1394">
        <v>99.642607498280356</v>
      </c>
      <c r="AV151" s="1394">
        <v>96.976660330178603</v>
      </c>
      <c r="AW151" s="1394">
        <v>199.40714385268339</v>
      </c>
      <c r="AX151" s="1394"/>
      <c r="AY151" s="1394">
        <v>0</v>
      </c>
      <c r="AZ151" s="1394">
        <v>5.1741058282758681E-3</v>
      </c>
      <c r="BA151" s="1394">
        <v>9.2635614340878405</v>
      </c>
      <c r="BB151" s="1394">
        <v>9.0157139921973908</v>
      </c>
      <c r="BC151" s="1394">
        <v>18.284449532113506</v>
      </c>
      <c r="BD151" s="1394"/>
      <c r="BE151" s="1394">
        <v>7.5494947309281999</v>
      </c>
      <c r="BF151" s="1394">
        <v>0.16973349013733294</v>
      </c>
      <c r="BG151" s="1394">
        <v>303.88566942653091</v>
      </c>
      <c r="BH151" s="1394">
        <v>373.22206628319458</v>
      </c>
      <c r="BI151" s="1394">
        <v>684.82696393079095</v>
      </c>
      <c r="BJ151" s="1374"/>
    </row>
    <row r="152" spans="1:62">
      <c r="A152" s="1396">
        <v>26</v>
      </c>
      <c r="B152" s="1385" t="s">
        <v>912</v>
      </c>
      <c r="C152" s="1394">
        <v>0</v>
      </c>
      <c r="D152" s="1394">
        <v>0</v>
      </c>
      <c r="E152" s="1394">
        <v>2.9347010342970128</v>
      </c>
      <c r="F152" s="1394">
        <v>9.9600866232417768</v>
      </c>
      <c r="G152" s="1394">
        <v>12.894787657538789</v>
      </c>
      <c r="H152" s="1394"/>
      <c r="I152" s="1394">
        <v>1.3728631050532127</v>
      </c>
      <c r="J152" s="1394">
        <v>1.882370353110727E-2</v>
      </c>
      <c r="K152" s="1394">
        <v>36.815188920043759</v>
      </c>
      <c r="L152" s="1394">
        <v>84.33638548483647</v>
      </c>
      <c r="M152" s="1394">
        <v>122.54326121346455</v>
      </c>
      <c r="N152" s="1394"/>
      <c r="O152" s="1394">
        <v>0</v>
      </c>
      <c r="P152" s="1394">
        <v>0</v>
      </c>
      <c r="Q152" s="1394">
        <v>0</v>
      </c>
      <c r="R152" s="1394">
        <v>0</v>
      </c>
      <c r="S152" s="1394">
        <v>0</v>
      </c>
      <c r="T152" s="1394"/>
      <c r="U152" s="1394">
        <v>0</v>
      </c>
      <c r="V152" s="1394">
        <v>0</v>
      </c>
      <c r="W152" s="1394">
        <v>0</v>
      </c>
      <c r="X152" s="1394">
        <v>7.4687468616391124</v>
      </c>
      <c r="Y152" s="1394">
        <v>7.4687468616391124</v>
      </c>
      <c r="Z152" s="1394"/>
      <c r="AA152" s="1394">
        <v>0</v>
      </c>
      <c r="AB152" s="1394">
        <v>0</v>
      </c>
      <c r="AC152" s="1394">
        <v>0</v>
      </c>
      <c r="AD152" s="1394">
        <v>23.667572478853447</v>
      </c>
      <c r="AE152" s="1394">
        <v>23.667572478853447</v>
      </c>
      <c r="AF152" s="1394"/>
      <c r="AG152" s="1394">
        <v>0</v>
      </c>
      <c r="AH152" s="1394">
        <v>0</v>
      </c>
      <c r="AI152" s="1394">
        <v>0</v>
      </c>
      <c r="AJ152" s="1394">
        <v>79.774744037655694</v>
      </c>
      <c r="AK152" s="1394">
        <v>79.774744037655694</v>
      </c>
      <c r="AL152" s="1394"/>
      <c r="AM152" s="1394">
        <v>0</v>
      </c>
      <c r="AN152" s="1394">
        <v>0</v>
      </c>
      <c r="AO152" s="1394">
        <v>0</v>
      </c>
      <c r="AP152" s="1394">
        <v>0</v>
      </c>
      <c r="AQ152" s="1394">
        <v>0</v>
      </c>
      <c r="AR152" s="1394"/>
      <c r="AS152" s="1394">
        <v>1.8476019918074025</v>
      </c>
      <c r="AT152" s="1394">
        <v>2.5332978946883262E-2</v>
      </c>
      <c r="AU152" s="1394">
        <v>49.545957005525466</v>
      </c>
      <c r="AV152" s="1394">
        <v>113.5000811297796</v>
      </c>
      <c r="AW152" s="1394">
        <v>164.91897310605935</v>
      </c>
      <c r="AX152" s="1394"/>
      <c r="AY152" s="1394">
        <v>0</v>
      </c>
      <c r="AZ152" s="1394">
        <v>2.8991636153956578E-3</v>
      </c>
      <c r="BA152" s="1394">
        <v>7.6938123201663968</v>
      </c>
      <c r="BB152" s="1394">
        <v>17.62501675845715</v>
      </c>
      <c r="BC152" s="1394">
        <v>25.32172824223894</v>
      </c>
      <c r="BD152" s="1394"/>
      <c r="BE152" s="1394">
        <v>3.2204650968606159</v>
      </c>
      <c r="BF152" s="1394">
        <v>4.7055846093386186E-2</v>
      </c>
      <c r="BG152" s="1394">
        <v>96.98965928003264</v>
      </c>
      <c r="BH152" s="1394">
        <v>336.33263337446328</v>
      </c>
      <c r="BI152" s="1394">
        <v>436.58981359744996</v>
      </c>
      <c r="BJ152" s="1374"/>
    </row>
    <row r="153" spans="1:62">
      <c r="A153" s="1396">
        <v>27</v>
      </c>
      <c r="B153" s="1385" t="s">
        <v>913</v>
      </c>
      <c r="C153" s="1394">
        <v>0</v>
      </c>
      <c r="D153" s="1394">
        <v>4.2078168604698877E-3</v>
      </c>
      <c r="E153" s="1394">
        <v>5.4684747999537953</v>
      </c>
      <c r="F153" s="1394">
        <v>6.294199050412832</v>
      </c>
      <c r="G153" s="1394">
        <v>11.766881667227096</v>
      </c>
      <c r="H153" s="1394"/>
      <c r="I153" s="1394">
        <v>0</v>
      </c>
      <c r="J153" s="1394">
        <v>1.5889442890712271E-2</v>
      </c>
      <c r="K153" s="1394">
        <v>45.020394098181683</v>
      </c>
      <c r="L153" s="1394">
        <v>53.295720962428291</v>
      </c>
      <c r="M153" s="1394">
        <v>98.332004503500684</v>
      </c>
      <c r="N153" s="1394"/>
      <c r="O153" s="1394">
        <v>0</v>
      </c>
      <c r="P153" s="1394">
        <v>0</v>
      </c>
      <c r="Q153" s="1394">
        <v>0</v>
      </c>
      <c r="R153" s="1394">
        <v>0</v>
      </c>
      <c r="S153" s="1394">
        <v>0</v>
      </c>
      <c r="T153" s="1394"/>
      <c r="U153" s="1394">
        <v>0</v>
      </c>
      <c r="V153" s="1394">
        <v>0</v>
      </c>
      <c r="W153" s="1394">
        <v>0</v>
      </c>
      <c r="X153" s="1394">
        <v>4.7198163211357818</v>
      </c>
      <c r="Y153" s="1394">
        <v>4.7198163211357818</v>
      </c>
      <c r="Z153" s="1394"/>
      <c r="AA153" s="1394">
        <v>0</v>
      </c>
      <c r="AB153" s="1394">
        <v>0</v>
      </c>
      <c r="AC153" s="1394">
        <v>0</v>
      </c>
      <c r="AD153" s="1394">
        <v>14.956537815078814</v>
      </c>
      <c r="AE153" s="1394">
        <v>14.956537815078814</v>
      </c>
      <c r="AF153" s="1394"/>
      <c r="AG153" s="1394">
        <v>0</v>
      </c>
      <c r="AH153" s="1394">
        <v>0</v>
      </c>
      <c r="AI153" s="1394">
        <v>0</v>
      </c>
      <c r="AJ153" s="1394">
        <v>50.413027231816521</v>
      </c>
      <c r="AK153" s="1394">
        <v>50.413027231816521</v>
      </c>
      <c r="AL153" s="1394"/>
      <c r="AM153" s="1394">
        <v>0</v>
      </c>
      <c r="AN153" s="1394">
        <v>0</v>
      </c>
      <c r="AO153" s="1394">
        <v>0</v>
      </c>
      <c r="AP153" s="1394">
        <v>0</v>
      </c>
      <c r="AQ153" s="1394">
        <v>0</v>
      </c>
      <c r="AR153" s="1394"/>
      <c r="AS153" s="1394">
        <v>0</v>
      </c>
      <c r="AT153" s="1394">
        <v>2.1384044939026924E-2</v>
      </c>
      <c r="AU153" s="1394">
        <v>60.588539018630442</v>
      </c>
      <c r="AV153" s="1394">
        <v>71.725490941194252</v>
      </c>
      <c r="AW153" s="1394">
        <v>132.33541400476372</v>
      </c>
      <c r="AX153" s="1394"/>
      <c r="AY153" s="1394">
        <v>0</v>
      </c>
      <c r="AZ153" s="1394">
        <v>3.7954557218411664E-3</v>
      </c>
      <c r="BA153" s="1394">
        <v>9.4085749097637681</v>
      </c>
      <c r="BB153" s="1394">
        <v>11.137991861006961</v>
      </c>
      <c r="BC153" s="1394">
        <v>20.55036222649257</v>
      </c>
      <c r="BD153" s="1394"/>
      <c r="BE153" s="1394">
        <v>0</v>
      </c>
      <c r="BF153" s="1394">
        <v>4.5276760412050247E-2</v>
      </c>
      <c r="BG153" s="1394">
        <v>120.48598282652969</v>
      </c>
      <c r="BH153" s="1394">
        <v>212.54278418307345</v>
      </c>
      <c r="BI153" s="1394">
        <v>333.07404377001518</v>
      </c>
      <c r="BJ153" s="1374"/>
    </row>
    <row r="154" spans="1:62">
      <c r="A154" s="1396">
        <v>28</v>
      </c>
      <c r="B154" s="1385" t="s">
        <v>914</v>
      </c>
      <c r="C154" s="1394">
        <v>0</v>
      </c>
      <c r="D154" s="1394">
        <v>2.4376007135767465E-2</v>
      </c>
      <c r="E154" s="1394">
        <v>11.611449829219108</v>
      </c>
      <c r="F154" s="1394">
        <v>12.636677364908682</v>
      </c>
      <c r="G154" s="1394">
        <v>24.272503201263557</v>
      </c>
      <c r="H154" s="1394"/>
      <c r="I154" s="1394">
        <v>0</v>
      </c>
      <c r="J154" s="1394">
        <v>0.22193288161303756</v>
      </c>
      <c r="K154" s="1394">
        <v>105.71717123115604</v>
      </c>
      <c r="L154" s="1394">
        <v>115.05141945471995</v>
      </c>
      <c r="M154" s="1394">
        <v>220.99052356748905</v>
      </c>
      <c r="N154" s="1394"/>
      <c r="O154" s="1394">
        <v>0</v>
      </c>
      <c r="P154" s="1394">
        <v>0</v>
      </c>
      <c r="Q154" s="1394">
        <v>0</v>
      </c>
      <c r="R154" s="1394">
        <v>0</v>
      </c>
      <c r="S154" s="1394">
        <v>0</v>
      </c>
      <c r="T154" s="1394"/>
      <c r="U154" s="1394">
        <v>0</v>
      </c>
      <c r="V154" s="1394">
        <v>0</v>
      </c>
      <c r="W154" s="1394">
        <v>0</v>
      </c>
      <c r="X154" s="1394">
        <v>6.5927759659870828</v>
      </c>
      <c r="Y154" s="1394">
        <v>6.5927759659870828</v>
      </c>
      <c r="Z154" s="1394"/>
      <c r="AA154" s="1394">
        <v>0</v>
      </c>
      <c r="AB154" s="1394">
        <v>0</v>
      </c>
      <c r="AC154" s="1394">
        <v>0</v>
      </c>
      <c r="AD154" s="1394">
        <v>20.476631595801418</v>
      </c>
      <c r="AE154" s="1394">
        <v>20.476631595801418</v>
      </c>
      <c r="AF154" s="1394"/>
      <c r="AG154" s="1394">
        <v>0</v>
      </c>
      <c r="AH154" s="1394">
        <v>0</v>
      </c>
      <c r="AI154" s="1394">
        <v>0</v>
      </c>
      <c r="AJ154" s="1394">
        <v>25.056714795257118</v>
      </c>
      <c r="AK154" s="1394">
        <v>25.056714795257118</v>
      </c>
      <c r="AL154" s="1394"/>
      <c r="AM154" s="1394">
        <v>0</v>
      </c>
      <c r="AN154" s="1394">
        <v>0</v>
      </c>
      <c r="AO154" s="1394">
        <v>0</v>
      </c>
      <c r="AP154" s="1394">
        <v>0</v>
      </c>
      <c r="AQ154" s="1394">
        <v>0</v>
      </c>
      <c r="AR154" s="1394"/>
      <c r="AS154" s="1394">
        <v>0</v>
      </c>
      <c r="AT154" s="1394">
        <v>0.1258740527221196</v>
      </c>
      <c r="AU154" s="1394">
        <v>59.959789141953607</v>
      </c>
      <c r="AV154" s="1394">
        <v>65.253910700123001</v>
      </c>
      <c r="AW154" s="1394">
        <v>125.33957389479872</v>
      </c>
      <c r="AX154" s="1394"/>
      <c r="AY154" s="1394">
        <v>0</v>
      </c>
      <c r="AZ154" s="1394">
        <v>1.1702243143015814E-2</v>
      </c>
      <c r="BA154" s="1394">
        <v>5.5743341552059054</v>
      </c>
      <c r="BB154" s="1394">
        <v>6.0665173840969961</v>
      </c>
      <c r="BC154" s="1394">
        <v>11.652553782445917</v>
      </c>
      <c r="BD154" s="1394"/>
      <c r="BE154" s="1394">
        <v>0</v>
      </c>
      <c r="BF154" s="1394">
        <v>0.38388518461394044</v>
      </c>
      <c r="BG154" s="1394">
        <v>182.86274435753467</v>
      </c>
      <c r="BH154" s="1394">
        <v>251.13464726089427</v>
      </c>
      <c r="BI154" s="1394">
        <v>434.38127680304285</v>
      </c>
      <c r="BJ154" s="1374"/>
    </row>
    <row r="155" spans="1:62">
      <c r="A155" s="1396">
        <v>29</v>
      </c>
      <c r="B155" s="1385" t="s">
        <v>915</v>
      </c>
      <c r="C155" s="1394">
        <v>1.7976959839449529</v>
      </c>
      <c r="D155" s="1394">
        <v>3.9310630392578854</v>
      </c>
      <c r="E155" s="1394">
        <v>10.989723887606875</v>
      </c>
      <c r="F155" s="1394">
        <v>9.0801627662328155</v>
      </c>
      <c r="G155" s="1394">
        <v>25.798645677042529</v>
      </c>
      <c r="H155" s="1394"/>
      <c r="I155" s="1394">
        <v>14.588586603520506</v>
      </c>
      <c r="J155" s="1394">
        <v>31.901196923332645</v>
      </c>
      <c r="K155" s="1394">
        <v>89.183343632612917</v>
      </c>
      <c r="L155" s="1394">
        <v>73.686953785454989</v>
      </c>
      <c r="M155" s="1394">
        <v>209.36008094492107</v>
      </c>
      <c r="N155" s="1394"/>
      <c r="O155" s="1394">
        <v>0</v>
      </c>
      <c r="P155" s="1394">
        <v>0</v>
      </c>
      <c r="Q155" s="1394">
        <v>0</v>
      </c>
      <c r="R155" s="1394">
        <v>0</v>
      </c>
      <c r="S155" s="1394">
        <v>0</v>
      </c>
      <c r="T155" s="1394"/>
      <c r="U155" s="1394">
        <v>0</v>
      </c>
      <c r="V155" s="1394">
        <v>0</v>
      </c>
      <c r="W155" s="1394">
        <v>0</v>
      </c>
      <c r="X155" s="1394">
        <v>9.132283339427044</v>
      </c>
      <c r="Y155" s="1394">
        <v>9.132283339427044</v>
      </c>
      <c r="Z155" s="1394"/>
      <c r="AA155" s="1394">
        <v>0</v>
      </c>
      <c r="AB155" s="1394">
        <v>0</v>
      </c>
      <c r="AC155" s="1394">
        <v>0</v>
      </c>
      <c r="AD155" s="1394">
        <v>28.039516991419507</v>
      </c>
      <c r="AE155" s="1394">
        <v>28.039516991419507</v>
      </c>
      <c r="AF155" s="1394"/>
      <c r="AG155" s="1394">
        <v>0</v>
      </c>
      <c r="AH155" s="1394">
        <v>0</v>
      </c>
      <c r="AI155" s="1394">
        <v>0</v>
      </c>
      <c r="AJ155" s="1394">
        <v>56.079033982839015</v>
      </c>
      <c r="AK155" s="1394">
        <v>56.079033982839015</v>
      </c>
      <c r="AL155" s="1394"/>
      <c r="AM155" s="1394">
        <v>0</v>
      </c>
      <c r="AN155" s="1394">
        <v>0</v>
      </c>
      <c r="AO155" s="1394">
        <v>0</v>
      </c>
      <c r="AP155" s="1394">
        <v>0</v>
      </c>
      <c r="AQ155" s="1394">
        <v>0</v>
      </c>
      <c r="AR155" s="1394"/>
      <c r="AS155" s="1394">
        <v>18.54940612723367</v>
      </c>
      <c r="AT155" s="1394">
        <v>40.562411819453054</v>
      </c>
      <c r="AU155" s="1394">
        <v>113.3967330616362</v>
      </c>
      <c r="AV155" s="1394">
        <v>93.693053973800076</v>
      </c>
      <c r="AW155" s="1394">
        <v>266.201604982123</v>
      </c>
      <c r="AX155" s="1394"/>
      <c r="AY155" s="1394">
        <v>2.4864980831686587</v>
      </c>
      <c r="AZ155" s="1394">
        <v>5.4372823876927558</v>
      </c>
      <c r="BA155" s="1394">
        <v>15.200527578151423</v>
      </c>
      <c r="BB155" s="1394">
        <v>12.559302304025547</v>
      </c>
      <c r="BC155" s="1394">
        <v>35.683610353038389</v>
      </c>
      <c r="BD155" s="1394"/>
      <c r="BE155" s="1394">
        <v>37.422186797867788</v>
      </c>
      <c r="BF155" s="1394">
        <v>81.831954169736335</v>
      </c>
      <c r="BG155" s="1394">
        <v>228.77032816000744</v>
      </c>
      <c r="BH155" s="1394">
        <v>282.27030714319898</v>
      </c>
      <c r="BI155" s="1394">
        <v>630.29477627081053</v>
      </c>
      <c r="BJ155" s="1374"/>
    </row>
    <row r="156" spans="1:62">
      <c r="A156" s="1396">
        <v>30</v>
      </c>
      <c r="B156" s="1385" t="s">
        <v>916</v>
      </c>
      <c r="C156" s="1394">
        <v>0</v>
      </c>
      <c r="D156" s="1394">
        <v>0</v>
      </c>
      <c r="E156" s="1394">
        <v>0</v>
      </c>
      <c r="F156" s="1394">
        <v>0</v>
      </c>
      <c r="G156" s="1394">
        <v>0</v>
      </c>
      <c r="H156" s="1394"/>
      <c r="I156" s="1394">
        <v>0</v>
      </c>
      <c r="J156" s="1394">
        <v>23.174396264928912</v>
      </c>
      <c r="K156" s="1394">
        <v>45.615311400496203</v>
      </c>
      <c r="L156" s="1394">
        <v>61.381250047653857</v>
      </c>
      <c r="M156" s="1394">
        <v>130.17095771307896</v>
      </c>
      <c r="N156" s="1394"/>
      <c r="O156" s="1394">
        <v>0</v>
      </c>
      <c r="P156" s="1394">
        <v>0</v>
      </c>
      <c r="Q156" s="1394">
        <v>0</v>
      </c>
      <c r="R156" s="1394">
        <v>0</v>
      </c>
      <c r="S156" s="1394">
        <v>0</v>
      </c>
      <c r="T156" s="1394"/>
      <c r="U156" s="1394">
        <v>0</v>
      </c>
      <c r="V156" s="1394">
        <v>0</v>
      </c>
      <c r="W156" s="1394">
        <v>0</v>
      </c>
      <c r="X156" s="1394">
        <v>9.0687801676390514</v>
      </c>
      <c r="Y156" s="1394">
        <v>9.0687801676390514</v>
      </c>
      <c r="Z156" s="1394"/>
      <c r="AA156" s="1394">
        <v>0</v>
      </c>
      <c r="AB156" s="1394">
        <v>0</v>
      </c>
      <c r="AC156" s="1394">
        <v>0</v>
      </c>
      <c r="AD156" s="1394">
        <v>26.312021792709345</v>
      </c>
      <c r="AE156" s="1394">
        <v>26.312021792709345</v>
      </c>
      <c r="AF156" s="1394"/>
      <c r="AG156" s="1394">
        <v>0</v>
      </c>
      <c r="AH156" s="1394">
        <v>0</v>
      </c>
      <c r="AI156" s="1394">
        <v>0</v>
      </c>
      <c r="AJ156" s="1394">
        <v>0</v>
      </c>
      <c r="AK156" s="1394">
        <v>0</v>
      </c>
      <c r="AL156" s="1394"/>
      <c r="AM156" s="1394">
        <v>0</v>
      </c>
      <c r="AN156" s="1394">
        <v>0</v>
      </c>
      <c r="AO156" s="1394">
        <v>0</v>
      </c>
      <c r="AP156" s="1394">
        <v>0</v>
      </c>
      <c r="AQ156" s="1394">
        <v>0</v>
      </c>
      <c r="AR156" s="1394"/>
      <c r="AS156" s="1394">
        <v>0</v>
      </c>
      <c r="AT156" s="1394">
        <v>28.444890467998398</v>
      </c>
      <c r="AU156" s="1394">
        <v>40.736350932368467</v>
      </c>
      <c r="AV156" s="1394">
        <v>55.912121374907208</v>
      </c>
      <c r="AW156" s="1394">
        <v>125.09336277527407</v>
      </c>
      <c r="AX156" s="1394"/>
      <c r="AY156" s="1394">
        <v>0</v>
      </c>
      <c r="AZ156" s="1394">
        <v>3.9724420991225577</v>
      </c>
      <c r="BA156" s="1394">
        <v>8.3334752587234355</v>
      </c>
      <c r="BB156" s="1394">
        <v>11.160929342214782</v>
      </c>
      <c r="BC156" s="1394">
        <v>23.466846700060778</v>
      </c>
      <c r="BD156" s="1394"/>
      <c r="BE156" s="1394">
        <v>0</v>
      </c>
      <c r="BF156" s="1394">
        <v>55.591728832049867</v>
      </c>
      <c r="BG156" s="1394">
        <v>94.685137591588116</v>
      </c>
      <c r="BH156" s="1394">
        <v>163.83510272512424</v>
      </c>
      <c r="BI156" s="1394">
        <v>314.11196914876223</v>
      </c>
      <c r="BJ156" s="1374"/>
    </row>
    <row r="157" spans="1:62">
      <c r="A157" s="1396">
        <v>31</v>
      </c>
      <c r="B157" s="1385" t="s">
        <v>917</v>
      </c>
      <c r="C157" s="1394">
        <v>0</v>
      </c>
      <c r="D157" s="1394">
        <v>0</v>
      </c>
      <c r="E157" s="1394">
        <v>0</v>
      </c>
      <c r="F157" s="1394">
        <v>0</v>
      </c>
      <c r="G157" s="1394">
        <v>0</v>
      </c>
      <c r="H157" s="1394"/>
      <c r="I157" s="1394">
        <v>0</v>
      </c>
      <c r="J157" s="1394">
        <v>0.1609989360822047</v>
      </c>
      <c r="K157" s="1394">
        <v>18.079104200624993</v>
      </c>
      <c r="L157" s="1394">
        <v>9.1768005559288426</v>
      </c>
      <c r="M157" s="1394">
        <v>27.416903692636041</v>
      </c>
      <c r="N157" s="1394"/>
      <c r="O157" s="1394">
        <v>0</v>
      </c>
      <c r="P157" s="1394">
        <v>7.4889018278765471E-2</v>
      </c>
      <c r="Q157" s="1394">
        <v>10.065561403385464</v>
      </c>
      <c r="R157" s="1394">
        <v>5.0378030389081108</v>
      </c>
      <c r="S157" s="1394">
        <v>15.178253460572341</v>
      </c>
      <c r="T157" s="1394"/>
      <c r="U157" s="1394">
        <v>0</v>
      </c>
      <c r="V157" s="1394">
        <v>0</v>
      </c>
      <c r="W157" s="1394">
        <v>0</v>
      </c>
      <c r="X157" s="1394">
        <v>53.025796610304539</v>
      </c>
      <c r="Y157" s="1394">
        <v>53.025796610304539</v>
      </c>
      <c r="Z157" s="1394"/>
      <c r="AA157" s="1394">
        <v>0</v>
      </c>
      <c r="AB157" s="1394">
        <v>0</v>
      </c>
      <c r="AC157" s="1394">
        <v>0</v>
      </c>
      <c r="AD157" s="1394">
        <v>12.25615066854475</v>
      </c>
      <c r="AE157" s="1394">
        <v>12.25615066854475</v>
      </c>
      <c r="AF157" s="1394"/>
      <c r="AG157" s="1394">
        <v>0</v>
      </c>
      <c r="AH157" s="1394">
        <v>0</v>
      </c>
      <c r="AI157" s="1394">
        <v>0</v>
      </c>
      <c r="AJ157" s="1394">
        <v>0</v>
      </c>
      <c r="AK157" s="1394">
        <v>0</v>
      </c>
      <c r="AL157" s="1394"/>
      <c r="AM157" s="1394">
        <v>0</v>
      </c>
      <c r="AN157" s="1394">
        <v>0</v>
      </c>
      <c r="AO157" s="1394">
        <v>0</v>
      </c>
      <c r="AP157" s="1394">
        <v>0</v>
      </c>
      <c r="AQ157" s="1394">
        <v>0</v>
      </c>
      <c r="AR157" s="1394"/>
      <c r="AS157" s="1394">
        <v>0</v>
      </c>
      <c r="AT157" s="1394">
        <v>5.8233223112130993E-2</v>
      </c>
      <c r="AU157" s="1394">
        <v>4.7577363544423763</v>
      </c>
      <c r="AV157" s="1394">
        <v>2.4632785197207894</v>
      </c>
      <c r="AW157" s="1394">
        <v>7.2792480972752962</v>
      </c>
      <c r="AX157" s="1394"/>
      <c r="AY157" s="1394">
        <v>0</v>
      </c>
      <c r="AZ157" s="1394">
        <v>4.4417593958466527E-2</v>
      </c>
      <c r="BA157" s="1394">
        <v>5.3158814951928202</v>
      </c>
      <c r="BB157" s="1394">
        <v>2.6855843635009129</v>
      </c>
      <c r="BC157" s="1394">
        <v>8.0458834526522001</v>
      </c>
      <c r="BD157" s="1394"/>
      <c r="BE157" s="1394">
        <v>0</v>
      </c>
      <c r="BF157" s="1394">
        <v>0.33853877143156769</v>
      </c>
      <c r="BG157" s="1394">
        <v>38.218283453645654</v>
      </c>
      <c r="BH157" s="1394">
        <v>84.645413756907942</v>
      </c>
      <c r="BI157" s="1394">
        <v>123.20223598198515</v>
      </c>
      <c r="BJ157" s="1374"/>
    </row>
    <row r="158" spans="1:62">
      <c r="A158" s="1396">
        <v>32</v>
      </c>
      <c r="B158" s="1385" t="s">
        <v>918</v>
      </c>
      <c r="C158" s="1394">
        <v>0</v>
      </c>
      <c r="D158" s="1394">
        <v>0</v>
      </c>
      <c r="E158" s="1394">
        <v>0</v>
      </c>
      <c r="F158" s="1394">
        <v>0</v>
      </c>
      <c r="G158" s="1394">
        <v>0</v>
      </c>
      <c r="H158" s="1394"/>
      <c r="I158" s="1394">
        <v>0</v>
      </c>
      <c r="J158" s="1394">
        <v>0.21754248864114697</v>
      </c>
      <c r="K158" s="1394">
        <v>24.428567144061329</v>
      </c>
      <c r="L158" s="1394">
        <v>12.399734304336675</v>
      </c>
      <c r="M158" s="1394">
        <v>37.045843937039152</v>
      </c>
      <c r="N158" s="1394"/>
      <c r="O158" s="1394">
        <v>0</v>
      </c>
      <c r="P158" s="1394">
        <v>0.1011903792950325</v>
      </c>
      <c r="Q158" s="1394">
        <v>13.600631970292735</v>
      </c>
      <c r="R158" s="1394">
        <v>6.8071021898456987</v>
      </c>
      <c r="S158" s="1394">
        <v>20.508924539433465</v>
      </c>
      <c r="T158" s="1394"/>
      <c r="U158" s="1394">
        <v>0</v>
      </c>
      <c r="V158" s="1394">
        <v>0</v>
      </c>
      <c r="W158" s="1394">
        <v>0</v>
      </c>
      <c r="X158" s="1394">
        <v>71.648695559671808</v>
      </c>
      <c r="Y158" s="1394">
        <v>71.648695559671808</v>
      </c>
      <c r="Z158" s="1394"/>
      <c r="AA158" s="1394">
        <v>0</v>
      </c>
      <c r="AB158" s="1394">
        <v>0</v>
      </c>
      <c r="AC158" s="1394">
        <v>0</v>
      </c>
      <c r="AD158" s="1394">
        <v>16.560566066316898</v>
      </c>
      <c r="AE158" s="1394">
        <v>16.560566066316898</v>
      </c>
      <c r="AF158" s="1394"/>
      <c r="AG158" s="1394">
        <v>0</v>
      </c>
      <c r="AH158" s="1394">
        <v>0</v>
      </c>
      <c r="AI158" s="1394">
        <v>0</v>
      </c>
      <c r="AJ158" s="1394">
        <v>0</v>
      </c>
      <c r="AK158" s="1394">
        <v>0</v>
      </c>
      <c r="AL158" s="1394"/>
      <c r="AM158" s="1394">
        <v>0</v>
      </c>
      <c r="AN158" s="1394">
        <v>0</v>
      </c>
      <c r="AO158" s="1394">
        <v>0</v>
      </c>
      <c r="AP158" s="1394">
        <v>0</v>
      </c>
      <c r="AQ158" s="1394">
        <v>0</v>
      </c>
      <c r="AR158" s="1394"/>
      <c r="AS158" s="1394">
        <v>0</v>
      </c>
      <c r="AT158" s="1394">
        <v>7.8684993737721712E-2</v>
      </c>
      <c r="AU158" s="1394">
        <v>6.4286748225179915</v>
      </c>
      <c r="AV158" s="1394">
        <v>3.3283930467884062</v>
      </c>
      <c r="AW158" s="1394">
        <v>9.8357528630441191</v>
      </c>
      <c r="AX158" s="1394"/>
      <c r="AY158" s="1394">
        <v>0</v>
      </c>
      <c r="AZ158" s="1394">
        <v>6.0017253308078278E-2</v>
      </c>
      <c r="BA158" s="1394">
        <v>7.1828430542870416</v>
      </c>
      <c r="BB158" s="1394">
        <v>3.6287737056438494</v>
      </c>
      <c r="BC158" s="1394">
        <v>10.871634013238969</v>
      </c>
      <c r="BD158" s="1394"/>
      <c r="BE158" s="1394">
        <v>0</v>
      </c>
      <c r="BF158" s="1394">
        <v>0.45743511498197947</v>
      </c>
      <c r="BG158" s="1394">
        <v>51.640716991159096</v>
      </c>
      <c r="BH158" s="1394">
        <v>114.37326487260333</v>
      </c>
      <c r="BI158" s="1394">
        <v>166.4714169787444</v>
      </c>
      <c r="BJ158" s="1374"/>
    </row>
    <row r="159" spans="1:62">
      <c r="A159" s="1396">
        <v>36</v>
      </c>
      <c r="B159" s="1385" t="s">
        <v>919</v>
      </c>
      <c r="C159" s="1394">
        <v>0</v>
      </c>
      <c r="D159" s="1394">
        <v>0</v>
      </c>
      <c r="E159" s="1394">
        <v>0</v>
      </c>
      <c r="F159" s="1394">
        <v>0</v>
      </c>
      <c r="G159" s="1394">
        <v>0</v>
      </c>
      <c r="H159" s="1394"/>
      <c r="I159" s="1394">
        <v>0</v>
      </c>
      <c r="J159" s="1394">
        <v>0.2359761639287519</v>
      </c>
      <c r="K159" s="1394">
        <v>7.0304802034127833</v>
      </c>
      <c r="L159" s="1394">
        <v>49.259085767878723</v>
      </c>
      <c r="M159" s="1394">
        <v>56.525542135220256</v>
      </c>
      <c r="N159" s="1394"/>
      <c r="O159" s="1394">
        <v>0</v>
      </c>
      <c r="P159" s="1394">
        <v>0.10976484493531107</v>
      </c>
      <c r="Q159" s="1394">
        <v>3.9142276850360163</v>
      </c>
      <c r="R159" s="1394">
        <v>27.041839959671773</v>
      </c>
      <c r="S159" s="1394">
        <v>31.0658324896431</v>
      </c>
      <c r="T159" s="1394"/>
      <c r="U159" s="1394">
        <v>0</v>
      </c>
      <c r="V159" s="1394">
        <v>0</v>
      </c>
      <c r="W159" s="1394">
        <v>0</v>
      </c>
      <c r="X159" s="1394">
        <v>284.63103749700127</v>
      </c>
      <c r="Y159" s="1394">
        <v>284.63103749700127</v>
      </c>
      <c r="Z159" s="1394"/>
      <c r="AA159" s="1394">
        <v>0</v>
      </c>
      <c r="AB159" s="1394">
        <v>0</v>
      </c>
      <c r="AC159" s="1394">
        <v>0</v>
      </c>
      <c r="AD159" s="1394">
        <v>65.788372896024342</v>
      </c>
      <c r="AE159" s="1394">
        <v>65.788372896024342</v>
      </c>
      <c r="AF159" s="1394"/>
      <c r="AG159" s="1394">
        <v>0</v>
      </c>
      <c r="AH159" s="1394">
        <v>0</v>
      </c>
      <c r="AI159" s="1394">
        <v>0</v>
      </c>
      <c r="AJ159" s="1394">
        <v>0</v>
      </c>
      <c r="AK159" s="1394">
        <v>0</v>
      </c>
      <c r="AL159" s="1394"/>
      <c r="AM159" s="1394">
        <v>0</v>
      </c>
      <c r="AN159" s="1394">
        <v>0</v>
      </c>
      <c r="AO159" s="1394">
        <v>0</v>
      </c>
      <c r="AP159" s="1394">
        <v>0</v>
      </c>
      <c r="AQ159" s="1394">
        <v>0</v>
      </c>
      <c r="AR159" s="1394"/>
      <c r="AS159" s="1394">
        <v>0</v>
      </c>
      <c r="AT159" s="1394">
        <v>8.535244354777248E-2</v>
      </c>
      <c r="AU159" s="1394">
        <v>1.8501564503294414</v>
      </c>
      <c r="AV159" s="1394">
        <v>13.222347716242618</v>
      </c>
      <c r="AW159" s="1394">
        <v>15.157856610119833</v>
      </c>
      <c r="AX159" s="1394"/>
      <c r="AY159" s="1394">
        <v>0</v>
      </c>
      <c r="AZ159" s="1394">
        <v>6.510287389670745E-2</v>
      </c>
      <c r="BA159" s="1394">
        <v>2.0672041712304234</v>
      </c>
      <c r="BB159" s="1394">
        <v>14.415637529912038</v>
      </c>
      <c r="BC159" s="1394">
        <v>16.547944575039168</v>
      </c>
      <c r="BD159" s="1394"/>
      <c r="BE159" s="1394">
        <v>0</v>
      </c>
      <c r="BF159" s="1394">
        <v>0.49619632630854293</v>
      </c>
      <c r="BG159" s="1394">
        <v>14.862068510008665</v>
      </c>
      <c r="BH159" s="1394">
        <v>454.35832136673076</v>
      </c>
      <c r="BI159" s="1394">
        <v>469.716586203048</v>
      </c>
      <c r="BJ159" s="1374"/>
    </row>
    <row r="160" spans="1:62" ht="25.5">
      <c r="A160" s="1399">
        <v>38</v>
      </c>
      <c r="B160" s="1400" t="s">
        <v>920</v>
      </c>
      <c r="C160" s="1394">
        <v>0</v>
      </c>
      <c r="D160" s="1394">
        <v>0</v>
      </c>
      <c r="E160" s="1394">
        <v>0</v>
      </c>
      <c r="F160" s="1394">
        <v>0</v>
      </c>
      <c r="G160" s="1394">
        <v>0</v>
      </c>
      <c r="H160" s="1394"/>
      <c r="I160" s="1394">
        <v>0</v>
      </c>
      <c r="J160" s="1394">
        <v>1.7242706365432636</v>
      </c>
      <c r="K160" s="1394">
        <v>4.9201713495932564</v>
      </c>
      <c r="L160" s="1394">
        <v>5.639471227111243</v>
      </c>
      <c r="M160" s="1394">
        <v>12.283913213247764</v>
      </c>
      <c r="N160" s="1394"/>
      <c r="O160" s="1394">
        <v>0</v>
      </c>
      <c r="P160" s="1394">
        <v>0.80204837596998091</v>
      </c>
      <c r="Q160" s="1394">
        <v>2.7393108798386581</v>
      </c>
      <c r="R160" s="1394">
        <v>3.0959096378552888</v>
      </c>
      <c r="S160" s="1394">
        <v>6.6372688936639275</v>
      </c>
      <c r="T160" s="1394"/>
      <c r="U160" s="1394">
        <v>0</v>
      </c>
      <c r="V160" s="1394">
        <v>0</v>
      </c>
      <c r="W160" s="1394">
        <v>0</v>
      </c>
      <c r="X160" s="1394">
        <v>32.586243152605796</v>
      </c>
      <c r="Y160" s="1394">
        <v>32.586243152605796</v>
      </c>
      <c r="Z160" s="1394"/>
      <c r="AA160" s="1394">
        <v>0</v>
      </c>
      <c r="AB160" s="1394">
        <v>0</v>
      </c>
      <c r="AC160" s="1394">
        <v>0</v>
      </c>
      <c r="AD160" s="1394">
        <v>7.5318416946245232</v>
      </c>
      <c r="AE160" s="1394">
        <v>7.5318416946245232</v>
      </c>
      <c r="AF160" s="1394"/>
      <c r="AG160" s="1394">
        <v>0</v>
      </c>
      <c r="AH160" s="1394">
        <v>0</v>
      </c>
      <c r="AI160" s="1394">
        <v>0</v>
      </c>
      <c r="AJ160" s="1394">
        <v>0</v>
      </c>
      <c r="AK160" s="1394">
        <v>0</v>
      </c>
      <c r="AL160" s="1394"/>
      <c r="AM160" s="1394">
        <v>0</v>
      </c>
      <c r="AN160" s="1394">
        <v>0</v>
      </c>
      <c r="AO160" s="1394">
        <v>0</v>
      </c>
      <c r="AP160" s="1394">
        <v>0</v>
      </c>
      <c r="AQ160" s="1394">
        <v>0</v>
      </c>
      <c r="AR160" s="1394"/>
      <c r="AS160" s="1394">
        <v>0</v>
      </c>
      <c r="AT160" s="1394">
        <v>0.62366770319681863</v>
      </c>
      <c r="AU160" s="1394">
        <v>1.2948029858269414</v>
      </c>
      <c r="AV160" s="1394">
        <v>1.5137725018281725</v>
      </c>
      <c r="AW160" s="1394">
        <v>3.4322431908519322</v>
      </c>
      <c r="AX160" s="1394"/>
      <c r="AY160" s="1394">
        <v>0</v>
      </c>
      <c r="AZ160" s="1394">
        <v>0.47570471502606781</v>
      </c>
      <c r="BA160" s="1394">
        <v>1.4467004305211366</v>
      </c>
      <c r="BB160" s="1394">
        <v>1.6503873712454584</v>
      </c>
      <c r="BC160" s="1394">
        <v>3.5727925167926626</v>
      </c>
      <c r="BD160" s="1394"/>
      <c r="BE160" s="1394">
        <v>0</v>
      </c>
      <c r="BF160" s="1394">
        <v>3.6256914307361305</v>
      </c>
      <c r="BG160" s="1394">
        <v>10.400985645779992</v>
      </c>
      <c r="BH160" s="1394">
        <v>52.017625585270487</v>
      </c>
      <c r="BI160" s="1394">
        <v>66.044302661786617</v>
      </c>
      <c r="BJ160" s="1374"/>
    </row>
    <row r="161" spans="1:62">
      <c r="A161" s="1401"/>
      <c r="B161" s="1402" t="s">
        <v>955</v>
      </c>
      <c r="C161" s="1403">
        <v>964.02076424821269</v>
      </c>
      <c r="D161" s="1403">
        <v>176.30449775874092</v>
      </c>
      <c r="E161" s="1403">
        <v>1935.336821200536</v>
      </c>
      <c r="F161" s="1403">
        <v>1127.9405007225196</v>
      </c>
      <c r="G161" s="1403">
        <v>4203.6025839300073</v>
      </c>
      <c r="H161" s="1403"/>
      <c r="I161" s="1403">
        <v>239.20506929743433</v>
      </c>
      <c r="J161" s="1403">
        <v>284.88880579482566</v>
      </c>
      <c r="K161" s="1403">
        <v>3074.0004300784331</v>
      </c>
      <c r="L161" s="1403">
        <v>1468.8275527815094</v>
      </c>
      <c r="M161" s="1403">
        <v>5066.921857952203</v>
      </c>
      <c r="N161" s="1403"/>
      <c r="O161" s="1403">
        <v>134.06602257706726</v>
      </c>
      <c r="P161" s="1403">
        <v>88.196717418483104</v>
      </c>
      <c r="Q161" s="1403">
        <v>1030.2185784531223</v>
      </c>
      <c r="R161" s="1403">
        <v>533.04481204125966</v>
      </c>
      <c r="S161" s="1403">
        <v>1785.5261304899323</v>
      </c>
      <c r="T161" s="1394"/>
      <c r="U161" s="1403">
        <v>0</v>
      </c>
      <c r="V161" s="1403">
        <v>0</v>
      </c>
      <c r="W161" s="1403">
        <v>0</v>
      </c>
      <c r="X161" s="1403">
        <v>2876.8255631953061</v>
      </c>
      <c r="Y161" s="1403">
        <v>2876.8255631953061</v>
      </c>
      <c r="Z161" s="1403"/>
      <c r="AA161" s="1403">
        <v>0</v>
      </c>
      <c r="AB161" s="1403">
        <v>0</v>
      </c>
      <c r="AC161" s="1403">
        <v>0</v>
      </c>
      <c r="AD161" s="1403">
        <v>810.06638469119582</v>
      </c>
      <c r="AE161" s="1403">
        <v>810.06638469119582</v>
      </c>
      <c r="AF161" s="1403"/>
      <c r="AG161" s="1403">
        <v>0</v>
      </c>
      <c r="AH161" s="1403">
        <v>0</v>
      </c>
      <c r="AI161" s="1403">
        <v>0</v>
      </c>
      <c r="AJ161" s="1403">
        <v>248.56138814801966</v>
      </c>
      <c r="AK161" s="1403">
        <v>248.56138814801966</v>
      </c>
      <c r="AL161" s="1394"/>
      <c r="AM161" s="1403">
        <v>0</v>
      </c>
      <c r="AN161" s="1403">
        <v>0</v>
      </c>
      <c r="AO161" s="1403">
        <v>0</v>
      </c>
      <c r="AP161" s="1403">
        <v>492.58606381557871</v>
      </c>
      <c r="AQ161" s="1403">
        <v>492.58606381557871</v>
      </c>
      <c r="AR161" s="1403"/>
      <c r="AS161" s="1403">
        <v>97.729750770783653</v>
      </c>
      <c r="AT161" s="1403">
        <v>104.94187062333837</v>
      </c>
      <c r="AU161" s="1403">
        <v>811.85010335233699</v>
      </c>
      <c r="AV161" s="1403">
        <v>672.90446116978512</v>
      </c>
      <c r="AW161" s="1403">
        <v>1687.4261859162441</v>
      </c>
      <c r="AX161" s="1403"/>
      <c r="AY161" s="1403">
        <v>157.83832909074781</v>
      </c>
      <c r="AZ161" s="1403">
        <v>84.674133015272915</v>
      </c>
      <c r="BA161" s="1403">
        <v>906.50590054195675</v>
      </c>
      <c r="BB161" s="1403">
        <v>438.34495652933111</v>
      </c>
      <c r="BC161" s="1403">
        <v>1587.3633191773085</v>
      </c>
      <c r="BD161" s="1394"/>
      <c r="BE161" s="1403">
        <v>1592.7893533414494</v>
      </c>
      <c r="BF161" s="1403">
        <v>739.00602461066103</v>
      </c>
      <c r="BG161" s="1403">
        <v>7757.9118336263846</v>
      </c>
      <c r="BH161" s="1403">
        <v>8669.1016830945064</v>
      </c>
      <c r="BI161" s="1403">
        <v>18758.808894673002</v>
      </c>
      <c r="BJ161" s="1403"/>
    </row>
    <row r="162" spans="1:62">
      <c r="A162" s="1396">
        <v>19</v>
      </c>
      <c r="B162" s="1385" t="s">
        <v>924</v>
      </c>
      <c r="C162" s="1394">
        <v>0</v>
      </c>
      <c r="D162" s="1394">
        <v>0</v>
      </c>
      <c r="E162" s="1394">
        <v>0</v>
      </c>
      <c r="F162" s="1394">
        <v>0</v>
      </c>
      <c r="G162" s="1394">
        <v>0</v>
      </c>
      <c r="H162" s="1394"/>
      <c r="I162" s="1394">
        <v>0</v>
      </c>
      <c r="J162" s="1394">
        <v>0.21708388610417487</v>
      </c>
      <c r="K162" s="1394">
        <v>24.507011286373015</v>
      </c>
      <c r="L162" s="1394">
        <v>14.051241423915666</v>
      </c>
      <c r="M162" s="1394">
        <v>38.775336596392854</v>
      </c>
      <c r="N162" s="1394"/>
      <c r="O162" s="1394">
        <v>0</v>
      </c>
      <c r="P162" s="1394">
        <v>9.9462195503846523E-2</v>
      </c>
      <c r="Q162" s="1394">
        <v>11.228475735921188</v>
      </c>
      <c r="R162" s="1394">
        <v>6.4379136870001412</v>
      </c>
      <c r="S162" s="1394">
        <v>17.765851618425177</v>
      </c>
      <c r="T162" s="1394"/>
      <c r="U162" s="1394">
        <v>0</v>
      </c>
      <c r="V162" s="1394">
        <v>0</v>
      </c>
      <c r="W162" s="1394">
        <v>0</v>
      </c>
      <c r="X162" s="1394">
        <v>68.106134687727916</v>
      </c>
      <c r="Y162" s="1394">
        <v>68.106134687727916</v>
      </c>
      <c r="Z162" s="1394"/>
      <c r="AA162" s="1394">
        <v>0</v>
      </c>
      <c r="AB162" s="1394">
        <v>0</v>
      </c>
      <c r="AC162" s="1394">
        <v>0</v>
      </c>
      <c r="AD162" s="1394">
        <v>16.658616389871984</v>
      </c>
      <c r="AE162" s="1394">
        <v>16.658616389871984</v>
      </c>
      <c r="AF162" s="1394"/>
      <c r="AG162" s="1394">
        <v>0</v>
      </c>
      <c r="AH162" s="1394">
        <v>0</v>
      </c>
      <c r="AI162" s="1394">
        <v>0</v>
      </c>
      <c r="AJ162" s="1394">
        <v>0</v>
      </c>
      <c r="AK162" s="1394">
        <v>0</v>
      </c>
      <c r="AL162" s="1394"/>
      <c r="AM162" s="1394">
        <v>0</v>
      </c>
      <c r="AN162" s="1394">
        <v>0</v>
      </c>
      <c r="AO162" s="1394">
        <v>0</v>
      </c>
      <c r="AP162" s="1394">
        <v>0</v>
      </c>
      <c r="AQ162" s="1394">
        <v>0</v>
      </c>
      <c r="AR162" s="1394"/>
      <c r="AS162" s="1394">
        <v>0</v>
      </c>
      <c r="AT162" s="1394">
        <v>8.1338538494183571E-2</v>
      </c>
      <c r="AU162" s="1394">
        <v>9.1824617509263717</v>
      </c>
      <c r="AV162" s="1394">
        <v>5.2648193376350809</v>
      </c>
      <c r="AW162" s="1394">
        <v>14.528619627055637</v>
      </c>
      <c r="AX162" s="1394"/>
      <c r="AY162" s="1394">
        <v>0</v>
      </c>
      <c r="AZ162" s="1394">
        <v>5.955049487977452E-2</v>
      </c>
      <c r="BA162" s="1394">
        <v>6.7227682179385226</v>
      </c>
      <c r="BB162" s="1394">
        <v>3.8545393464525493</v>
      </c>
      <c r="BC162" s="1394">
        <v>10.636858059270846</v>
      </c>
      <c r="BD162" s="1394"/>
      <c r="BE162" s="1394">
        <v>0</v>
      </c>
      <c r="BF162" s="1394">
        <v>0.45743511498197947</v>
      </c>
      <c r="BG162" s="1394">
        <v>51.640716991159096</v>
      </c>
      <c r="BH162" s="1394">
        <v>114.37326487260333</v>
      </c>
      <c r="BI162" s="1394">
        <v>166.4714169787444</v>
      </c>
      <c r="BJ162" s="1374"/>
    </row>
    <row r="163" spans="1:62" ht="13.5" thickBot="1">
      <c r="A163" s="1405"/>
      <c r="B163" s="1406" t="s">
        <v>956</v>
      </c>
      <c r="C163" s="1407">
        <v>964.02076424821269</v>
      </c>
      <c r="D163" s="1407">
        <v>176.30449775874092</v>
      </c>
      <c r="E163" s="1407">
        <v>1935.336821200536</v>
      </c>
      <c r="F163" s="1407">
        <v>1127.9405007225196</v>
      </c>
      <c r="G163" s="1407">
        <v>4203.6025839300073</v>
      </c>
      <c r="H163" s="1407"/>
      <c r="I163" s="1407">
        <v>239.20506929743433</v>
      </c>
      <c r="J163" s="1407">
        <v>285.10588968092981</v>
      </c>
      <c r="K163" s="1407">
        <v>3098.5074413648063</v>
      </c>
      <c r="L163" s="1407">
        <v>1482.878794205425</v>
      </c>
      <c r="M163" s="1407">
        <v>5105.6971945485957</v>
      </c>
      <c r="N163" s="1407"/>
      <c r="O163" s="1407">
        <v>134.06602257706726</v>
      </c>
      <c r="P163" s="1407">
        <v>88.296179613986951</v>
      </c>
      <c r="Q163" s="1407">
        <v>1041.4470541890435</v>
      </c>
      <c r="R163" s="1407">
        <v>539.48272572825977</v>
      </c>
      <c r="S163" s="1407">
        <v>1803.2919821083574</v>
      </c>
      <c r="T163" s="1394"/>
      <c r="U163" s="1407">
        <v>0</v>
      </c>
      <c r="V163" s="1407">
        <v>0</v>
      </c>
      <c r="W163" s="1407">
        <v>0</v>
      </c>
      <c r="X163" s="1407">
        <v>2944.9316978830338</v>
      </c>
      <c r="Y163" s="1407">
        <v>2944.9316978830338</v>
      </c>
      <c r="Z163" s="1407"/>
      <c r="AA163" s="1407">
        <v>0</v>
      </c>
      <c r="AB163" s="1407">
        <v>0</v>
      </c>
      <c r="AC163" s="1407">
        <v>0</v>
      </c>
      <c r="AD163" s="1407">
        <v>826.72500108106783</v>
      </c>
      <c r="AE163" s="1407">
        <v>826.72500108106783</v>
      </c>
      <c r="AF163" s="1407"/>
      <c r="AG163" s="1407">
        <v>0</v>
      </c>
      <c r="AH163" s="1407">
        <v>0</v>
      </c>
      <c r="AI163" s="1407">
        <v>0</v>
      </c>
      <c r="AJ163" s="1407">
        <v>248.56138814801966</v>
      </c>
      <c r="AK163" s="1407">
        <v>248.56138814801966</v>
      </c>
      <c r="AL163" s="1394"/>
      <c r="AM163" s="1407">
        <v>0</v>
      </c>
      <c r="AN163" s="1407">
        <v>0</v>
      </c>
      <c r="AO163" s="1407">
        <v>0</v>
      </c>
      <c r="AP163" s="1407">
        <v>492.58606381557871</v>
      </c>
      <c r="AQ163" s="1407">
        <v>492.58606381557871</v>
      </c>
      <c r="AR163" s="1407"/>
      <c r="AS163" s="1407">
        <v>97.729750770783653</v>
      </c>
      <c r="AT163" s="1407">
        <v>105.02320916183255</v>
      </c>
      <c r="AU163" s="1407">
        <v>821.03256510326332</v>
      </c>
      <c r="AV163" s="1407">
        <v>678.16928050742024</v>
      </c>
      <c r="AW163" s="1407">
        <v>1701.9548055432997</v>
      </c>
      <c r="AX163" s="1407"/>
      <c r="AY163" s="1407">
        <v>157.83832909074781</v>
      </c>
      <c r="AZ163" s="1407">
        <v>84.733683510152687</v>
      </c>
      <c r="BA163" s="1407">
        <v>913.2286687598953</v>
      </c>
      <c r="BB163" s="1407">
        <v>442.19949587578367</v>
      </c>
      <c r="BC163" s="1407">
        <v>1598.0001772365795</v>
      </c>
      <c r="BD163" s="1394"/>
      <c r="BE163" s="1407">
        <v>1592.7893533414494</v>
      </c>
      <c r="BF163" s="1407">
        <v>828.45819309806575</v>
      </c>
      <c r="BG163" s="1407">
        <v>7809.5525506175436</v>
      </c>
      <c r="BH163" s="1407">
        <v>8783.47494796711</v>
      </c>
      <c r="BI163" s="1407">
        <v>18925.280311651746</v>
      </c>
      <c r="BJ163" s="1407"/>
    </row>
    <row r="164" spans="1:62" ht="13.5" thickTop="1"/>
    <row r="168" spans="1:62">
      <c r="A168" s="1392">
        <v>2010</v>
      </c>
      <c r="B168" s="1400"/>
      <c r="C168" s="139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94"/>
      <c r="AX168" s="1394"/>
      <c r="AY168" s="1394"/>
      <c r="AZ168" s="1394"/>
      <c r="BA168" s="1394"/>
      <c r="BB168" s="1394"/>
      <c r="BC168" s="1394"/>
      <c r="BD168" s="1394"/>
      <c r="BE168" s="1394"/>
      <c r="BF168" s="1394"/>
      <c r="BG168" s="1394"/>
      <c r="BH168" s="1394"/>
      <c r="BI168" s="1394"/>
    </row>
    <row r="169" spans="1:62">
      <c r="A169" s="1393" t="s">
        <v>895</v>
      </c>
      <c r="B169" s="1385" t="s">
        <v>896</v>
      </c>
      <c r="C169" s="1394">
        <v>0</v>
      </c>
      <c r="D169" s="1394">
        <v>125.37076571351771</v>
      </c>
      <c r="E169" s="1394">
        <v>91.842921623294416</v>
      </c>
      <c r="F169" s="1394">
        <v>69.007744068734681</v>
      </c>
      <c r="G169" s="1394">
        <v>286.22143140554681</v>
      </c>
      <c r="H169" s="1394"/>
      <c r="I169" s="1394">
        <v>0</v>
      </c>
      <c r="J169" s="1394">
        <v>9.3840393498142021</v>
      </c>
      <c r="K169" s="1394">
        <v>6.8744701813843108</v>
      </c>
      <c r="L169" s="1394">
        <v>5.1652503045460092</v>
      </c>
      <c r="M169" s="1394">
        <v>21.423759835744523</v>
      </c>
      <c r="N169" s="1394"/>
      <c r="O169" s="1394">
        <v>0</v>
      </c>
      <c r="P169" s="1394">
        <v>8.8585331462246035</v>
      </c>
      <c r="Q169" s="1394">
        <v>6.489499851226789</v>
      </c>
      <c r="R169" s="1394">
        <v>4.8759962874914304</v>
      </c>
      <c r="S169" s="1394">
        <v>20.224029284942823</v>
      </c>
      <c r="T169" s="1394"/>
      <c r="U169" s="1394">
        <v>0</v>
      </c>
      <c r="V169" s="1394">
        <v>0</v>
      </c>
      <c r="W169" s="1394">
        <v>0</v>
      </c>
      <c r="X169" s="1394">
        <v>49.999611474673657</v>
      </c>
      <c r="Y169" s="1394">
        <v>49.999611474673657</v>
      </c>
      <c r="Z169" s="1394"/>
      <c r="AA169" s="1394">
        <v>0</v>
      </c>
      <c r="AB169" s="1394">
        <v>0</v>
      </c>
      <c r="AC169" s="1394">
        <v>0</v>
      </c>
      <c r="AD169" s="1394">
        <v>0</v>
      </c>
      <c r="AE169" s="1394">
        <v>0</v>
      </c>
      <c r="AF169" s="1394"/>
      <c r="AG169" s="1394">
        <v>0</v>
      </c>
      <c r="AH169" s="1394">
        <v>0</v>
      </c>
      <c r="AI169" s="1394">
        <v>0</v>
      </c>
      <c r="AJ169" s="1394">
        <v>0</v>
      </c>
      <c r="AK169" s="1394">
        <v>0</v>
      </c>
      <c r="AL169" s="1394"/>
      <c r="AM169" s="1394">
        <v>0</v>
      </c>
      <c r="AN169" s="1394">
        <v>0</v>
      </c>
      <c r="AO169" s="1394">
        <v>0</v>
      </c>
      <c r="AP169" s="1394">
        <v>0</v>
      </c>
      <c r="AQ169" s="1394">
        <v>0</v>
      </c>
      <c r="AR169" s="1394"/>
      <c r="AS169" s="1394">
        <v>0</v>
      </c>
      <c r="AT169" s="1394">
        <v>2.4773863883509493</v>
      </c>
      <c r="AU169" s="1394">
        <v>1.8148601278854586</v>
      </c>
      <c r="AV169" s="1394">
        <v>1.3636260804001463</v>
      </c>
      <c r="AW169" s="1394">
        <v>5.655872596636554</v>
      </c>
      <c r="AX169" s="1394"/>
      <c r="AY169" s="1394">
        <v>0</v>
      </c>
      <c r="AZ169" s="1394">
        <v>13.362872034135426</v>
      </c>
      <c r="BA169" s="1394">
        <v>9.7892455382912633</v>
      </c>
      <c r="BB169" s="1394">
        <v>7.3553164336735177</v>
      </c>
      <c r="BC169" s="1394">
        <v>30.507434006100208</v>
      </c>
      <c r="BD169" s="1394"/>
      <c r="BE169" s="1394">
        <v>0</v>
      </c>
      <c r="BF169" s="1394">
        <v>159.45359663204292</v>
      </c>
      <c r="BG169" s="1394">
        <v>116.81099732208223</v>
      </c>
      <c r="BH169" s="1394">
        <v>137.76754464951944</v>
      </c>
      <c r="BI169" s="1394">
        <v>414.03213860364457</v>
      </c>
      <c r="BJ169" s="1374"/>
    </row>
    <row r="170" spans="1:62">
      <c r="A170" s="1396">
        <v>10</v>
      </c>
      <c r="B170" s="1385" t="s">
        <v>897</v>
      </c>
      <c r="C170" s="1394">
        <v>0</v>
      </c>
      <c r="D170" s="1394">
        <v>0</v>
      </c>
      <c r="E170" s="1394">
        <v>0</v>
      </c>
      <c r="F170" s="1394">
        <v>0</v>
      </c>
      <c r="G170" s="1394">
        <v>0</v>
      </c>
      <c r="H170" s="1394"/>
      <c r="I170" s="1394">
        <v>18.004698099075028</v>
      </c>
      <c r="J170" s="1394">
        <v>94.738021223680576</v>
      </c>
      <c r="K170" s="1394">
        <v>1026.9905366473038</v>
      </c>
      <c r="L170" s="1394">
        <v>275.39386731731133</v>
      </c>
      <c r="M170" s="1394">
        <v>1415.1271232873708</v>
      </c>
      <c r="N170" s="1394"/>
      <c r="O170" s="1394">
        <v>2.0549409175479818</v>
      </c>
      <c r="P170" s="1394">
        <v>10.812790927611934</v>
      </c>
      <c r="Q170" s="1394">
        <v>117.21412178522021</v>
      </c>
      <c r="R170" s="1394">
        <v>31.807343660829755</v>
      </c>
      <c r="S170" s="1394">
        <v>161.88919729120988</v>
      </c>
      <c r="T170" s="1394"/>
      <c r="U170" s="1394">
        <v>0</v>
      </c>
      <c r="V170" s="1394">
        <v>0</v>
      </c>
      <c r="W170" s="1394">
        <v>0</v>
      </c>
      <c r="X170" s="1394">
        <v>205.2286717020387</v>
      </c>
      <c r="Y170" s="1394">
        <v>205.2286717020387</v>
      </c>
      <c r="Z170" s="1394"/>
      <c r="AA170" s="1394">
        <v>0</v>
      </c>
      <c r="AB170" s="1394">
        <v>0</v>
      </c>
      <c r="AC170" s="1394">
        <v>0</v>
      </c>
      <c r="AD170" s="1394">
        <v>0</v>
      </c>
      <c r="AE170" s="1394">
        <v>0</v>
      </c>
      <c r="AF170" s="1394"/>
      <c r="AG170" s="1394">
        <v>0</v>
      </c>
      <c r="AH170" s="1394">
        <v>0</v>
      </c>
      <c r="AI170" s="1394">
        <v>0</v>
      </c>
      <c r="AJ170" s="1394">
        <v>0</v>
      </c>
      <c r="AK170" s="1394">
        <v>0</v>
      </c>
      <c r="AL170" s="1394"/>
      <c r="AM170" s="1394">
        <v>0</v>
      </c>
      <c r="AN170" s="1394">
        <v>0</v>
      </c>
      <c r="AO170" s="1394">
        <v>0</v>
      </c>
      <c r="AP170" s="1394">
        <v>214.67590492049868</v>
      </c>
      <c r="AQ170" s="1394">
        <v>214.67590492049868</v>
      </c>
      <c r="AR170" s="1394"/>
      <c r="AS170" s="1394">
        <v>0</v>
      </c>
      <c r="AT170" s="1394">
        <v>0</v>
      </c>
      <c r="AU170" s="1394">
        <v>0</v>
      </c>
      <c r="AV170" s="1394">
        <v>0</v>
      </c>
      <c r="AW170" s="1394">
        <v>0</v>
      </c>
      <c r="AX170" s="1394"/>
      <c r="AY170" s="1394">
        <v>4.0802044987483601</v>
      </c>
      <c r="AZ170" s="1394">
        <v>21.469424162087872</v>
      </c>
      <c r="BA170" s="1394">
        <v>232.7354440903174</v>
      </c>
      <c r="BB170" s="1394">
        <v>62.409449476607975</v>
      </c>
      <c r="BC170" s="1394">
        <v>320.69452222776158</v>
      </c>
      <c r="BD170" s="1394"/>
      <c r="BE170" s="1394">
        <v>24.139843515371368</v>
      </c>
      <c r="BF170" s="1394">
        <v>127.02023631338037</v>
      </c>
      <c r="BG170" s="1394">
        <v>1376.9401025228415</v>
      </c>
      <c r="BH170" s="1394">
        <v>789.51523707728654</v>
      </c>
      <c r="BI170" s="1394">
        <v>2317.6154194288797</v>
      </c>
      <c r="BJ170" s="1374"/>
    </row>
    <row r="171" spans="1:62">
      <c r="A171" s="1396">
        <v>11</v>
      </c>
      <c r="B171" s="1385" t="s">
        <v>898</v>
      </c>
      <c r="C171" s="1394">
        <v>0</v>
      </c>
      <c r="D171" s="1394">
        <v>0</v>
      </c>
      <c r="E171" s="1394">
        <v>0</v>
      </c>
      <c r="F171" s="1394">
        <v>0</v>
      </c>
      <c r="G171" s="1394">
        <v>0</v>
      </c>
      <c r="H171" s="1394"/>
      <c r="I171" s="1394">
        <v>4.3179365074408427</v>
      </c>
      <c r="J171" s="1394">
        <v>22.720334339038505</v>
      </c>
      <c r="K171" s="1394">
        <v>246.29571162948136</v>
      </c>
      <c r="L171" s="1394">
        <v>66.045719126822149</v>
      </c>
      <c r="M171" s="1394">
        <v>339.37970160278292</v>
      </c>
      <c r="N171" s="1394"/>
      <c r="O171" s="1394">
        <v>0.49282161576318007</v>
      </c>
      <c r="P171" s="1394">
        <v>2.5931534334396469</v>
      </c>
      <c r="Q171" s="1394">
        <v>28.110614954994485</v>
      </c>
      <c r="R171" s="1394">
        <v>7.6281251505610994</v>
      </c>
      <c r="S171" s="1394">
        <v>38.824715154758408</v>
      </c>
      <c r="T171" s="1394"/>
      <c r="U171" s="1394">
        <v>0</v>
      </c>
      <c r="V171" s="1394">
        <v>0</v>
      </c>
      <c r="W171" s="1394">
        <v>0</v>
      </c>
      <c r="X171" s="1394">
        <v>49.218507804990629</v>
      </c>
      <c r="Y171" s="1394">
        <v>49.218507804990629</v>
      </c>
      <c r="Z171" s="1394"/>
      <c r="AA171" s="1394">
        <v>0</v>
      </c>
      <c r="AB171" s="1394">
        <v>0</v>
      </c>
      <c r="AC171" s="1394">
        <v>0</v>
      </c>
      <c r="AD171" s="1394">
        <v>0</v>
      </c>
      <c r="AE171" s="1394">
        <v>0</v>
      </c>
      <c r="AF171" s="1394"/>
      <c r="AG171" s="1394">
        <v>0</v>
      </c>
      <c r="AH171" s="1394">
        <v>0</v>
      </c>
      <c r="AI171" s="1394">
        <v>0</v>
      </c>
      <c r="AJ171" s="1394">
        <v>0</v>
      </c>
      <c r="AK171" s="1394">
        <v>0</v>
      </c>
      <c r="AL171" s="1394"/>
      <c r="AM171" s="1394">
        <v>0</v>
      </c>
      <c r="AN171" s="1394">
        <v>0</v>
      </c>
      <c r="AO171" s="1394">
        <v>0</v>
      </c>
      <c r="AP171" s="1394">
        <v>51.484169410857369</v>
      </c>
      <c r="AQ171" s="1394">
        <v>51.484169410857369</v>
      </c>
      <c r="AR171" s="1394"/>
      <c r="AS171" s="1394">
        <v>0</v>
      </c>
      <c r="AT171" s="1394">
        <v>0</v>
      </c>
      <c r="AU171" s="1394">
        <v>0</v>
      </c>
      <c r="AV171" s="1394">
        <v>0</v>
      </c>
      <c r="AW171" s="1394">
        <v>0</v>
      </c>
      <c r="AX171" s="1394"/>
      <c r="AY171" s="1394">
        <v>0.97852593062224202</v>
      </c>
      <c r="AZ171" s="1394">
        <v>5.1488566969070302</v>
      </c>
      <c r="BA171" s="1394">
        <v>55.815258055599713</v>
      </c>
      <c r="BB171" s="1394">
        <v>14.967206826876735</v>
      </c>
      <c r="BC171" s="1394">
        <v>76.909847510005719</v>
      </c>
      <c r="BD171" s="1394"/>
      <c r="BE171" s="1394">
        <v>5.7892840538262638</v>
      </c>
      <c r="BF171" s="1394">
        <v>30.462344469385179</v>
      </c>
      <c r="BG171" s="1394">
        <v>330.2215846400756</v>
      </c>
      <c r="BH171" s="1394">
        <v>189.343728320108</v>
      </c>
      <c r="BI171" s="1394">
        <v>555.816941483395</v>
      </c>
      <c r="BJ171" s="1374"/>
    </row>
    <row r="172" spans="1:62">
      <c r="A172" s="1396">
        <v>12</v>
      </c>
      <c r="B172" s="1385" t="s">
        <v>899</v>
      </c>
      <c r="C172" s="1394">
        <v>0</v>
      </c>
      <c r="D172" s="1394">
        <v>0</v>
      </c>
      <c r="E172" s="1394">
        <v>0</v>
      </c>
      <c r="F172" s="1394">
        <v>0</v>
      </c>
      <c r="G172" s="1394">
        <v>0</v>
      </c>
      <c r="H172" s="1394"/>
      <c r="I172" s="1394">
        <v>0</v>
      </c>
      <c r="J172" s="1394">
        <v>0</v>
      </c>
      <c r="K172" s="1394">
        <v>5.2494578000897674</v>
      </c>
      <c r="L172" s="1394">
        <v>4.2523087521501077</v>
      </c>
      <c r="M172" s="1394">
        <v>9.5017665522398751</v>
      </c>
      <c r="N172" s="1394"/>
      <c r="O172" s="1394">
        <v>0</v>
      </c>
      <c r="P172" s="1394">
        <v>0</v>
      </c>
      <c r="Q172" s="1394">
        <v>0.59913948953690366</v>
      </c>
      <c r="R172" s="1394">
        <v>0</v>
      </c>
      <c r="S172" s="1394">
        <v>0.59913948953690366</v>
      </c>
      <c r="T172" s="1394"/>
      <c r="U172" s="1394">
        <v>0</v>
      </c>
      <c r="V172" s="1394">
        <v>0</v>
      </c>
      <c r="W172" s="1394">
        <v>0</v>
      </c>
      <c r="X172" s="1394">
        <v>3.1689001842048725</v>
      </c>
      <c r="Y172" s="1394">
        <v>3.1689001842048725</v>
      </c>
      <c r="Z172" s="1394"/>
      <c r="AA172" s="1394">
        <v>0</v>
      </c>
      <c r="AB172" s="1394">
        <v>0</v>
      </c>
      <c r="AC172" s="1394">
        <v>0</v>
      </c>
      <c r="AD172" s="1394">
        <v>0</v>
      </c>
      <c r="AE172" s="1394">
        <v>0</v>
      </c>
      <c r="AF172" s="1394"/>
      <c r="AG172" s="1394">
        <v>0</v>
      </c>
      <c r="AH172" s="1394">
        <v>0</v>
      </c>
      <c r="AI172" s="1394">
        <v>0</v>
      </c>
      <c r="AJ172" s="1394">
        <v>0</v>
      </c>
      <c r="AK172" s="1394">
        <v>0</v>
      </c>
      <c r="AL172" s="1394"/>
      <c r="AM172" s="1394">
        <v>0</v>
      </c>
      <c r="AN172" s="1394">
        <v>0</v>
      </c>
      <c r="AO172" s="1394">
        <v>0</v>
      </c>
      <c r="AP172" s="1394">
        <v>3.3147732673268493</v>
      </c>
      <c r="AQ172" s="1394">
        <v>3.3147732673268493</v>
      </c>
      <c r="AR172" s="1394"/>
      <c r="AS172" s="1394">
        <v>0</v>
      </c>
      <c r="AT172" s="1394">
        <v>0</v>
      </c>
      <c r="AU172" s="1394">
        <v>0</v>
      </c>
      <c r="AV172" s="1394">
        <v>0</v>
      </c>
      <c r="AW172" s="1394">
        <v>0</v>
      </c>
      <c r="AX172" s="1394"/>
      <c r="AY172" s="1394">
        <v>0</v>
      </c>
      <c r="AZ172" s="1394">
        <v>0</v>
      </c>
      <c r="BA172" s="1394">
        <v>1.1896262416650187</v>
      </c>
      <c r="BB172" s="1394">
        <v>0.96365344229133398</v>
      </c>
      <c r="BC172" s="1394">
        <v>2.1532796839563528</v>
      </c>
      <c r="BD172" s="1394"/>
      <c r="BE172" s="1394">
        <v>0</v>
      </c>
      <c r="BF172" s="1394">
        <v>0</v>
      </c>
      <c r="BG172" s="1394">
        <v>7.0382235312916892</v>
      </c>
      <c r="BH172" s="1394">
        <v>11.699635645973164</v>
      </c>
      <c r="BI172" s="1394">
        <v>18.737859177264852</v>
      </c>
      <c r="BJ172" s="1374"/>
    </row>
    <row r="173" spans="1:62">
      <c r="A173" s="1396">
        <v>13</v>
      </c>
      <c r="B173" s="1385" t="s">
        <v>900</v>
      </c>
      <c r="C173" s="1394">
        <v>0</v>
      </c>
      <c r="D173" s="1394">
        <v>0</v>
      </c>
      <c r="E173" s="1394">
        <v>0</v>
      </c>
      <c r="F173" s="1394">
        <v>0</v>
      </c>
      <c r="G173" s="1394">
        <v>0</v>
      </c>
      <c r="H173" s="1394"/>
      <c r="I173" s="1394">
        <v>15.26288882207133</v>
      </c>
      <c r="J173" s="1394">
        <v>11.12102361530548</v>
      </c>
      <c r="K173" s="1394">
        <v>127.5725910754828</v>
      </c>
      <c r="L173" s="1394">
        <v>35.846178280634618</v>
      </c>
      <c r="M173" s="1394">
        <v>189.80268179349423</v>
      </c>
      <c r="N173" s="1394"/>
      <c r="O173" s="1394">
        <v>4.288758627969238</v>
      </c>
      <c r="P173" s="1394">
        <v>3.1249252050516008</v>
      </c>
      <c r="Q173" s="1394">
        <v>35.846952503262578</v>
      </c>
      <c r="R173" s="1394">
        <v>10.072510399111437</v>
      </c>
      <c r="S173" s="1394">
        <v>53.333146735394855</v>
      </c>
      <c r="T173" s="1394"/>
      <c r="U173" s="1394">
        <v>0</v>
      </c>
      <c r="V173" s="1394">
        <v>0</v>
      </c>
      <c r="W173" s="1394">
        <v>0</v>
      </c>
      <c r="X173" s="1394">
        <v>84.362207542065534</v>
      </c>
      <c r="Y173" s="1394">
        <v>84.362207542065534</v>
      </c>
      <c r="Z173" s="1394"/>
      <c r="AA173" s="1394">
        <v>0</v>
      </c>
      <c r="AB173" s="1394">
        <v>0</v>
      </c>
      <c r="AC173" s="1394">
        <v>0</v>
      </c>
      <c r="AD173" s="1394">
        <v>0</v>
      </c>
      <c r="AE173" s="1394">
        <v>0</v>
      </c>
      <c r="AF173" s="1394"/>
      <c r="AG173" s="1394">
        <v>0</v>
      </c>
      <c r="AH173" s="1394">
        <v>0</v>
      </c>
      <c r="AI173" s="1394">
        <v>0</v>
      </c>
      <c r="AJ173" s="1394">
        <v>0</v>
      </c>
      <c r="AK173" s="1394">
        <v>0</v>
      </c>
      <c r="AL173" s="1394"/>
      <c r="AM173" s="1394">
        <v>0</v>
      </c>
      <c r="AN173" s="1394">
        <v>0</v>
      </c>
      <c r="AO173" s="1394">
        <v>0</v>
      </c>
      <c r="AP173" s="1394">
        <v>0</v>
      </c>
      <c r="AQ173" s="1394">
        <v>0</v>
      </c>
      <c r="AR173" s="1394"/>
      <c r="AS173" s="1394">
        <v>16.853280115644175</v>
      </c>
      <c r="AT173" s="1394">
        <v>12.279833021544711</v>
      </c>
      <c r="AU173" s="1394">
        <v>140.865640675083</v>
      </c>
      <c r="AV173" s="1394">
        <v>39.581346013950039</v>
      </c>
      <c r="AW173" s="1394">
        <v>209.58009982622195</v>
      </c>
      <c r="AX173" s="1394"/>
      <c r="AY173" s="1394">
        <v>0</v>
      </c>
      <c r="AZ173" s="1394">
        <v>0</v>
      </c>
      <c r="BA173" s="1394">
        <v>0</v>
      </c>
      <c r="BB173" s="1394">
        <v>0</v>
      </c>
      <c r="BC173" s="1394">
        <v>0</v>
      </c>
      <c r="BD173" s="1394"/>
      <c r="BE173" s="1394">
        <v>36.404927565684744</v>
      </c>
      <c r="BF173" s="1394">
        <v>26.525781841901793</v>
      </c>
      <c r="BG173" s="1394">
        <v>304.28518425382839</v>
      </c>
      <c r="BH173" s="1394">
        <v>169.86224223576164</v>
      </c>
      <c r="BI173" s="1394">
        <v>537.07813589717659</v>
      </c>
      <c r="BJ173" s="1374"/>
    </row>
    <row r="174" spans="1:62">
      <c r="A174" s="1396">
        <v>14</v>
      </c>
      <c r="B174" s="1385" t="s">
        <v>901</v>
      </c>
      <c r="C174" s="1394">
        <v>0</v>
      </c>
      <c r="D174" s="1394">
        <v>0</v>
      </c>
      <c r="E174" s="1394">
        <v>0</v>
      </c>
      <c r="F174" s="1394">
        <v>0</v>
      </c>
      <c r="G174" s="1394">
        <v>0</v>
      </c>
      <c r="H174" s="1394"/>
      <c r="I174" s="1394">
        <v>4.384432533597538</v>
      </c>
      <c r="J174" s="1394">
        <v>8.4966057400918942</v>
      </c>
      <c r="K174" s="1394">
        <v>60.573708721934842</v>
      </c>
      <c r="L174" s="1394">
        <v>15.677033101015438</v>
      </c>
      <c r="M174" s="1394">
        <v>89.131780096639716</v>
      </c>
      <c r="N174" s="1394"/>
      <c r="O174" s="1394">
        <v>0.22476887901439155</v>
      </c>
      <c r="P174" s="1394">
        <v>2.3874832347318904</v>
      </c>
      <c r="Q174" s="1394">
        <v>17.020763168609509</v>
      </c>
      <c r="R174" s="1394">
        <v>4.4051301006472769</v>
      </c>
      <c r="S174" s="1394">
        <v>24.038145383003069</v>
      </c>
      <c r="T174" s="1394"/>
      <c r="U174" s="1394">
        <v>0</v>
      </c>
      <c r="V174" s="1394">
        <v>0</v>
      </c>
      <c r="W174" s="1394">
        <v>0</v>
      </c>
      <c r="X174" s="1394">
        <v>36.895121978071053</v>
      </c>
      <c r="Y174" s="1394">
        <v>36.895121978071053</v>
      </c>
      <c r="Z174" s="1394"/>
      <c r="AA174" s="1394">
        <v>0</v>
      </c>
      <c r="AB174" s="1394">
        <v>0</v>
      </c>
      <c r="AC174" s="1394">
        <v>0</v>
      </c>
      <c r="AD174" s="1394">
        <v>0</v>
      </c>
      <c r="AE174" s="1394">
        <v>0</v>
      </c>
      <c r="AF174" s="1394"/>
      <c r="AG174" s="1394">
        <v>0</v>
      </c>
      <c r="AH174" s="1394">
        <v>0</v>
      </c>
      <c r="AI174" s="1394">
        <v>0</v>
      </c>
      <c r="AJ174" s="1394">
        <v>0</v>
      </c>
      <c r="AK174" s="1394">
        <v>0</v>
      </c>
      <c r="AL174" s="1394"/>
      <c r="AM174" s="1394">
        <v>0</v>
      </c>
      <c r="AN174" s="1394">
        <v>0</v>
      </c>
      <c r="AO174" s="1394">
        <v>0</v>
      </c>
      <c r="AP174" s="1394">
        <v>0</v>
      </c>
      <c r="AQ174" s="1394">
        <v>0</v>
      </c>
      <c r="AR174" s="1394"/>
      <c r="AS174" s="1394">
        <v>5.9216564687942137</v>
      </c>
      <c r="AT174" s="1394">
        <v>9.381951099773902</v>
      </c>
      <c r="AU174" s="1394">
        <v>66.885482337914638</v>
      </c>
      <c r="AV174" s="1394">
        <v>17.310578181737885</v>
      </c>
      <c r="AW174" s="1394">
        <v>99.499668088220631</v>
      </c>
      <c r="AX174" s="1394"/>
      <c r="AY174" s="1394">
        <v>0</v>
      </c>
      <c r="AZ174" s="1394">
        <v>0</v>
      </c>
      <c r="BA174" s="1394">
        <v>0</v>
      </c>
      <c r="BB174" s="1394">
        <v>0</v>
      </c>
      <c r="BC174" s="1394">
        <v>0</v>
      </c>
      <c r="BD174" s="1394"/>
      <c r="BE174" s="1394">
        <v>10.457715486431006</v>
      </c>
      <c r="BF174" s="1394">
        <v>20.26604007459769</v>
      </c>
      <c r="BG174" s="1394">
        <v>144.47995422845901</v>
      </c>
      <c r="BH174" s="1394">
        <v>74.287863361471665</v>
      </c>
      <c r="BI174" s="1394">
        <v>249.49157315095937</v>
      </c>
      <c r="BJ174" s="1374"/>
    </row>
    <row r="175" spans="1:62">
      <c r="A175" s="1396">
        <v>15</v>
      </c>
      <c r="B175" s="1385" t="s">
        <v>902</v>
      </c>
      <c r="C175" s="1394">
        <v>0</v>
      </c>
      <c r="D175" s="1394">
        <v>0</v>
      </c>
      <c r="E175" s="1394">
        <v>0</v>
      </c>
      <c r="F175" s="1394">
        <v>0</v>
      </c>
      <c r="G175" s="1394">
        <v>0</v>
      </c>
      <c r="H175" s="1394"/>
      <c r="I175" s="1394">
        <v>0</v>
      </c>
      <c r="J175" s="1394">
        <v>0</v>
      </c>
      <c r="K175" s="1394">
        <v>7.4322119478596314</v>
      </c>
      <c r="L175" s="1394">
        <v>3.8247932499482369</v>
      </c>
      <c r="M175" s="1394">
        <v>11.257005197807867</v>
      </c>
      <c r="N175" s="1394"/>
      <c r="O175" s="1394">
        <v>0</v>
      </c>
      <c r="P175" s="1394">
        <v>0</v>
      </c>
      <c r="Q175" s="1394">
        <v>2.088396468575815</v>
      </c>
      <c r="R175" s="1394">
        <v>1.0747385532411853</v>
      </c>
      <c r="S175" s="1394">
        <v>3.1631350218170002</v>
      </c>
      <c r="T175" s="1394"/>
      <c r="U175" s="1394">
        <v>0</v>
      </c>
      <c r="V175" s="1394">
        <v>0</v>
      </c>
      <c r="W175" s="1394">
        <v>0</v>
      </c>
      <c r="X175" s="1394">
        <v>9.0014617299368087</v>
      </c>
      <c r="Y175" s="1394">
        <v>9.0014617299368087</v>
      </c>
      <c r="Z175" s="1394"/>
      <c r="AA175" s="1394">
        <v>0</v>
      </c>
      <c r="AB175" s="1394">
        <v>0</v>
      </c>
      <c r="AC175" s="1394">
        <v>0</v>
      </c>
      <c r="AD175" s="1394">
        <v>0</v>
      </c>
      <c r="AE175" s="1394">
        <v>0</v>
      </c>
      <c r="AF175" s="1394"/>
      <c r="AG175" s="1394">
        <v>0</v>
      </c>
      <c r="AH175" s="1394">
        <v>0</v>
      </c>
      <c r="AI175" s="1394">
        <v>0</v>
      </c>
      <c r="AJ175" s="1394">
        <v>0</v>
      </c>
      <c r="AK175" s="1394">
        <v>0</v>
      </c>
      <c r="AL175" s="1394"/>
      <c r="AM175" s="1394">
        <v>0</v>
      </c>
      <c r="AN175" s="1394">
        <v>0</v>
      </c>
      <c r="AO175" s="1394">
        <v>0</v>
      </c>
      <c r="AP175" s="1394">
        <v>0</v>
      </c>
      <c r="AQ175" s="1394">
        <v>0</v>
      </c>
      <c r="AR175" s="1394"/>
      <c r="AS175" s="1394">
        <v>0</v>
      </c>
      <c r="AT175" s="1394">
        <v>0</v>
      </c>
      <c r="AU175" s="1394">
        <v>8.2066475944569692</v>
      </c>
      <c r="AV175" s="1394">
        <v>4.2233362751478642</v>
      </c>
      <c r="AW175" s="1394">
        <v>12.429983869604833</v>
      </c>
      <c r="AX175" s="1394"/>
      <c r="AY175" s="1394">
        <v>0</v>
      </c>
      <c r="AZ175" s="1394">
        <v>0</v>
      </c>
      <c r="BA175" s="1394">
        <v>0</v>
      </c>
      <c r="BB175" s="1394">
        <v>0</v>
      </c>
      <c r="BC175" s="1394">
        <v>0</v>
      </c>
      <c r="BD175" s="1394"/>
      <c r="BE175" s="1394">
        <v>0</v>
      </c>
      <c r="BF175" s="1394">
        <v>0</v>
      </c>
      <c r="BG175" s="1394">
        <v>17.727256010892415</v>
      </c>
      <c r="BH175" s="1394">
        <v>18.124329808274098</v>
      </c>
      <c r="BI175" s="1394">
        <v>35.851585819166516</v>
      </c>
      <c r="BJ175" s="1374"/>
    </row>
    <row r="176" spans="1:62">
      <c r="A176" s="1396">
        <v>16</v>
      </c>
      <c r="B176" s="1410" t="s">
        <v>903</v>
      </c>
      <c r="C176" s="1394">
        <v>0</v>
      </c>
      <c r="D176" s="1394">
        <v>0</v>
      </c>
      <c r="E176" s="1394">
        <v>0</v>
      </c>
      <c r="F176" s="1394">
        <v>0</v>
      </c>
      <c r="G176" s="1394">
        <v>0</v>
      </c>
      <c r="H176" s="1394"/>
      <c r="I176" s="1394">
        <v>0</v>
      </c>
      <c r="J176" s="1394">
        <v>6.7997702568878173</v>
      </c>
      <c r="K176" s="1394">
        <v>49.133313522753589</v>
      </c>
      <c r="L176" s="1394">
        <v>24.236797896631881</v>
      </c>
      <c r="M176" s="1394">
        <v>80.169881676273292</v>
      </c>
      <c r="N176" s="1394"/>
      <c r="O176" s="1394">
        <v>0</v>
      </c>
      <c r="P176" s="1394">
        <v>3.1629284730146909</v>
      </c>
      <c r="Q176" s="1394">
        <v>27.355027037123264</v>
      </c>
      <c r="R176" s="1394">
        <v>13.305314129134983</v>
      </c>
      <c r="S176" s="1394">
        <v>43.823269639272937</v>
      </c>
      <c r="T176" s="1394"/>
      <c r="U176" s="1394">
        <v>0</v>
      </c>
      <c r="V176" s="1394">
        <v>0</v>
      </c>
      <c r="W176" s="1394">
        <v>0</v>
      </c>
      <c r="X176" s="1394">
        <v>140.04614221691318</v>
      </c>
      <c r="Y176" s="1394">
        <v>140.04614221691318</v>
      </c>
      <c r="Z176" s="1394"/>
      <c r="AA176" s="1394">
        <v>0</v>
      </c>
      <c r="AB176" s="1394">
        <v>0</v>
      </c>
      <c r="AC176" s="1394">
        <v>0</v>
      </c>
      <c r="AD176" s="1394">
        <v>32.369652683829365</v>
      </c>
      <c r="AE176" s="1394">
        <v>32.369652683829365</v>
      </c>
      <c r="AF176" s="1394"/>
      <c r="AG176" s="1394">
        <v>0</v>
      </c>
      <c r="AH176" s="1394">
        <v>0</v>
      </c>
      <c r="AI176" s="1394">
        <v>0</v>
      </c>
      <c r="AJ176" s="1394">
        <v>0</v>
      </c>
      <c r="AK176" s="1394">
        <v>0</v>
      </c>
      <c r="AL176" s="1394"/>
      <c r="AM176" s="1394">
        <v>0</v>
      </c>
      <c r="AN176" s="1394">
        <v>0</v>
      </c>
      <c r="AO176" s="1394">
        <v>0</v>
      </c>
      <c r="AP176" s="1394">
        <v>0</v>
      </c>
      <c r="AQ176" s="1394">
        <v>0</v>
      </c>
      <c r="AR176" s="1394"/>
      <c r="AS176" s="1394">
        <v>0</v>
      </c>
      <c r="AT176" s="1394">
        <v>2.4594730134017802</v>
      </c>
      <c r="AU176" s="1394">
        <v>12.930029572667587</v>
      </c>
      <c r="AV176" s="1394">
        <v>6.505751463348056</v>
      </c>
      <c r="AW176" s="1394">
        <v>21.895254049417424</v>
      </c>
      <c r="AX176" s="1394"/>
      <c r="AY176" s="1394">
        <v>0</v>
      </c>
      <c r="AZ176" s="1394">
        <v>1.8759716159061266</v>
      </c>
      <c r="BA176" s="1394">
        <v>14.446892349018251</v>
      </c>
      <c r="BB176" s="1394">
        <v>7.0928822148666875</v>
      </c>
      <c r="BC176" s="1394">
        <v>23.415746179791064</v>
      </c>
      <c r="BD176" s="1394"/>
      <c r="BE176" s="1394">
        <v>0</v>
      </c>
      <c r="BF176" s="1394">
        <v>14.298143359210416</v>
      </c>
      <c r="BG176" s="1394">
        <v>103.8652624815627</v>
      </c>
      <c r="BH176" s="1394">
        <v>223.55654060472418</v>
      </c>
      <c r="BI176" s="1394">
        <v>341.71994644549727</v>
      </c>
      <c r="BJ176" s="1374"/>
    </row>
    <row r="177" spans="1:62">
      <c r="A177" s="1396">
        <v>17</v>
      </c>
      <c r="B177" s="1385" t="s">
        <v>904</v>
      </c>
      <c r="C177" s="1394">
        <v>0</v>
      </c>
      <c r="D177" s="1394">
        <v>0</v>
      </c>
      <c r="E177" s="1394">
        <v>0</v>
      </c>
      <c r="F177" s="1394">
        <v>0</v>
      </c>
      <c r="G177" s="1394">
        <v>0</v>
      </c>
      <c r="H177" s="1394"/>
      <c r="I177" s="1394">
        <v>21.925394849796859</v>
      </c>
      <c r="J177" s="1394">
        <v>8.8888822989088254</v>
      </c>
      <c r="K177" s="1394">
        <v>183.31354493761194</v>
      </c>
      <c r="L177" s="1394">
        <v>116.24084507782108</v>
      </c>
      <c r="M177" s="1394">
        <v>330.36866716413869</v>
      </c>
      <c r="N177" s="1394"/>
      <c r="O177" s="1394">
        <v>34.817150619849102</v>
      </c>
      <c r="P177" s="1394">
        <v>14.115392491829464</v>
      </c>
      <c r="Q177" s="1394">
        <v>291.09876234728068</v>
      </c>
      <c r="R177" s="1394">
        <v>184.58846643259147</v>
      </c>
      <c r="S177" s="1394">
        <v>524.61977189155073</v>
      </c>
      <c r="T177" s="1394"/>
      <c r="U177" s="1394">
        <v>0</v>
      </c>
      <c r="V177" s="1394">
        <v>0</v>
      </c>
      <c r="W177" s="1394">
        <v>0</v>
      </c>
      <c r="X177" s="1394">
        <v>105.35682802606522</v>
      </c>
      <c r="Y177" s="1394">
        <v>105.35682802606522</v>
      </c>
      <c r="Z177" s="1394"/>
      <c r="AA177" s="1394">
        <v>0</v>
      </c>
      <c r="AB177" s="1394">
        <v>0</v>
      </c>
      <c r="AC177" s="1394">
        <v>0</v>
      </c>
      <c r="AD177" s="1394">
        <v>124.77835790358738</v>
      </c>
      <c r="AE177" s="1394">
        <v>124.77835790358738</v>
      </c>
      <c r="AF177" s="1394"/>
      <c r="AG177" s="1394">
        <v>0</v>
      </c>
      <c r="AH177" s="1394">
        <v>0</v>
      </c>
      <c r="AI177" s="1394">
        <v>0</v>
      </c>
      <c r="AJ177" s="1394">
        <v>0</v>
      </c>
      <c r="AK177" s="1394">
        <v>0</v>
      </c>
      <c r="AL177" s="1394"/>
      <c r="AM177" s="1394">
        <v>0</v>
      </c>
      <c r="AN177" s="1394">
        <v>0</v>
      </c>
      <c r="AO177" s="1394">
        <v>0</v>
      </c>
      <c r="AP177" s="1394">
        <v>0</v>
      </c>
      <c r="AQ177" s="1394">
        <v>0</v>
      </c>
      <c r="AR177" s="1394"/>
      <c r="AS177" s="1394">
        <v>5.7871750354614067</v>
      </c>
      <c r="AT177" s="1394">
        <v>2.3462071303986818</v>
      </c>
      <c r="AU177" s="1394">
        <v>48.385334822588561</v>
      </c>
      <c r="AV177" s="1394">
        <v>30.681596447579398</v>
      </c>
      <c r="AW177" s="1394">
        <v>87.20031343602804</v>
      </c>
      <c r="AX177" s="1394"/>
      <c r="AY177" s="1394">
        <v>8.4590905512185621</v>
      </c>
      <c r="AZ177" s="1394">
        <v>3.4294415576415589</v>
      </c>
      <c r="BA177" s="1394">
        <v>70.724649955688193</v>
      </c>
      <c r="BB177" s="1394">
        <v>44.847166539058584</v>
      </c>
      <c r="BC177" s="1394">
        <v>127.46034860360689</v>
      </c>
      <c r="BD177" s="1394"/>
      <c r="BE177" s="1394">
        <v>70.988811056325929</v>
      </c>
      <c r="BF177" s="1394">
        <v>28.779923478778532</v>
      </c>
      <c r="BG177" s="1394">
        <v>593.5222920631694</v>
      </c>
      <c r="BH177" s="1394">
        <v>606.49326042670316</v>
      </c>
      <c r="BI177" s="1394">
        <v>1299.7842870249769</v>
      </c>
      <c r="BJ177" s="1374"/>
    </row>
    <row r="178" spans="1:62" ht="25.5">
      <c r="A178" s="1396">
        <v>18</v>
      </c>
      <c r="B178" s="1385" t="s">
        <v>905</v>
      </c>
      <c r="C178" s="1394">
        <v>0</v>
      </c>
      <c r="D178" s="1394">
        <v>0</v>
      </c>
      <c r="E178" s="1394">
        <v>0</v>
      </c>
      <c r="F178" s="1394">
        <v>0</v>
      </c>
      <c r="G178" s="1394">
        <v>0</v>
      </c>
      <c r="H178" s="1394"/>
      <c r="I178" s="1394">
        <v>0</v>
      </c>
      <c r="J178" s="1394">
        <v>1.1938973312626029</v>
      </c>
      <c r="K178" s="1394">
        <v>32.858839785797826</v>
      </c>
      <c r="L178" s="1394">
        <v>64.282626247700691</v>
      </c>
      <c r="M178" s="1394">
        <v>98.335363364761122</v>
      </c>
      <c r="N178" s="1394"/>
      <c r="O178" s="1394">
        <v>0</v>
      </c>
      <c r="P178" s="1394">
        <v>1.8958884659534896</v>
      </c>
      <c r="Q178" s="1394">
        <v>52.179273479593121</v>
      </c>
      <c r="R178" s="1394">
        <v>102.07970691694959</v>
      </c>
      <c r="S178" s="1394">
        <v>156.15486886249619</v>
      </c>
      <c r="T178" s="1394"/>
      <c r="U178" s="1394">
        <v>0</v>
      </c>
      <c r="V178" s="1394">
        <v>0</v>
      </c>
      <c r="W178" s="1394">
        <v>0</v>
      </c>
      <c r="X178" s="1394">
        <v>58.263630087244174</v>
      </c>
      <c r="Y178" s="1394">
        <v>58.263630087244174</v>
      </c>
      <c r="Z178" s="1394"/>
      <c r="AA178" s="1394">
        <v>0</v>
      </c>
      <c r="AB178" s="1394">
        <v>0</v>
      </c>
      <c r="AC178" s="1394">
        <v>0</v>
      </c>
      <c r="AD178" s="1394">
        <v>69.003976524329033</v>
      </c>
      <c r="AE178" s="1394">
        <v>69.003976524329033</v>
      </c>
      <c r="AF178" s="1394"/>
      <c r="AG178" s="1394">
        <v>0</v>
      </c>
      <c r="AH178" s="1394">
        <v>0</v>
      </c>
      <c r="AI178" s="1394">
        <v>0</v>
      </c>
      <c r="AJ178" s="1394">
        <v>0</v>
      </c>
      <c r="AK178" s="1394">
        <v>0</v>
      </c>
      <c r="AL178" s="1394"/>
      <c r="AM178" s="1394">
        <v>0</v>
      </c>
      <c r="AN178" s="1394">
        <v>0</v>
      </c>
      <c r="AO178" s="1394">
        <v>0</v>
      </c>
      <c r="AP178" s="1394">
        <v>0</v>
      </c>
      <c r="AQ178" s="1394">
        <v>0</v>
      </c>
      <c r="AR178" s="1394"/>
      <c r="AS178" s="1394">
        <v>0</v>
      </c>
      <c r="AT178" s="1394">
        <v>0.31512740717875576</v>
      </c>
      <c r="AU178" s="1394">
        <v>8.6730414026891296</v>
      </c>
      <c r="AV178" s="1394">
        <v>16.967302636195679</v>
      </c>
      <c r="AW178" s="1394">
        <v>25.955471446063562</v>
      </c>
      <c r="AX178" s="1394"/>
      <c r="AY178" s="1394">
        <v>0</v>
      </c>
      <c r="AZ178" s="1394">
        <v>0.46062046787276489</v>
      </c>
      <c r="BA178" s="1394">
        <v>12.677349852088168</v>
      </c>
      <c r="BB178" s="1394">
        <v>24.801038249237152</v>
      </c>
      <c r="BC178" s="1394">
        <v>37.939008569198087</v>
      </c>
      <c r="BD178" s="1394"/>
      <c r="BE178" s="1394">
        <v>0</v>
      </c>
      <c r="BF178" s="1394">
        <v>3.8655336722676128</v>
      </c>
      <c r="BG178" s="1394">
        <v>106.38850452016825</v>
      </c>
      <c r="BH178" s="1394">
        <v>335.39828066165632</v>
      </c>
      <c r="BI178" s="1394">
        <v>445.65231885409219</v>
      </c>
      <c r="BJ178" s="1374"/>
    </row>
    <row r="179" spans="1:62">
      <c r="A179" s="1396">
        <v>20</v>
      </c>
      <c r="B179" s="1385" t="s">
        <v>906</v>
      </c>
      <c r="C179" s="1394">
        <v>6.9674908778531695</v>
      </c>
      <c r="D179" s="1394">
        <v>42.921259064035787</v>
      </c>
      <c r="E179" s="1394">
        <v>206.67492443111519</v>
      </c>
      <c r="F179" s="1394">
        <v>39.565477591086406</v>
      </c>
      <c r="G179" s="1394">
        <v>296.12915196409051</v>
      </c>
      <c r="H179" s="1394"/>
      <c r="I179" s="1394">
        <v>19.234776579095378</v>
      </c>
      <c r="J179" s="1394">
        <v>118.49040681407823</v>
      </c>
      <c r="K179" s="1394">
        <v>570.5563258891284</v>
      </c>
      <c r="L179" s="1394">
        <v>109.22628174925468</v>
      </c>
      <c r="M179" s="1394">
        <v>817.50779103155674</v>
      </c>
      <c r="N179" s="1394"/>
      <c r="O179" s="1394">
        <v>10.568895854364643</v>
      </c>
      <c r="P179" s="1394">
        <v>65.106696935607886</v>
      </c>
      <c r="Q179" s="1394">
        <v>313.50249183163277</v>
      </c>
      <c r="R179" s="1394">
        <v>60.016355876053225</v>
      </c>
      <c r="S179" s="1394">
        <v>449.19444049765855</v>
      </c>
      <c r="T179" s="1394"/>
      <c r="U179" s="1394">
        <v>0</v>
      </c>
      <c r="V179" s="1394">
        <v>0</v>
      </c>
      <c r="W179" s="1394">
        <v>0</v>
      </c>
      <c r="X179" s="1394">
        <v>763.62374744930764</v>
      </c>
      <c r="Y179" s="1394">
        <v>763.62374744930764</v>
      </c>
      <c r="Z179" s="1394"/>
      <c r="AA179" s="1394">
        <v>0</v>
      </c>
      <c r="AB179" s="1394">
        <v>0</v>
      </c>
      <c r="AC179" s="1394">
        <v>0</v>
      </c>
      <c r="AD179" s="1394">
        <v>197.15052358212264</v>
      </c>
      <c r="AE179" s="1394">
        <v>197.15052358212264</v>
      </c>
      <c r="AF179" s="1394"/>
      <c r="AG179" s="1394">
        <v>0</v>
      </c>
      <c r="AH179" s="1394">
        <v>0</v>
      </c>
      <c r="AI179" s="1394">
        <v>0</v>
      </c>
      <c r="AJ179" s="1394">
        <v>0</v>
      </c>
      <c r="AK179" s="1394">
        <v>0</v>
      </c>
      <c r="AL179" s="1394"/>
      <c r="AM179" s="1394">
        <v>0</v>
      </c>
      <c r="AN179" s="1394">
        <v>0</v>
      </c>
      <c r="AO179" s="1394">
        <v>0</v>
      </c>
      <c r="AP179" s="1394">
        <v>215.88428374150982</v>
      </c>
      <c r="AQ179" s="1394">
        <v>215.88428374150982</v>
      </c>
      <c r="AR179" s="1394"/>
      <c r="AS179" s="1394">
        <v>1.5346896206725034</v>
      </c>
      <c r="AT179" s="1394">
        <v>9.4540218202721942</v>
      </c>
      <c r="AU179" s="1394">
        <v>45.523111108175137</v>
      </c>
      <c r="AV179" s="1394">
        <v>8.7148629055256368</v>
      </c>
      <c r="AW179" s="1394">
        <v>65.226685454645477</v>
      </c>
      <c r="AX179" s="1394"/>
      <c r="AY179" s="1394">
        <v>7.5506729337087179</v>
      </c>
      <c r="AZ179" s="1394">
        <v>46.513787355739225</v>
      </c>
      <c r="BA179" s="1394">
        <v>223.97370665222167</v>
      </c>
      <c r="BB179" s="1394">
        <v>42.877125495186135</v>
      </c>
      <c r="BC179" s="1394">
        <v>320.91529243685574</v>
      </c>
      <c r="BD179" s="1394"/>
      <c r="BE179" s="1394">
        <v>45.856525865694408</v>
      </c>
      <c r="BF179" s="1394">
        <v>282.48617198973329</v>
      </c>
      <c r="BG179" s="1394">
        <v>1360.2305599122733</v>
      </c>
      <c r="BH179" s="1394">
        <v>1437.058658390046</v>
      </c>
      <c r="BI179" s="1394">
        <v>3125.6319161577467</v>
      </c>
      <c r="BJ179" s="1374"/>
    </row>
    <row r="180" spans="1:62" ht="25.5">
      <c r="A180" s="1396">
        <v>21</v>
      </c>
      <c r="B180" s="1385" t="s">
        <v>907</v>
      </c>
      <c r="C180" s="1394">
        <v>0.72577913102894209</v>
      </c>
      <c r="D180" s="1394">
        <v>4.470957286098721</v>
      </c>
      <c r="E180" s="1394">
        <v>21.528603293314298</v>
      </c>
      <c r="F180" s="1394">
        <v>4.1213972789084892</v>
      </c>
      <c r="G180" s="1394">
        <v>30.84673698935045</v>
      </c>
      <c r="H180" s="1394"/>
      <c r="I180" s="1394">
        <v>2.0036193338243913</v>
      </c>
      <c r="J180" s="1394">
        <v>12.342730833870183</v>
      </c>
      <c r="K180" s="1394">
        <v>59.432854906653255</v>
      </c>
      <c r="L180" s="1394">
        <v>11.377719360276005</v>
      </c>
      <c r="M180" s="1394">
        <v>85.156924434623832</v>
      </c>
      <c r="N180" s="1394"/>
      <c r="O180" s="1394">
        <v>1.1009248786386152</v>
      </c>
      <c r="P180" s="1394">
        <v>6.7819366762701598</v>
      </c>
      <c r="Q180" s="1394">
        <v>32.656456977964261</v>
      </c>
      <c r="R180" s="1394">
        <v>6.2516936697686765</v>
      </c>
      <c r="S180" s="1394">
        <v>46.791012202641717</v>
      </c>
      <c r="T180" s="1394"/>
      <c r="U180" s="1394">
        <v>0</v>
      </c>
      <c r="V180" s="1394">
        <v>0</v>
      </c>
      <c r="W180" s="1394">
        <v>0</v>
      </c>
      <c r="X180" s="1394">
        <v>79.544012266807641</v>
      </c>
      <c r="Y180" s="1394">
        <v>79.544012266807641</v>
      </c>
      <c r="Z180" s="1394"/>
      <c r="AA180" s="1394">
        <v>0</v>
      </c>
      <c r="AB180" s="1394">
        <v>0</v>
      </c>
      <c r="AC180" s="1394">
        <v>0</v>
      </c>
      <c r="AD180" s="1394">
        <v>20.536479802528611</v>
      </c>
      <c r="AE180" s="1394">
        <v>20.536479802528611</v>
      </c>
      <c r="AF180" s="1394"/>
      <c r="AG180" s="1394">
        <v>0</v>
      </c>
      <c r="AH180" s="1394">
        <v>0</v>
      </c>
      <c r="AI180" s="1394">
        <v>0</v>
      </c>
      <c r="AJ180" s="1394">
        <v>0</v>
      </c>
      <c r="AK180" s="1394">
        <v>0</v>
      </c>
      <c r="AL180" s="1394"/>
      <c r="AM180" s="1394">
        <v>0</v>
      </c>
      <c r="AN180" s="1394">
        <v>0</v>
      </c>
      <c r="AO180" s="1394">
        <v>0</v>
      </c>
      <c r="AP180" s="1394">
        <v>22.487910010008697</v>
      </c>
      <c r="AQ180" s="1394">
        <v>22.487910010008697</v>
      </c>
      <c r="AR180" s="1394"/>
      <c r="AS180" s="1394">
        <v>0.15986324472003119</v>
      </c>
      <c r="AT180" s="1394">
        <v>0.98479235376623753</v>
      </c>
      <c r="AU180" s="1394">
        <v>4.7419831042542482</v>
      </c>
      <c r="AV180" s="1394">
        <v>0.90779675746883004</v>
      </c>
      <c r="AW180" s="1394">
        <v>6.7944354602093471</v>
      </c>
      <c r="AX180" s="1394"/>
      <c r="AY180" s="1394">
        <v>0.78652716402255363</v>
      </c>
      <c r="AZ180" s="1394">
        <v>4.8451783805298918</v>
      </c>
      <c r="BA180" s="1394">
        <v>23.330556872930902</v>
      </c>
      <c r="BB180" s="1394">
        <v>4.4663600467466438</v>
      </c>
      <c r="BC180" s="1394">
        <v>33.428622464229989</v>
      </c>
      <c r="BD180" s="1394"/>
      <c r="BE180" s="1394">
        <v>4.7767137522345333</v>
      </c>
      <c r="BF180" s="1394">
        <v>29.42559553053519</v>
      </c>
      <c r="BG180" s="1394">
        <v>141.69045515511698</v>
      </c>
      <c r="BH180" s="1394">
        <v>149.69336919251359</v>
      </c>
      <c r="BI180" s="1394">
        <v>325.5861336304003</v>
      </c>
      <c r="BJ180" s="1374"/>
    </row>
    <row r="181" spans="1:62">
      <c r="A181" s="1396">
        <v>22</v>
      </c>
      <c r="B181" s="1385" t="s">
        <v>908</v>
      </c>
      <c r="C181" s="1394">
        <v>0</v>
      </c>
      <c r="D181" s="1394">
        <v>0</v>
      </c>
      <c r="E181" s="1394">
        <v>0</v>
      </c>
      <c r="F181" s="1394">
        <v>0</v>
      </c>
      <c r="G181" s="1394">
        <v>0</v>
      </c>
      <c r="H181" s="1394"/>
      <c r="I181" s="1394">
        <v>141.764546440972</v>
      </c>
      <c r="J181" s="1394">
        <v>6.0813614563786658</v>
      </c>
      <c r="K181" s="1394">
        <v>112.64359284548159</v>
      </c>
      <c r="L181" s="1394">
        <v>98.986307627925115</v>
      </c>
      <c r="M181" s="1394">
        <v>359.47580837075736</v>
      </c>
      <c r="N181" s="1394"/>
      <c r="O181" s="1394">
        <v>64.952831307154867</v>
      </c>
      <c r="P181" s="1394">
        <v>2.8287589989662068</v>
      </c>
      <c r="Q181" s="1394">
        <v>62.714445798976598</v>
      </c>
      <c r="R181" s="1394">
        <v>54.340673346777365</v>
      </c>
      <c r="S181" s="1394">
        <v>184.83670945187504</v>
      </c>
      <c r="T181" s="1394"/>
      <c r="U181" s="1394">
        <v>0</v>
      </c>
      <c r="V181" s="1394">
        <v>0</v>
      </c>
      <c r="W181" s="1394">
        <v>0</v>
      </c>
      <c r="X181" s="1394">
        <v>571.9670797566032</v>
      </c>
      <c r="Y181" s="1394">
        <v>571.9670797566032</v>
      </c>
      <c r="Z181" s="1394"/>
      <c r="AA181" s="1394">
        <v>0</v>
      </c>
      <c r="AB181" s="1394">
        <v>0</v>
      </c>
      <c r="AC181" s="1394">
        <v>0</v>
      </c>
      <c r="AD181" s="1394">
        <v>132.20196875990359</v>
      </c>
      <c r="AE181" s="1394">
        <v>132.20196875990359</v>
      </c>
      <c r="AF181" s="1394"/>
      <c r="AG181" s="1394">
        <v>0</v>
      </c>
      <c r="AH181" s="1394">
        <v>0</v>
      </c>
      <c r="AI181" s="1394">
        <v>0</v>
      </c>
      <c r="AJ181" s="1394">
        <v>0</v>
      </c>
      <c r="AK181" s="1394">
        <v>0</v>
      </c>
      <c r="AL181" s="1394"/>
      <c r="AM181" s="1394">
        <v>0</v>
      </c>
      <c r="AN181" s="1394">
        <v>0</v>
      </c>
      <c r="AO181" s="1394">
        <v>0</v>
      </c>
      <c r="AP181" s="1394">
        <v>0</v>
      </c>
      <c r="AQ181" s="1394">
        <v>0</v>
      </c>
      <c r="AR181" s="1394"/>
      <c r="AS181" s="1394">
        <v>53.117351198817147</v>
      </c>
      <c r="AT181" s="1394">
        <v>2.1996249610866569</v>
      </c>
      <c r="AU181" s="1394">
        <v>29.643532712059141</v>
      </c>
      <c r="AV181" s="1394">
        <v>26.570354650326426</v>
      </c>
      <c r="AW181" s="1394">
        <v>111.53086352228937</v>
      </c>
      <c r="AX181" s="1394"/>
      <c r="AY181" s="1394">
        <v>38.888878619555477</v>
      </c>
      <c r="AZ181" s="1394">
        <v>1.6777716080445122</v>
      </c>
      <c r="BA181" s="1394">
        <v>33.121109548039961</v>
      </c>
      <c r="BB181" s="1394">
        <v>28.968274764836046</v>
      </c>
      <c r="BC181" s="1394">
        <v>102.65603454047599</v>
      </c>
      <c r="BD181" s="1394"/>
      <c r="BE181" s="1394">
        <v>298.72360756649948</v>
      </c>
      <c r="BF181" s="1394">
        <v>12.787517024476042</v>
      </c>
      <c r="BG181" s="1394">
        <v>238.12268090455731</v>
      </c>
      <c r="BH181" s="1394">
        <v>913.03465890637187</v>
      </c>
      <c r="BI181" s="1394">
        <v>1462.6684644019047</v>
      </c>
      <c r="BJ181" s="1374"/>
    </row>
    <row r="182" spans="1:62">
      <c r="A182" s="1396">
        <v>23</v>
      </c>
      <c r="B182" s="1385" t="s">
        <v>909</v>
      </c>
      <c r="C182" s="1394">
        <v>551.8113984520304</v>
      </c>
      <c r="D182" s="1394">
        <v>31.597383528349049</v>
      </c>
      <c r="E182" s="1394">
        <v>1163.0694007348311</v>
      </c>
      <c r="F182" s="1394">
        <v>243.93722475993687</v>
      </c>
      <c r="G182" s="1394">
        <v>1990.4154074751475</v>
      </c>
      <c r="H182" s="1394"/>
      <c r="I182" s="1394">
        <v>41.303248387128036</v>
      </c>
      <c r="J182" s="1394">
        <v>2.3650736173913955</v>
      </c>
      <c r="K182" s="1394">
        <v>87.056092869373558</v>
      </c>
      <c r="L182" s="1394">
        <v>18.258774308378513</v>
      </c>
      <c r="M182" s="1394">
        <v>148.9831891822715</v>
      </c>
      <c r="N182" s="1394"/>
      <c r="O182" s="1394">
        <v>38.990266477448856</v>
      </c>
      <c r="P182" s="1394">
        <v>2.232629494817477</v>
      </c>
      <c r="Q182" s="1394">
        <v>82.180951668688635</v>
      </c>
      <c r="R182" s="1394">
        <v>17.236282947109309</v>
      </c>
      <c r="S182" s="1394">
        <v>140.64013058806427</v>
      </c>
      <c r="T182" s="1394"/>
      <c r="U182" s="1394">
        <v>0</v>
      </c>
      <c r="V182" s="1394">
        <v>0</v>
      </c>
      <c r="W182" s="1394">
        <v>0</v>
      </c>
      <c r="X182" s="1394">
        <v>176.7448947477327</v>
      </c>
      <c r="Y182" s="1394">
        <v>176.7448947477327</v>
      </c>
      <c r="Z182" s="1394"/>
      <c r="AA182" s="1394">
        <v>0</v>
      </c>
      <c r="AB182" s="1394">
        <v>0</v>
      </c>
      <c r="AC182" s="1394">
        <v>0</v>
      </c>
      <c r="AD182" s="1394">
        <v>0</v>
      </c>
      <c r="AE182" s="1394">
        <v>0</v>
      </c>
      <c r="AF182" s="1394"/>
      <c r="AG182" s="1394">
        <v>0</v>
      </c>
      <c r="AH182" s="1394">
        <v>0</v>
      </c>
      <c r="AI182" s="1394">
        <v>0</v>
      </c>
      <c r="AJ182" s="1394">
        <v>0</v>
      </c>
      <c r="AK182" s="1394">
        <v>0</v>
      </c>
      <c r="AL182" s="1394"/>
      <c r="AM182" s="1394">
        <v>0</v>
      </c>
      <c r="AN182" s="1394">
        <v>0</v>
      </c>
      <c r="AO182" s="1394">
        <v>0</v>
      </c>
      <c r="AP182" s="1394">
        <v>0</v>
      </c>
      <c r="AQ182" s="1394">
        <v>0</v>
      </c>
      <c r="AR182" s="1394"/>
      <c r="AS182" s="1394">
        <v>10.904057574201799</v>
      </c>
      <c r="AT182" s="1394">
        <v>0.62437943499132842</v>
      </c>
      <c r="AU182" s="1394">
        <v>22.982808517514627</v>
      </c>
      <c r="AV182" s="1394">
        <v>4.8203164174119255</v>
      </c>
      <c r="AW182" s="1394">
        <v>39.331561944119677</v>
      </c>
      <c r="AX182" s="1394"/>
      <c r="AY182" s="1394">
        <v>58.815825703270328</v>
      </c>
      <c r="AZ182" s="1394">
        <v>3.3678648311653485</v>
      </c>
      <c r="BA182" s="1394">
        <v>123.96787624598802</v>
      </c>
      <c r="BB182" s="1394">
        <v>26.000494615131004</v>
      </c>
      <c r="BC182" s="1394">
        <v>212.15206139555471</v>
      </c>
      <c r="BD182" s="1394"/>
      <c r="BE182" s="1394">
        <v>701.82479659407943</v>
      </c>
      <c r="BF182" s="1394">
        <v>40.1873309067146</v>
      </c>
      <c r="BG182" s="1394">
        <v>1479.2571300363961</v>
      </c>
      <c r="BH182" s="1394">
        <v>486.9979877957004</v>
      </c>
      <c r="BI182" s="1394">
        <v>2708.2672453328905</v>
      </c>
      <c r="BJ182" s="1374"/>
    </row>
    <row r="183" spans="1:62">
      <c r="A183" s="1396">
        <v>24</v>
      </c>
      <c r="B183" s="1385" t="s">
        <v>910</v>
      </c>
      <c r="C183" s="1394">
        <v>486.4794585354179</v>
      </c>
      <c r="D183" s="1394">
        <v>5.678643846720747</v>
      </c>
      <c r="E183" s="1394">
        <v>611.40498504878167</v>
      </c>
      <c r="F183" s="1394">
        <v>710.35997449720344</v>
      </c>
      <c r="G183" s="1394">
        <v>1813.9230619281238</v>
      </c>
      <c r="H183" s="1394"/>
      <c r="I183" s="1394">
        <v>0</v>
      </c>
      <c r="J183" s="1394">
        <v>0</v>
      </c>
      <c r="K183" s="1394">
        <v>0</v>
      </c>
      <c r="L183" s="1394">
        <v>0</v>
      </c>
      <c r="M183" s="1394">
        <v>0</v>
      </c>
      <c r="N183" s="1394"/>
      <c r="O183" s="1394">
        <v>0</v>
      </c>
      <c r="P183" s="1394">
        <v>0</v>
      </c>
      <c r="Q183" s="1394">
        <v>0</v>
      </c>
      <c r="R183" s="1394">
        <v>0</v>
      </c>
      <c r="S183" s="1394">
        <v>0</v>
      </c>
      <c r="T183" s="1394"/>
      <c r="U183" s="1394">
        <v>0</v>
      </c>
      <c r="V183" s="1394">
        <v>0</v>
      </c>
      <c r="W183" s="1394">
        <v>0</v>
      </c>
      <c r="X183" s="1394">
        <v>111.45912794547459</v>
      </c>
      <c r="Y183" s="1394">
        <v>111.45912794547459</v>
      </c>
      <c r="Z183" s="1394"/>
      <c r="AA183" s="1394">
        <v>0</v>
      </c>
      <c r="AB183" s="1394">
        <v>0</v>
      </c>
      <c r="AC183" s="1394">
        <v>0</v>
      </c>
      <c r="AD183" s="1394">
        <v>0</v>
      </c>
      <c r="AE183" s="1394">
        <v>0</v>
      </c>
      <c r="AF183" s="1394"/>
      <c r="AG183" s="1394">
        <v>0</v>
      </c>
      <c r="AH183" s="1394">
        <v>0</v>
      </c>
      <c r="AI183" s="1394">
        <v>0</v>
      </c>
      <c r="AJ183" s="1394">
        <v>0</v>
      </c>
      <c r="AK183" s="1394">
        <v>0</v>
      </c>
      <c r="AL183" s="1394"/>
      <c r="AM183" s="1394">
        <v>0</v>
      </c>
      <c r="AN183" s="1394">
        <v>0</v>
      </c>
      <c r="AO183" s="1394">
        <v>0</v>
      </c>
      <c r="AP183" s="1394">
        <v>0</v>
      </c>
      <c r="AQ183" s="1394">
        <v>0</v>
      </c>
      <c r="AR183" s="1394"/>
      <c r="AS183" s="1394">
        <v>0</v>
      </c>
      <c r="AT183" s="1394">
        <v>0</v>
      </c>
      <c r="AU183" s="1394">
        <v>0</v>
      </c>
      <c r="AV183" s="1394">
        <v>0</v>
      </c>
      <c r="AW183" s="1394">
        <v>0</v>
      </c>
      <c r="AX183" s="1394"/>
      <c r="AY183" s="1394">
        <v>59.467439943618146</v>
      </c>
      <c r="AZ183" s="1394">
        <v>0.69415965256316592</v>
      </c>
      <c r="BA183" s="1394">
        <v>74.73838533507184</v>
      </c>
      <c r="BB183" s="1394">
        <v>86.83468208285521</v>
      </c>
      <c r="BC183" s="1394">
        <v>221.73466701410837</v>
      </c>
      <c r="BD183" s="1394"/>
      <c r="BE183" s="1394">
        <v>545.94689847903601</v>
      </c>
      <c r="BF183" s="1394">
        <v>6.3728034992839131</v>
      </c>
      <c r="BG183" s="1394">
        <v>686.14337038385349</v>
      </c>
      <c r="BH183" s="1394">
        <v>908.65378452553318</v>
      </c>
      <c r="BI183" s="1394">
        <v>2147.1168568877065</v>
      </c>
      <c r="BJ183" s="1374"/>
    </row>
    <row r="184" spans="1:62" ht="25.5">
      <c r="A184" s="1396">
        <v>25</v>
      </c>
      <c r="B184" s="1398" t="s">
        <v>911</v>
      </c>
      <c r="C184" s="1394">
        <v>0</v>
      </c>
      <c r="D184" s="1394">
        <v>7.5819148137716641E-3</v>
      </c>
      <c r="E184" s="1394">
        <v>18.937677681518451</v>
      </c>
      <c r="F184" s="1394">
        <v>19.791795254968974</v>
      </c>
      <c r="G184" s="1394">
        <v>38.737054851301195</v>
      </c>
      <c r="H184" s="1394"/>
      <c r="I184" s="1394">
        <v>5.7033112883307648</v>
      </c>
      <c r="J184" s="1394">
        <v>6.9030017647799813E-2</v>
      </c>
      <c r="K184" s="1394">
        <v>172.41927094578585</v>
      </c>
      <c r="L184" s="1394">
        <v>180.19563781573422</v>
      </c>
      <c r="M184" s="1394">
        <v>358.3872500674986</v>
      </c>
      <c r="N184" s="1394"/>
      <c r="O184" s="1394">
        <v>0</v>
      </c>
      <c r="P184" s="1394">
        <v>0</v>
      </c>
      <c r="Q184" s="1394">
        <v>0</v>
      </c>
      <c r="R184" s="1394">
        <v>0</v>
      </c>
      <c r="S184" s="1394">
        <v>0</v>
      </c>
      <c r="T184" s="1394"/>
      <c r="U184" s="1394">
        <v>0</v>
      </c>
      <c r="V184" s="1394">
        <v>0</v>
      </c>
      <c r="W184" s="1394">
        <v>0</v>
      </c>
      <c r="X184" s="1394">
        <v>10.325726321306579</v>
      </c>
      <c r="Y184" s="1394">
        <v>10.325726321306579</v>
      </c>
      <c r="Z184" s="1394"/>
      <c r="AA184" s="1394">
        <v>0</v>
      </c>
      <c r="AB184" s="1394">
        <v>0</v>
      </c>
      <c r="AC184" s="1394">
        <v>0</v>
      </c>
      <c r="AD184" s="1394">
        <v>32.070874989729468</v>
      </c>
      <c r="AE184" s="1394">
        <v>32.070874989729468</v>
      </c>
      <c r="AF184" s="1394"/>
      <c r="AG184" s="1394">
        <v>0</v>
      </c>
      <c r="AH184" s="1394">
        <v>0</v>
      </c>
      <c r="AI184" s="1394">
        <v>0</v>
      </c>
      <c r="AJ184" s="1394">
        <v>39.244285081378614</v>
      </c>
      <c r="AK184" s="1394">
        <v>39.244285081378614</v>
      </c>
      <c r="AL184" s="1394"/>
      <c r="AM184" s="1394">
        <v>0</v>
      </c>
      <c r="AN184" s="1394">
        <v>0</v>
      </c>
      <c r="AO184" s="1394">
        <v>0</v>
      </c>
      <c r="AP184" s="1394">
        <v>0</v>
      </c>
      <c r="AQ184" s="1394">
        <v>0</v>
      </c>
      <c r="AR184" s="1394"/>
      <c r="AS184" s="1394">
        <v>3.234756835400967</v>
      </c>
      <c r="AT184" s="1394">
        <v>3.9151873384667281E-2</v>
      </c>
      <c r="AU184" s="1394">
        <v>97.791333323832774</v>
      </c>
      <c r="AV184" s="1394">
        <v>102.20186864541321</v>
      </c>
      <c r="AW184" s="1394">
        <v>203.26711067803163</v>
      </c>
      <c r="AX184" s="1394"/>
      <c r="AY184" s="1394">
        <v>0</v>
      </c>
      <c r="AZ184" s="1394">
        <v>3.639866453361867E-3</v>
      </c>
      <c r="BA184" s="1394">
        <v>9.0914524088735877</v>
      </c>
      <c r="BB184" s="1394">
        <v>9.5014905033642414</v>
      </c>
      <c r="BC184" s="1394">
        <v>18.596582778691193</v>
      </c>
      <c r="BD184" s="1394"/>
      <c r="BE184" s="1394">
        <v>8.9380681237317319</v>
      </c>
      <c r="BF184" s="1394">
        <v>0.11940367229960062</v>
      </c>
      <c r="BG184" s="1394">
        <v>298.23973436001069</v>
      </c>
      <c r="BH184" s="1394">
        <v>393.33167861189537</v>
      </c>
      <c r="BI184" s="1394">
        <v>700.62888476793739</v>
      </c>
      <c r="BJ184" s="1374"/>
    </row>
    <row r="185" spans="1:62">
      <c r="A185" s="1396">
        <v>26</v>
      </c>
      <c r="B185" s="1385" t="s">
        <v>912</v>
      </c>
      <c r="C185" s="1394">
        <v>0</v>
      </c>
      <c r="D185" s="1394">
        <v>0</v>
      </c>
      <c r="E185" s="1394">
        <v>3.0578381025914143</v>
      </c>
      <c r="F185" s="1394">
        <v>10.38650133348238</v>
      </c>
      <c r="G185" s="1394">
        <v>13.444339436073795</v>
      </c>
      <c r="H185" s="1394"/>
      <c r="I185" s="1394">
        <v>1.3701120468997534</v>
      </c>
      <c r="J185" s="1394">
        <v>9.7720079776770462E-3</v>
      </c>
      <c r="K185" s="1394">
        <v>38.359916774547223</v>
      </c>
      <c r="L185" s="1394">
        <v>87.947024301504868</v>
      </c>
      <c r="M185" s="1394">
        <v>127.68682513092952</v>
      </c>
      <c r="N185" s="1394"/>
      <c r="O185" s="1394">
        <v>0</v>
      </c>
      <c r="P185" s="1394">
        <v>0</v>
      </c>
      <c r="Q185" s="1394">
        <v>0</v>
      </c>
      <c r="R185" s="1394">
        <v>0</v>
      </c>
      <c r="S185" s="1394">
        <v>0</v>
      </c>
      <c r="T185" s="1394"/>
      <c r="U185" s="1394">
        <v>0</v>
      </c>
      <c r="V185" s="1394">
        <v>0</v>
      </c>
      <c r="W185" s="1394">
        <v>0</v>
      </c>
      <c r="X185" s="1394">
        <v>7.7885014631136205</v>
      </c>
      <c r="Y185" s="1394">
        <v>7.7885014631136205</v>
      </c>
      <c r="Z185" s="1394"/>
      <c r="AA185" s="1394">
        <v>0</v>
      </c>
      <c r="AB185" s="1394">
        <v>0</v>
      </c>
      <c r="AC185" s="1394">
        <v>0</v>
      </c>
      <c r="AD185" s="1394">
        <v>24.680836865241282</v>
      </c>
      <c r="AE185" s="1394">
        <v>24.680836865241282</v>
      </c>
      <c r="AF185" s="1394"/>
      <c r="AG185" s="1394">
        <v>0</v>
      </c>
      <c r="AH185" s="1394">
        <v>0</v>
      </c>
      <c r="AI185" s="1394">
        <v>0</v>
      </c>
      <c r="AJ185" s="1394">
        <v>83.190088266084047</v>
      </c>
      <c r="AK185" s="1394">
        <v>83.190088266084047</v>
      </c>
      <c r="AL185" s="1394"/>
      <c r="AM185" s="1394">
        <v>0</v>
      </c>
      <c r="AN185" s="1394">
        <v>0</v>
      </c>
      <c r="AO185" s="1394">
        <v>0</v>
      </c>
      <c r="AP185" s="1394">
        <v>0</v>
      </c>
      <c r="AQ185" s="1394">
        <v>0</v>
      </c>
      <c r="AR185" s="1394"/>
      <c r="AS185" s="1394">
        <v>1.8438996120834514</v>
      </c>
      <c r="AT185" s="1394">
        <v>1.3151188444833418E-2</v>
      </c>
      <c r="AU185" s="1394">
        <v>51.624854930799927</v>
      </c>
      <c r="AV185" s="1394">
        <v>118.3592862790906</v>
      </c>
      <c r="AW185" s="1394">
        <v>171.84119201041881</v>
      </c>
      <c r="AX185" s="1394"/>
      <c r="AY185" s="1394">
        <v>0</v>
      </c>
      <c r="AZ185" s="1394">
        <v>1.5050518582286076E-3</v>
      </c>
      <c r="BA185" s="1394">
        <v>8.0166368539232327</v>
      </c>
      <c r="BB185" s="1394">
        <v>18.37958513705998</v>
      </c>
      <c r="BC185" s="1394">
        <v>26.397727042841439</v>
      </c>
      <c r="BD185" s="1394"/>
      <c r="BE185" s="1394">
        <v>3.2140116589832055</v>
      </c>
      <c r="BF185" s="1394">
        <v>2.4428248280739071E-2</v>
      </c>
      <c r="BG185" s="1394">
        <v>101.05924666186181</v>
      </c>
      <c r="BH185" s="1394">
        <v>350.73182364557681</v>
      </c>
      <c r="BI185" s="1394">
        <v>455.02951021470255</v>
      </c>
      <c r="BJ185" s="1374"/>
    </row>
    <row r="186" spans="1:62">
      <c r="A186" s="1396">
        <v>27</v>
      </c>
      <c r="B186" s="1385" t="s">
        <v>913</v>
      </c>
      <c r="C186" s="1394">
        <v>0</v>
      </c>
      <c r="D186" s="1394">
        <v>2.7751059946300814E-3</v>
      </c>
      <c r="E186" s="1394">
        <v>5.6979264364369051</v>
      </c>
      <c r="F186" s="1394">
        <v>6.5636685004089328</v>
      </c>
      <c r="G186" s="1394">
        <v>12.264370042840468</v>
      </c>
      <c r="H186" s="1394"/>
      <c r="I186" s="1394">
        <v>0</v>
      </c>
      <c r="J186" s="1394">
        <v>1.047927932215754E-2</v>
      </c>
      <c r="K186" s="1394">
        <v>46.909404010237893</v>
      </c>
      <c r="L186" s="1394">
        <v>55.577435998744022</v>
      </c>
      <c r="M186" s="1394">
        <v>102.49731928830407</v>
      </c>
      <c r="N186" s="1394"/>
      <c r="O186" s="1394">
        <v>0</v>
      </c>
      <c r="P186" s="1394">
        <v>0</v>
      </c>
      <c r="Q186" s="1394">
        <v>0</v>
      </c>
      <c r="R186" s="1394">
        <v>0</v>
      </c>
      <c r="S186" s="1394">
        <v>0</v>
      </c>
      <c r="T186" s="1394"/>
      <c r="U186" s="1394">
        <v>0</v>
      </c>
      <c r="V186" s="1394">
        <v>0</v>
      </c>
      <c r="W186" s="1394">
        <v>0</v>
      </c>
      <c r="X186" s="1394">
        <v>4.9218827473724378</v>
      </c>
      <c r="Y186" s="1394">
        <v>4.9218827473724378</v>
      </c>
      <c r="Z186" s="1394"/>
      <c r="AA186" s="1394">
        <v>0</v>
      </c>
      <c r="AB186" s="1394">
        <v>0</v>
      </c>
      <c r="AC186" s="1394">
        <v>0</v>
      </c>
      <c r="AD186" s="1394">
        <v>15.596862340343202</v>
      </c>
      <c r="AE186" s="1394">
        <v>15.596862340343202</v>
      </c>
      <c r="AF186" s="1394"/>
      <c r="AG186" s="1394">
        <v>0</v>
      </c>
      <c r="AH186" s="1394">
        <v>0</v>
      </c>
      <c r="AI186" s="1394">
        <v>0</v>
      </c>
      <c r="AJ186" s="1394">
        <v>52.571327376440166</v>
      </c>
      <c r="AK186" s="1394">
        <v>52.571327376440166</v>
      </c>
      <c r="AL186" s="1394"/>
      <c r="AM186" s="1394">
        <v>0</v>
      </c>
      <c r="AN186" s="1394">
        <v>0</v>
      </c>
      <c r="AO186" s="1394">
        <v>0</v>
      </c>
      <c r="AP186" s="1394">
        <v>0</v>
      </c>
      <c r="AQ186" s="1394">
        <v>0</v>
      </c>
      <c r="AR186" s="1394"/>
      <c r="AS186" s="1394">
        <v>0</v>
      </c>
      <c r="AT186" s="1394">
        <v>1.4103035675632002E-2</v>
      </c>
      <c r="AU186" s="1394">
        <v>63.130772445410244</v>
      </c>
      <c r="AV186" s="1394">
        <v>74.796227732296558</v>
      </c>
      <c r="AW186" s="1394">
        <v>137.94110321338243</v>
      </c>
      <c r="AX186" s="1394"/>
      <c r="AY186" s="1394">
        <v>0</v>
      </c>
      <c r="AZ186" s="1394">
        <v>2.5031488477990139E-3</v>
      </c>
      <c r="BA186" s="1394">
        <v>9.8033491363977578</v>
      </c>
      <c r="BB186" s="1394">
        <v>11.614835462044608</v>
      </c>
      <c r="BC186" s="1394">
        <v>21.420687747290167</v>
      </c>
      <c r="BD186" s="1394"/>
      <c r="BE186" s="1394">
        <v>0</v>
      </c>
      <c r="BF186" s="1394">
        <v>2.9860569840218634E-2</v>
      </c>
      <c r="BG186" s="1394">
        <v>125.54145202848281</v>
      </c>
      <c r="BH186" s="1394">
        <v>221.64224015764992</v>
      </c>
      <c r="BI186" s="1394">
        <v>347.21355275597296</v>
      </c>
      <c r="BJ186" s="1374"/>
    </row>
    <row r="187" spans="1:62">
      <c r="A187" s="1396">
        <v>28</v>
      </c>
      <c r="B187" s="1385" t="s">
        <v>914</v>
      </c>
      <c r="C187" s="1394">
        <v>0</v>
      </c>
      <c r="D187" s="1394">
        <v>1.8113770408861748E-2</v>
      </c>
      <c r="E187" s="1394">
        <v>11.395719051628827</v>
      </c>
      <c r="F187" s="1394">
        <v>13.317555335125911</v>
      </c>
      <c r="G187" s="1394">
        <v>24.7313881571636</v>
      </c>
      <c r="H187" s="1394"/>
      <c r="I187" s="1394">
        <v>0</v>
      </c>
      <c r="J187" s="1394">
        <v>0.16491795564897746</v>
      </c>
      <c r="K187" s="1394">
        <v>103.75303687327838</v>
      </c>
      <c r="L187" s="1394">
        <v>121.25051552141825</v>
      </c>
      <c r="M187" s="1394">
        <v>225.16847035034561</v>
      </c>
      <c r="N187" s="1394"/>
      <c r="O187" s="1394">
        <v>0</v>
      </c>
      <c r="P187" s="1394">
        <v>0</v>
      </c>
      <c r="Q187" s="1394">
        <v>0</v>
      </c>
      <c r="R187" s="1394">
        <v>0</v>
      </c>
      <c r="S187" s="1394">
        <v>0</v>
      </c>
      <c r="T187" s="1394"/>
      <c r="U187" s="1394">
        <v>0</v>
      </c>
      <c r="V187" s="1394">
        <v>0</v>
      </c>
      <c r="W187" s="1394">
        <v>0</v>
      </c>
      <c r="X187" s="1394">
        <v>6.948001931499471</v>
      </c>
      <c r="Y187" s="1394">
        <v>6.948001931499471</v>
      </c>
      <c r="Z187" s="1394"/>
      <c r="AA187" s="1394">
        <v>0</v>
      </c>
      <c r="AB187" s="1394">
        <v>0</v>
      </c>
      <c r="AC187" s="1394">
        <v>0</v>
      </c>
      <c r="AD187" s="1394">
        <v>21.579934857824366</v>
      </c>
      <c r="AE187" s="1394">
        <v>21.579934857824366</v>
      </c>
      <c r="AF187" s="1394"/>
      <c r="AG187" s="1394">
        <v>0</v>
      </c>
      <c r="AH187" s="1394">
        <v>0</v>
      </c>
      <c r="AI187" s="1394">
        <v>0</v>
      </c>
      <c r="AJ187" s="1394">
        <v>26.406797939540194</v>
      </c>
      <c r="AK187" s="1394">
        <v>26.406797939540194</v>
      </c>
      <c r="AL187" s="1394"/>
      <c r="AM187" s="1394">
        <v>0</v>
      </c>
      <c r="AN187" s="1394">
        <v>0</v>
      </c>
      <c r="AO187" s="1394">
        <v>0</v>
      </c>
      <c r="AP187" s="1394">
        <v>0</v>
      </c>
      <c r="AQ187" s="1394">
        <v>0</v>
      </c>
      <c r="AR187" s="1394"/>
      <c r="AS187" s="1394">
        <v>0</v>
      </c>
      <c r="AT187" s="1394">
        <v>9.3536799474260884E-2</v>
      </c>
      <c r="AU187" s="1394">
        <v>58.845787692867312</v>
      </c>
      <c r="AV187" s="1394">
        <v>68.769862637743529</v>
      </c>
      <c r="AW187" s="1394">
        <v>127.7091871300851</v>
      </c>
      <c r="AX187" s="1394"/>
      <c r="AY187" s="1394">
        <v>0</v>
      </c>
      <c r="AZ187" s="1394">
        <v>8.6959174396628001E-3</v>
      </c>
      <c r="BA187" s="1394">
        <v>5.4707678082347879</v>
      </c>
      <c r="BB187" s="1394">
        <v>6.3933879627699799</v>
      </c>
      <c r="BC187" s="1394">
        <v>11.872851688444431</v>
      </c>
      <c r="BD187" s="1394"/>
      <c r="BE187" s="1394">
        <v>0</v>
      </c>
      <c r="BF187" s="1394">
        <v>0.2852644429717629</v>
      </c>
      <c r="BG187" s="1394">
        <v>179.46531142600929</v>
      </c>
      <c r="BH187" s="1394">
        <v>264.66605618592172</v>
      </c>
      <c r="BI187" s="1394">
        <v>444.41663205490278</v>
      </c>
      <c r="BJ187" s="1374"/>
    </row>
    <row r="188" spans="1:62">
      <c r="A188" s="1396">
        <v>29</v>
      </c>
      <c r="B188" s="1385" t="s">
        <v>915</v>
      </c>
      <c r="C188" s="1394">
        <v>1.7185751583076516</v>
      </c>
      <c r="D188" s="1394">
        <v>3.4475976108349862</v>
      </c>
      <c r="E188" s="1394">
        <v>10.321866142977948</v>
      </c>
      <c r="F188" s="1394">
        <v>9.2476063618085522</v>
      </c>
      <c r="G188" s="1394">
        <v>24.735645273929137</v>
      </c>
      <c r="H188" s="1394"/>
      <c r="I188" s="1394">
        <v>13.946508617442545</v>
      </c>
      <c r="J188" s="1394">
        <v>27.97779867616185</v>
      </c>
      <c r="K188" s="1394">
        <v>83.76357264053992</v>
      </c>
      <c r="L188" s="1394">
        <v>75.045784987770389</v>
      </c>
      <c r="M188" s="1394">
        <v>200.73366492191471</v>
      </c>
      <c r="N188" s="1394"/>
      <c r="O188" s="1394">
        <v>0</v>
      </c>
      <c r="P188" s="1394">
        <v>0</v>
      </c>
      <c r="Q188" s="1394">
        <v>0</v>
      </c>
      <c r="R188" s="1394">
        <v>0</v>
      </c>
      <c r="S188" s="1394">
        <v>0</v>
      </c>
      <c r="T188" s="1394"/>
      <c r="U188" s="1394">
        <v>0</v>
      </c>
      <c r="V188" s="1394">
        <v>0</v>
      </c>
      <c r="W188" s="1394">
        <v>0</v>
      </c>
      <c r="X188" s="1394">
        <v>9.3006880693352585</v>
      </c>
      <c r="Y188" s="1394">
        <v>9.3006880693352585</v>
      </c>
      <c r="Z188" s="1394"/>
      <c r="AA188" s="1394">
        <v>0</v>
      </c>
      <c r="AB188" s="1394">
        <v>0</v>
      </c>
      <c r="AC188" s="1394">
        <v>0</v>
      </c>
      <c r="AD188" s="1394">
        <v>28.556582341911913</v>
      </c>
      <c r="AE188" s="1394">
        <v>28.556582341911913</v>
      </c>
      <c r="AF188" s="1394"/>
      <c r="AG188" s="1394">
        <v>0</v>
      </c>
      <c r="AH188" s="1394">
        <v>0</v>
      </c>
      <c r="AI188" s="1394">
        <v>0</v>
      </c>
      <c r="AJ188" s="1394">
        <v>57.113164683823825</v>
      </c>
      <c r="AK188" s="1394">
        <v>57.113164683823825</v>
      </c>
      <c r="AL188" s="1394"/>
      <c r="AM188" s="1394">
        <v>0</v>
      </c>
      <c r="AN188" s="1394">
        <v>0</v>
      </c>
      <c r="AO188" s="1394">
        <v>0</v>
      </c>
      <c r="AP188" s="1394">
        <v>0</v>
      </c>
      <c r="AQ188" s="1394">
        <v>0</v>
      </c>
      <c r="AR188" s="1394"/>
      <c r="AS188" s="1394">
        <v>17.73300316423229</v>
      </c>
      <c r="AT188" s="1394">
        <v>35.573806037170804</v>
      </c>
      <c r="AU188" s="1394">
        <v>106.50548746116783</v>
      </c>
      <c r="AV188" s="1394">
        <v>95.420809548423264</v>
      </c>
      <c r="AW188" s="1394">
        <v>255.23310621099421</v>
      </c>
      <c r="AX188" s="1394"/>
      <c r="AY188" s="1394">
        <v>2.3770614581537055</v>
      </c>
      <c r="AZ188" s="1394">
        <v>4.7685731777996425</v>
      </c>
      <c r="BA188" s="1394">
        <v>14.276774609529324</v>
      </c>
      <c r="BB188" s="1394">
        <v>12.790903299497698</v>
      </c>
      <c r="BC188" s="1394">
        <v>34.213312544980369</v>
      </c>
      <c r="BD188" s="1394"/>
      <c r="BE188" s="1394">
        <v>35.775148398136189</v>
      </c>
      <c r="BF188" s="1394">
        <v>71.767775501967279</v>
      </c>
      <c r="BG188" s="1394">
        <v>214.86770085421503</v>
      </c>
      <c r="BH188" s="1394">
        <v>287.47553929257089</v>
      </c>
      <c r="BI188" s="1394">
        <v>609.88616404688946</v>
      </c>
      <c r="BJ188" s="1374"/>
    </row>
    <row r="189" spans="1:62">
      <c r="A189" s="1396">
        <v>30</v>
      </c>
      <c r="B189" s="1385" t="s">
        <v>916</v>
      </c>
      <c r="C189" s="1394">
        <v>0</v>
      </c>
      <c r="D189" s="1394">
        <v>0</v>
      </c>
      <c r="E189" s="1394">
        <v>0</v>
      </c>
      <c r="F189" s="1394">
        <v>0</v>
      </c>
      <c r="G189" s="1394">
        <v>0</v>
      </c>
      <c r="H189" s="1394"/>
      <c r="I189" s="1394">
        <v>0</v>
      </c>
      <c r="J189" s="1394">
        <v>22.127570937854504</v>
      </c>
      <c r="K189" s="1394">
        <v>42.843218188324009</v>
      </c>
      <c r="L189" s="1394">
        <v>62.513156762711205</v>
      </c>
      <c r="M189" s="1394">
        <v>127.48394588888972</v>
      </c>
      <c r="N189" s="1394"/>
      <c r="O189" s="1394">
        <v>0</v>
      </c>
      <c r="P189" s="1394">
        <v>0</v>
      </c>
      <c r="Q189" s="1394">
        <v>0</v>
      </c>
      <c r="R189" s="1394">
        <v>0</v>
      </c>
      <c r="S189" s="1394">
        <v>0</v>
      </c>
      <c r="T189" s="1394"/>
      <c r="U189" s="1394">
        <v>0</v>
      </c>
      <c r="V189" s="1394">
        <v>0</v>
      </c>
      <c r="W189" s="1394">
        <v>0</v>
      </c>
      <c r="X189" s="1394">
        <v>9.2360138613347686</v>
      </c>
      <c r="Y189" s="1394">
        <v>9.2360138613347686</v>
      </c>
      <c r="Z189" s="1394"/>
      <c r="AA189" s="1394">
        <v>0</v>
      </c>
      <c r="AB189" s="1394">
        <v>0</v>
      </c>
      <c r="AC189" s="1394">
        <v>0</v>
      </c>
      <c r="AD189" s="1394">
        <v>26.79723110550081</v>
      </c>
      <c r="AE189" s="1394">
        <v>26.79723110550081</v>
      </c>
      <c r="AF189" s="1394"/>
      <c r="AG189" s="1394">
        <v>0</v>
      </c>
      <c r="AH189" s="1394">
        <v>0</v>
      </c>
      <c r="AI189" s="1394">
        <v>0</v>
      </c>
      <c r="AJ189" s="1394">
        <v>0</v>
      </c>
      <c r="AK189" s="1394">
        <v>0</v>
      </c>
      <c r="AL189" s="1394"/>
      <c r="AM189" s="1394">
        <v>0</v>
      </c>
      <c r="AN189" s="1394">
        <v>0</v>
      </c>
      <c r="AO189" s="1394">
        <v>0</v>
      </c>
      <c r="AP189" s="1394">
        <v>0</v>
      </c>
      <c r="AQ189" s="1394">
        <v>0</v>
      </c>
      <c r="AR189" s="1394"/>
      <c r="AS189" s="1394">
        <v>0</v>
      </c>
      <c r="AT189" s="1394">
        <v>27.159988310144946</v>
      </c>
      <c r="AU189" s="1394">
        <v>38.260757574760596</v>
      </c>
      <c r="AV189" s="1394">
        <v>56.943174108245572</v>
      </c>
      <c r="AW189" s="1394">
        <v>122.36391999315111</v>
      </c>
      <c r="AX189" s="1394"/>
      <c r="AY189" s="1394">
        <v>0</v>
      </c>
      <c r="AZ189" s="1394">
        <v>3.7930004018218462</v>
      </c>
      <c r="BA189" s="1394">
        <v>7.8270406978434925</v>
      </c>
      <c r="BB189" s="1394">
        <v>11.366743509552947</v>
      </c>
      <c r="BC189" s="1394">
        <v>22.986784609218287</v>
      </c>
      <c r="BD189" s="1394"/>
      <c r="BE189" s="1394">
        <v>0</v>
      </c>
      <c r="BF189" s="1394">
        <v>53.080559649821296</v>
      </c>
      <c r="BG189" s="1394">
        <v>88.931016460928106</v>
      </c>
      <c r="BH189" s="1394">
        <v>166.85631934734531</v>
      </c>
      <c r="BI189" s="1394">
        <v>308.86789545809472</v>
      </c>
      <c r="BJ189" s="1374"/>
    </row>
    <row r="190" spans="1:62">
      <c r="A190" s="1396">
        <v>31</v>
      </c>
      <c r="B190" s="1385" t="s">
        <v>917</v>
      </c>
      <c r="C190" s="1394">
        <v>0</v>
      </c>
      <c r="D190" s="1394">
        <v>0</v>
      </c>
      <c r="E190" s="1394">
        <v>0</v>
      </c>
      <c r="F190" s="1394">
        <v>0</v>
      </c>
      <c r="G190" s="1394">
        <v>0</v>
      </c>
      <c r="H190" s="1394"/>
      <c r="I190" s="1394">
        <v>0</v>
      </c>
      <c r="J190" s="1394">
        <v>1.0923826170785926</v>
      </c>
      <c r="K190" s="1394">
        <v>18.842920280921938</v>
      </c>
      <c r="L190" s="1394">
        <v>9.2594555605966189</v>
      </c>
      <c r="M190" s="1394">
        <v>29.19475845859715</v>
      </c>
      <c r="N190" s="1394"/>
      <c r="O190" s="1394">
        <v>0</v>
      </c>
      <c r="P190" s="1394">
        <v>0.50812423838648346</v>
      </c>
      <c r="Q190" s="1394">
        <v>10.490816856963541</v>
      </c>
      <c r="R190" s="1394">
        <v>5.0831782904632146</v>
      </c>
      <c r="S190" s="1394">
        <v>16.082119385813236</v>
      </c>
      <c r="T190" s="1394"/>
      <c r="U190" s="1394">
        <v>0</v>
      </c>
      <c r="V190" s="1394">
        <v>0</v>
      </c>
      <c r="W190" s="1394">
        <v>0</v>
      </c>
      <c r="X190" s="1394">
        <v>53.503397429852221</v>
      </c>
      <c r="Y190" s="1394">
        <v>53.503397429852221</v>
      </c>
      <c r="Z190" s="1394"/>
      <c r="AA190" s="1394">
        <v>0</v>
      </c>
      <c r="AB190" s="1394">
        <v>0</v>
      </c>
      <c r="AC190" s="1394">
        <v>0</v>
      </c>
      <c r="AD190" s="1394">
        <v>12.366541232722703</v>
      </c>
      <c r="AE190" s="1394">
        <v>12.366541232722703</v>
      </c>
      <c r="AF190" s="1394"/>
      <c r="AG190" s="1394">
        <v>0</v>
      </c>
      <c r="AH190" s="1394">
        <v>0</v>
      </c>
      <c r="AI190" s="1394">
        <v>0</v>
      </c>
      <c r="AJ190" s="1394">
        <v>0</v>
      </c>
      <c r="AK190" s="1394">
        <v>0</v>
      </c>
      <c r="AL190" s="1394"/>
      <c r="AM190" s="1394">
        <v>0</v>
      </c>
      <c r="AN190" s="1394">
        <v>0</v>
      </c>
      <c r="AO190" s="1394">
        <v>0</v>
      </c>
      <c r="AP190" s="1394">
        <v>0</v>
      </c>
      <c r="AQ190" s="1394">
        <v>0</v>
      </c>
      <c r="AR190" s="1394"/>
      <c r="AS190" s="1394">
        <v>0</v>
      </c>
      <c r="AT190" s="1394">
        <v>0.39511416790773701</v>
      </c>
      <c r="AU190" s="1394">
        <v>4.9587438542061548</v>
      </c>
      <c r="AV190" s="1394">
        <v>2.4854651517942101</v>
      </c>
      <c r="AW190" s="1394">
        <v>7.8393231739081024</v>
      </c>
      <c r="AX190" s="1394"/>
      <c r="AY190" s="1394">
        <v>0</v>
      </c>
      <c r="AZ190" s="1394">
        <v>0.30137470913416181</v>
      </c>
      <c r="BA190" s="1394">
        <v>5.5404698222428337</v>
      </c>
      <c r="BB190" s="1394">
        <v>2.7097732937002799</v>
      </c>
      <c r="BC190" s="1394">
        <v>8.5516178250772761</v>
      </c>
      <c r="BD190" s="1394"/>
      <c r="BE190" s="1394">
        <v>0</v>
      </c>
      <c r="BF190" s="1394">
        <v>2.296995732506975</v>
      </c>
      <c r="BG190" s="1394">
        <v>39.832950814334467</v>
      </c>
      <c r="BH190" s="1394">
        <v>85.40781095912925</v>
      </c>
      <c r="BI190" s="1394">
        <v>127.53775750597069</v>
      </c>
      <c r="BJ190" s="1374"/>
    </row>
    <row r="191" spans="1:62">
      <c r="A191" s="1396">
        <v>32</v>
      </c>
      <c r="B191" s="1385" t="s">
        <v>918</v>
      </c>
      <c r="C191" s="1394">
        <v>0</v>
      </c>
      <c r="D191" s="1394">
        <v>0</v>
      </c>
      <c r="E191" s="1394">
        <v>0</v>
      </c>
      <c r="F191" s="1394">
        <v>0</v>
      </c>
      <c r="G191" s="1394">
        <v>0</v>
      </c>
      <c r="H191" s="1394"/>
      <c r="I191" s="1394">
        <v>0</v>
      </c>
      <c r="J191" s="1394">
        <v>1.4760323195320333</v>
      </c>
      <c r="K191" s="1394">
        <v>25.46063887705143</v>
      </c>
      <c r="L191" s="1394">
        <v>12.511418119470044</v>
      </c>
      <c r="M191" s="1394">
        <v>39.448089316053512</v>
      </c>
      <c r="N191" s="1394"/>
      <c r="O191" s="1394">
        <v>0</v>
      </c>
      <c r="P191" s="1394">
        <v>0.68657976286901023</v>
      </c>
      <c r="Q191" s="1394">
        <v>14.175239057338075</v>
      </c>
      <c r="R191" s="1394">
        <v>6.8684134344179943</v>
      </c>
      <c r="S191" s="1394">
        <v>21.730232254625079</v>
      </c>
      <c r="T191" s="1394"/>
      <c r="U191" s="1394">
        <v>0</v>
      </c>
      <c r="V191" s="1394">
        <v>0</v>
      </c>
      <c r="W191" s="1394">
        <v>0</v>
      </c>
      <c r="X191" s="1394">
        <v>72.29403194132594</v>
      </c>
      <c r="Y191" s="1394">
        <v>72.29403194132594</v>
      </c>
      <c r="Z191" s="1394"/>
      <c r="AA191" s="1394">
        <v>0</v>
      </c>
      <c r="AB191" s="1394">
        <v>0</v>
      </c>
      <c r="AC191" s="1394">
        <v>0</v>
      </c>
      <c r="AD191" s="1394">
        <v>16.709726294565304</v>
      </c>
      <c r="AE191" s="1394">
        <v>16.709726294565304</v>
      </c>
      <c r="AF191" s="1394"/>
      <c r="AG191" s="1394">
        <v>0</v>
      </c>
      <c r="AH191" s="1394">
        <v>0</v>
      </c>
      <c r="AI191" s="1394">
        <v>0</v>
      </c>
      <c r="AJ191" s="1394">
        <v>0</v>
      </c>
      <c r="AK191" s="1394">
        <v>0</v>
      </c>
      <c r="AL191" s="1394"/>
      <c r="AM191" s="1394">
        <v>0</v>
      </c>
      <c r="AN191" s="1394">
        <v>0</v>
      </c>
      <c r="AO191" s="1394">
        <v>0</v>
      </c>
      <c r="AP191" s="1394">
        <v>0</v>
      </c>
      <c r="AQ191" s="1394">
        <v>0</v>
      </c>
      <c r="AR191" s="1394"/>
      <c r="AS191" s="1394">
        <v>0</v>
      </c>
      <c r="AT191" s="1394">
        <v>0.53388004589134475</v>
      </c>
      <c r="AU191" s="1394">
        <v>6.700277062869568</v>
      </c>
      <c r="AV191" s="1394">
        <v>3.3583717241217337</v>
      </c>
      <c r="AW191" s="1394">
        <v>10.592528832882646</v>
      </c>
      <c r="AX191" s="1394"/>
      <c r="AY191" s="1394">
        <v>0</v>
      </c>
      <c r="AZ191" s="1394">
        <v>0.40721886637233473</v>
      </c>
      <c r="BA191" s="1394">
        <v>7.4863078148322018</v>
      </c>
      <c r="BB191" s="1394">
        <v>3.661457897236585</v>
      </c>
      <c r="BC191" s="1394">
        <v>11.554984578441122</v>
      </c>
      <c r="BD191" s="1394"/>
      <c r="BE191" s="1394">
        <v>0</v>
      </c>
      <c r="BF191" s="1394">
        <v>3.103710994664723</v>
      </c>
      <c r="BG191" s="1394">
        <v>53.822462812091274</v>
      </c>
      <c r="BH191" s="1394">
        <v>115.40341941113761</v>
      </c>
      <c r="BI191" s="1394">
        <v>172.3295932178936</v>
      </c>
      <c r="BJ191" s="1374"/>
    </row>
    <row r="192" spans="1:62">
      <c r="A192" s="1396">
        <v>36</v>
      </c>
      <c r="B192" s="1385" t="s">
        <v>919</v>
      </c>
      <c r="C192" s="1394">
        <v>0</v>
      </c>
      <c r="D192" s="1394">
        <v>0</v>
      </c>
      <c r="E192" s="1394">
        <v>0</v>
      </c>
      <c r="F192" s="1394">
        <v>0</v>
      </c>
      <c r="G192" s="1394">
        <v>0</v>
      </c>
      <c r="H192" s="1394"/>
      <c r="I192" s="1394">
        <v>0</v>
      </c>
      <c r="J192" s="1394">
        <v>1.5693800118955248</v>
      </c>
      <c r="K192" s="1394">
        <v>7.3275078532335289</v>
      </c>
      <c r="L192" s="1394">
        <v>49.702760002625382</v>
      </c>
      <c r="M192" s="1394">
        <v>58.599647867754435</v>
      </c>
      <c r="N192" s="1394"/>
      <c r="O192" s="1394">
        <v>0</v>
      </c>
      <c r="P192" s="1394">
        <v>0.73000065253327906</v>
      </c>
      <c r="Q192" s="1394">
        <v>4.0795981599553786</v>
      </c>
      <c r="R192" s="1394">
        <v>27.285404521685479</v>
      </c>
      <c r="S192" s="1394">
        <v>32.095003334174137</v>
      </c>
      <c r="T192" s="1394"/>
      <c r="U192" s="1394">
        <v>0</v>
      </c>
      <c r="V192" s="1394">
        <v>0</v>
      </c>
      <c r="W192" s="1394">
        <v>0</v>
      </c>
      <c r="X192" s="1394">
        <v>287.19469566844418</v>
      </c>
      <c r="Y192" s="1394">
        <v>287.19469566844418</v>
      </c>
      <c r="Z192" s="1394"/>
      <c r="AA192" s="1394">
        <v>0</v>
      </c>
      <c r="AB192" s="1394">
        <v>0</v>
      </c>
      <c r="AC192" s="1394">
        <v>0</v>
      </c>
      <c r="AD192" s="1394">
        <v>66.380925631116</v>
      </c>
      <c r="AE192" s="1394">
        <v>66.380925631116</v>
      </c>
      <c r="AF192" s="1394"/>
      <c r="AG192" s="1394">
        <v>0</v>
      </c>
      <c r="AH192" s="1394">
        <v>0</v>
      </c>
      <c r="AI192" s="1394">
        <v>0</v>
      </c>
      <c r="AJ192" s="1394">
        <v>0</v>
      </c>
      <c r="AK192" s="1394">
        <v>0</v>
      </c>
      <c r="AL192" s="1394"/>
      <c r="AM192" s="1394">
        <v>0</v>
      </c>
      <c r="AN192" s="1394">
        <v>0</v>
      </c>
      <c r="AO192" s="1394">
        <v>0</v>
      </c>
      <c r="AP192" s="1394">
        <v>0</v>
      </c>
      <c r="AQ192" s="1394">
        <v>0</v>
      </c>
      <c r="AR192" s="1394"/>
      <c r="AS192" s="1394">
        <v>0</v>
      </c>
      <c r="AT192" s="1394">
        <v>0.56764385283743679</v>
      </c>
      <c r="AU192" s="1394">
        <v>1.9283228922142053</v>
      </c>
      <c r="AV192" s="1394">
        <v>13.34144077111989</v>
      </c>
      <c r="AW192" s="1394">
        <v>15.837407516171531</v>
      </c>
      <c r="AX192" s="1394"/>
      <c r="AY192" s="1394">
        <v>0</v>
      </c>
      <c r="AZ192" s="1394">
        <v>0.43297232783772199</v>
      </c>
      <c r="BA192" s="1394">
        <v>2.1545405663150943</v>
      </c>
      <c r="BB192" s="1394">
        <v>14.545478489194307</v>
      </c>
      <c r="BC192" s="1394">
        <v>17.132991383347125</v>
      </c>
      <c r="BD192" s="1394"/>
      <c r="BE192" s="1394">
        <v>0</v>
      </c>
      <c r="BF192" s="1394">
        <v>3.299996845103963</v>
      </c>
      <c r="BG192" s="1394">
        <v>15.489969471718208</v>
      </c>
      <c r="BH192" s="1394">
        <v>458.45070508418524</v>
      </c>
      <c r="BI192" s="1394">
        <v>477.24067140100743</v>
      </c>
      <c r="BJ192" s="1374"/>
    </row>
    <row r="193" spans="1:62" ht="25.5">
      <c r="A193" s="1399">
        <v>38</v>
      </c>
      <c r="B193" s="1400" t="s">
        <v>920</v>
      </c>
      <c r="C193" s="1394">
        <v>0</v>
      </c>
      <c r="D193" s="1394">
        <v>0</v>
      </c>
      <c r="E193" s="1394">
        <v>0</v>
      </c>
      <c r="F193" s="1394">
        <v>0</v>
      </c>
      <c r="G193" s="1394">
        <v>0</v>
      </c>
      <c r="H193" s="1394"/>
      <c r="I193" s="1394">
        <v>0</v>
      </c>
      <c r="J193" s="1394">
        <v>11.000263400032505</v>
      </c>
      <c r="K193" s="1394">
        <v>5.1280414936519279</v>
      </c>
      <c r="L193" s="1394">
        <v>5.690265675324409</v>
      </c>
      <c r="M193" s="1394">
        <v>21.818570569008841</v>
      </c>
      <c r="N193" s="1394"/>
      <c r="O193" s="1394">
        <v>0</v>
      </c>
      <c r="P193" s="1394">
        <v>5.1167973334658825</v>
      </c>
      <c r="Q193" s="1394">
        <v>2.855042814105667</v>
      </c>
      <c r="R193" s="1394">
        <v>3.1237943482190356</v>
      </c>
      <c r="S193" s="1394">
        <v>11.095634495790586</v>
      </c>
      <c r="T193" s="1394"/>
      <c r="U193" s="1394">
        <v>0</v>
      </c>
      <c r="V193" s="1394">
        <v>0</v>
      </c>
      <c r="W193" s="1394">
        <v>0</v>
      </c>
      <c r="X193" s="1394">
        <v>32.879745889585713</v>
      </c>
      <c r="Y193" s="1394">
        <v>32.879745889585713</v>
      </c>
      <c r="Z193" s="1394"/>
      <c r="AA193" s="1394">
        <v>0</v>
      </c>
      <c r="AB193" s="1394">
        <v>0</v>
      </c>
      <c r="AC193" s="1394">
        <v>0</v>
      </c>
      <c r="AD193" s="1394">
        <v>7.5996806333300109</v>
      </c>
      <c r="AE193" s="1394">
        <v>7.5996806333300109</v>
      </c>
      <c r="AF193" s="1394"/>
      <c r="AG193" s="1394">
        <v>0</v>
      </c>
      <c r="AH193" s="1394">
        <v>0</v>
      </c>
      <c r="AI193" s="1394">
        <v>0</v>
      </c>
      <c r="AJ193" s="1394">
        <v>0</v>
      </c>
      <c r="AK193" s="1394">
        <v>0</v>
      </c>
      <c r="AL193" s="1394"/>
      <c r="AM193" s="1394">
        <v>0</v>
      </c>
      <c r="AN193" s="1394">
        <v>0</v>
      </c>
      <c r="AO193" s="1394">
        <v>0</v>
      </c>
      <c r="AP193" s="1394">
        <v>0</v>
      </c>
      <c r="AQ193" s="1394">
        <v>0</v>
      </c>
      <c r="AR193" s="1394"/>
      <c r="AS193" s="1394">
        <v>0</v>
      </c>
      <c r="AT193" s="1394">
        <v>3.9787889811844872</v>
      </c>
      <c r="AU193" s="1394">
        <v>1.3495065447210224</v>
      </c>
      <c r="AV193" s="1394">
        <v>1.527406978511195</v>
      </c>
      <c r="AW193" s="1394">
        <v>6.8557025044167048</v>
      </c>
      <c r="AX193" s="1394"/>
      <c r="AY193" s="1394">
        <v>0</v>
      </c>
      <c r="AZ193" s="1394">
        <v>3.0348351674159293</v>
      </c>
      <c r="BA193" s="1394">
        <v>1.5078214373996941</v>
      </c>
      <c r="BB193" s="1394">
        <v>1.6652523315377252</v>
      </c>
      <c r="BC193" s="1394">
        <v>6.2079089363533484</v>
      </c>
      <c r="BD193" s="1394"/>
      <c r="BE193" s="1394">
        <v>0</v>
      </c>
      <c r="BF193" s="1394">
        <v>23.130684882098802</v>
      </c>
      <c r="BG193" s="1394">
        <v>10.84041228987831</v>
      </c>
      <c r="BH193" s="1394">
        <v>52.486145856508095</v>
      </c>
      <c r="BI193" s="1394">
        <v>86.457243028485209</v>
      </c>
      <c r="BJ193" s="1374"/>
    </row>
    <row r="194" spans="1:62">
      <c r="A194" s="1401"/>
      <c r="B194" s="1402" t="s">
        <v>955</v>
      </c>
      <c r="C194" s="1403">
        <v>1047.702702154638</v>
      </c>
      <c r="D194" s="1403">
        <v>213.51507784077427</v>
      </c>
      <c r="E194" s="1403">
        <v>2143.9318625464903</v>
      </c>
      <c r="F194" s="1403">
        <v>1126.2989449816646</v>
      </c>
      <c r="G194" s="1403">
        <v>4531.4485875235687</v>
      </c>
      <c r="H194" s="1403"/>
      <c r="I194" s="1403">
        <v>289.22147350567451</v>
      </c>
      <c r="J194" s="1403">
        <v>368.11977409986002</v>
      </c>
      <c r="K194" s="1403">
        <v>3120.7907806979074</v>
      </c>
      <c r="L194" s="1403">
        <v>1508.507957146315</v>
      </c>
      <c r="M194" s="1403">
        <v>5286.6399854497586</v>
      </c>
      <c r="N194" s="1403"/>
      <c r="O194" s="1403">
        <v>157.49135917775089</v>
      </c>
      <c r="P194" s="1403">
        <v>130.94261947077371</v>
      </c>
      <c r="Q194" s="1403">
        <v>1100.6575942510483</v>
      </c>
      <c r="R194" s="1403">
        <v>540.04312806505243</v>
      </c>
      <c r="S194" s="1403">
        <v>1929.1347009646254</v>
      </c>
      <c r="T194" s="1394"/>
      <c r="U194" s="1403">
        <v>0</v>
      </c>
      <c r="V194" s="1403">
        <v>0</v>
      </c>
      <c r="W194" s="1403">
        <v>0</v>
      </c>
      <c r="X194" s="1403">
        <v>2939.2726302352999</v>
      </c>
      <c r="Y194" s="1403">
        <v>2939.2726302352999</v>
      </c>
      <c r="Z194" s="1403"/>
      <c r="AA194" s="1403">
        <v>0</v>
      </c>
      <c r="AB194" s="1403">
        <v>0</v>
      </c>
      <c r="AC194" s="1403">
        <v>0</v>
      </c>
      <c r="AD194" s="1403">
        <v>828.38015554858566</v>
      </c>
      <c r="AE194" s="1403">
        <v>828.38015554858566</v>
      </c>
      <c r="AF194" s="1403"/>
      <c r="AG194" s="1403">
        <v>0</v>
      </c>
      <c r="AH194" s="1403">
        <v>0</v>
      </c>
      <c r="AI194" s="1403">
        <v>0</v>
      </c>
      <c r="AJ194" s="1403">
        <v>258.52566334726686</v>
      </c>
      <c r="AK194" s="1403">
        <v>258.52566334726686</v>
      </c>
      <c r="AL194" s="1394"/>
      <c r="AM194" s="1403">
        <v>0</v>
      </c>
      <c r="AN194" s="1403">
        <v>0</v>
      </c>
      <c r="AO194" s="1403">
        <v>0</v>
      </c>
      <c r="AP194" s="1403">
        <v>507.84704135020144</v>
      </c>
      <c r="AQ194" s="1403">
        <v>507.84704135020144</v>
      </c>
      <c r="AR194" s="1403"/>
      <c r="AS194" s="1403">
        <v>117.08973287002799</v>
      </c>
      <c r="AT194" s="1403">
        <v>110.89196092288135</v>
      </c>
      <c r="AU194" s="1403">
        <v>821.74831575813823</v>
      </c>
      <c r="AV194" s="1403">
        <v>694.85078140585154</v>
      </c>
      <c r="AW194" s="1403">
        <v>1744.5807909568991</v>
      </c>
      <c r="AX194" s="1403"/>
      <c r="AY194" s="1403">
        <v>181.40422680291812</v>
      </c>
      <c r="AZ194" s="1403">
        <v>115.6002669975736</v>
      </c>
      <c r="BA194" s="1403">
        <v>947.68526189251224</v>
      </c>
      <c r="BB194" s="1403">
        <v>444.2125580733254</v>
      </c>
      <c r="BC194" s="1403">
        <v>1688.9023137663301</v>
      </c>
      <c r="BD194" s="1394"/>
      <c r="BE194" s="1403">
        <v>1792.8363521160345</v>
      </c>
      <c r="BF194" s="1403">
        <v>939.06969933186315</v>
      </c>
      <c r="BG194" s="1403">
        <v>8134.813815146098</v>
      </c>
      <c r="BH194" s="1403">
        <v>8847.9388601535647</v>
      </c>
      <c r="BI194" s="1403">
        <v>19714.658726747559</v>
      </c>
      <c r="BJ194" s="1403"/>
    </row>
    <row r="195" spans="1:62">
      <c r="A195" s="1396">
        <v>19</v>
      </c>
      <c r="B195" s="1385" t="s">
        <v>924</v>
      </c>
      <c r="C195" s="1394">
        <v>0</v>
      </c>
      <c r="D195" s="1394">
        <v>0</v>
      </c>
      <c r="E195" s="1394">
        <v>0</v>
      </c>
      <c r="F195" s="1394">
        <v>0</v>
      </c>
      <c r="G195" s="1394">
        <v>0</v>
      </c>
      <c r="H195" s="1394"/>
      <c r="I195" s="1394">
        <v>0</v>
      </c>
      <c r="J195" s="1394">
        <v>1.0900797591740714</v>
      </c>
      <c r="K195" s="1394">
        <v>18.903427993526101</v>
      </c>
      <c r="L195" s="1394">
        <v>10.492712371301211</v>
      </c>
      <c r="M195" s="1394">
        <v>30.486220124001385</v>
      </c>
      <c r="N195" s="1394"/>
      <c r="O195" s="1394">
        <v>0</v>
      </c>
      <c r="P195" s="1394">
        <v>0.49944621900553082</v>
      </c>
      <c r="Q195" s="1394">
        <v>8.6610594850080869</v>
      </c>
      <c r="R195" s="1394">
        <v>4.8074881464908508</v>
      </c>
      <c r="S195" s="1394">
        <v>13.967993850504469</v>
      </c>
      <c r="T195" s="1394"/>
      <c r="U195" s="1394">
        <v>0</v>
      </c>
      <c r="V195" s="1394">
        <v>0</v>
      </c>
      <c r="W195" s="1394">
        <v>0</v>
      </c>
      <c r="X195" s="1394">
        <v>50.858003249672038</v>
      </c>
      <c r="Y195" s="1394">
        <v>50.858003249672038</v>
      </c>
      <c r="Z195" s="1394"/>
      <c r="AA195" s="1394">
        <v>0</v>
      </c>
      <c r="AB195" s="1394">
        <v>0</v>
      </c>
      <c r="AC195" s="1394">
        <v>0</v>
      </c>
      <c r="AD195" s="1394">
        <v>12.439759947848151</v>
      </c>
      <c r="AE195" s="1394">
        <v>12.439759947848151</v>
      </c>
      <c r="AF195" s="1394"/>
      <c r="AG195" s="1394">
        <v>0</v>
      </c>
      <c r="AH195" s="1394">
        <v>0</v>
      </c>
      <c r="AI195" s="1394">
        <v>0</v>
      </c>
      <c r="AJ195" s="1394">
        <v>0</v>
      </c>
      <c r="AK195" s="1394">
        <v>0</v>
      </c>
      <c r="AL195" s="1394"/>
      <c r="AM195" s="1394">
        <v>0</v>
      </c>
      <c r="AN195" s="1394">
        <v>0</v>
      </c>
      <c r="AO195" s="1394">
        <v>0</v>
      </c>
      <c r="AP195" s="1394">
        <v>0</v>
      </c>
      <c r="AQ195" s="1394">
        <v>0</v>
      </c>
      <c r="AR195" s="1394"/>
      <c r="AS195" s="1394">
        <v>0</v>
      </c>
      <c r="AT195" s="1394">
        <v>0.40843885764400545</v>
      </c>
      <c r="AU195" s="1394">
        <v>7.082871203003954</v>
      </c>
      <c r="AV195" s="1394">
        <v>3.9314842959459368</v>
      </c>
      <c r="AW195" s="1394">
        <v>11.422794356593897</v>
      </c>
      <c r="AX195" s="1394"/>
      <c r="AY195" s="1394">
        <v>0</v>
      </c>
      <c r="AZ195" s="1394">
        <v>0.29903089668336724</v>
      </c>
      <c r="BA195" s="1394">
        <v>5.1855921327963257</v>
      </c>
      <c r="BB195" s="1394">
        <v>2.8783629478710675</v>
      </c>
      <c r="BC195" s="1394">
        <v>8.3629859773507604</v>
      </c>
      <c r="BD195" s="1394"/>
      <c r="BE195" s="1394">
        <v>0</v>
      </c>
      <c r="BF195" s="1394">
        <v>2.296995732506975</v>
      </c>
      <c r="BG195" s="1394">
        <v>39.832950814334467</v>
      </c>
      <c r="BH195" s="1394">
        <v>85.40781095912925</v>
      </c>
      <c r="BI195" s="1394">
        <v>127.53775750597069</v>
      </c>
      <c r="BJ195" s="1374"/>
    </row>
    <row r="196" spans="1:62" ht="13.5" thickBot="1">
      <c r="A196" s="1405"/>
      <c r="B196" s="1406" t="s">
        <v>956</v>
      </c>
      <c r="C196" s="1407">
        <v>1047.702702154638</v>
      </c>
      <c r="D196" s="1407">
        <v>213.51507784077427</v>
      </c>
      <c r="E196" s="1407">
        <v>2143.9318625464903</v>
      </c>
      <c r="F196" s="1407">
        <v>1126.2989449816646</v>
      </c>
      <c r="G196" s="1407">
        <v>4531.4485875235687</v>
      </c>
      <c r="H196" s="1407"/>
      <c r="I196" s="1407">
        <v>289.22147350567451</v>
      </c>
      <c r="J196" s="1407">
        <v>369.20985385903407</v>
      </c>
      <c r="K196" s="1407">
        <v>3139.6942086914337</v>
      </c>
      <c r="L196" s="1407">
        <v>1519.0006695176162</v>
      </c>
      <c r="M196" s="1407">
        <v>5317.1262055737598</v>
      </c>
      <c r="N196" s="1407"/>
      <c r="O196" s="1407">
        <v>157.49135917775089</v>
      </c>
      <c r="P196" s="1407">
        <v>131.44206568977924</v>
      </c>
      <c r="Q196" s="1407">
        <v>1109.3186537360564</v>
      </c>
      <c r="R196" s="1407">
        <v>544.8506162115433</v>
      </c>
      <c r="S196" s="1407">
        <v>1943.1026948151298</v>
      </c>
      <c r="T196" s="1394"/>
      <c r="U196" s="1407">
        <v>0</v>
      </c>
      <c r="V196" s="1407">
        <v>0</v>
      </c>
      <c r="W196" s="1407">
        <v>0</v>
      </c>
      <c r="X196" s="1407">
        <v>2990.1306334849719</v>
      </c>
      <c r="Y196" s="1407">
        <v>2990.1306334849719</v>
      </c>
      <c r="Z196" s="1407"/>
      <c r="AA196" s="1407">
        <v>0</v>
      </c>
      <c r="AB196" s="1407">
        <v>0</v>
      </c>
      <c r="AC196" s="1407">
        <v>0</v>
      </c>
      <c r="AD196" s="1407">
        <v>840.81991549643385</v>
      </c>
      <c r="AE196" s="1407">
        <v>840.81991549643385</v>
      </c>
      <c r="AF196" s="1407"/>
      <c r="AG196" s="1407">
        <v>0</v>
      </c>
      <c r="AH196" s="1407">
        <v>0</v>
      </c>
      <c r="AI196" s="1407">
        <v>0</v>
      </c>
      <c r="AJ196" s="1407">
        <v>258.52566334726686</v>
      </c>
      <c r="AK196" s="1407">
        <v>258.52566334726686</v>
      </c>
      <c r="AL196" s="1394"/>
      <c r="AM196" s="1407">
        <v>0</v>
      </c>
      <c r="AN196" s="1407">
        <v>0</v>
      </c>
      <c r="AO196" s="1407">
        <v>0</v>
      </c>
      <c r="AP196" s="1407">
        <v>507.84704135020144</v>
      </c>
      <c r="AQ196" s="1407">
        <v>507.84704135020144</v>
      </c>
      <c r="AR196" s="1407"/>
      <c r="AS196" s="1407">
        <v>117.08973287002799</v>
      </c>
      <c r="AT196" s="1407">
        <v>111.30039978052535</v>
      </c>
      <c r="AU196" s="1407">
        <v>828.83118696114218</v>
      </c>
      <c r="AV196" s="1407">
        <v>698.78226570179743</v>
      </c>
      <c r="AW196" s="1407">
        <v>1756.003585313493</v>
      </c>
      <c r="AX196" s="1407"/>
      <c r="AY196" s="1407">
        <v>181.40422680291812</v>
      </c>
      <c r="AZ196" s="1407">
        <v>115.89929789425696</v>
      </c>
      <c r="BA196" s="1407">
        <v>952.87085402530852</v>
      </c>
      <c r="BB196" s="1407">
        <v>447.09092102119644</v>
      </c>
      <c r="BC196" s="1407">
        <v>1697.2652997436808</v>
      </c>
      <c r="BD196" s="1394"/>
      <c r="BE196" s="1407">
        <v>1792.8363521160345</v>
      </c>
      <c r="BF196" s="1407">
        <v>828.45819309806575</v>
      </c>
      <c r="BG196" s="1407">
        <v>8174.6467659604323</v>
      </c>
      <c r="BH196" s="1407">
        <v>8933.3466711126948</v>
      </c>
      <c r="BI196" s="1407">
        <v>19842.196484253531</v>
      </c>
      <c r="BJ196" s="1407"/>
    </row>
    <row r="197" spans="1:62" ht="13.5" thickTop="1"/>
    <row r="200" spans="1:62">
      <c r="A200" s="1392">
        <v>2009</v>
      </c>
      <c r="B200" s="1400"/>
      <c r="C200" s="139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94"/>
      <c r="AX200" s="1394"/>
      <c r="AY200" s="1394"/>
      <c r="AZ200" s="1394"/>
      <c r="BA200" s="1394"/>
      <c r="BB200" s="1394"/>
      <c r="BC200" s="1394"/>
      <c r="BD200" s="1394"/>
      <c r="BE200" s="1394"/>
      <c r="BF200" s="1394"/>
      <c r="BG200" s="1394"/>
      <c r="BH200" s="1394"/>
      <c r="BI200" s="1394"/>
    </row>
    <row r="201" spans="1:62">
      <c r="A201" s="1393" t="s">
        <v>895</v>
      </c>
      <c r="B201" s="1385" t="s">
        <v>896</v>
      </c>
      <c r="C201" s="1394">
        <v>0</v>
      </c>
      <c r="D201" s="1394">
        <v>126.71751598981632</v>
      </c>
      <c r="E201" s="1394">
        <v>87.39748423288394</v>
      </c>
      <c r="F201" s="1394">
        <v>66.578188951806197</v>
      </c>
      <c r="G201" s="1394">
        <v>280.69318917450641</v>
      </c>
      <c r="H201" s="1394"/>
      <c r="I201" s="1394">
        <v>0</v>
      </c>
      <c r="J201" s="1394">
        <v>9.4848440112137968</v>
      </c>
      <c r="K201" s="1394">
        <v>6.5417278617428076</v>
      </c>
      <c r="L201" s="1394">
        <v>4.9833973766322002</v>
      </c>
      <c r="M201" s="1394">
        <v>21.009969249588806</v>
      </c>
      <c r="N201" s="1394"/>
      <c r="O201" s="1394">
        <v>0</v>
      </c>
      <c r="P201" s="1394">
        <v>8.9536927465858227</v>
      </c>
      <c r="Q201" s="1394">
        <v>6.1753911014852099</v>
      </c>
      <c r="R201" s="1394">
        <v>4.7043271235407955</v>
      </c>
      <c r="S201" s="1394">
        <v>19.83341097161183</v>
      </c>
      <c r="T201" s="1394"/>
      <c r="U201" s="1394">
        <v>0</v>
      </c>
      <c r="V201" s="1394">
        <v>0</v>
      </c>
      <c r="W201" s="1394">
        <v>0</v>
      </c>
      <c r="X201" s="1394">
        <v>48.239275536409487</v>
      </c>
      <c r="Y201" s="1394">
        <v>48.239275536409487</v>
      </c>
      <c r="Z201" s="1394"/>
      <c r="AA201" s="1394">
        <v>0</v>
      </c>
      <c r="AB201" s="1394">
        <v>0</v>
      </c>
      <c r="AC201" s="1394">
        <v>0</v>
      </c>
      <c r="AD201" s="1394">
        <v>0</v>
      </c>
      <c r="AE201" s="1394">
        <v>0</v>
      </c>
      <c r="AF201" s="1394"/>
      <c r="AG201" s="1394">
        <v>0</v>
      </c>
      <c r="AH201" s="1394">
        <v>0</v>
      </c>
      <c r="AI201" s="1394">
        <v>0</v>
      </c>
      <c r="AJ201" s="1394">
        <v>0</v>
      </c>
      <c r="AK201" s="1394">
        <v>0</v>
      </c>
      <c r="AL201" s="1394"/>
      <c r="AM201" s="1394">
        <v>0</v>
      </c>
      <c r="AN201" s="1394">
        <v>0</v>
      </c>
      <c r="AO201" s="1394">
        <v>0</v>
      </c>
      <c r="AP201" s="1394">
        <v>0</v>
      </c>
      <c r="AQ201" s="1394">
        <v>0</v>
      </c>
      <c r="AR201" s="1394"/>
      <c r="AS201" s="1394">
        <v>0</v>
      </c>
      <c r="AT201" s="1394">
        <v>2.5039988189604427</v>
      </c>
      <c r="AU201" s="1394">
        <v>1.7270161555001018</v>
      </c>
      <c r="AV201" s="1394">
        <v>1.315616907430901</v>
      </c>
      <c r="AW201" s="1394">
        <v>5.5466318818914448</v>
      </c>
      <c r="AX201" s="1394"/>
      <c r="AY201" s="1394">
        <v>0</v>
      </c>
      <c r="AZ201" s="1394">
        <v>13.50641787196845</v>
      </c>
      <c r="BA201" s="1394">
        <v>9.3154204751217637</v>
      </c>
      <c r="BB201" s="1394">
        <v>7.0963578643242542</v>
      </c>
      <c r="BC201" s="1394">
        <v>29.918196211414468</v>
      </c>
      <c r="BD201" s="1394"/>
      <c r="BE201" s="1394">
        <v>0</v>
      </c>
      <c r="BF201" s="1394">
        <v>161.16646943854485</v>
      </c>
      <c r="BG201" s="1394">
        <v>111.15703982673381</v>
      </c>
      <c r="BH201" s="1394">
        <v>132.91716376014384</v>
      </c>
      <c r="BI201" s="1394">
        <v>405.24067302542244</v>
      </c>
      <c r="BJ201" s="1374"/>
    </row>
    <row r="202" spans="1:62">
      <c r="A202" s="1396">
        <v>10</v>
      </c>
      <c r="B202" s="1385" t="s">
        <v>897</v>
      </c>
      <c r="C202" s="1394">
        <v>0</v>
      </c>
      <c r="D202" s="1394">
        <v>0</v>
      </c>
      <c r="E202" s="1394">
        <v>0</v>
      </c>
      <c r="F202" s="1394">
        <v>0</v>
      </c>
      <c r="G202" s="1394">
        <v>0</v>
      </c>
      <c r="H202" s="1394"/>
      <c r="I202" s="1394">
        <v>0</v>
      </c>
      <c r="J202" s="1394">
        <v>0</v>
      </c>
      <c r="K202" s="1394">
        <v>0</v>
      </c>
      <c r="L202" s="1394">
        <v>0</v>
      </c>
      <c r="M202" s="1394">
        <v>0</v>
      </c>
      <c r="N202" s="1394"/>
      <c r="O202" s="1394">
        <v>0</v>
      </c>
      <c r="P202" s="1394">
        <v>0</v>
      </c>
      <c r="Q202" s="1394">
        <v>0</v>
      </c>
      <c r="R202" s="1394">
        <v>0</v>
      </c>
      <c r="S202" s="1394">
        <v>0</v>
      </c>
      <c r="T202" s="1394"/>
      <c r="U202" s="1394">
        <v>0</v>
      </c>
      <c r="V202" s="1394">
        <v>0</v>
      </c>
      <c r="W202" s="1394">
        <v>0</v>
      </c>
      <c r="X202" s="1394">
        <v>0</v>
      </c>
      <c r="Y202" s="1394">
        <v>0</v>
      </c>
      <c r="Z202" s="1394"/>
      <c r="AA202" s="1394">
        <v>0</v>
      </c>
      <c r="AB202" s="1394">
        <v>0</v>
      </c>
      <c r="AC202" s="1394">
        <v>0</v>
      </c>
      <c r="AD202" s="1394">
        <v>0</v>
      </c>
      <c r="AE202" s="1394">
        <v>0</v>
      </c>
      <c r="AF202" s="1394"/>
      <c r="AG202" s="1394">
        <v>0</v>
      </c>
      <c r="AH202" s="1394">
        <v>0</v>
      </c>
      <c r="AI202" s="1394">
        <v>0</v>
      </c>
      <c r="AJ202" s="1394">
        <v>0</v>
      </c>
      <c r="AK202" s="1394">
        <v>0</v>
      </c>
      <c r="AL202" s="1394"/>
      <c r="AM202" s="1394">
        <v>0</v>
      </c>
      <c r="AN202" s="1394">
        <v>0</v>
      </c>
      <c r="AO202" s="1394">
        <v>0</v>
      </c>
      <c r="AP202" s="1394">
        <v>0</v>
      </c>
      <c r="AQ202" s="1394">
        <v>0</v>
      </c>
      <c r="AR202" s="1394"/>
      <c r="AS202" s="1394">
        <v>0</v>
      </c>
      <c r="AT202" s="1394">
        <v>0</v>
      </c>
      <c r="AU202" s="1394">
        <v>0</v>
      </c>
      <c r="AV202" s="1394">
        <v>0</v>
      </c>
      <c r="AW202" s="1394">
        <v>0</v>
      </c>
      <c r="AX202" s="1394"/>
      <c r="AY202" s="1394">
        <v>0</v>
      </c>
      <c r="AZ202" s="1394">
        <v>0</v>
      </c>
      <c r="BA202" s="1394">
        <v>0</v>
      </c>
      <c r="BB202" s="1394">
        <v>0</v>
      </c>
      <c r="BC202" s="1394">
        <v>0</v>
      </c>
      <c r="BD202" s="1394"/>
      <c r="BE202" s="1394">
        <v>0</v>
      </c>
      <c r="BF202" s="1394">
        <v>0</v>
      </c>
      <c r="BG202" s="1394">
        <v>0</v>
      </c>
      <c r="BH202" s="1394">
        <v>0</v>
      </c>
      <c r="BI202" s="1394">
        <v>0</v>
      </c>
      <c r="BJ202" s="1374"/>
    </row>
    <row r="203" spans="1:62">
      <c r="A203" s="1396">
        <v>11</v>
      </c>
      <c r="B203" s="1385" t="s">
        <v>898</v>
      </c>
      <c r="C203" s="1394">
        <v>0</v>
      </c>
      <c r="D203" s="1394">
        <v>0</v>
      </c>
      <c r="E203" s="1394">
        <v>0</v>
      </c>
      <c r="F203" s="1394">
        <v>0</v>
      </c>
      <c r="G203" s="1394">
        <v>0</v>
      </c>
      <c r="H203" s="1394"/>
      <c r="I203" s="1394">
        <v>0</v>
      </c>
      <c r="J203" s="1394">
        <v>120.20598327769076</v>
      </c>
      <c r="K203" s="1394">
        <v>82.906458875461041</v>
      </c>
      <c r="L203" s="1394">
        <v>46.363350625456178</v>
      </c>
      <c r="M203" s="1394">
        <v>249.47579277860797</v>
      </c>
      <c r="N203" s="1394"/>
      <c r="O203" s="1394">
        <v>0</v>
      </c>
      <c r="P203" s="1394">
        <v>13.719540989365733</v>
      </c>
      <c r="Q203" s="1394">
        <v>9.462412184570109</v>
      </c>
      <c r="R203" s="1394">
        <v>5.3548579021633538</v>
      </c>
      <c r="S203" s="1394">
        <v>28.536811076099195</v>
      </c>
      <c r="T203" s="1394"/>
      <c r="U203" s="1394">
        <v>0</v>
      </c>
      <c r="V203" s="1394">
        <v>0</v>
      </c>
      <c r="W203" s="1394">
        <v>0</v>
      </c>
      <c r="X203" s="1394">
        <v>34.550837886142482</v>
      </c>
      <c r="Y203" s="1394">
        <v>34.550837886142482</v>
      </c>
      <c r="Z203" s="1394"/>
      <c r="AA203" s="1394">
        <v>0</v>
      </c>
      <c r="AB203" s="1394">
        <v>0</v>
      </c>
      <c r="AC203" s="1394">
        <v>0</v>
      </c>
      <c r="AD203" s="1394">
        <v>0</v>
      </c>
      <c r="AE203" s="1394">
        <v>0</v>
      </c>
      <c r="AF203" s="1394"/>
      <c r="AG203" s="1394">
        <v>0</v>
      </c>
      <c r="AH203" s="1394">
        <v>0</v>
      </c>
      <c r="AI203" s="1394">
        <v>0</v>
      </c>
      <c r="AJ203" s="1394">
        <v>0</v>
      </c>
      <c r="AK203" s="1394">
        <v>0</v>
      </c>
      <c r="AL203" s="1394"/>
      <c r="AM203" s="1394">
        <v>0</v>
      </c>
      <c r="AN203" s="1394">
        <v>0</v>
      </c>
      <c r="AO203" s="1394">
        <v>0</v>
      </c>
      <c r="AP203" s="1394">
        <v>36.141306804040511</v>
      </c>
      <c r="AQ203" s="1394">
        <v>36.141306804040511</v>
      </c>
      <c r="AR203" s="1394"/>
      <c r="AS203" s="1394">
        <v>0</v>
      </c>
      <c r="AT203" s="1394">
        <v>0</v>
      </c>
      <c r="AU203" s="1394">
        <v>0</v>
      </c>
      <c r="AV203" s="1394">
        <v>0</v>
      </c>
      <c r="AW203" s="1394">
        <v>0</v>
      </c>
      <c r="AX203" s="1394"/>
      <c r="AY203" s="1394">
        <v>0</v>
      </c>
      <c r="AZ203" s="1394">
        <v>27.240945171488377</v>
      </c>
      <c r="BA203" s="1394">
        <v>18.788168766702647</v>
      </c>
      <c r="BB203" s="1394">
        <v>10.506810542341301</v>
      </c>
      <c r="BC203" s="1394">
        <v>56.535924480532323</v>
      </c>
      <c r="BD203" s="1394"/>
      <c r="BE203" s="1394">
        <v>0</v>
      </c>
      <c r="BF203" s="1394">
        <v>161.16646943854485</v>
      </c>
      <c r="BG203" s="1394">
        <v>111.15703982673381</v>
      </c>
      <c r="BH203" s="1394">
        <v>132.91716376014384</v>
      </c>
      <c r="BI203" s="1394">
        <v>405.24067302542244</v>
      </c>
      <c r="BJ203" s="1374"/>
    </row>
    <row r="204" spans="1:62">
      <c r="A204" s="1396">
        <v>12</v>
      </c>
      <c r="B204" s="1385" t="s">
        <v>899</v>
      </c>
      <c r="C204" s="1394">
        <v>0</v>
      </c>
      <c r="D204" s="1394">
        <v>0</v>
      </c>
      <c r="E204" s="1394">
        <v>0</v>
      </c>
      <c r="F204" s="1394">
        <v>0</v>
      </c>
      <c r="G204" s="1394">
        <v>0</v>
      </c>
      <c r="H204" s="1394"/>
      <c r="I204" s="1394">
        <v>0</v>
      </c>
      <c r="J204" s="1394">
        <v>0</v>
      </c>
      <c r="K204" s="1394">
        <v>926.9042300819799</v>
      </c>
      <c r="L204" s="1394">
        <v>267.54572884640999</v>
      </c>
      <c r="M204" s="1394">
        <v>1194.4499589283898</v>
      </c>
      <c r="N204" s="1394"/>
      <c r="O204" s="1394">
        <v>0</v>
      </c>
      <c r="P204" s="1394">
        <v>0</v>
      </c>
      <c r="Q204" s="1394">
        <v>105.7909118254875</v>
      </c>
      <c r="R204" s="1394">
        <v>0</v>
      </c>
      <c r="S204" s="1394">
        <v>105.7909118254875</v>
      </c>
      <c r="T204" s="1394"/>
      <c r="U204" s="1394">
        <v>0</v>
      </c>
      <c r="V204" s="1394">
        <v>0</v>
      </c>
      <c r="W204" s="1394">
        <v>0</v>
      </c>
      <c r="X204" s="1394">
        <v>199.38009181387096</v>
      </c>
      <c r="Y204" s="1394">
        <v>199.38009181387096</v>
      </c>
      <c r="Z204" s="1394"/>
      <c r="AA204" s="1394">
        <v>0</v>
      </c>
      <c r="AB204" s="1394">
        <v>0</v>
      </c>
      <c r="AC204" s="1394">
        <v>0</v>
      </c>
      <c r="AD204" s="1394">
        <v>0</v>
      </c>
      <c r="AE204" s="1394">
        <v>0</v>
      </c>
      <c r="AF204" s="1394"/>
      <c r="AG204" s="1394">
        <v>0</v>
      </c>
      <c r="AH204" s="1394">
        <v>0</v>
      </c>
      <c r="AI204" s="1394">
        <v>0</v>
      </c>
      <c r="AJ204" s="1394">
        <v>0</v>
      </c>
      <c r="AK204" s="1394">
        <v>0</v>
      </c>
      <c r="AL204" s="1394"/>
      <c r="AM204" s="1394">
        <v>0</v>
      </c>
      <c r="AN204" s="1394">
        <v>0</v>
      </c>
      <c r="AO204" s="1394">
        <v>0</v>
      </c>
      <c r="AP204" s="1394">
        <v>208.55809901365592</v>
      </c>
      <c r="AQ204" s="1394">
        <v>208.55809901365592</v>
      </c>
      <c r="AR204" s="1394"/>
      <c r="AS204" s="1394">
        <v>0</v>
      </c>
      <c r="AT204" s="1394">
        <v>0</v>
      </c>
      <c r="AU204" s="1394">
        <v>0</v>
      </c>
      <c r="AV204" s="1394">
        <v>0</v>
      </c>
      <c r="AW204" s="1394">
        <v>0</v>
      </c>
      <c r="AX204" s="1394"/>
      <c r="AY204" s="1394">
        <v>0</v>
      </c>
      <c r="AZ204" s="1394">
        <v>0</v>
      </c>
      <c r="BA204" s="1394">
        <v>210.0539974998899</v>
      </c>
      <c r="BB204" s="1394">
        <v>60.630913134617487</v>
      </c>
      <c r="BC204" s="1394">
        <v>270.68491063450739</v>
      </c>
      <c r="BD204" s="1394"/>
      <c r="BE204" s="1394">
        <v>26.808924235881378</v>
      </c>
      <c r="BF204" s="1394">
        <v>161.01238092925198</v>
      </c>
      <c r="BG204" s="1394">
        <v>1242.7491394073572</v>
      </c>
      <c r="BH204" s="1394">
        <v>736.11483280855441</v>
      </c>
      <c r="BI204" s="1394">
        <v>2166.6852773810451</v>
      </c>
      <c r="BJ204" s="1374"/>
    </row>
    <row r="205" spans="1:62">
      <c r="A205" s="1396">
        <v>13</v>
      </c>
      <c r="B205" s="1385" t="s">
        <v>900</v>
      </c>
      <c r="C205" s="1394">
        <v>0</v>
      </c>
      <c r="D205" s="1394">
        <v>0</v>
      </c>
      <c r="E205" s="1394">
        <v>0</v>
      </c>
      <c r="F205" s="1394">
        <v>0</v>
      </c>
      <c r="G205" s="1394">
        <v>0</v>
      </c>
      <c r="H205" s="1394"/>
      <c r="I205" s="1394">
        <v>2.6955436273707409</v>
      </c>
      <c r="J205" s="1394">
        <v>16.189232119979785</v>
      </c>
      <c r="K205" s="1394">
        <v>124.95408221813128</v>
      </c>
      <c r="L205" s="1394">
        <v>37.254778461054364</v>
      </c>
      <c r="M205" s="1394">
        <v>181.09363642653616</v>
      </c>
      <c r="N205" s="1394"/>
      <c r="O205" s="1394">
        <v>0.75742777948014162</v>
      </c>
      <c r="P205" s="1394">
        <v>4.5490542284732074</v>
      </c>
      <c r="Q205" s="1394">
        <v>35.111170923163499</v>
      </c>
      <c r="R205" s="1394">
        <v>10.468316609034046</v>
      </c>
      <c r="S205" s="1394">
        <v>50.885969540150896</v>
      </c>
      <c r="T205" s="1394"/>
      <c r="U205" s="1394">
        <v>0</v>
      </c>
      <c r="V205" s="1394">
        <v>0</v>
      </c>
      <c r="W205" s="1394">
        <v>0</v>
      </c>
      <c r="X205" s="1394">
        <v>87.677278393804272</v>
      </c>
      <c r="Y205" s="1394">
        <v>87.677278393804272</v>
      </c>
      <c r="Z205" s="1394"/>
      <c r="AA205" s="1394">
        <v>0</v>
      </c>
      <c r="AB205" s="1394">
        <v>0</v>
      </c>
      <c r="AC205" s="1394">
        <v>0</v>
      </c>
      <c r="AD205" s="1394">
        <v>0</v>
      </c>
      <c r="AE205" s="1394">
        <v>0</v>
      </c>
      <c r="AF205" s="1394"/>
      <c r="AG205" s="1394">
        <v>0</v>
      </c>
      <c r="AH205" s="1394">
        <v>0</v>
      </c>
      <c r="AI205" s="1394">
        <v>0</v>
      </c>
      <c r="AJ205" s="1394">
        <v>0</v>
      </c>
      <c r="AK205" s="1394">
        <v>0</v>
      </c>
      <c r="AL205" s="1394"/>
      <c r="AM205" s="1394">
        <v>0</v>
      </c>
      <c r="AN205" s="1394">
        <v>0</v>
      </c>
      <c r="AO205" s="1394">
        <v>0</v>
      </c>
      <c r="AP205" s="1394">
        <v>0</v>
      </c>
      <c r="AQ205" s="1394">
        <v>0</v>
      </c>
      <c r="AR205" s="1394"/>
      <c r="AS205" s="1394">
        <v>2.9764189692796004</v>
      </c>
      <c r="AT205" s="1394">
        <v>17.876148280701159</v>
      </c>
      <c r="AU205" s="1394">
        <v>137.97428349016892</v>
      </c>
      <c r="AV205" s="1394">
        <v>41.136722174276365</v>
      </c>
      <c r="AW205" s="1394">
        <v>199.96357291442604</v>
      </c>
      <c r="AX205" s="1394"/>
      <c r="AY205" s="1394">
        <v>0</v>
      </c>
      <c r="AZ205" s="1394">
        <v>0</v>
      </c>
      <c r="BA205" s="1394">
        <v>0</v>
      </c>
      <c r="BB205" s="1394">
        <v>0</v>
      </c>
      <c r="BC205" s="1394">
        <v>0</v>
      </c>
      <c r="BD205" s="1394"/>
      <c r="BE205" s="1394">
        <v>6.4293903761304829</v>
      </c>
      <c r="BF205" s="1394">
        <v>38.614434629154154</v>
      </c>
      <c r="BG205" s="1394">
        <v>298.0395366314637</v>
      </c>
      <c r="BH205" s="1394">
        <v>176.53709563816906</v>
      </c>
      <c r="BI205" s="1394">
        <v>519.62045727491738</v>
      </c>
      <c r="BJ205" s="1374"/>
    </row>
    <row r="206" spans="1:62">
      <c r="A206" s="1396">
        <v>14</v>
      </c>
      <c r="B206" s="1385" t="s">
        <v>901</v>
      </c>
      <c r="C206" s="1394">
        <v>0</v>
      </c>
      <c r="D206" s="1394">
        <v>0</v>
      </c>
      <c r="E206" s="1394">
        <v>0</v>
      </c>
      <c r="F206" s="1394">
        <v>0</v>
      </c>
      <c r="G206" s="1394">
        <v>0</v>
      </c>
      <c r="H206" s="1394"/>
      <c r="I206" s="1394">
        <v>0</v>
      </c>
      <c r="J206" s="1394">
        <v>0</v>
      </c>
      <c r="K206" s="1394">
        <v>2.6632261569369184</v>
      </c>
      <c r="L206" s="1394">
        <v>2.3019898146766158</v>
      </c>
      <c r="M206" s="1394">
        <v>4.9652159716135342</v>
      </c>
      <c r="N206" s="1394"/>
      <c r="O206" s="1394">
        <v>0</v>
      </c>
      <c r="P206" s="1394">
        <v>0</v>
      </c>
      <c r="Q206" s="1394">
        <v>0.74834680983062341</v>
      </c>
      <c r="R206" s="1394">
        <v>0.64684207519843651</v>
      </c>
      <c r="S206" s="1394">
        <v>1.3951888850290599</v>
      </c>
      <c r="T206" s="1394"/>
      <c r="U206" s="1394">
        <v>0</v>
      </c>
      <c r="V206" s="1394">
        <v>0</v>
      </c>
      <c r="W206" s="1394">
        <v>0</v>
      </c>
      <c r="X206" s="1394">
        <v>5.4176191666820976</v>
      </c>
      <c r="Y206" s="1394">
        <v>5.4176191666820976</v>
      </c>
      <c r="Z206" s="1394"/>
      <c r="AA206" s="1394">
        <v>0</v>
      </c>
      <c r="AB206" s="1394">
        <v>0</v>
      </c>
      <c r="AC206" s="1394">
        <v>0</v>
      </c>
      <c r="AD206" s="1394">
        <v>0</v>
      </c>
      <c r="AE206" s="1394">
        <v>0</v>
      </c>
      <c r="AF206" s="1394"/>
      <c r="AG206" s="1394">
        <v>0</v>
      </c>
      <c r="AH206" s="1394">
        <v>0</v>
      </c>
      <c r="AI206" s="1394">
        <v>0</v>
      </c>
      <c r="AJ206" s="1394">
        <v>0</v>
      </c>
      <c r="AK206" s="1394">
        <v>0</v>
      </c>
      <c r="AL206" s="1394"/>
      <c r="AM206" s="1394">
        <v>0</v>
      </c>
      <c r="AN206" s="1394">
        <v>0</v>
      </c>
      <c r="AO206" s="1394">
        <v>0</v>
      </c>
      <c r="AP206" s="1394">
        <v>0</v>
      </c>
      <c r="AQ206" s="1394">
        <v>0</v>
      </c>
      <c r="AR206" s="1394"/>
      <c r="AS206" s="1394">
        <v>0</v>
      </c>
      <c r="AT206" s="1394">
        <v>0</v>
      </c>
      <c r="AU206" s="1394">
        <v>2.9407340220720548</v>
      </c>
      <c r="AV206" s="1394">
        <v>2.5418568936964716</v>
      </c>
      <c r="AW206" s="1394">
        <v>5.482590915768526</v>
      </c>
      <c r="AX206" s="1394"/>
      <c r="AY206" s="1394">
        <v>0</v>
      </c>
      <c r="AZ206" s="1394">
        <v>0</v>
      </c>
      <c r="BA206" s="1394">
        <v>0</v>
      </c>
      <c r="BB206" s="1394">
        <v>0</v>
      </c>
      <c r="BC206" s="1394">
        <v>0</v>
      </c>
      <c r="BD206" s="1394"/>
      <c r="BE206" s="1394">
        <v>0</v>
      </c>
      <c r="BF206" s="1394">
        <v>0</v>
      </c>
      <c r="BG206" s="1394">
        <v>6.3523069888395973</v>
      </c>
      <c r="BH206" s="1394">
        <v>10.908307950253624</v>
      </c>
      <c r="BI206" s="1394">
        <v>17.260614939093223</v>
      </c>
      <c r="BJ206" s="1374"/>
    </row>
    <row r="207" spans="1:62">
      <c r="A207" s="1396">
        <v>15</v>
      </c>
      <c r="B207" s="1385" t="s">
        <v>902</v>
      </c>
      <c r="C207" s="1394">
        <v>0</v>
      </c>
      <c r="D207" s="1394">
        <v>0</v>
      </c>
      <c r="E207" s="1394">
        <v>0</v>
      </c>
      <c r="F207" s="1394">
        <v>0</v>
      </c>
      <c r="G207" s="1394">
        <v>0</v>
      </c>
      <c r="H207" s="1394"/>
      <c r="I207" s="1394">
        <v>0</v>
      </c>
      <c r="J207" s="1394">
        <v>0</v>
      </c>
      <c r="K207" s="1394">
        <v>115.40357734992027</v>
      </c>
      <c r="L207" s="1394">
        <v>35.404525260645002</v>
      </c>
      <c r="M207" s="1394">
        <v>150.80810261056527</v>
      </c>
      <c r="N207" s="1394"/>
      <c r="O207" s="1394">
        <v>0</v>
      </c>
      <c r="P207" s="1394">
        <v>0</v>
      </c>
      <c r="Q207" s="1394">
        <v>32.427549845103158</v>
      </c>
      <c r="R207" s="1394">
        <v>9.948409174098904</v>
      </c>
      <c r="S207" s="1394">
        <v>42.375959019202064</v>
      </c>
      <c r="T207" s="1394"/>
      <c r="U207" s="1394">
        <v>0</v>
      </c>
      <c r="V207" s="1394">
        <v>0</v>
      </c>
      <c r="W207" s="1394">
        <v>0</v>
      </c>
      <c r="X207" s="1394">
        <v>83.322799004780208</v>
      </c>
      <c r="Y207" s="1394">
        <v>83.322799004780208</v>
      </c>
      <c r="Z207" s="1394"/>
      <c r="AA207" s="1394">
        <v>0</v>
      </c>
      <c r="AB207" s="1394">
        <v>0</v>
      </c>
      <c r="AC207" s="1394">
        <v>0</v>
      </c>
      <c r="AD207" s="1394">
        <v>0</v>
      </c>
      <c r="AE207" s="1394">
        <v>0</v>
      </c>
      <c r="AF207" s="1394"/>
      <c r="AG207" s="1394">
        <v>0</v>
      </c>
      <c r="AH207" s="1394">
        <v>0</v>
      </c>
      <c r="AI207" s="1394">
        <v>0</v>
      </c>
      <c r="AJ207" s="1394">
        <v>0</v>
      </c>
      <c r="AK207" s="1394">
        <v>0</v>
      </c>
      <c r="AL207" s="1394"/>
      <c r="AM207" s="1394">
        <v>0</v>
      </c>
      <c r="AN207" s="1394">
        <v>0</v>
      </c>
      <c r="AO207" s="1394">
        <v>0</v>
      </c>
      <c r="AP207" s="1394">
        <v>0</v>
      </c>
      <c r="AQ207" s="1394">
        <v>0</v>
      </c>
      <c r="AR207" s="1394"/>
      <c r="AS207" s="1394">
        <v>0</v>
      </c>
      <c r="AT207" s="1394">
        <v>0</v>
      </c>
      <c r="AU207" s="1394">
        <v>127.42861709200801</v>
      </c>
      <c r="AV207" s="1394">
        <v>39.093672799096929</v>
      </c>
      <c r="AW207" s="1394">
        <v>166.52228989110495</v>
      </c>
      <c r="AX207" s="1394"/>
      <c r="AY207" s="1394">
        <v>0</v>
      </c>
      <c r="AZ207" s="1394">
        <v>0</v>
      </c>
      <c r="BA207" s="1394">
        <v>0</v>
      </c>
      <c r="BB207" s="1394">
        <v>0</v>
      </c>
      <c r="BC207" s="1394">
        <v>0</v>
      </c>
      <c r="BD207" s="1394"/>
      <c r="BE207" s="1394">
        <v>37.85159978637288</v>
      </c>
      <c r="BF207" s="1394">
        <v>25.924339784000811</v>
      </c>
      <c r="BG207" s="1394">
        <v>275.25974428703142</v>
      </c>
      <c r="BH207" s="1394">
        <v>167.76940623862106</v>
      </c>
      <c r="BI207" s="1394">
        <v>506.80509009602616</v>
      </c>
      <c r="BJ207" s="1374"/>
    </row>
    <row r="208" spans="1:62">
      <c r="A208" s="1396">
        <v>16</v>
      </c>
      <c r="B208" s="1410" t="s">
        <v>903</v>
      </c>
      <c r="C208" s="1394">
        <v>0</v>
      </c>
      <c r="D208" s="1394">
        <v>0</v>
      </c>
      <c r="E208" s="1394">
        <v>0</v>
      </c>
      <c r="F208" s="1394">
        <v>0</v>
      </c>
      <c r="G208" s="1394">
        <v>0</v>
      </c>
      <c r="H208" s="1394"/>
      <c r="I208" s="1394">
        <v>0</v>
      </c>
      <c r="J208" s="1394">
        <v>9.4193948182612353</v>
      </c>
      <c r="K208" s="1394">
        <v>61.826579650594859</v>
      </c>
      <c r="L208" s="1394">
        <v>7.9546603955781796</v>
      </c>
      <c r="M208" s="1394">
        <v>79.200634864434264</v>
      </c>
      <c r="N208" s="1394"/>
      <c r="O208" s="1394">
        <v>0</v>
      </c>
      <c r="P208" s="1394">
        <v>4.3814527467405027</v>
      </c>
      <c r="Q208" s="1394">
        <v>34.422017093792235</v>
      </c>
      <c r="R208" s="1394">
        <v>4.3668827790351381</v>
      </c>
      <c r="S208" s="1394">
        <v>43.170352619567872</v>
      </c>
      <c r="T208" s="1394"/>
      <c r="U208" s="1394">
        <v>0</v>
      </c>
      <c r="V208" s="1394">
        <v>0</v>
      </c>
      <c r="W208" s="1394">
        <v>0</v>
      </c>
      <c r="X208" s="1394">
        <v>45.963972047693673</v>
      </c>
      <c r="Y208" s="1394">
        <v>45.963972047693673</v>
      </c>
      <c r="Z208" s="1394"/>
      <c r="AA208" s="1394">
        <v>0</v>
      </c>
      <c r="AB208" s="1394">
        <v>0</v>
      </c>
      <c r="AC208" s="1394">
        <v>0</v>
      </c>
      <c r="AD208" s="1394">
        <v>10.623911430909812</v>
      </c>
      <c r="AE208" s="1394">
        <v>10.623911430909812</v>
      </c>
      <c r="AF208" s="1394"/>
      <c r="AG208" s="1394">
        <v>0</v>
      </c>
      <c r="AH208" s="1394">
        <v>0</v>
      </c>
      <c r="AI208" s="1394">
        <v>0</v>
      </c>
      <c r="AJ208" s="1394">
        <v>0</v>
      </c>
      <c r="AK208" s="1394">
        <v>0</v>
      </c>
      <c r="AL208" s="1394"/>
      <c r="AM208" s="1394">
        <v>0</v>
      </c>
      <c r="AN208" s="1394">
        <v>0</v>
      </c>
      <c r="AO208" s="1394">
        <v>0</v>
      </c>
      <c r="AP208" s="1394">
        <v>0</v>
      </c>
      <c r="AQ208" s="1394">
        <v>0</v>
      </c>
      <c r="AR208" s="1394"/>
      <c r="AS208" s="1394">
        <v>0</v>
      </c>
      <c r="AT208" s="1394">
        <v>3.4069897191928433</v>
      </c>
      <c r="AU208" s="1394">
        <v>16.270417074331231</v>
      </c>
      <c r="AV208" s="1394">
        <v>2.1352261024613841</v>
      </c>
      <c r="AW208" s="1394">
        <v>21.812632895985459</v>
      </c>
      <c r="AX208" s="1394"/>
      <c r="AY208" s="1394">
        <v>0</v>
      </c>
      <c r="AZ208" s="1394">
        <v>2.5986932867580341</v>
      </c>
      <c r="BA208" s="1394">
        <v>18.179151302435674</v>
      </c>
      <c r="BB208" s="1394">
        <v>2.3279258871462396</v>
      </c>
      <c r="BC208" s="1394">
        <v>23.105770476339949</v>
      </c>
      <c r="BD208" s="1394"/>
      <c r="BE208" s="1394">
        <v>10.873287978885029</v>
      </c>
      <c r="BF208" s="1394">
        <v>19.806530570952617</v>
      </c>
      <c r="BG208" s="1394">
        <v>130.69816512115401</v>
      </c>
      <c r="BH208" s="1394">
        <v>73.372578642824436</v>
      </c>
      <c r="BI208" s="1394">
        <v>234.75056231381609</v>
      </c>
      <c r="BJ208" s="1374"/>
    </row>
    <row r="209" spans="1:62">
      <c r="A209" s="1396">
        <v>17</v>
      </c>
      <c r="B209" s="1385" t="s">
        <v>904</v>
      </c>
      <c r="C209" s="1394">
        <v>0</v>
      </c>
      <c r="D209" s="1394">
        <v>0</v>
      </c>
      <c r="E209" s="1394">
        <v>0</v>
      </c>
      <c r="F209" s="1394">
        <v>0</v>
      </c>
      <c r="G209" s="1394">
        <v>0</v>
      </c>
      <c r="H209" s="1394"/>
      <c r="I209" s="1394">
        <v>0</v>
      </c>
      <c r="J209" s="1394">
        <v>0</v>
      </c>
      <c r="K209" s="1394">
        <v>4.9529156577248203</v>
      </c>
      <c r="L209" s="1394">
        <v>3.4309204676979119</v>
      </c>
      <c r="M209" s="1394">
        <v>8.3838361254227323</v>
      </c>
      <c r="N209" s="1394"/>
      <c r="O209" s="1394">
        <v>0</v>
      </c>
      <c r="P209" s="1394">
        <v>0</v>
      </c>
      <c r="Q209" s="1394">
        <v>7.8651450358720316</v>
      </c>
      <c r="R209" s="1394">
        <v>5.4482428027820946</v>
      </c>
      <c r="S209" s="1394">
        <v>13.313387838654126</v>
      </c>
      <c r="T209" s="1394"/>
      <c r="U209" s="1394">
        <v>0</v>
      </c>
      <c r="V209" s="1394">
        <v>0</v>
      </c>
      <c r="W209" s="1394">
        <v>0</v>
      </c>
      <c r="X209" s="1394">
        <v>3.1096719698171338</v>
      </c>
      <c r="Y209" s="1394">
        <v>3.1096719698171338</v>
      </c>
      <c r="Z209" s="1394"/>
      <c r="AA209" s="1394">
        <v>0</v>
      </c>
      <c r="AB209" s="1394">
        <v>0</v>
      </c>
      <c r="AC209" s="1394">
        <v>0</v>
      </c>
      <c r="AD209" s="1394">
        <v>3.6829104414248315</v>
      </c>
      <c r="AE209" s="1394">
        <v>3.6829104414248315</v>
      </c>
      <c r="AF209" s="1394"/>
      <c r="AG209" s="1394">
        <v>0</v>
      </c>
      <c r="AH209" s="1394">
        <v>0</v>
      </c>
      <c r="AI209" s="1394">
        <v>0</v>
      </c>
      <c r="AJ209" s="1394">
        <v>0</v>
      </c>
      <c r="AK209" s="1394">
        <v>0</v>
      </c>
      <c r="AL209" s="1394"/>
      <c r="AM209" s="1394">
        <v>0</v>
      </c>
      <c r="AN209" s="1394">
        <v>0</v>
      </c>
      <c r="AO209" s="1394">
        <v>0</v>
      </c>
      <c r="AP209" s="1394">
        <v>0</v>
      </c>
      <c r="AQ209" s="1394">
        <v>0</v>
      </c>
      <c r="AR209" s="1394"/>
      <c r="AS209" s="1394">
        <v>0</v>
      </c>
      <c r="AT209" s="1394">
        <v>0</v>
      </c>
      <c r="AU209" s="1394">
        <v>1.3073146478544055</v>
      </c>
      <c r="AV209" s="1394">
        <v>0.9055863037056725</v>
      </c>
      <c r="AW209" s="1394">
        <v>2.2129009515600782</v>
      </c>
      <c r="AX209" s="1394"/>
      <c r="AY209" s="1394">
        <v>0</v>
      </c>
      <c r="AZ209" s="1394">
        <v>0</v>
      </c>
      <c r="BA209" s="1394">
        <v>1.9108965803473617</v>
      </c>
      <c r="BB209" s="1394">
        <v>1.323691870048793</v>
      </c>
      <c r="BC209" s="1394">
        <v>3.2345884503961546</v>
      </c>
      <c r="BD209" s="1394"/>
      <c r="BE209" s="1394">
        <v>0</v>
      </c>
      <c r="BF209" s="1394">
        <v>0</v>
      </c>
      <c r="BG209" s="1394">
        <v>16.036271921798619</v>
      </c>
      <c r="BH209" s="1394">
        <v>17.901023855476438</v>
      </c>
      <c r="BI209" s="1394">
        <v>33.937295777275054</v>
      </c>
      <c r="BJ209" s="1374"/>
    </row>
    <row r="210" spans="1:62" ht="13.5" customHeight="1">
      <c r="A210" s="1396">
        <v>18</v>
      </c>
      <c r="B210" s="1385" t="s">
        <v>905</v>
      </c>
      <c r="C210" s="1394">
        <v>0</v>
      </c>
      <c r="D210" s="1394">
        <v>0</v>
      </c>
      <c r="E210" s="1394">
        <v>0</v>
      </c>
      <c r="F210" s="1394">
        <v>0</v>
      </c>
      <c r="G210" s="1394">
        <v>0</v>
      </c>
      <c r="H210" s="1394"/>
      <c r="I210" s="1394">
        <v>0</v>
      </c>
      <c r="J210" s="1394">
        <v>0.60257046870652398</v>
      </c>
      <c r="K210" s="1394">
        <v>29.259742547809715</v>
      </c>
      <c r="L210" s="1394">
        <v>39.407831720664284</v>
      </c>
      <c r="M210" s="1394">
        <v>69.270144737180516</v>
      </c>
      <c r="N210" s="1394"/>
      <c r="O210" s="1394">
        <v>0</v>
      </c>
      <c r="P210" s="1394">
        <v>0.95687155974855742</v>
      </c>
      <c r="Q210" s="1394">
        <v>46.463968852745047</v>
      </c>
      <c r="R210" s="1394">
        <v>62.578960243114963</v>
      </c>
      <c r="S210" s="1394">
        <v>109.99980065560857</v>
      </c>
      <c r="T210" s="1394"/>
      <c r="U210" s="1394">
        <v>0</v>
      </c>
      <c r="V210" s="1394">
        <v>0</v>
      </c>
      <c r="W210" s="1394">
        <v>0</v>
      </c>
      <c r="X210" s="1394">
        <v>35.7179453288948</v>
      </c>
      <c r="Y210" s="1394">
        <v>35.7179453288948</v>
      </c>
      <c r="Z210" s="1394"/>
      <c r="AA210" s="1394">
        <v>0</v>
      </c>
      <c r="AB210" s="1394">
        <v>0</v>
      </c>
      <c r="AC210" s="1394">
        <v>0</v>
      </c>
      <c r="AD210" s="1394">
        <v>42.302209067332456</v>
      </c>
      <c r="AE210" s="1394">
        <v>42.302209067332456</v>
      </c>
      <c r="AF210" s="1394"/>
      <c r="AG210" s="1394">
        <v>0</v>
      </c>
      <c r="AH210" s="1394">
        <v>0</v>
      </c>
      <c r="AI210" s="1394">
        <v>0</v>
      </c>
      <c r="AJ210" s="1394">
        <v>0</v>
      </c>
      <c r="AK210" s="1394">
        <v>0</v>
      </c>
      <c r="AL210" s="1394"/>
      <c r="AM210" s="1394">
        <v>0</v>
      </c>
      <c r="AN210" s="1394">
        <v>0</v>
      </c>
      <c r="AO210" s="1394">
        <v>0</v>
      </c>
      <c r="AP210" s="1394">
        <v>0</v>
      </c>
      <c r="AQ210" s="1394">
        <v>0</v>
      </c>
      <c r="AR210" s="1394"/>
      <c r="AS210" s="1394">
        <v>0</v>
      </c>
      <c r="AT210" s="1394">
        <v>0.15904757006631429</v>
      </c>
      <c r="AU210" s="1394">
        <v>7.7230650930914084</v>
      </c>
      <c r="AV210" s="1394">
        <v>10.401637986355595</v>
      </c>
      <c r="AW210" s="1394">
        <v>18.283750649513319</v>
      </c>
      <c r="AX210" s="1394"/>
      <c r="AY210" s="1394">
        <v>0</v>
      </c>
      <c r="AZ210" s="1394">
        <v>0.23247919561758415</v>
      </c>
      <c r="BA210" s="1394">
        <v>11.288773288366027</v>
      </c>
      <c r="BB210" s="1394">
        <v>15.204032549287062</v>
      </c>
      <c r="BC210" s="1394">
        <v>26.725285033270673</v>
      </c>
      <c r="BD210" s="1394"/>
      <c r="BE210" s="1394">
        <v>0</v>
      </c>
      <c r="BF210" s="1394">
        <v>1.9509687941389797</v>
      </c>
      <c r="BG210" s="1394">
        <v>94.7355497820122</v>
      </c>
      <c r="BH210" s="1394">
        <v>205.61261689564915</v>
      </c>
      <c r="BI210" s="1394">
        <v>302.29913547180035</v>
      </c>
      <c r="BJ210" s="1374"/>
    </row>
    <row r="211" spans="1:62">
      <c r="A211" s="1396">
        <v>20</v>
      </c>
      <c r="B211" s="1385" t="s">
        <v>906</v>
      </c>
      <c r="C211" s="1394">
        <v>10.735575814432057</v>
      </c>
      <c r="D211" s="1394">
        <v>4.5213071401048861</v>
      </c>
      <c r="E211" s="1394">
        <v>85.047141293380449</v>
      </c>
      <c r="F211" s="1394">
        <v>16.873672218722163</v>
      </c>
      <c r="G211" s="1394">
        <v>117.17769646663956</v>
      </c>
      <c r="H211" s="1394"/>
      <c r="I211" s="1394">
        <v>29.637125596376297</v>
      </c>
      <c r="J211" s="1394">
        <v>12.481728962404089</v>
      </c>
      <c r="K211" s="1394">
        <v>234.78505966454509</v>
      </c>
      <c r="L211" s="1394">
        <v>46.58223754948262</v>
      </c>
      <c r="M211" s="1394">
        <v>323.48615177280811</v>
      </c>
      <c r="N211" s="1394"/>
      <c r="O211" s="1394">
        <v>16.284654649498254</v>
      </c>
      <c r="P211" s="1394">
        <v>6.8583117117890566</v>
      </c>
      <c r="Q211" s="1394">
        <v>129.00689714546544</v>
      </c>
      <c r="R211" s="1394">
        <v>25.595452866284859</v>
      </c>
      <c r="S211" s="1394">
        <v>177.74531637303761</v>
      </c>
      <c r="T211" s="1394"/>
      <c r="U211" s="1394">
        <v>0</v>
      </c>
      <c r="V211" s="1394">
        <v>0</v>
      </c>
      <c r="W211" s="1394">
        <v>0</v>
      </c>
      <c r="X211" s="1394">
        <v>325.66615133680955</v>
      </c>
      <c r="Y211" s="1394">
        <v>325.66615133680955</v>
      </c>
      <c r="Z211" s="1394"/>
      <c r="AA211" s="1394">
        <v>0</v>
      </c>
      <c r="AB211" s="1394">
        <v>0</v>
      </c>
      <c r="AC211" s="1394">
        <v>0</v>
      </c>
      <c r="AD211" s="1394">
        <v>84.07969561382582</v>
      </c>
      <c r="AE211" s="1394">
        <v>84.07969561382582</v>
      </c>
      <c r="AF211" s="1394"/>
      <c r="AG211" s="1394">
        <v>0</v>
      </c>
      <c r="AH211" s="1394">
        <v>0</v>
      </c>
      <c r="AI211" s="1394">
        <v>0</v>
      </c>
      <c r="AJ211" s="1394">
        <v>0</v>
      </c>
      <c r="AK211" s="1394">
        <v>0</v>
      </c>
      <c r="AL211" s="1394"/>
      <c r="AM211" s="1394">
        <v>0</v>
      </c>
      <c r="AN211" s="1394">
        <v>0</v>
      </c>
      <c r="AO211" s="1394">
        <v>0</v>
      </c>
      <c r="AP211" s="1394">
        <v>92.069168952696131</v>
      </c>
      <c r="AQ211" s="1394">
        <v>92.069168952696131</v>
      </c>
      <c r="AR211" s="1394"/>
      <c r="AS211" s="1394">
        <v>2.3646642763066192</v>
      </c>
      <c r="AT211" s="1394">
        <v>0.99588262997904919</v>
      </c>
      <c r="AU211" s="1394">
        <v>18.732850505149869</v>
      </c>
      <c r="AV211" s="1394">
        <v>3.7166678895863785</v>
      </c>
      <c r="AW211" s="1394">
        <v>25.810065301021918</v>
      </c>
      <c r="AX211" s="1394"/>
      <c r="AY211" s="1394">
        <v>11.634148239428567</v>
      </c>
      <c r="AZ211" s="1394">
        <v>4.8997425394969243</v>
      </c>
      <c r="BA211" s="1394">
        <v>92.165624485337361</v>
      </c>
      <c r="BB211" s="1394">
        <v>18.286006016764983</v>
      </c>
      <c r="BC211" s="1394">
        <v>126.98552128102784</v>
      </c>
      <c r="BD211" s="1394"/>
      <c r="BE211" s="1394">
        <v>70.656168576041793</v>
      </c>
      <c r="BF211" s="1394">
        <v>29.756972983774002</v>
      </c>
      <c r="BG211" s="1394">
        <v>559.73757309387827</v>
      </c>
      <c r="BH211" s="1394">
        <v>612.86905244417244</v>
      </c>
      <c r="BI211" s="1394">
        <v>1273.0197670978664</v>
      </c>
      <c r="BJ211" s="1374"/>
    </row>
    <row r="212" spans="1:62" ht="11.25" customHeight="1">
      <c r="A212" s="1396">
        <v>21</v>
      </c>
      <c r="B212" s="1385" t="s">
        <v>907</v>
      </c>
      <c r="C212" s="1394">
        <v>0</v>
      </c>
      <c r="D212" s="1394">
        <v>0.60727280965936681</v>
      </c>
      <c r="E212" s="1394">
        <v>15.244647584281804</v>
      </c>
      <c r="F212" s="1394">
        <v>9.3313496124030326</v>
      </c>
      <c r="G212" s="1394">
        <v>25.183270006344202</v>
      </c>
      <c r="H212" s="1394"/>
      <c r="I212" s="1394">
        <v>0</v>
      </c>
      <c r="J212" s="1394">
        <v>1.6764653188834207</v>
      </c>
      <c r="K212" s="1394">
        <v>42.085077031497477</v>
      </c>
      <c r="L212" s="1394">
        <v>25.760553996061233</v>
      </c>
      <c r="M212" s="1394">
        <v>69.52209634644214</v>
      </c>
      <c r="N212" s="1394"/>
      <c r="O212" s="1394">
        <v>0</v>
      </c>
      <c r="P212" s="1394">
        <v>0.92116418851413495</v>
      </c>
      <c r="Q212" s="1394">
        <v>23.12440668805154</v>
      </c>
      <c r="R212" s="1394">
        <v>14.154602275495346</v>
      </c>
      <c r="S212" s="1394">
        <v>38.200173152061019</v>
      </c>
      <c r="T212" s="1394"/>
      <c r="U212" s="1394">
        <v>0</v>
      </c>
      <c r="V212" s="1394">
        <v>0</v>
      </c>
      <c r="W212" s="1394">
        <v>0</v>
      </c>
      <c r="X212" s="1394">
        <v>180.09741303838487</v>
      </c>
      <c r="Y212" s="1394">
        <v>180.09741303838487</v>
      </c>
      <c r="Z212" s="1394"/>
      <c r="AA212" s="1394">
        <v>0</v>
      </c>
      <c r="AB212" s="1394">
        <v>0</v>
      </c>
      <c r="AC212" s="1394">
        <v>0</v>
      </c>
      <c r="AD212" s="1394">
        <v>46.497112478368052</v>
      </c>
      <c r="AE212" s="1394">
        <v>46.497112478368052</v>
      </c>
      <c r="AF212" s="1394"/>
      <c r="AG212" s="1394">
        <v>0</v>
      </c>
      <c r="AH212" s="1394">
        <v>0</v>
      </c>
      <c r="AI212" s="1394">
        <v>0</v>
      </c>
      <c r="AJ212" s="1394">
        <v>0</v>
      </c>
      <c r="AK212" s="1394">
        <v>0</v>
      </c>
      <c r="AL212" s="1394"/>
      <c r="AM212" s="1394">
        <v>0</v>
      </c>
      <c r="AN212" s="1394">
        <v>0</v>
      </c>
      <c r="AO212" s="1394">
        <v>0</v>
      </c>
      <c r="AP212" s="1394">
        <v>50.915390134683555</v>
      </c>
      <c r="AQ212" s="1394">
        <v>50.915390134683555</v>
      </c>
      <c r="AR212" s="1394"/>
      <c r="AS212" s="1394">
        <v>0</v>
      </c>
      <c r="AT212" s="1394">
        <v>0.133760530761975</v>
      </c>
      <c r="AU212" s="1394">
        <v>3.3578518908109687</v>
      </c>
      <c r="AV212" s="1394">
        <v>2.0553633507495661</v>
      </c>
      <c r="AW212" s="1394">
        <v>5.5469757723225097</v>
      </c>
      <c r="AX212" s="1394"/>
      <c r="AY212" s="1394">
        <v>0</v>
      </c>
      <c r="AZ212" s="1394">
        <v>0.65810181134891732</v>
      </c>
      <c r="BA212" s="1394">
        <v>16.520631302789965</v>
      </c>
      <c r="BB212" s="1394">
        <v>10.112387685687866</v>
      </c>
      <c r="BC212" s="1394">
        <v>27.29112079982675</v>
      </c>
      <c r="BD212" s="1394"/>
      <c r="BE212" s="1394">
        <v>0</v>
      </c>
      <c r="BF212" s="1394">
        <v>3.9967646591678143</v>
      </c>
      <c r="BG212" s="1394">
        <v>100.33261449743176</v>
      </c>
      <c r="BH212" s="1394">
        <v>338.92417257183348</v>
      </c>
      <c r="BI212" s="1394">
        <v>443.25355172843308</v>
      </c>
      <c r="BJ212" s="1374"/>
    </row>
    <row r="213" spans="1:62">
      <c r="A213" s="1396">
        <v>22</v>
      </c>
      <c r="B213" s="1385" t="s">
        <v>908</v>
      </c>
      <c r="C213" s="1394">
        <v>0</v>
      </c>
      <c r="D213" s="1394">
        <v>0</v>
      </c>
      <c r="E213" s="1394">
        <v>0</v>
      </c>
      <c r="F213" s="1394">
        <v>0</v>
      </c>
      <c r="G213" s="1394">
        <v>0</v>
      </c>
      <c r="H213" s="1394"/>
      <c r="I213" s="1394">
        <v>20.993881969950422</v>
      </c>
      <c r="J213" s="1394">
        <v>93.09297339322471</v>
      </c>
      <c r="K213" s="1394">
        <v>642.87900290105972</v>
      </c>
      <c r="L213" s="1394">
        <v>149.45138569678016</v>
      </c>
      <c r="M213" s="1394">
        <v>906.41724396101495</v>
      </c>
      <c r="N213" s="1394"/>
      <c r="O213" s="1394">
        <v>9.6188511747843197</v>
      </c>
      <c r="P213" s="1394">
        <v>43.302406560687899</v>
      </c>
      <c r="Q213" s="1394">
        <v>357.92360101692083</v>
      </c>
      <c r="R213" s="1394">
        <v>82.044568849852354</v>
      </c>
      <c r="S213" s="1394">
        <v>492.88942760224541</v>
      </c>
      <c r="T213" s="1394"/>
      <c r="U213" s="1394">
        <v>0</v>
      </c>
      <c r="V213" s="1394">
        <v>0</v>
      </c>
      <c r="W213" s="1394">
        <v>0</v>
      </c>
      <c r="X213" s="1394">
        <v>863.56663553788258</v>
      </c>
      <c r="Y213" s="1394">
        <v>863.56663553788258</v>
      </c>
      <c r="Z213" s="1394"/>
      <c r="AA213" s="1394">
        <v>0</v>
      </c>
      <c r="AB213" s="1394">
        <v>0</v>
      </c>
      <c r="AC213" s="1394">
        <v>0</v>
      </c>
      <c r="AD213" s="1394">
        <v>199.60101448855494</v>
      </c>
      <c r="AE213" s="1394">
        <v>199.60101448855494</v>
      </c>
      <c r="AF213" s="1394"/>
      <c r="AG213" s="1394">
        <v>0</v>
      </c>
      <c r="AH213" s="1394">
        <v>0</v>
      </c>
      <c r="AI213" s="1394">
        <v>0</v>
      </c>
      <c r="AJ213" s="1394">
        <v>0</v>
      </c>
      <c r="AK213" s="1394">
        <v>0</v>
      </c>
      <c r="AL213" s="1394"/>
      <c r="AM213" s="1394">
        <v>0</v>
      </c>
      <c r="AN213" s="1394">
        <v>0</v>
      </c>
      <c r="AO213" s="1394">
        <v>0</v>
      </c>
      <c r="AP213" s="1394">
        <v>0</v>
      </c>
      <c r="AQ213" s="1394">
        <v>0</v>
      </c>
      <c r="AR213" s="1394"/>
      <c r="AS213" s="1394">
        <v>7.8661374061440252</v>
      </c>
      <c r="AT213" s="1394">
        <v>33.671675240210028</v>
      </c>
      <c r="AU213" s="1394">
        <v>169.18143563243027</v>
      </c>
      <c r="AV213" s="1394">
        <v>40.116420302012713</v>
      </c>
      <c r="AW213" s="1394">
        <v>250.83566858079706</v>
      </c>
      <c r="AX213" s="1394"/>
      <c r="AY213" s="1394">
        <v>5.7590458840329388</v>
      </c>
      <c r="AZ213" s="1394">
        <v>25.683187685509328</v>
      </c>
      <c r="BA213" s="1394">
        <v>189.02864640005848</v>
      </c>
      <c r="BB213" s="1394">
        <v>43.736845111176365</v>
      </c>
      <c r="BC213" s="1394">
        <v>264.2077250807771</v>
      </c>
      <c r="BD213" s="1394"/>
      <c r="BE213" s="1394">
        <v>44.237916434911703</v>
      </c>
      <c r="BF213" s="1394">
        <v>195.75024287963197</v>
      </c>
      <c r="BG213" s="1394">
        <v>1359.0126859504694</v>
      </c>
      <c r="BH213" s="1394">
        <v>1378.5168699862593</v>
      </c>
      <c r="BI213" s="1394">
        <v>2977.5177152512724</v>
      </c>
      <c r="BJ213" s="1374"/>
    </row>
    <row r="214" spans="1:62">
      <c r="A214" s="1396">
        <v>23</v>
      </c>
      <c r="B214" s="1385" t="s">
        <v>909</v>
      </c>
      <c r="C214" s="1394">
        <v>3.6231364504507129</v>
      </c>
      <c r="D214" s="1394">
        <v>16.032170981770388</v>
      </c>
      <c r="E214" s="1394">
        <v>111.30470862787371</v>
      </c>
      <c r="F214" s="1394">
        <v>71.926853923440248</v>
      </c>
      <c r="G214" s="1394">
        <v>202.88686998353506</v>
      </c>
      <c r="H214" s="1394"/>
      <c r="I214" s="1394">
        <v>0.27119284808762828</v>
      </c>
      <c r="J214" s="1394">
        <v>1.2000127980367055</v>
      </c>
      <c r="K214" s="1394">
        <v>8.3311907655594073</v>
      </c>
      <c r="L214" s="1394">
        <v>5.3837465511557081</v>
      </c>
      <c r="M214" s="1394">
        <v>15.186142962839449</v>
      </c>
      <c r="N214" s="1394"/>
      <c r="O214" s="1394">
        <v>0.25600604859472104</v>
      </c>
      <c r="P214" s="1394">
        <v>1.1328120813466498</v>
      </c>
      <c r="Q214" s="1394">
        <v>7.8646440826880797</v>
      </c>
      <c r="R214" s="1394">
        <v>5.0822567442909863</v>
      </c>
      <c r="S214" s="1394">
        <v>14.335718956920438</v>
      </c>
      <c r="T214" s="1394"/>
      <c r="U214" s="1394">
        <v>0</v>
      </c>
      <c r="V214" s="1394">
        <v>0</v>
      </c>
      <c r="W214" s="1394">
        <v>0</v>
      </c>
      <c r="X214" s="1394">
        <v>52.114654656519917</v>
      </c>
      <c r="Y214" s="1394">
        <v>52.114654656519917</v>
      </c>
      <c r="Z214" s="1394"/>
      <c r="AA214" s="1394">
        <v>0</v>
      </c>
      <c r="AB214" s="1394">
        <v>0</v>
      </c>
      <c r="AC214" s="1394">
        <v>0</v>
      </c>
      <c r="AD214" s="1394">
        <v>0</v>
      </c>
      <c r="AE214" s="1394">
        <v>0</v>
      </c>
      <c r="AF214" s="1394"/>
      <c r="AG214" s="1394">
        <v>0</v>
      </c>
      <c r="AH214" s="1394">
        <v>0</v>
      </c>
      <c r="AI214" s="1394">
        <v>0</v>
      </c>
      <c r="AJ214" s="1394">
        <v>0</v>
      </c>
      <c r="AK214" s="1394">
        <v>0</v>
      </c>
      <c r="AL214" s="1394"/>
      <c r="AM214" s="1394">
        <v>0</v>
      </c>
      <c r="AN214" s="1394">
        <v>0</v>
      </c>
      <c r="AO214" s="1394">
        <v>0</v>
      </c>
      <c r="AP214" s="1394">
        <v>0</v>
      </c>
      <c r="AQ214" s="1394">
        <v>0</v>
      </c>
      <c r="AR214" s="1394"/>
      <c r="AS214" s="1394">
        <v>7.1594911895133867E-2</v>
      </c>
      <c r="AT214" s="1394">
        <v>0.31680337868169023</v>
      </c>
      <c r="AU214" s="1394">
        <v>2.1994343621076839</v>
      </c>
      <c r="AV214" s="1394">
        <v>1.4213090895051064</v>
      </c>
      <c r="AW214" s="1394">
        <v>4.0091417421896143</v>
      </c>
      <c r="AX214" s="1394"/>
      <c r="AY214" s="1394">
        <v>0.38617861567678274</v>
      </c>
      <c r="AZ214" s="1394">
        <v>1.7088182244042691</v>
      </c>
      <c r="BA214" s="1394">
        <v>11.863615650156602</v>
      </c>
      <c r="BB214" s="1394">
        <v>7.666455088845729</v>
      </c>
      <c r="BC214" s="1394">
        <v>21.625067579083382</v>
      </c>
      <c r="BD214" s="1394"/>
      <c r="BE214" s="1394">
        <v>4.6081088747049792</v>
      </c>
      <c r="BF214" s="1394">
        <v>20.390617464239703</v>
      </c>
      <c r="BG214" s="1394">
        <v>141.56359348838549</v>
      </c>
      <c r="BH214" s="1394">
        <v>143.59527605375771</v>
      </c>
      <c r="BI214" s="1394">
        <v>310.1575958810879</v>
      </c>
      <c r="BJ214" s="1374"/>
    </row>
    <row r="215" spans="1:62">
      <c r="A215" s="1396">
        <v>24</v>
      </c>
      <c r="B215" s="1385" t="s">
        <v>910</v>
      </c>
      <c r="C215" s="1394">
        <v>115.98058458225562</v>
      </c>
      <c r="D215" s="1394">
        <v>1.5599855016482747</v>
      </c>
      <c r="E215" s="1394">
        <v>193.53411202419474</v>
      </c>
      <c r="F215" s="1394">
        <v>656.49237599635239</v>
      </c>
      <c r="G215" s="1394">
        <v>967.56705810445101</v>
      </c>
      <c r="H215" s="1394"/>
      <c r="I215" s="1394">
        <v>0</v>
      </c>
      <c r="J215" s="1394">
        <v>0</v>
      </c>
      <c r="K215" s="1394">
        <v>0</v>
      </c>
      <c r="L215" s="1394">
        <v>0</v>
      </c>
      <c r="M215" s="1394">
        <v>0</v>
      </c>
      <c r="N215" s="1394"/>
      <c r="O215" s="1394">
        <v>0</v>
      </c>
      <c r="P215" s="1394">
        <v>0</v>
      </c>
      <c r="Q215" s="1394">
        <v>0</v>
      </c>
      <c r="R215" s="1394">
        <v>0</v>
      </c>
      <c r="S215" s="1394">
        <v>0</v>
      </c>
      <c r="T215" s="1394"/>
      <c r="U215" s="1394">
        <v>0</v>
      </c>
      <c r="V215" s="1394">
        <v>0</v>
      </c>
      <c r="W215" s="1394">
        <v>0</v>
      </c>
      <c r="X215" s="1394">
        <v>103.00702511173667</v>
      </c>
      <c r="Y215" s="1394">
        <v>103.00702511173667</v>
      </c>
      <c r="Z215" s="1394"/>
      <c r="AA215" s="1394">
        <v>0</v>
      </c>
      <c r="AB215" s="1394">
        <v>0</v>
      </c>
      <c r="AC215" s="1394">
        <v>0</v>
      </c>
      <c r="AD215" s="1394">
        <v>0</v>
      </c>
      <c r="AE215" s="1394">
        <v>0</v>
      </c>
      <c r="AF215" s="1394"/>
      <c r="AG215" s="1394">
        <v>0</v>
      </c>
      <c r="AH215" s="1394">
        <v>0</v>
      </c>
      <c r="AI215" s="1394">
        <v>0</v>
      </c>
      <c r="AJ215" s="1394">
        <v>0</v>
      </c>
      <c r="AK215" s="1394">
        <v>0</v>
      </c>
      <c r="AL215" s="1394"/>
      <c r="AM215" s="1394">
        <v>0</v>
      </c>
      <c r="AN215" s="1394">
        <v>0</v>
      </c>
      <c r="AO215" s="1394">
        <v>0</v>
      </c>
      <c r="AP215" s="1394">
        <v>0</v>
      </c>
      <c r="AQ215" s="1394">
        <v>0</v>
      </c>
      <c r="AR215" s="1394"/>
      <c r="AS215" s="1394">
        <v>0</v>
      </c>
      <c r="AT215" s="1394">
        <v>0</v>
      </c>
      <c r="AU215" s="1394">
        <v>0</v>
      </c>
      <c r="AV215" s="1394">
        <v>0</v>
      </c>
      <c r="AW215" s="1394">
        <v>0</v>
      </c>
      <c r="AX215" s="1394"/>
      <c r="AY215" s="1394">
        <v>14.177512179106476</v>
      </c>
      <c r="AZ215" s="1394">
        <v>0.19069323998071719</v>
      </c>
      <c r="BA215" s="1394">
        <v>23.657685811624788</v>
      </c>
      <c r="BB215" s="1394">
        <v>80.249885700290008</v>
      </c>
      <c r="BC215" s="1394">
        <v>118.27577693100199</v>
      </c>
      <c r="BD215" s="1394"/>
      <c r="BE215" s="1394">
        <v>130.15809676136209</v>
      </c>
      <c r="BF215" s="1394">
        <v>1.7506787416289917</v>
      </c>
      <c r="BG215" s="1394">
        <v>217.19179783581953</v>
      </c>
      <c r="BH215" s="1394">
        <v>839.749286808379</v>
      </c>
      <c r="BI215" s="1394">
        <v>1188.8498601471897</v>
      </c>
      <c r="BJ215" s="1374"/>
    </row>
    <row r="216" spans="1:62" ht="15" customHeight="1">
      <c r="A216" s="1396">
        <v>25</v>
      </c>
      <c r="B216" s="1398" t="s">
        <v>911</v>
      </c>
      <c r="C216" s="1394">
        <v>0</v>
      </c>
      <c r="D216" s="1394">
        <v>2.7412698199233207</v>
      </c>
      <c r="E216" s="1394">
        <v>89.383658986292858</v>
      </c>
      <c r="F216" s="1394">
        <v>23.642183186425264</v>
      </c>
      <c r="G216" s="1394">
        <v>115.76711199264145</v>
      </c>
      <c r="H216" s="1394"/>
      <c r="I216" s="1394">
        <v>453.85428094295412</v>
      </c>
      <c r="J216" s="1394">
        <v>24.958062533619316</v>
      </c>
      <c r="K216" s="1394">
        <v>813.79911391794485</v>
      </c>
      <c r="L216" s="1394">
        <v>215.25173556778523</v>
      </c>
      <c r="M216" s="1394">
        <v>1507.8631929623036</v>
      </c>
      <c r="N216" s="1394"/>
      <c r="O216" s="1394">
        <v>0</v>
      </c>
      <c r="P216" s="1394">
        <v>0</v>
      </c>
      <c r="Q216" s="1394">
        <v>0</v>
      </c>
      <c r="R216" s="1394">
        <v>0</v>
      </c>
      <c r="S216" s="1394">
        <v>0</v>
      </c>
      <c r="T216" s="1394"/>
      <c r="U216" s="1394">
        <v>0</v>
      </c>
      <c r="V216" s="1394">
        <v>0</v>
      </c>
      <c r="W216" s="1394">
        <v>0</v>
      </c>
      <c r="X216" s="1394">
        <v>12.334541160935522</v>
      </c>
      <c r="Y216" s="1394">
        <v>12.334541160935522</v>
      </c>
      <c r="Z216" s="1394"/>
      <c r="AA216" s="1394">
        <v>0</v>
      </c>
      <c r="AB216" s="1394">
        <v>0</v>
      </c>
      <c r="AC216" s="1394">
        <v>0</v>
      </c>
      <c r="AD216" s="1394">
        <v>38.310092221965903</v>
      </c>
      <c r="AE216" s="1394">
        <v>38.310092221965903</v>
      </c>
      <c r="AF216" s="1394"/>
      <c r="AG216" s="1394">
        <v>0</v>
      </c>
      <c r="AH216" s="1394">
        <v>0</v>
      </c>
      <c r="AI216" s="1394">
        <v>0</v>
      </c>
      <c r="AJ216" s="1394">
        <v>46.879050887579716</v>
      </c>
      <c r="AK216" s="1394">
        <v>46.879050887579716</v>
      </c>
      <c r="AL216" s="1394"/>
      <c r="AM216" s="1394">
        <v>0</v>
      </c>
      <c r="AN216" s="1394">
        <v>0</v>
      </c>
      <c r="AO216" s="1394">
        <v>0</v>
      </c>
      <c r="AP216" s="1394">
        <v>0</v>
      </c>
      <c r="AQ216" s="1394">
        <v>0</v>
      </c>
      <c r="AR216" s="1394"/>
      <c r="AS216" s="1394">
        <v>257.41331015195124</v>
      </c>
      <c r="AT216" s="1394">
        <v>14.155507090095849</v>
      </c>
      <c r="AU216" s="1394">
        <v>461.56383779637252</v>
      </c>
      <c r="AV216" s="1394">
        <v>122.08469567222285</v>
      </c>
      <c r="AW216" s="1394">
        <v>855.21735071064256</v>
      </c>
      <c r="AX216" s="1394"/>
      <c r="AY216" s="1394">
        <v>0</v>
      </c>
      <c r="AZ216" s="1394">
        <v>1.3160074073937904</v>
      </c>
      <c r="BA216" s="1394">
        <v>42.910608970704047</v>
      </c>
      <c r="BB216" s="1394">
        <v>11.349954672162433</v>
      </c>
      <c r="BC216" s="1394">
        <v>55.57657105026027</v>
      </c>
      <c r="BD216" s="1394"/>
      <c r="BE216" s="1394">
        <v>711.26759109490536</v>
      </c>
      <c r="BF216" s="1394">
        <v>43.170846851032273</v>
      </c>
      <c r="BG216" s="1394">
        <v>1407.6572196713144</v>
      </c>
      <c r="BH216" s="1394">
        <v>469.852253369077</v>
      </c>
      <c r="BI216" s="1394">
        <v>2631.9479109863291</v>
      </c>
      <c r="BJ216" s="1374"/>
    </row>
    <row r="217" spans="1:62">
      <c r="A217" s="1396">
        <v>26</v>
      </c>
      <c r="B217" s="1385" t="s">
        <v>912</v>
      </c>
      <c r="C217" s="1394">
        <v>0</v>
      </c>
      <c r="D217" s="1394">
        <v>0</v>
      </c>
      <c r="E217" s="1394">
        <v>18.157085846852677</v>
      </c>
      <c r="F217" s="1394">
        <v>24.675273235660413</v>
      </c>
      <c r="G217" s="1394">
        <v>42.832359082513094</v>
      </c>
      <c r="H217" s="1394"/>
      <c r="I217" s="1394">
        <v>200.28190345552287</v>
      </c>
      <c r="J217" s="1394">
        <v>3.5657973172846065</v>
      </c>
      <c r="K217" s="1394">
        <v>227.77670974905902</v>
      </c>
      <c r="L217" s="1394">
        <v>208.93627076397857</v>
      </c>
      <c r="M217" s="1394">
        <v>640.56068128584502</v>
      </c>
      <c r="N217" s="1394"/>
      <c r="O217" s="1394">
        <v>0</v>
      </c>
      <c r="P217" s="1394">
        <v>0</v>
      </c>
      <c r="Q217" s="1394">
        <v>0</v>
      </c>
      <c r="R217" s="1394">
        <v>0</v>
      </c>
      <c r="S217" s="1394">
        <v>0</v>
      </c>
      <c r="T217" s="1394"/>
      <c r="U217" s="1394">
        <v>0</v>
      </c>
      <c r="V217" s="1394">
        <v>0</v>
      </c>
      <c r="W217" s="1394">
        <v>0</v>
      </c>
      <c r="X217" s="1394">
        <v>18.503189430991423</v>
      </c>
      <c r="Y217" s="1394">
        <v>18.503189430991423</v>
      </c>
      <c r="Z217" s="1394"/>
      <c r="AA217" s="1394">
        <v>0</v>
      </c>
      <c r="AB217" s="1394">
        <v>0</v>
      </c>
      <c r="AC217" s="1394">
        <v>0</v>
      </c>
      <c r="AD217" s="1394">
        <v>58.634411509809318</v>
      </c>
      <c r="AE217" s="1394">
        <v>58.634411509809318</v>
      </c>
      <c r="AF217" s="1394"/>
      <c r="AG217" s="1394">
        <v>0</v>
      </c>
      <c r="AH217" s="1394">
        <v>0</v>
      </c>
      <c r="AI217" s="1394">
        <v>0</v>
      </c>
      <c r="AJ217" s="1394">
        <v>197.63518942100691</v>
      </c>
      <c r="AK217" s="1394">
        <v>197.63518942100691</v>
      </c>
      <c r="AL217" s="1394"/>
      <c r="AM217" s="1394">
        <v>0</v>
      </c>
      <c r="AN217" s="1394">
        <v>0</v>
      </c>
      <c r="AO217" s="1394">
        <v>0</v>
      </c>
      <c r="AP217" s="1394">
        <v>0</v>
      </c>
      <c r="AQ217" s="1394">
        <v>0</v>
      </c>
      <c r="AR217" s="1394"/>
      <c r="AS217" s="1394">
        <v>269.5397978031167</v>
      </c>
      <c r="AT217" s="1394">
        <v>4.7988573671671144</v>
      </c>
      <c r="AU217" s="1394">
        <v>306.5423646907505</v>
      </c>
      <c r="AV217" s="1394">
        <v>281.18686313547255</v>
      </c>
      <c r="AW217" s="1394">
        <v>862.0678829965068</v>
      </c>
      <c r="AX217" s="1394"/>
      <c r="AY217" s="1394">
        <v>0</v>
      </c>
      <c r="AZ217" s="1394">
        <v>0.54919213028738534</v>
      </c>
      <c r="BA217" s="1394">
        <v>47.601854210780807</v>
      </c>
      <c r="BB217" s="1394">
        <v>43.664490154451428</v>
      </c>
      <c r="BC217" s="1394">
        <v>91.815536495519623</v>
      </c>
      <c r="BD217" s="1394"/>
      <c r="BE217" s="1394">
        <v>469.82170125863968</v>
      </c>
      <c r="BF217" s="1394">
        <v>8.9138468147391059</v>
      </c>
      <c r="BG217" s="1394">
        <v>600.07801449744306</v>
      </c>
      <c r="BH217" s="1394">
        <v>833.23568765137065</v>
      </c>
      <c r="BI217" s="1394">
        <v>1912.0492502221925</v>
      </c>
      <c r="BJ217" s="1374"/>
    </row>
    <row r="218" spans="1:62">
      <c r="A218" s="1396">
        <v>27</v>
      </c>
      <c r="B218" s="1385" t="s">
        <v>913</v>
      </c>
      <c r="C218" s="1394">
        <v>0</v>
      </c>
      <c r="D218" s="1394">
        <v>0</v>
      </c>
      <c r="E218" s="1394">
        <v>11.40260392035624</v>
      </c>
      <c r="F218" s="1394">
        <v>11.702136434128985</v>
      </c>
      <c r="G218" s="1394">
        <v>23.104740354485223</v>
      </c>
      <c r="H218" s="1394"/>
      <c r="I218" s="1394">
        <v>0</v>
      </c>
      <c r="J218" s="1394">
        <v>0</v>
      </c>
      <c r="K218" s="1394">
        <v>93.874387469838354</v>
      </c>
      <c r="L218" s="1394">
        <v>99.087078921772829</v>
      </c>
      <c r="M218" s="1394">
        <v>192.96146639161117</v>
      </c>
      <c r="N218" s="1394"/>
      <c r="O218" s="1394">
        <v>0</v>
      </c>
      <c r="P218" s="1394">
        <v>0</v>
      </c>
      <c r="Q218" s="1394">
        <v>0</v>
      </c>
      <c r="R218" s="1394">
        <v>0</v>
      </c>
      <c r="S218" s="1394">
        <v>0</v>
      </c>
      <c r="T218" s="1394"/>
      <c r="U218" s="1394">
        <v>0</v>
      </c>
      <c r="V218" s="1394">
        <v>0</v>
      </c>
      <c r="W218" s="1394">
        <v>0</v>
      </c>
      <c r="X218" s="1394">
        <v>8.7750536790438858</v>
      </c>
      <c r="Y218" s="1394">
        <v>8.7750536790438858</v>
      </c>
      <c r="Z218" s="1394"/>
      <c r="AA218" s="1394">
        <v>0</v>
      </c>
      <c r="AB218" s="1394">
        <v>0</v>
      </c>
      <c r="AC218" s="1394">
        <v>0</v>
      </c>
      <c r="AD218" s="1394">
        <v>27.807103762119191</v>
      </c>
      <c r="AE218" s="1394">
        <v>27.807103762119191</v>
      </c>
      <c r="AF218" s="1394"/>
      <c r="AG218" s="1394">
        <v>0</v>
      </c>
      <c r="AH218" s="1394">
        <v>0</v>
      </c>
      <c r="AI218" s="1394">
        <v>0</v>
      </c>
      <c r="AJ218" s="1394">
        <v>93.727592343220067</v>
      </c>
      <c r="AK218" s="1394">
        <v>93.727592343220067</v>
      </c>
      <c r="AL218" s="1394"/>
      <c r="AM218" s="1394">
        <v>0</v>
      </c>
      <c r="AN218" s="1394">
        <v>0</v>
      </c>
      <c r="AO218" s="1394">
        <v>0</v>
      </c>
      <c r="AP218" s="1394">
        <v>0</v>
      </c>
      <c r="AQ218" s="1394">
        <v>0</v>
      </c>
      <c r="AR218" s="1394"/>
      <c r="AS218" s="1394">
        <v>0</v>
      </c>
      <c r="AT218" s="1394">
        <v>0</v>
      </c>
      <c r="AU218" s="1394">
        <v>126.33634382814198</v>
      </c>
      <c r="AV218" s="1394">
        <v>133.35159471063849</v>
      </c>
      <c r="AW218" s="1394">
        <v>259.68793853878049</v>
      </c>
      <c r="AX218" s="1394"/>
      <c r="AY218" s="1394">
        <v>0</v>
      </c>
      <c r="AZ218" s="1394">
        <v>0</v>
      </c>
      <c r="BA218" s="1394">
        <v>19.618313529019858</v>
      </c>
      <c r="BB218" s="1394">
        <v>20.707686445215433</v>
      </c>
      <c r="BC218" s="1394">
        <v>40.325999974235287</v>
      </c>
      <c r="BD218" s="1394"/>
      <c r="BE218" s="1394">
        <v>9.6545296749053158</v>
      </c>
      <c r="BF218" s="1394">
        <v>0</v>
      </c>
      <c r="BG218" s="1394">
        <v>251.23164874735645</v>
      </c>
      <c r="BH218" s="1394">
        <v>395.15824629613888</v>
      </c>
      <c r="BI218" s="1394">
        <v>656.04442471840071</v>
      </c>
      <c r="BJ218" s="1374"/>
    </row>
    <row r="219" spans="1:62">
      <c r="A219" s="1396">
        <v>28</v>
      </c>
      <c r="B219" s="1385" t="s">
        <v>914</v>
      </c>
      <c r="C219" s="1394">
        <v>0</v>
      </c>
      <c r="D219" s="1394">
        <v>0</v>
      </c>
      <c r="E219" s="1394">
        <v>6.1346843721861832</v>
      </c>
      <c r="F219" s="1394">
        <v>17.11220251895293</v>
      </c>
      <c r="G219" s="1394">
        <v>23.246886891139113</v>
      </c>
      <c r="H219" s="1394"/>
      <c r="I219" s="1394">
        <v>0</v>
      </c>
      <c r="J219" s="1394">
        <v>0</v>
      </c>
      <c r="K219" s="1394">
        <v>55.853617572502515</v>
      </c>
      <c r="L219" s="1394">
        <v>155.79911815026355</v>
      </c>
      <c r="M219" s="1394">
        <v>211.65273572276607</v>
      </c>
      <c r="N219" s="1394"/>
      <c r="O219" s="1394">
        <v>0</v>
      </c>
      <c r="P219" s="1394">
        <v>0</v>
      </c>
      <c r="Q219" s="1394">
        <v>0</v>
      </c>
      <c r="R219" s="1394">
        <v>0</v>
      </c>
      <c r="S219" s="1394">
        <v>0</v>
      </c>
      <c r="T219" s="1394"/>
      <c r="U219" s="1394">
        <v>0</v>
      </c>
      <c r="V219" s="1394">
        <v>0</v>
      </c>
      <c r="W219" s="1394">
        <v>0</v>
      </c>
      <c r="X219" s="1394">
        <v>8.9277358465558763</v>
      </c>
      <c r="Y219" s="1394">
        <v>8.9277358465558763</v>
      </c>
      <c r="Z219" s="1394"/>
      <c r="AA219" s="1394">
        <v>0</v>
      </c>
      <c r="AB219" s="1394">
        <v>0</v>
      </c>
      <c r="AC219" s="1394">
        <v>0</v>
      </c>
      <c r="AD219" s="1394">
        <v>27.728829078629904</v>
      </c>
      <c r="AE219" s="1394">
        <v>27.728829078629904</v>
      </c>
      <c r="AF219" s="1394"/>
      <c r="AG219" s="1394">
        <v>0</v>
      </c>
      <c r="AH219" s="1394">
        <v>0</v>
      </c>
      <c r="AI219" s="1394">
        <v>0</v>
      </c>
      <c r="AJ219" s="1394">
        <v>33.931037855470521</v>
      </c>
      <c r="AK219" s="1394">
        <v>33.931037855470521</v>
      </c>
      <c r="AL219" s="1394"/>
      <c r="AM219" s="1394">
        <v>0</v>
      </c>
      <c r="AN219" s="1394">
        <v>0</v>
      </c>
      <c r="AO219" s="1394">
        <v>0</v>
      </c>
      <c r="AP219" s="1394">
        <v>0</v>
      </c>
      <c r="AQ219" s="1394">
        <v>0</v>
      </c>
      <c r="AR219" s="1394"/>
      <c r="AS219" s="1394">
        <v>0</v>
      </c>
      <c r="AT219" s="1394">
        <v>0</v>
      </c>
      <c r="AU219" s="1394">
        <v>31.678591977644459</v>
      </c>
      <c r="AV219" s="1394">
        <v>88.364852785987352</v>
      </c>
      <c r="AW219" s="1394">
        <v>120.04344476363181</v>
      </c>
      <c r="AX219" s="1394"/>
      <c r="AY219" s="1394">
        <v>0</v>
      </c>
      <c r="AZ219" s="1394">
        <v>0</v>
      </c>
      <c r="BA219" s="1394">
        <v>2.9450913650104567</v>
      </c>
      <c r="BB219" s="1394">
        <v>8.2150925487497819</v>
      </c>
      <c r="BC219" s="1394">
        <v>11.160183913760239</v>
      </c>
      <c r="BD219" s="1394"/>
      <c r="BE219" s="1394">
        <v>3.2181765583017721</v>
      </c>
      <c r="BF219" s="1394">
        <v>0</v>
      </c>
      <c r="BG219" s="1394">
        <v>96.611985287343614</v>
      </c>
      <c r="BH219" s="1394">
        <v>340.07886878460994</v>
      </c>
      <c r="BI219" s="1394">
        <v>439.9090306302553</v>
      </c>
      <c r="BJ219" s="1374"/>
    </row>
    <row r="220" spans="1:62">
      <c r="A220" s="1396">
        <v>29</v>
      </c>
      <c r="B220" s="1385" t="s">
        <v>915</v>
      </c>
      <c r="C220" s="1394">
        <v>0</v>
      </c>
      <c r="D220" s="1394">
        <v>0</v>
      </c>
      <c r="E220" s="1394">
        <v>5.7653965439706765</v>
      </c>
      <c r="F220" s="1394">
        <v>6.9133006259374596</v>
      </c>
      <c r="G220" s="1394">
        <v>12.678697169908137</v>
      </c>
      <c r="H220" s="1394"/>
      <c r="I220" s="1394">
        <v>0</v>
      </c>
      <c r="J220" s="1394">
        <v>0</v>
      </c>
      <c r="K220" s="1394">
        <v>46.787102789639164</v>
      </c>
      <c r="L220" s="1394">
        <v>56.102525565162225</v>
      </c>
      <c r="M220" s="1394">
        <v>102.88962835480139</v>
      </c>
      <c r="N220" s="1394"/>
      <c r="O220" s="1394">
        <v>0</v>
      </c>
      <c r="P220" s="1394">
        <v>0</v>
      </c>
      <c r="Q220" s="1394">
        <v>0</v>
      </c>
      <c r="R220" s="1394">
        <v>0</v>
      </c>
      <c r="S220" s="1394">
        <v>0</v>
      </c>
      <c r="T220" s="1394"/>
      <c r="U220" s="1394">
        <v>0</v>
      </c>
      <c r="V220" s="1394">
        <v>0</v>
      </c>
      <c r="W220" s="1394">
        <v>0</v>
      </c>
      <c r="X220" s="1394">
        <v>6.9529833057048158</v>
      </c>
      <c r="Y220" s="1394">
        <v>6.9529833057048158</v>
      </c>
      <c r="Z220" s="1394"/>
      <c r="AA220" s="1394">
        <v>0</v>
      </c>
      <c r="AB220" s="1394">
        <v>0</v>
      </c>
      <c r="AC220" s="1394">
        <v>0</v>
      </c>
      <c r="AD220" s="1394">
        <v>21.348252818620711</v>
      </c>
      <c r="AE220" s="1394">
        <v>21.348252818620711</v>
      </c>
      <c r="AF220" s="1394"/>
      <c r="AG220" s="1394">
        <v>0</v>
      </c>
      <c r="AH220" s="1394">
        <v>0</v>
      </c>
      <c r="AI220" s="1394">
        <v>0</v>
      </c>
      <c r="AJ220" s="1394">
        <v>42.696505637241422</v>
      </c>
      <c r="AK220" s="1394">
        <v>42.696505637241422</v>
      </c>
      <c r="AL220" s="1394"/>
      <c r="AM220" s="1394">
        <v>0</v>
      </c>
      <c r="AN220" s="1394">
        <v>0</v>
      </c>
      <c r="AO220" s="1394">
        <v>0</v>
      </c>
      <c r="AP220" s="1394">
        <v>0</v>
      </c>
      <c r="AQ220" s="1394">
        <v>0</v>
      </c>
      <c r="AR220" s="1394"/>
      <c r="AS220" s="1394">
        <v>0</v>
      </c>
      <c r="AT220" s="1394">
        <v>0</v>
      </c>
      <c r="AU220" s="1394">
        <v>59.489859761480261</v>
      </c>
      <c r="AV220" s="1394">
        <v>71.33443148087909</v>
      </c>
      <c r="AW220" s="1394">
        <v>130.82429124235935</v>
      </c>
      <c r="AX220" s="1394"/>
      <c r="AY220" s="1394">
        <v>0</v>
      </c>
      <c r="AZ220" s="1394">
        <v>0</v>
      </c>
      <c r="BA220" s="1394">
        <v>7.9744559610304311</v>
      </c>
      <c r="BB220" s="1394">
        <v>9.5621889954049948</v>
      </c>
      <c r="BC220" s="1394">
        <v>17.536644956435424</v>
      </c>
      <c r="BD220" s="1394"/>
      <c r="BE220" s="1394">
        <v>0</v>
      </c>
      <c r="BF220" s="1394">
        <v>0</v>
      </c>
      <c r="BG220" s="1394">
        <v>120.01681505612054</v>
      </c>
      <c r="BH220" s="1394">
        <v>214.9101884289507</v>
      </c>
      <c r="BI220" s="1394">
        <v>334.92700348507122</v>
      </c>
      <c r="BJ220" s="1374"/>
    </row>
    <row r="221" spans="1:62">
      <c r="A221" s="1396">
        <v>30</v>
      </c>
      <c r="B221" s="1385" t="s">
        <v>916</v>
      </c>
      <c r="C221" s="1394">
        <v>0</v>
      </c>
      <c r="D221" s="1394">
        <v>0</v>
      </c>
      <c r="E221" s="1394">
        <v>0</v>
      </c>
      <c r="F221" s="1394">
        <v>0</v>
      </c>
      <c r="G221" s="1394">
        <v>0</v>
      </c>
      <c r="H221" s="1394"/>
      <c r="I221" s="1394">
        <v>0</v>
      </c>
      <c r="J221" s="1394">
        <v>0</v>
      </c>
      <c r="K221" s="1394">
        <v>72.83132163076651</v>
      </c>
      <c r="L221" s="1394">
        <v>99.618303342611156</v>
      </c>
      <c r="M221" s="1394">
        <v>172.44962497337767</v>
      </c>
      <c r="N221" s="1394"/>
      <c r="O221" s="1394">
        <v>0</v>
      </c>
      <c r="P221" s="1394">
        <v>0</v>
      </c>
      <c r="Q221" s="1394">
        <v>0</v>
      </c>
      <c r="R221" s="1394">
        <v>0</v>
      </c>
      <c r="S221" s="1394">
        <v>0</v>
      </c>
      <c r="T221" s="1394"/>
      <c r="U221" s="1394">
        <v>0</v>
      </c>
      <c r="V221" s="1394">
        <v>0</v>
      </c>
      <c r="W221" s="1394">
        <v>0</v>
      </c>
      <c r="X221" s="1394">
        <v>14.718118203619968</v>
      </c>
      <c r="Y221" s="1394">
        <v>14.718118203619968</v>
      </c>
      <c r="Z221" s="1394"/>
      <c r="AA221" s="1394">
        <v>0</v>
      </c>
      <c r="AB221" s="1394">
        <v>0</v>
      </c>
      <c r="AC221" s="1394">
        <v>0</v>
      </c>
      <c r="AD221" s="1394">
        <v>42.702925835960592</v>
      </c>
      <c r="AE221" s="1394">
        <v>42.702925835960592</v>
      </c>
      <c r="AF221" s="1394"/>
      <c r="AG221" s="1394">
        <v>0</v>
      </c>
      <c r="AH221" s="1394">
        <v>0</v>
      </c>
      <c r="AI221" s="1394">
        <v>0</v>
      </c>
      <c r="AJ221" s="1394">
        <v>0</v>
      </c>
      <c r="AK221" s="1394">
        <v>0</v>
      </c>
      <c r="AL221" s="1394"/>
      <c r="AM221" s="1394">
        <v>0</v>
      </c>
      <c r="AN221" s="1394">
        <v>0</v>
      </c>
      <c r="AO221" s="1394">
        <v>0</v>
      </c>
      <c r="AP221" s="1394">
        <v>0</v>
      </c>
      <c r="AQ221" s="1394">
        <v>0</v>
      </c>
      <c r="AR221" s="1394"/>
      <c r="AS221" s="1394">
        <v>0</v>
      </c>
      <c r="AT221" s="1394">
        <v>0</v>
      </c>
      <c r="AU221" s="1394">
        <v>65.041368473192748</v>
      </c>
      <c r="AV221" s="1394">
        <v>90.742216284780497</v>
      </c>
      <c r="AW221" s="1394">
        <v>155.78358475797324</v>
      </c>
      <c r="AX221" s="1394"/>
      <c r="AY221" s="1394">
        <v>0</v>
      </c>
      <c r="AZ221" s="1394">
        <v>0</v>
      </c>
      <c r="BA221" s="1394">
        <v>13.305576531995778</v>
      </c>
      <c r="BB221" s="1394">
        <v>18.113558194644472</v>
      </c>
      <c r="BC221" s="1394">
        <v>31.419134726640252</v>
      </c>
      <c r="BD221" s="1394"/>
      <c r="BE221" s="1394">
        <v>0</v>
      </c>
      <c r="BF221" s="1394">
        <v>0</v>
      </c>
      <c r="BG221" s="1394">
        <v>151.17826663595505</v>
      </c>
      <c r="BH221" s="1394">
        <v>265.8951218616167</v>
      </c>
      <c r="BI221" s="1394">
        <v>417.07338849757173</v>
      </c>
      <c r="BJ221" s="1374"/>
    </row>
    <row r="222" spans="1:62">
      <c r="A222" s="1396">
        <v>31</v>
      </c>
      <c r="B222" s="1385" t="s">
        <v>917</v>
      </c>
      <c r="C222" s="1394">
        <v>0</v>
      </c>
      <c r="D222" s="1394">
        <v>0</v>
      </c>
      <c r="E222" s="1394">
        <v>0</v>
      </c>
      <c r="F222" s="1394">
        <v>0</v>
      </c>
      <c r="G222" s="1394">
        <v>0</v>
      </c>
      <c r="H222" s="1394"/>
      <c r="I222" s="1394">
        <v>0</v>
      </c>
      <c r="J222" s="1394">
        <v>29.826235614879472</v>
      </c>
      <c r="K222" s="1394">
        <v>78.550664804354454</v>
      </c>
      <c r="L222" s="1394">
        <v>29.565333083532629</v>
      </c>
      <c r="M222" s="1394">
        <v>137.94223350276656</v>
      </c>
      <c r="N222" s="1394"/>
      <c r="O222" s="1394">
        <v>0</v>
      </c>
      <c r="P222" s="1394">
        <v>13.873740774342682</v>
      </c>
      <c r="Q222" s="1394">
        <v>43.73317013337676</v>
      </c>
      <c r="R222" s="1394">
        <v>16.230528706251867</v>
      </c>
      <c r="S222" s="1394">
        <v>73.837439613971299</v>
      </c>
      <c r="T222" s="1394"/>
      <c r="U222" s="1394">
        <v>0</v>
      </c>
      <c r="V222" s="1394">
        <v>0</v>
      </c>
      <c r="W222" s="1394">
        <v>0</v>
      </c>
      <c r="X222" s="1394">
        <v>170.83572093004148</v>
      </c>
      <c r="Y222" s="1394">
        <v>170.83572093004148</v>
      </c>
      <c r="Z222" s="1394"/>
      <c r="AA222" s="1394">
        <v>0</v>
      </c>
      <c r="AB222" s="1394">
        <v>0</v>
      </c>
      <c r="AC222" s="1394">
        <v>0</v>
      </c>
      <c r="AD222" s="1394">
        <v>39.486221219374663</v>
      </c>
      <c r="AE222" s="1394">
        <v>39.486221219374663</v>
      </c>
      <c r="AF222" s="1394"/>
      <c r="AG222" s="1394">
        <v>0</v>
      </c>
      <c r="AH222" s="1394">
        <v>0</v>
      </c>
      <c r="AI222" s="1394">
        <v>0</v>
      </c>
      <c r="AJ222" s="1394">
        <v>0</v>
      </c>
      <c r="AK222" s="1394">
        <v>0</v>
      </c>
      <c r="AL222" s="1394"/>
      <c r="AM222" s="1394">
        <v>0</v>
      </c>
      <c r="AN222" s="1394">
        <v>0</v>
      </c>
      <c r="AO222" s="1394">
        <v>0</v>
      </c>
      <c r="AP222" s="1394">
        <v>0</v>
      </c>
      <c r="AQ222" s="1394">
        <v>0</v>
      </c>
      <c r="AR222" s="1394"/>
      <c r="AS222" s="1394">
        <v>0</v>
      </c>
      <c r="AT222" s="1394">
        <v>10.78813236547991</v>
      </c>
      <c r="AU222" s="1394">
        <v>20.671563671411047</v>
      </c>
      <c r="AV222" s="1394">
        <v>7.9360610998573664</v>
      </c>
      <c r="AW222" s="1394">
        <v>39.395757136748323</v>
      </c>
      <c r="AX222" s="1394"/>
      <c r="AY222" s="1394">
        <v>0</v>
      </c>
      <c r="AZ222" s="1394">
        <v>8.2286855745110827</v>
      </c>
      <c r="BA222" s="1394">
        <v>23.096610364916561</v>
      </c>
      <c r="BB222" s="1394">
        <v>8.652274368056684</v>
      </c>
      <c r="BC222" s="1394">
        <v>39.977570307484328</v>
      </c>
      <c r="BD222" s="1394"/>
      <c r="BE222" s="1394">
        <v>32.483719895945519</v>
      </c>
      <c r="BF222" s="1394">
        <v>62.716794329213151</v>
      </c>
      <c r="BG222" s="1394">
        <v>166.05200897405882</v>
      </c>
      <c r="BH222" s="1394">
        <v>272.70613940711468</v>
      </c>
      <c r="BI222" s="1394">
        <v>533.95866260633215</v>
      </c>
      <c r="BJ222" s="1374"/>
    </row>
    <row r="223" spans="1:62">
      <c r="A223" s="1396">
        <v>32</v>
      </c>
      <c r="B223" s="1385" t="s">
        <v>918</v>
      </c>
      <c r="C223" s="1394">
        <v>0</v>
      </c>
      <c r="D223" s="1394">
        <v>0</v>
      </c>
      <c r="E223" s="1394">
        <v>0</v>
      </c>
      <c r="F223" s="1394">
        <v>0</v>
      </c>
      <c r="G223" s="1394">
        <v>0</v>
      </c>
      <c r="H223" s="1394"/>
      <c r="I223" s="1394">
        <v>0</v>
      </c>
      <c r="J223" s="1394">
        <v>21.075860647297372</v>
      </c>
      <c r="K223" s="1394">
        <v>32.511123993794328</v>
      </c>
      <c r="L223" s="1394">
        <v>17.160286648165751</v>
      </c>
      <c r="M223" s="1394">
        <v>70.747271289257455</v>
      </c>
      <c r="N223" s="1394"/>
      <c r="O223" s="1394">
        <v>0</v>
      </c>
      <c r="P223" s="1394">
        <v>9.803484120232163</v>
      </c>
      <c r="Q223" s="1394">
        <v>18.100604500155626</v>
      </c>
      <c r="R223" s="1394">
        <v>9.420510307245479</v>
      </c>
      <c r="S223" s="1394">
        <v>37.324598927633268</v>
      </c>
      <c r="T223" s="1394"/>
      <c r="U223" s="1394">
        <v>0</v>
      </c>
      <c r="V223" s="1394">
        <v>0</v>
      </c>
      <c r="W223" s="1394">
        <v>0</v>
      </c>
      <c r="X223" s="1394">
        <v>99.156330578883455</v>
      </c>
      <c r="Y223" s="1394">
        <v>99.156330578883455</v>
      </c>
      <c r="Z223" s="1394"/>
      <c r="AA223" s="1394">
        <v>0</v>
      </c>
      <c r="AB223" s="1394">
        <v>0</v>
      </c>
      <c r="AC223" s="1394">
        <v>0</v>
      </c>
      <c r="AD223" s="1394">
        <v>22.918560493227211</v>
      </c>
      <c r="AE223" s="1394">
        <v>22.918560493227211</v>
      </c>
      <c r="AF223" s="1394"/>
      <c r="AG223" s="1394">
        <v>0</v>
      </c>
      <c r="AH223" s="1394">
        <v>0</v>
      </c>
      <c r="AI223" s="1394">
        <v>0</v>
      </c>
      <c r="AJ223" s="1394">
        <v>0</v>
      </c>
      <c r="AK223" s="1394">
        <v>0</v>
      </c>
      <c r="AL223" s="1394"/>
      <c r="AM223" s="1394">
        <v>0</v>
      </c>
      <c r="AN223" s="1394">
        <v>0</v>
      </c>
      <c r="AO223" s="1394">
        <v>0</v>
      </c>
      <c r="AP223" s="1394">
        <v>0</v>
      </c>
      <c r="AQ223" s="1394">
        <v>0</v>
      </c>
      <c r="AR223" s="1394"/>
      <c r="AS223" s="1394">
        <v>0</v>
      </c>
      <c r="AT223" s="1394">
        <v>7.6231267436922217</v>
      </c>
      <c r="AU223" s="1394">
        <v>8.555698049669509</v>
      </c>
      <c r="AV223" s="1394">
        <v>4.6062421467107599</v>
      </c>
      <c r="AW223" s="1394">
        <v>20.78506694007249</v>
      </c>
      <c r="AX223" s="1394"/>
      <c r="AY223" s="1394">
        <v>0</v>
      </c>
      <c r="AZ223" s="1394">
        <v>5.814566501724542</v>
      </c>
      <c r="BA223" s="1394">
        <v>9.5593941220027911</v>
      </c>
      <c r="BB223" s="1394">
        <v>5.0219460709248072</v>
      </c>
      <c r="BC223" s="1394">
        <v>20.39590669465214</v>
      </c>
      <c r="BD223" s="1394"/>
      <c r="BE223" s="1394">
        <v>0</v>
      </c>
      <c r="BF223" s="1394">
        <v>44.317038012946298</v>
      </c>
      <c r="BG223" s="1394">
        <v>68.726820665622256</v>
      </c>
      <c r="BH223" s="1394">
        <v>158.28387624515747</v>
      </c>
      <c r="BI223" s="1394">
        <v>271.32773492372604</v>
      </c>
      <c r="BJ223" s="1374"/>
    </row>
    <row r="224" spans="1:62">
      <c r="A224" s="1396">
        <v>36</v>
      </c>
      <c r="B224" s="1385" t="s">
        <v>919</v>
      </c>
      <c r="C224" s="1394">
        <v>0</v>
      </c>
      <c r="D224" s="1394">
        <v>0</v>
      </c>
      <c r="E224" s="1394">
        <v>0</v>
      </c>
      <c r="F224" s="1394">
        <v>0</v>
      </c>
      <c r="G224" s="1394">
        <v>0</v>
      </c>
      <c r="H224" s="1394"/>
      <c r="I224" s="1394">
        <v>0</v>
      </c>
      <c r="J224" s="1394">
        <v>0.14952874855030654</v>
      </c>
      <c r="K224" s="1394">
        <v>17.186635547458835</v>
      </c>
      <c r="L224" s="1394">
        <v>8.5162388167810477</v>
      </c>
      <c r="M224" s="1394">
        <v>25.852403112790189</v>
      </c>
      <c r="N224" s="1394"/>
      <c r="O224" s="1394">
        <v>0</v>
      </c>
      <c r="P224" s="1394">
        <v>6.95536346753695E-2</v>
      </c>
      <c r="Q224" s="1394">
        <v>9.5686784865465757</v>
      </c>
      <c r="R224" s="1394">
        <v>4.6751733929237913</v>
      </c>
      <c r="S224" s="1394">
        <v>14.313405514145735</v>
      </c>
      <c r="T224" s="1394"/>
      <c r="U224" s="1394">
        <v>0</v>
      </c>
      <c r="V224" s="1394">
        <v>0</v>
      </c>
      <c r="W224" s="1394">
        <v>0</v>
      </c>
      <c r="X224" s="1394">
        <v>49.208909426680371</v>
      </c>
      <c r="Y224" s="1394">
        <v>49.208909426680371</v>
      </c>
      <c r="Z224" s="1394"/>
      <c r="AA224" s="1394">
        <v>0</v>
      </c>
      <c r="AB224" s="1394">
        <v>0</v>
      </c>
      <c r="AC224" s="1394">
        <v>0</v>
      </c>
      <c r="AD224" s="1394">
        <v>11.373932061795061</v>
      </c>
      <c r="AE224" s="1394">
        <v>11.373932061795061</v>
      </c>
      <c r="AF224" s="1394"/>
      <c r="AG224" s="1394">
        <v>0</v>
      </c>
      <c r="AH224" s="1394">
        <v>0</v>
      </c>
      <c r="AI224" s="1394">
        <v>0</v>
      </c>
      <c r="AJ224" s="1394">
        <v>0</v>
      </c>
      <c r="AK224" s="1394">
        <v>0</v>
      </c>
      <c r="AL224" s="1394"/>
      <c r="AM224" s="1394">
        <v>0</v>
      </c>
      <c r="AN224" s="1394">
        <v>0</v>
      </c>
      <c r="AO224" s="1394">
        <v>0</v>
      </c>
      <c r="AP224" s="1394">
        <v>0</v>
      </c>
      <c r="AQ224" s="1394">
        <v>0</v>
      </c>
      <c r="AR224" s="1394"/>
      <c r="AS224" s="1394">
        <v>0</v>
      </c>
      <c r="AT224" s="1394">
        <v>5.4084462841181367E-2</v>
      </c>
      <c r="AU224" s="1394">
        <v>4.5228723639896815</v>
      </c>
      <c r="AV224" s="1394">
        <v>2.2859675350180741</v>
      </c>
      <c r="AW224" s="1394">
        <v>6.8629243618489362</v>
      </c>
      <c r="AX224" s="1394"/>
      <c r="AY224" s="1394">
        <v>0</v>
      </c>
      <c r="AZ224" s="1394">
        <v>4.1253112597178627E-2</v>
      </c>
      <c r="BA224" s="1394">
        <v>5.0534648651563785</v>
      </c>
      <c r="BB224" s="1394">
        <v>2.4922714254054932</v>
      </c>
      <c r="BC224" s="1394">
        <v>7.5869894031590501</v>
      </c>
      <c r="BD224" s="1394"/>
      <c r="BE224" s="1394">
        <v>0</v>
      </c>
      <c r="BF224" s="1394">
        <v>0.31441995866403605</v>
      </c>
      <c r="BG224" s="1394">
        <v>36.331651263151471</v>
      </c>
      <c r="BH224" s="1394">
        <v>78.552492658603839</v>
      </c>
      <c r="BI224" s="1394">
        <v>115.19856388041934</v>
      </c>
      <c r="BJ224" s="1374"/>
    </row>
    <row r="225" spans="1:62" ht="25.5">
      <c r="A225" s="1399">
        <v>38</v>
      </c>
      <c r="B225" s="1400" t="s">
        <v>920</v>
      </c>
      <c r="C225" s="1394">
        <v>0</v>
      </c>
      <c r="D225" s="1394">
        <v>0</v>
      </c>
      <c r="E225" s="1394">
        <v>0</v>
      </c>
      <c r="F225" s="1394">
        <v>0</v>
      </c>
      <c r="G225" s="1394">
        <v>0</v>
      </c>
      <c r="H225" s="1394"/>
      <c r="I225" s="1394">
        <v>0</v>
      </c>
      <c r="J225" s="1394">
        <v>0.20204391951025708</v>
      </c>
      <c r="K225" s="1394">
        <v>23.222659474305999</v>
      </c>
      <c r="L225" s="1394">
        <v>11.507180302849591</v>
      </c>
      <c r="M225" s="1394">
        <v>34.931883696665849</v>
      </c>
      <c r="N225" s="1394"/>
      <c r="O225" s="1394">
        <v>0</v>
      </c>
      <c r="P225" s="1394">
        <v>9.3981184904174564E-2</v>
      </c>
      <c r="Q225" s="1394">
        <v>12.929241531804292</v>
      </c>
      <c r="R225" s="1394">
        <v>6.3171153765029846</v>
      </c>
      <c r="S225" s="1394">
        <v>19.34033809321145</v>
      </c>
      <c r="T225" s="1394"/>
      <c r="U225" s="1394">
        <v>0</v>
      </c>
      <c r="V225" s="1394">
        <v>0</v>
      </c>
      <c r="W225" s="1394">
        <v>0</v>
      </c>
      <c r="X225" s="1394">
        <v>66.491300380587262</v>
      </c>
      <c r="Y225" s="1394">
        <v>66.491300380587262</v>
      </c>
      <c r="Z225" s="1394"/>
      <c r="AA225" s="1394">
        <v>0</v>
      </c>
      <c r="AB225" s="1394">
        <v>0</v>
      </c>
      <c r="AC225" s="1394">
        <v>0</v>
      </c>
      <c r="AD225" s="1394">
        <v>15.368508305513684</v>
      </c>
      <c r="AE225" s="1394">
        <v>15.368508305513684</v>
      </c>
      <c r="AF225" s="1394"/>
      <c r="AG225" s="1394">
        <v>0</v>
      </c>
      <c r="AH225" s="1394">
        <v>0</v>
      </c>
      <c r="AI225" s="1394">
        <v>0</v>
      </c>
      <c r="AJ225" s="1394">
        <v>0</v>
      </c>
      <c r="AK225" s="1394">
        <v>0</v>
      </c>
      <c r="AL225" s="1394"/>
      <c r="AM225" s="1394">
        <v>0</v>
      </c>
      <c r="AN225" s="1394">
        <v>0</v>
      </c>
      <c r="AO225" s="1394">
        <v>0</v>
      </c>
      <c r="AP225" s="1394">
        <v>0</v>
      </c>
      <c r="AQ225" s="1394">
        <v>0</v>
      </c>
      <c r="AR225" s="1394"/>
      <c r="AS225" s="1394">
        <v>0</v>
      </c>
      <c r="AT225" s="1394">
        <v>7.3079170146085851E-2</v>
      </c>
      <c r="AU225" s="1394">
        <v>6.1113255392333965</v>
      </c>
      <c r="AV225" s="1394">
        <v>3.0888096444735851</v>
      </c>
      <c r="AW225" s="1394">
        <v>9.2732143538530671</v>
      </c>
      <c r="AX225" s="1394"/>
      <c r="AY225" s="1394">
        <v>0</v>
      </c>
      <c r="AZ225" s="1394">
        <v>5.5741391818896785E-2</v>
      </c>
      <c r="BA225" s="1394">
        <v>6.8282645201170871</v>
      </c>
      <c r="BB225" s="1394">
        <v>3.3675683917258925</v>
      </c>
      <c r="BC225" s="1394">
        <v>10.251574303661876</v>
      </c>
      <c r="BD225" s="1394"/>
      <c r="BE225" s="1394">
        <v>0</v>
      </c>
      <c r="BF225" s="1394">
        <v>0.42484566637941423</v>
      </c>
      <c r="BG225" s="1394">
        <v>49.091491065460772</v>
      </c>
      <c r="BH225" s="1394">
        <v>106.14048240165302</v>
      </c>
      <c r="BI225" s="1394">
        <v>155.6568191334932</v>
      </c>
      <c r="BJ225" s="1374"/>
    </row>
    <row r="226" spans="1:62">
      <c r="A226" s="1401"/>
      <c r="B226" s="1402" t="s">
        <v>955</v>
      </c>
      <c r="C226" s="1403">
        <v>130.33929684713837</v>
      </c>
      <c r="D226" s="1403">
        <v>152.17952224292256</v>
      </c>
      <c r="E226" s="1403">
        <v>623.37152343227319</v>
      </c>
      <c r="F226" s="1403">
        <v>905.24753670382916</v>
      </c>
      <c r="G226" s="1403">
        <v>1811.1378792261635</v>
      </c>
      <c r="H226" s="1403"/>
      <c r="I226" s="1403">
        <v>707.73392844026205</v>
      </c>
      <c r="J226" s="1403">
        <v>344.13073394954233</v>
      </c>
      <c r="K226" s="1403">
        <v>3745.8862077126269</v>
      </c>
      <c r="L226" s="1403">
        <v>1573.3691779251972</v>
      </c>
      <c r="M226" s="1403">
        <v>6371.1200480276284</v>
      </c>
      <c r="N226" s="1403"/>
      <c r="O226" s="1403">
        <v>26.916939652357435</v>
      </c>
      <c r="P226" s="1403">
        <v>108.61606652740596</v>
      </c>
      <c r="Q226" s="1403">
        <v>880.71815725705858</v>
      </c>
      <c r="R226" s="1403">
        <v>267.03704722781544</v>
      </c>
      <c r="S226" s="1403">
        <v>1283.2882106646373</v>
      </c>
      <c r="T226" s="1394"/>
      <c r="U226" s="1403">
        <v>0</v>
      </c>
      <c r="V226" s="1403">
        <v>0</v>
      </c>
      <c r="W226" s="1403">
        <v>0</v>
      </c>
      <c r="X226" s="1403">
        <v>2523.7352537724737</v>
      </c>
      <c r="Y226" s="1403">
        <v>2523.7352537724737</v>
      </c>
      <c r="Z226" s="1403"/>
      <c r="AA226" s="1403">
        <v>0</v>
      </c>
      <c r="AB226" s="1403">
        <v>0</v>
      </c>
      <c r="AC226" s="1403">
        <v>0</v>
      </c>
      <c r="AD226" s="1403">
        <v>692.46569082743213</v>
      </c>
      <c r="AE226" s="1403">
        <v>692.46569082743213</v>
      </c>
      <c r="AF226" s="1403"/>
      <c r="AG226" s="1403">
        <v>0</v>
      </c>
      <c r="AH226" s="1403">
        <v>0</v>
      </c>
      <c r="AI226" s="1403">
        <v>0</v>
      </c>
      <c r="AJ226" s="1403">
        <v>414.8693761445187</v>
      </c>
      <c r="AK226" s="1403">
        <v>414.8693761445187</v>
      </c>
      <c r="AL226" s="1394"/>
      <c r="AM226" s="1403">
        <v>0</v>
      </c>
      <c r="AN226" s="1403">
        <v>0</v>
      </c>
      <c r="AO226" s="1403">
        <v>0</v>
      </c>
      <c r="AP226" s="1403">
        <v>387.6839649050761</v>
      </c>
      <c r="AQ226" s="1403">
        <v>387.6839649050761</v>
      </c>
      <c r="AR226" s="1403"/>
      <c r="AS226" s="1403">
        <v>540.23192351869329</v>
      </c>
      <c r="AT226" s="1403">
        <v>96.557093367975867</v>
      </c>
      <c r="AU226" s="1403">
        <v>1579.3568461174111</v>
      </c>
      <c r="AV226" s="1403">
        <v>949.82181429491777</v>
      </c>
      <c r="AW226" s="1403">
        <v>3165.9676772989978</v>
      </c>
      <c r="AX226" s="1403"/>
      <c r="AY226" s="1403">
        <v>31.956884918244764</v>
      </c>
      <c r="AZ226" s="1403">
        <v>92.724525144905485</v>
      </c>
      <c r="BA226" s="1403">
        <v>781.66624600356488</v>
      </c>
      <c r="BB226" s="1403">
        <v>388.28834271727152</v>
      </c>
      <c r="BC226" s="1403">
        <v>1294.6359987839869</v>
      </c>
      <c r="BD226" s="1394"/>
      <c r="BE226" s="1403">
        <v>1558.069211506988</v>
      </c>
      <c r="BF226" s="1403">
        <v>981.14466194600504</v>
      </c>
      <c r="BG226" s="1403">
        <v>7610.9989805229361</v>
      </c>
      <c r="BH226" s="1403">
        <v>8102.5182045185284</v>
      </c>
      <c r="BI226" s="1403">
        <v>18252.731058494453</v>
      </c>
      <c r="BJ226" s="1403"/>
    </row>
    <row r="227" spans="1:62">
      <c r="A227" s="1396">
        <v>19</v>
      </c>
      <c r="B227" s="1385" t="s">
        <v>924</v>
      </c>
      <c r="C227" s="1394">
        <v>0</v>
      </c>
      <c r="D227" s="1394">
        <v>0</v>
      </c>
      <c r="E227" s="1394">
        <v>0</v>
      </c>
      <c r="F227" s="1394">
        <v>0</v>
      </c>
      <c r="G227" s="1394">
        <v>0</v>
      </c>
      <c r="H227" s="1394"/>
      <c r="I227" s="1394">
        <v>15.415721091742496</v>
      </c>
      <c r="J227" s="1394">
        <v>29.763358760768114</v>
      </c>
      <c r="K227" s="1394">
        <v>78.802903893624503</v>
      </c>
      <c r="L227" s="1394">
        <v>33.503107626258235</v>
      </c>
      <c r="M227" s="1394">
        <v>157.48509137239336</v>
      </c>
      <c r="N227" s="1394"/>
      <c r="O227" s="1394">
        <v>7.0630828136357726</v>
      </c>
      <c r="P227" s="1394">
        <v>13.636797558037218</v>
      </c>
      <c r="Q227" s="1394">
        <v>36.105442803696775</v>
      </c>
      <c r="R227" s="1394">
        <v>15.35025330765545</v>
      </c>
      <c r="S227" s="1394">
        <v>72.155576483025214</v>
      </c>
      <c r="T227" s="1394"/>
      <c r="U227" s="1394">
        <v>0</v>
      </c>
      <c r="V227" s="1394">
        <v>0</v>
      </c>
      <c r="W227" s="1394">
        <v>0</v>
      </c>
      <c r="X227" s="1394">
        <v>162.38900831692683</v>
      </c>
      <c r="Y227" s="1394">
        <v>162.38900831692683</v>
      </c>
      <c r="Z227" s="1394"/>
      <c r="AA227" s="1394">
        <v>0</v>
      </c>
      <c r="AB227" s="1394">
        <v>0</v>
      </c>
      <c r="AC227" s="1394">
        <v>0</v>
      </c>
      <c r="AD227" s="1394">
        <v>39.720007718641867</v>
      </c>
      <c r="AE227" s="1394">
        <v>39.720007718641867</v>
      </c>
      <c r="AF227" s="1394"/>
      <c r="AG227" s="1394">
        <v>0</v>
      </c>
      <c r="AH227" s="1394">
        <v>0</v>
      </c>
      <c r="AI227" s="1394">
        <v>0</v>
      </c>
      <c r="AJ227" s="1394">
        <v>0</v>
      </c>
      <c r="AK227" s="1394">
        <v>0</v>
      </c>
      <c r="AL227" s="1394"/>
      <c r="AM227" s="1394">
        <v>0</v>
      </c>
      <c r="AN227" s="1394">
        <v>0</v>
      </c>
      <c r="AO227" s="1394">
        <v>0</v>
      </c>
      <c r="AP227" s="1394">
        <v>0</v>
      </c>
      <c r="AQ227" s="1394">
        <v>0</v>
      </c>
      <c r="AR227" s="1394"/>
      <c r="AS227" s="1394">
        <v>5.77607230982853</v>
      </c>
      <c r="AT227" s="1394">
        <v>11.151947506215087</v>
      </c>
      <c r="AU227" s="1394">
        <v>29.526433982894122</v>
      </c>
      <c r="AV227" s="1394">
        <v>12.553183279690575</v>
      </c>
      <c r="AW227" s="1394">
        <v>59.007637078628306</v>
      </c>
      <c r="AX227" s="1394"/>
      <c r="AY227" s="1394">
        <v>4.2288436807387191</v>
      </c>
      <c r="AZ227" s="1394">
        <v>8.164690504192734</v>
      </c>
      <c r="BA227" s="1394">
        <v>21.617228293843418</v>
      </c>
      <c r="BB227" s="1394">
        <v>9.190579157941734</v>
      </c>
      <c r="BC227" s="1394">
        <v>43.201341636716606</v>
      </c>
      <c r="BD227" s="1394"/>
      <c r="BE227" s="1394">
        <v>32.483719895945519</v>
      </c>
      <c r="BF227" s="1394">
        <v>62.716794329213151</v>
      </c>
      <c r="BG227" s="1394">
        <v>166.05200897405882</v>
      </c>
      <c r="BH227" s="1394">
        <v>272.70613940711468</v>
      </c>
      <c r="BI227" s="1394">
        <v>533.95866260633215</v>
      </c>
      <c r="BJ227" s="1374"/>
    </row>
    <row r="228" spans="1:62" ht="13.5" thickBot="1">
      <c r="A228" s="1405"/>
      <c r="B228" s="1406" t="s">
        <v>956</v>
      </c>
      <c r="C228" s="1407">
        <v>130.33929684713837</v>
      </c>
      <c r="D228" s="1407">
        <v>152.17952224292256</v>
      </c>
      <c r="E228" s="1407">
        <v>623.37152343227319</v>
      </c>
      <c r="F228" s="1407">
        <v>905.24753670382916</v>
      </c>
      <c r="G228" s="1407">
        <v>1811.1378792261635</v>
      </c>
      <c r="H228" s="1407"/>
      <c r="I228" s="1407">
        <v>723.14964953200456</v>
      </c>
      <c r="J228" s="1407">
        <v>373.89409271031047</v>
      </c>
      <c r="K228" s="1407">
        <v>3824.6891116062516</v>
      </c>
      <c r="L228" s="1407">
        <v>1606.8722855514554</v>
      </c>
      <c r="M228" s="1407">
        <v>6528.6051394000215</v>
      </c>
      <c r="N228" s="1407"/>
      <c r="O228" s="1407">
        <v>33.980022465993208</v>
      </c>
      <c r="P228" s="1407">
        <v>122.25286408544318</v>
      </c>
      <c r="Q228" s="1407">
        <v>916.82360006075533</v>
      </c>
      <c r="R228" s="1407">
        <v>282.3873005354709</v>
      </c>
      <c r="S228" s="1407">
        <v>1355.4437871476625</v>
      </c>
      <c r="T228" s="1394"/>
      <c r="U228" s="1407">
        <v>0</v>
      </c>
      <c r="V228" s="1407">
        <v>0</v>
      </c>
      <c r="W228" s="1407">
        <v>0</v>
      </c>
      <c r="X228" s="1407">
        <v>2686.1242620894004</v>
      </c>
      <c r="Y228" s="1407">
        <v>2686.1242620894004</v>
      </c>
      <c r="Z228" s="1407"/>
      <c r="AA228" s="1407">
        <v>0</v>
      </c>
      <c r="AB228" s="1407">
        <v>0</v>
      </c>
      <c r="AC228" s="1407">
        <v>0</v>
      </c>
      <c r="AD228" s="1407">
        <v>732.18569854607404</v>
      </c>
      <c r="AE228" s="1407">
        <v>732.18569854607404</v>
      </c>
      <c r="AF228" s="1407"/>
      <c r="AG228" s="1407">
        <v>0</v>
      </c>
      <c r="AH228" s="1407">
        <v>0</v>
      </c>
      <c r="AI228" s="1407">
        <v>0</v>
      </c>
      <c r="AJ228" s="1407">
        <v>414.8693761445187</v>
      </c>
      <c r="AK228" s="1407">
        <v>414.8693761445187</v>
      </c>
      <c r="AL228" s="1394"/>
      <c r="AM228" s="1407">
        <v>0</v>
      </c>
      <c r="AN228" s="1407">
        <v>0</v>
      </c>
      <c r="AO228" s="1407">
        <v>0</v>
      </c>
      <c r="AP228" s="1407">
        <v>387.6839649050761</v>
      </c>
      <c r="AQ228" s="1407">
        <v>387.6839649050761</v>
      </c>
      <c r="AR228" s="1407"/>
      <c r="AS228" s="1407">
        <v>546.00799582852187</v>
      </c>
      <c r="AT228" s="1407">
        <v>107.70904087419095</v>
      </c>
      <c r="AU228" s="1407">
        <v>1608.8832801003052</v>
      </c>
      <c r="AV228" s="1407">
        <v>962.3749975746083</v>
      </c>
      <c r="AW228" s="1407">
        <v>3224.9753143776261</v>
      </c>
      <c r="AX228" s="1407"/>
      <c r="AY228" s="1407">
        <v>36.185728598983481</v>
      </c>
      <c r="AZ228" s="1407">
        <v>100.88921564909822</v>
      </c>
      <c r="BA228" s="1407">
        <v>803.28347429740825</v>
      </c>
      <c r="BB228" s="1407">
        <v>397.47892187521325</v>
      </c>
      <c r="BC228" s="1407">
        <v>1337.8373404207034</v>
      </c>
      <c r="BD228" s="1394"/>
      <c r="BE228" s="1407">
        <v>1590.5529314029336</v>
      </c>
      <c r="BF228" s="1407">
        <v>828.45819309806575</v>
      </c>
      <c r="BG228" s="1407">
        <v>7777.0509894969946</v>
      </c>
      <c r="BH228" s="1407">
        <v>8375.2243439256436</v>
      </c>
      <c r="BI228" s="1407">
        <v>18786.689721100785</v>
      </c>
      <c r="BJ228" s="1407"/>
    </row>
    <row r="229" spans="1:62" ht="13.5" thickTop="1"/>
    <row r="231" spans="1:62">
      <c r="A231" s="57" t="s">
        <v>957</v>
      </c>
    </row>
    <row r="232" spans="1:62">
      <c r="A232" s="57" t="s">
        <v>958</v>
      </c>
    </row>
    <row r="233" spans="1:62">
      <c r="A233" s="296" t="s">
        <v>959</v>
      </c>
    </row>
    <row r="234" spans="1:62">
      <c r="A234" s="296" t="s">
        <v>960</v>
      </c>
    </row>
    <row r="235" spans="1:62">
      <c r="A235" s="57" t="s">
        <v>961</v>
      </c>
    </row>
    <row r="236" spans="1:62">
      <c r="A236" s="57"/>
    </row>
    <row r="237" spans="1:62">
      <c r="A237" s="561" t="s">
        <v>6</v>
      </c>
    </row>
    <row r="238" spans="1:62">
      <c r="A238" s="827" t="s">
        <v>7</v>
      </c>
    </row>
    <row r="239" spans="1:62">
      <c r="A239" s="57"/>
    </row>
    <row r="240" spans="1:62">
      <c r="A240" s="430" t="s">
        <v>8</v>
      </c>
    </row>
    <row r="241" spans="1:1">
      <c r="A241" s="1411" t="s">
        <v>1923</v>
      </c>
    </row>
  </sheetData>
  <hyperlinks>
    <hyperlink ref="A2" location="Title!A1" display="Return to Title page"/>
    <hyperlink ref="A238" r:id="rId1"/>
  </hyperlinks>
  <pageMargins left="0.70866141732283472" right="0.70866141732283472" top="0.74803149606299213" bottom="0.74803149606299213" header="0.31496062992125984" footer="0.31496062992125984"/>
  <pageSetup paperSize="9" scale="50" fitToWidth="4" orientation="landscape" r:id="rId2"/>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1996</v>
      </c>
      <c r="B1" s="86"/>
      <c r="C1" s="86"/>
      <c r="D1" s="86"/>
      <c r="E1" s="86"/>
      <c r="F1" s="2137"/>
    </row>
    <row r="2" spans="1:13" ht="13.5" thickBot="1">
      <c r="A2" s="49" t="s">
        <v>0</v>
      </c>
      <c r="B2" s="87"/>
      <c r="C2" s="87"/>
      <c r="D2" s="87"/>
      <c r="E2" s="88" t="s">
        <v>46</v>
      </c>
    </row>
    <row r="3" spans="1:13" ht="15" customHeight="1" thickTop="1">
      <c r="A3" s="98" t="s">
        <v>1995</v>
      </c>
      <c r="B3" s="291"/>
      <c r="C3" s="291"/>
      <c r="D3" s="291"/>
      <c r="E3" s="291"/>
      <c r="F3" s="2138"/>
      <c r="G3" s="2158"/>
    </row>
    <row r="4" spans="1:13" ht="15" customHeight="1" thickBot="1">
      <c r="A4" s="90"/>
      <c r="B4" s="308" t="s">
        <v>27</v>
      </c>
      <c r="C4" s="308" t="s">
        <v>34</v>
      </c>
      <c r="D4" s="308" t="s">
        <v>1994</v>
      </c>
      <c r="E4" s="308" t="s">
        <v>15</v>
      </c>
      <c r="F4" s="278"/>
      <c r="G4" s="794"/>
      <c r="H4" s="308"/>
      <c r="I4" s="308"/>
      <c r="J4" s="308"/>
      <c r="K4" s="308"/>
    </row>
    <row r="5" spans="1:13" s="311" customFormat="1" ht="15" customHeight="1" thickTop="1">
      <c r="A5" s="276"/>
      <c r="B5" s="2399">
        <v>2015</v>
      </c>
      <c r="C5" s="2400"/>
      <c r="D5" s="2400"/>
      <c r="E5" s="2400"/>
      <c r="F5" s="2139"/>
      <c r="G5" s="2140"/>
      <c r="H5" s="2140"/>
      <c r="I5" s="2140"/>
      <c r="J5" s="2140"/>
      <c r="K5" s="2140"/>
      <c r="L5" s="2140"/>
      <c r="M5" s="2140"/>
    </row>
    <row r="6" spans="1:13" s="311" customFormat="1" ht="15" customHeight="1">
      <c r="A6" s="89" t="s">
        <v>35</v>
      </c>
      <c r="B6" s="2130">
        <v>27579.072877166669</v>
      </c>
      <c r="C6" s="2131">
        <v>3253.6567121190574</v>
      </c>
      <c r="D6" s="2131">
        <v>8275.9951203242636</v>
      </c>
      <c r="E6" s="2132">
        <v>39108.724709609989</v>
      </c>
      <c r="F6" s="2139"/>
      <c r="G6" s="2140"/>
      <c r="H6" s="2140"/>
      <c r="I6" s="2140"/>
      <c r="J6" s="2140"/>
      <c r="K6" s="2140"/>
      <c r="L6" s="2140"/>
      <c r="M6" s="2140"/>
    </row>
    <row r="7" spans="1:13" s="311" customFormat="1" ht="15" customHeight="1">
      <c r="A7" s="89" t="s">
        <v>36</v>
      </c>
      <c r="B7" s="96">
        <v>4905.2967178946492</v>
      </c>
      <c r="C7" s="281">
        <v>0</v>
      </c>
      <c r="D7" s="279">
        <v>1157.9174135535716</v>
      </c>
      <c r="E7" s="280">
        <v>6063.2141314482205</v>
      </c>
      <c r="F7" s="2139"/>
      <c r="G7" s="2140"/>
      <c r="H7" s="2140"/>
      <c r="I7" s="2140"/>
      <c r="J7" s="2140"/>
      <c r="K7" s="2140"/>
      <c r="L7" s="2140"/>
      <c r="M7" s="2140"/>
    </row>
    <row r="8" spans="1:13" s="311" customFormat="1" ht="15" customHeight="1">
      <c r="A8" s="89" t="s">
        <v>38</v>
      </c>
      <c r="B8" s="96">
        <v>865.54713419728569</v>
      </c>
      <c r="C8" s="281">
        <v>0</v>
      </c>
      <c r="D8" s="96">
        <v>1753.0592637498496</v>
      </c>
      <c r="E8" s="280">
        <v>2618.6063979471355</v>
      </c>
      <c r="F8" s="2139"/>
      <c r="G8" s="2140"/>
      <c r="H8" s="2140"/>
      <c r="I8" s="2140"/>
      <c r="J8" s="2140"/>
      <c r="K8" s="2140"/>
      <c r="L8" s="2140"/>
      <c r="M8" s="2140"/>
    </row>
    <row r="9" spans="1:13" s="311" customFormat="1" ht="15" customHeight="1">
      <c r="A9" s="89" t="s">
        <v>39</v>
      </c>
      <c r="B9" s="96">
        <v>6272.6148041431861</v>
      </c>
      <c r="C9" s="96">
        <v>227.88558148015758</v>
      </c>
      <c r="D9" s="96">
        <v>1839.6817525485258</v>
      </c>
      <c r="E9" s="280">
        <v>8340.1821381718692</v>
      </c>
      <c r="F9" s="2139"/>
      <c r="G9" s="2140"/>
      <c r="H9" s="2140"/>
      <c r="I9" s="2140"/>
      <c r="J9" s="2140"/>
      <c r="K9" s="2140"/>
      <c r="L9" s="2140"/>
      <c r="M9" s="2140"/>
    </row>
    <row r="10" spans="1:13" s="311" customFormat="1" ht="15" customHeight="1">
      <c r="A10" s="89" t="s">
        <v>40</v>
      </c>
      <c r="B10" s="281">
        <v>0</v>
      </c>
      <c r="C10" s="96">
        <v>8956.5368539649317</v>
      </c>
      <c r="D10" s="281">
        <v>0</v>
      </c>
      <c r="E10" s="280">
        <v>8956.5368539649317</v>
      </c>
      <c r="F10" s="2139"/>
      <c r="G10" s="2140"/>
      <c r="H10" s="2140"/>
      <c r="I10" s="2140"/>
      <c r="J10" s="2140"/>
      <c r="K10" s="2140"/>
      <c r="L10" s="2140"/>
      <c r="M10" s="2140"/>
    </row>
    <row r="11" spans="1:13" s="311" customFormat="1" ht="15" customHeight="1">
      <c r="A11" s="89" t="s">
        <v>41</v>
      </c>
      <c r="B11" s="281">
        <v>0</v>
      </c>
      <c r="C11" s="96">
        <v>2628.820163428732</v>
      </c>
      <c r="D11" s="281">
        <v>0</v>
      </c>
      <c r="E11" s="280">
        <v>2628.820163428732</v>
      </c>
      <c r="F11" s="2139"/>
      <c r="G11" s="2140"/>
      <c r="H11" s="2140"/>
      <c r="I11" s="2140"/>
      <c r="J11" s="2140"/>
      <c r="K11" s="2140"/>
      <c r="L11" s="2140"/>
      <c r="M11" s="2140"/>
    </row>
    <row r="12" spans="1:13" s="311" customFormat="1" ht="15" customHeight="1">
      <c r="A12" s="89" t="s">
        <v>42</v>
      </c>
      <c r="B12" s="281">
        <v>0</v>
      </c>
      <c r="C12" s="96">
        <v>1786.1899397692857</v>
      </c>
      <c r="D12" s="281">
        <v>0</v>
      </c>
      <c r="E12" s="280">
        <v>1786.1899397692857</v>
      </c>
      <c r="F12" s="2139"/>
      <c r="G12" s="2140"/>
      <c r="H12" s="2140"/>
      <c r="I12" s="2140"/>
      <c r="J12" s="2140"/>
      <c r="K12" s="2140"/>
      <c r="L12" s="2140"/>
      <c r="M12" s="2140"/>
    </row>
    <row r="13" spans="1:13" s="311" customFormat="1" ht="15" customHeight="1">
      <c r="A13" s="93" t="s">
        <v>2023</v>
      </c>
      <c r="B13" s="282">
        <v>0</v>
      </c>
      <c r="C13" s="283">
        <v>6567.0113264018019</v>
      </c>
      <c r="D13" s="284">
        <v>5274.0393752182636</v>
      </c>
      <c r="E13" s="283">
        <v>11841.050701620065</v>
      </c>
      <c r="F13" s="2139"/>
      <c r="G13" s="2140"/>
      <c r="H13" s="2140"/>
      <c r="I13" s="2140"/>
      <c r="J13" s="2140"/>
      <c r="K13" s="2140"/>
      <c r="L13" s="2140"/>
      <c r="M13" s="2140"/>
    </row>
    <row r="14" spans="1:13" s="311" customFormat="1" ht="15" customHeight="1" thickBot="1">
      <c r="A14" s="2133" t="s">
        <v>15</v>
      </c>
      <c r="B14" s="2134">
        <v>39622.531533401794</v>
      </c>
      <c r="C14" s="2135">
        <v>23420.100577163968</v>
      </c>
      <c r="D14" s="2134">
        <v>18300.692925394476</v>
      </c>
      <c r="E14" s="2136">
        <v>81343.325035960239</v>
      </c>
      <c r="F14" s="2139"/>
      <c r="G14" s="2140"/>
      <c r="H14" s="2140"/>
      <c r="I14" s="2140"/>
      <c r="J14" s="2140"/>
      <c r="K14" s="2140"/>
      <c r="L14" s="2140"/>
      <c r="M14" s="2140"/>
    </row>
    <row r="15" spans="1:13" s="311" customFormat="1" ht="15" customHeight="1" thickTop="1" thickBot="1">
      <c r="A15" s="309"/>
      <c r="B15" s="310"/>
      <c r="C15" s="310"/>
      <c r="D15" s="310"/>
      <c r="E15" s="310"/>
      <c r="F15" s="2139"/>
      <c r="G15" s="2140"/>
      <c r="H15" s="2140"/>
      <c r="I15" s="2140"/>
      <c r="J15" s="2140"/>
      <c r="K15" s="2140"/>
      <c r="L15" s="2140"/>
      <c r="M15" s="2140"/>
    </row>
    <row r="16" spans="1:13" s="311" customFormat="1" ht="15" customHeight="1" thickTop="1">
      <c r="A16" s="276"/>
      <c r="B16" s="2399">
        <v>2014</v>
      </c>
      <c r="C16" s="2400"/>
      <c r="D16" s="2400"/>
      <c r="E16" s="2400"/>
      <c r="F16" s="2139"/>
      <c r="G16" s="2140"/>
      <c r="H16" s="2140"/>
      <c r="I16" s="2140"/>
      <c r="J16" s="2140"/>
      <c r="K16" s="2140"/>
      <c r="L16" s="2140"/>
      <c r="M16" s="2140"/>
    </row>
    <row r="17" spans="1:14" s="311" customFormat="1" ht="15" customHeight="1">
      <c r="A17" s="89" t="s">
        <v>35</v>
      </c>
      <c r="B17" s="2130">
        <v>26350.094934956469</v>
      </c>
      <c r="C17" s="2131">
        <v>3253.6567121190574</v>
      </c>
      <c r="D17" s="2131">
        <v>8828.9242262188964</v>
      </c>
      <c r="E17" s="2132">
        <v>38432.675873294422</v>
      </c>
      <c r="F17" s="2139"/>
      <c r="G17" s="2140"/>
      <c r="H17" s="2140"/>
      <c r="I17" s="2140"/>
      <c r="J17" s="2140"/>
      <c r="K17" s="2140"/>
      <c r="L17" s="2140"/>
      <c r="M17" s="2140"/>
    </row>
    <row r="18" spans="1:14" s="311" customFormat="1" ht="15" customHeight="1">
      <c r="A18" s="89" t="s">
        <v>36</v>
      </c>
      <c r="B18" s="96">
        <v>4653.1604123446759</v>
      </c>
      <c r="C18" s="281">
        <v>0</v>
      </c>
      <c r="D18" s="279">
        <v>1686.2218071867405</v>
      </c>
      <c r="E18" s="280">
        <v>6339.3822195314169</v>
      </c>
      <c r="F18" s="2139"/>
      <c r="G18" s="2140"/>
      <c r="H18" s="2140"/>
      <c r="I18" s="2140"/>
      <c r="J18" s="2140"/>
      <c r="K18" s="2140"/>
      <c r="L18" s="2140"/>
      <c r="M18" s="2140"/>
    </row>
    <row r="19" spans="1:14" s="311" customFormat="1" ht="15" customHeight="1">
      <c r="A19" s="89" t="s">
        <v>38</v>
      </c>
      <c r="B19" s="96">
        <v>874.3570150560995</v>
      </c>
      <c r="C19" s="281">
        <v>0</v>
      </c>
      <c r="D19" s="96">
        <v>1830.7706128277737</v>
      </c>
      <c r="E19" s="280">
        <v>2705.1276278838732</v>
      </c>
      <c r="F19" s="2139"/>
      <c r="G19" s="2140"/>
      <c r="H19" s="2140"/>
      <c r="I19" s="2140"/>
      <c r="J19" s="2140"/>
      <c r="K19" s="2140"/>
      <c r="L19" s="2140"/>
      <c r="M19" s="2140"/>
    </row>
    <row r="20" spans="1:14" s="311" customFormat="1" ht="15" customHeight="1">
      <c r="A20" s="89" t="s">
        <v>39</v>
      </c>
      <c r="B20" s="96">
        <v>6354.4133060997974</v>
      </c>
      <c r="C20" s="96">
        <v>228.0639108950229</v>
      </c>
      <c r="D20" s="96">
        <v>3277.9018853383614</v>
      </c>
      <c r="E20" s="280">
        <v>9860.3791023331814</v>
      </c>
      <c r="F20" s="2139"/>
      <c r="G20" s="2140"/>
      <c r="H20" s="2140"/>
      <c r="I20" s="2140"/>
      <c r="J20" s="2140"/>
      <c r="K20" s="2140"/>
      <c r="L20" s="2140"/>
      <c r="M20" s="2140"/>
    </row>
    <row r="21" spans="1:14" s="311" customFormat="1" ht="15" customHeight="1">
      <c r="A21" s="89" t="s">
        <v>40</v>
      </c>
      <c r="B21" s="281">
        <v>0</v>
      </c>
      <c r="C21" s="96">
        <v>9161.7368211909015</v>
      </c>
      <c r="D21" s="281">
        <v>0</v>
      </c>
      <c r="E21" s="280">
        <v>9161.7368211909015</v>
      </c>
      <c r="F21" s="2139"/>
      <c r="G21" s="2140"/>
      <c r="H21" s="2140"/>
      <c r="I21" s="2140"/>
      <c r="J21" s="2140"/>
      <c r="K21" s="2140"/>
      <c r="L21" s="2140"/>
      <c r="M21" s="2140"/>
    </row>
    <row r="22" spans="1:14" s="311" customFormat="1" ht="15" customHeight="1">
      <c r="A22" s="89" t="s">
        <v>41</v>
      </c>
      <c r="B22" s="281">
        <v>0</v>
      </c>
      <c r="C22" s="96">
        <v>2615.3354688391437</v>
      </c>
      <c r="D22" s="281">
        <v>0</v>
      </c>
      <c r="E22" s="280">
        <v>2615.3354688391437</v>
      </c>
      <c r="F22" s="2139"/>
      <c r="G22" s="2140"/>
      <c r="H22" s="2140"/>
      <c r="I22" s="2140"/>
      <c r="J22" s="2140"/>
      <c r="K22" s="2140"/>
      <c r="L22" s="2140"/>
      <c r="M22" s="2140"/>
    </row>
    <row r="23" spans="1:14" s="311" customFormat="1" ht="15" customHeight="1">
      <c r="A23" s="89" t="s">
        <v>42</v>
      </c>
      <c r="B23" s="281">
        <v>0</v>
      </c>
      <c r="C23" s="96">
        <v>1805.7093323281345</v>
      </c>
      <c r="D23" s="281">
        <v>0</v>
      </c>
      <c r="E23" s="280">
        <v>1805.7093323281345</v>
      </c>
      <c r="F23" s="2139"/>
      <c r="G23" s="2140"/>
      <c r="H23" s="2140"/>
      <c r="I23" s="2140"/>
      <c r="J23" s="2140"/>
      <c r="K23" s="2140"/>
      <c r="L23" s="2140"/>
      <c r="M23" s="2140"/>
    </row>
    <row r="24" spans="1:14" s="311" customFormat="1" ht="15" customHeight="1">
      <c r="A24" s="93" t="s">
        <v>2023</v>
      </c>
      <c r="B24" s="282">
        <v>0</v>
      </c>
      <c r="C24" s="283">
        <v>6765.7718812120493</v>
      </c>
      <c r="D24" s="284">
        <v>2432.4593043383388</v>
      </c>
      <c r="E24" s="283">
        <v>9198.2311855503885</v>
      </c>
      <c r="F24" s="2139"/>
      <c r="G24" s="2140"/>
      <c r="H24" s="2140"/>
      <c r="I24" s="2140"/>
      <c r="J24" s="2140"/>
      <c r="K24" s="2140"/>
      <c r="L24" s="2140"/>
      <c r="M24" s="2140"/>
    </row>
    <row r="25" spans="1:14" s="311" customFormat="1" ht="15" customHeight="1" thickBot="1">
      <c r="A25" s="2133" t="s">
        <v>15</v>
      </c>
      <c r="B25" s="2134">
        <v>38232.025668457041</v>
      </c>
      <c r="C25" s="2135">
        <v>23830.274126584307</v>
      </c>
      <c r="D25" s="2134">
        <v>18056.27783591011</v>
      </c>
      <c r="E25" s="2136">
        <v>80118.577630951462</v>
      </c>
      <c r="F25" s="2139"/>
      <c r="G25" s="2140"/>
      <c r="H25" s="2140"/>
      <c r="I25" s="2140"/>
      <c r="J25" s="2140"/>
      <c r="K25" s="2140"/>
      <c r="L25" s="2140"/>
      <c r="M25" s="2140"/>
    </row>
    <row r="26" spans="1:14" s="311" customFormat="1" ht="15" customHeight="1" thickTop="1" thickBot="1">
      <c r="A26" s="309"/>
      <c r="B26" s="310"/>
      <c r="C26" s="310"/>
      <c r="D26" s="310"/>
      <c r="E26" s="310"/>
      <c r="F26" s="2139"/>
      <c r="G26" s="2140"/>
      <c r="H26" s="2140"/>
      <c r="I26" s="2140"/>
      <c r="J26" s="2140"/>
      <c r="K26" s="2140"/>
      <c r="L26" s="2140"/>
      <c r="M26" s="2140"/>
    </row>
    <row r="27" spans="1:14" ht="15" customHeight="1" thickTop="1">
      <c r="A27" s="276"/>
      <c r="B27" s="2399">
        <v>2013</v>
      </c>
      <c r="C27" s="2400"/>
      <c r="D27" s="2400"/>
      <c r="E27" s="2400"/>
      <c r="F27" s="278"/>
      <c r="G27" s="153"/>
      <c r="H27" s="2401"/>
      <c r="I27" s="2401"/>
      <c r="J27" s="2401"/>
      <c r="K27" s="2401"/>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2023</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39"/>
      <c r="G37" s="2140"/>
      <c r="H37" s="2140"/>
      <c r="I37" s="2140"/>
      <c r="J37" s="2140"/>
      <c r="K37" s="2140"/>
      <c r="L37" s="2140"/>
      <c r="M37" s="2140"/>
    </row>
    <row r="38" spans="1:14" ht="15" customHeight="1" thickTop="1">
      <c r="A38" s="276"/>
      <c r="B38" s="2399">
        <v>2012</v>
      </c>
      <c r="C38" s="2400"/>
      <c r="D38" s="2400"/>
      <c r="E38" s="2400"/>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993"/>
      <c r="J40" s="261"/>
      <c r="K40" s="2141"/>
      <c r="N40" s="1"/>
    </row>
    <row r="41" spans="1:14" ht="15" customHeight="1">
      <c r="A41" s="89" t="s">
        <v>38</v>
      </c>
      <c r="B41" s="96">
        <v>998.02676482272955</v>
      </c>
      <c r="C41" s="281">
        <v>0</v>
      </c>
      <c r="D41" s="96">
        <v>1967.5884339790946</v>
      </c>
      <c r="E41" s="280">
        <v>2965.6151988018241</v>
      </c>
      <c r="F41" s="278"/>
      <c r="G41" s="153"/>
      <c r="H41" s="261"/>
      <c r="I41" s="993"/>
      <c r="J41" s="261"/>
      <c r="K41" s="2141"/>
      <c r="N41" s="1"/>
    </row>
    <row r="42" spans="1:14" ht="15" customHeight="1">
      <c r="A42" s="89" t="s">
        <v>39</v>
      </c>
      <c r="B42" s="96">
        <v>6595.4031453160069</v>
      </c>
      <c r="C42" s="96">
        <v>241.80441097879759</v>
      </c>
      <c r="D42" s="96">
        <v>3400.9966209967156</v>
      </c>
      <c r="E42" s="280">
        <v>10238.20417729152</v>
      </c>
      <c r="F42" s="278"/>
      <c r="G42" s="153"/>
      <c r="H42" s="261"/>
      <c r="I42" s="261"/>
      <c r="J42" s="261"/>
      <c r="K42" s="2141"/>
      <c r="N42" s="1"/>
    </row>
    <row r="43" spans="1:14" ht="15" customHeight="1">
      <c r="A43" s="89" t="s">
        <v>40</v>
      </c>
      <c r="B43" s="281">
        <v>0</v>
      </c>
      <c r="C43" s="96">
        <v>8874.5974193465227</v>
      </c>
      <c r="D43" s="281">
        <v>0</v>
      </c>
      <c r="E43" s="280">
        <v>8874.5974193465227</v>
      </c>
      <c r="F43" s="278"/>
      <c r="G43" s="153"/>
      <c r="H43" s="993"/>
      <c r="I43" s="261"/>
      <c r="J43" s="993"/>
      <c r="K43" s="2141"/>
      <c r="N43" s="1"/>
    </row>
    <row r="44" spans="1:14" ht="15" customHeight="1">
      <c r="A44" s="89" t="s">
        <v>41</v>
      </c>
      <c r="B44" s="281">
        <v>0</v>
      </c>
      <c r="C44" s="96">
        <v>2799.5667614704307</v>
      </c>
      <c r="D44" s="281">
        <v>0</v>
      </c>
      <c r="E44" s="280">
        <v>2799.5667614704307</v>
      </c>
      <c r="F44" s="278"/>
      <c r="G44" s="153"/>
      <c r="H44" s="993"/>
      <c r="I44" s="261"/>
      <c r="J44" s="993"/>
      <c r="K44" s="2141"/>
      <c r="N44" s="1"/>
    </row>
    <row r="45" spans="1:14" ht="15" customHeight="1">
      <c r="A45" s="89" t="s">
        <v>42</v>
      </c>
      <c r="B45" s="281">
        <v>0</v>
      </c>
      <c r="C45" s="96">
        <v>1726.2487700291049</v>
      </c>
      <c r="D45" s="281">
        <v>0</v>
      </c>
      <c r="E45" s="280">
        <v>1726.2487700291049</v>
      </c>
      <c r="F45" s="278"/>
      <c r="G45" s="153"/>
      <c r="H45" s="993"/>
      <c r="I45" s="261"/>
      <c r="J45" s="993"/>
      <c r="K45" s="2141"/>
      <c r="N45" s="1"/>
    </row>
    <row r="46" spans="1:14" ht="15" customHeight="1">
      <c r="A46" s="93" t="s">
        <v>43</v>
      </c>
      <c r="B46" s="282">
        <v>0</v>
      </c>
      <c r="C46" s="283">
        <v>7330.5730325914055</v>
      </c>
      <c r="D46" s="284">
        <v>2540.3770913343728</v>
      </c>
      <c r="E46" s="283">
        <v>9870.9501239257788</v>
      </c>
      <c r="F46" s="278"/>
      <c r="G46" s="153"/>
      <c r="H46" s="993"/>
      <c r="I46" s="261"/>
      <c r="J46" s="993"/>
      <c r="K46" s="2141"/>
      <c r="N46" s="1"/>
    </row>
    <row r="47" spans="1:14" ht="15" customHeight="1" thickBot="1">
      <c r="A47" s="94" t="s">
        <v>15</v>
      </c>
      <c r="B47" s="285">
        <v>44476.215021035059</v>
      </c>
      <c r="C47" s="286">
        <v>23876.825134574392</v>
      </c>
      <c r="D47" s="285">
        <v>19362.484006987146</v>
      </c>
      <c r="E47" s="287">
        <v>87715.524162596601</v>
      </c>
      <c r="F47" s="278"/>
      <c r="G47" s="153"/>
      <c r="H47" s="993"/>
      <c r="I47" s="261"/>
      <c r="J47" s="993"/>
      <c r="K47" s="2141"/>
      <c r="N47" s="1"/>
    </row>
    <row r="48" spans="1:14" s="311" customFormat="1" ht="15" customHeight="1" thickTop="1" thickBot="1">
      <c r="A48" s="309"/>
      <c r="B48" s="310"/>
      <c r="C48" s="310"/>
      <c r="D48" s="310"/>
      <c r="E48" s="310"/>
      <c r="F48" s="2139"/>
      <c r="G48" s="2140"/>
      <c r="H48" s="993"/>
      <c r="I48" s="261"/>
      <c r="J48" s="993"/>
      <c r="K48" s="2141"/>
      <c r="L48" s="2140"/>
      <c r="M48" s="2140"/>
    </row>
    <row r="49" spans="1:14" ht="15" customHeight="1" thickTop="1">
      <c r="A49" s="276"/>
      <c r="B49" s="2399">
        <v>2011</v>
      </c>
      <c r="C49" s="2400"/>
      <c r="D49" s="2400"/>
      <c r="E49" s="2400"/>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39"/>
      <c r="G59" s="2140"/>
      <c r="H59" s="261"/>
      <c r="I59" s="261"/>
      <c r="J59" s="261"/>
      <c r="K59" s="261"/>
      <c r="L59" s="153"/>
      <c r="M59" s="2140"/>
    </row>
    <row r="60" spans="1:14" ht="15" customHeight="1" thickTop="1">
      <c r="A60" s="276"/>
      <c r="B60" s="2399">
        <v>2010</v>
      </c>
      <c r="C60" s="2400"/>
      <c r="D60" s="2400"/>
      <c r="E60" s="2400"/>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39"/>
      <c r="G70" s="2140"/>
      <c r="H70" s="261"/>
      <c r="I70" s="261"/>
      <c r="J70" s="261"/>
      <c r="K70" s="261"/>
      <c r="L70" s="153"/>
      <c r="M70" s="2140"/>
    </row>
    <row r="71" spans="1:14" ht="15" customHeight="1" thickTop="1">
      <c r="A71" s="276"/>
      <c r="B71" s="2399">
        <v>2000</v>
      </c>
      <c r="C71" s="2400"/>
      <c r="D71" s="2400"/>
      <c r="E71" s="2400"/>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39"/>
      <c r="G81" s="2140"/>
      <c r="H81" s="261"/>
      <c r="I81" s="261"/>
      <c r="J81" s="261"/>
      <c r="K81" s="261"/>
      <c r="L81" s="153"/>
      <c r="M81" s="2140"/>
    </row>
    <row r="82" spans="1:13" ht="15" customHeight="1" thickTop="1">
      <c r="A82" s="276"/>
      <c r="B82" s="2399">
        <v>1990</v>
      </c>
      <c r="C82" s="2400"/>
      <c r="D82" s="2400"/>
      <c r="E82" s="2400"/>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2024</v>
      </c>
      <c r="B95" s="87"/>
      <c r="C95" s="87"/>
      <c r="D95" s="87"/>
      <c r="E95" s="87"/>
    </row>
    <row r="96" spans="1:13" ht="15" customHeight="1">
      <c r="A96" s="89" t="s">
        <v>45</v>
      </c>
      <c r="B96" s="87"/>
      <c r="C96" s="87"/>
      <c r="D96" s="87"/>
      <c r="E96" s="87"/>
    </row>
    <row r="97" spans="1:6" ht="15" customHeight="1">
      <c r="A97" s="97"/>
      <c r="B97" s="97"/>
      <c r="C97" s="97"/>
      <c r="D97" s="97"/>
      <c r="E97" s="97"/>
      <c r="F97" s="2138"/>
    </row>
    <row r="98" spans="1:6" ht="15" customHeight="1">
      <c r="A98" s="98" t="s">
        <v>8</v>
      </c>
      <c r="B98" s="89"/>
      <c r="C98" s="89"/>
      <c r="D98" s="89"/>
      <c r="E98" s="89"/>
      <c r="F98" s="2138"/>
    </row>
    <row r="99" spans="1:6" ht="15" customHeight="1">
      <c r="A99" s="99" t="s">
        <v>1902</v>
      </c>
      <c r="B99" s="87"/>
      <c r="C99" s="87"/>
      <c r="D99" s="87"/>
      <c r="E99" s="87"/>
    </row>
    <row r="100" spans="1:6" ht="15" customHeight="1"/>
    <row r="101" spans="1:6" ht="15" customHeight="1">
      <c r="A101" s="426"/>
    </row>
    <row r="102" spans="1:6" ht="15" customHeight="1">
      <c r="A102" s="427"/>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14"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13" customWidth="1"/>
    <col min="2" max="2" width="66.85546875" style="1413" customWidth="1"/>
    <col min="3" max="3" width="11" style="1413" bestFit="1" customWidth="1"/>
    <col min="4" max="4" width="22" style="1413" customWidth="1"/>
    <col min="5" max="5" width="10" style="1413" bestFit="1" customWidth="1"/>
    <col min="6" max="6" width="8.5703125" style="1413" bestFit="1" customWidth="1"/>
    <col min="7" max="7" width="10.5703125" style="1413" bestFit="1" customWidth="1"/>
    <col min="8" max="10" width="11.5703125" style="1413" customWidth="1"/>
    <col min="11" max="16384" width="8.85546875" style="1413"/>
  </cols>
  <sheetData>
    <row r="1" spans="1:13" ht="21" customHeight="1">
      <c r="A1" s="1412" t="s">
        <v>1884</v>
      </c>
      <c r="B1" s="1412"/>
    </row>
    <row r="2" spans="1:13" ht="15" customHeight="1">
      <c r="C2" s="1414"/>
      <c r="D2" s="1414"/>
      <c r="E2" s="1414"/>
      <c r="F2" s="1414"/>
      <c r="G2" s="1414"/>
      <c r="H2" s="1414"/>
      <c r="I2" s="1414"/>
      <c r="J2" s="1414"/>
      <c r="K2" s="1414"/>
    </row>
    <row r="3" spans="1:13" ht="15" customHeight="1" thickBot="1">
      <c r="A3" s="1415"/>
      <c r="B3" s="1415"/>
      <c r="C3" s="1415"/>
      <c r="D3" s="1415"/>
      <c r="E3" s="1415"/>
      <c r="F3" s="1415"/>
      <c r="G3" s="1415"/>
      <c r="H3" s="2481" t="s">
        <v>448</v>
      </c>
      <c r="I3" s="2481"/>
      <c r="J3" s="2481"/>
    </row>
    <row r="4" spans="1:13" s="600" customFormat="1" ht="32.25" customHeight="1" thickTop="1">
      <c r="A4" s="1416" t="s">
        <v>962</v>
      </c>
      <c r="B4" s="1417" t="s">
        <v>888</v>
      </c>
      <c r="C4" s="1418" t="s">
        <v>47</v>
      </c>
      <c r="D4" s="1419" t="s">
        <v>963</v>
      </c>
      <c r="E4" s="1420" t="s">
        <v>890</v>
      </c>
      <c r="F4" s="1420" t="s">
        <v>891</v>
      </c>
      <c r="G4" s="1420" t="s">
        <v>892</v>
      </c>
      <c r="H4" s="1419" t="s">
        <v>359</v>
      </c>
      <c r="I4" s="1420" t="s">
        <v>50</v>
      </c>
      <c r="J4" s="1420" t="s">
        <v>964</v>
      </c>
    </row>
    <row r="5" spans="1:13" s="1424" customFormat="1" ht="15" customHeight="1">
      <c r="A5" s="1421" t="s">
        <v>965</v>
      </c>
      <c r="B5" s="1422" t="s">
        <v>966</v>
      </c>
      <c r="C5" s="1423">
        <v>0</v>
      </c>
      <c r="D5" s="1423">
        <v>0</v>
      </c>
      <c r="E5" s="1423">
        <v>0</v>
      </c>
      <c r="F5" s="1423">
        <v>0</v>
      </c>
      <c r="G5" s="1423">
        <v>0</v>
      </c>
      <c r="H5" s="1423">
        <v>0</v>
      </c>
      <c r="I5" s="1423">
        <v>0</v>
      </c>
      <c r="J5" s="1423">
        <v>0</v>
      </c>
      <c r="L5" s="1425"/>
      <c r="M5" s="1426"/>
    </row>
    <row r="6" spans="1:13" s="1424" customFormat="1" ht="15" customHeight="1">
      <c r="A6" s="1427" t="s">
        <v>967</v>
      </c>
      <c r="B6" s="1428" t="s">
        <v>968</v>
      </c>
      <c r="C6" s="1423">
        <v>0</v>
      </c>
      <c r="D6" s="1423">
        <v>0</v>
      </c>
      <c r="E6" s="1423">
        <v>0</v>
      </c>
      <c r="F6" s="1423">
        <v>26.212578396010663</v>
      </c>
      <c r="G6" s="1423">
        <v>0</v>
      </c>
      <c r="H6" s="1423">
        <v>6.4118069566309677</v>
      </c>
      <c r="I6" s="1423">
        <v>8.1029084629684878</v>
      </c>
      <c r="J6" s="1423">
        <v>40.727293815610118</v>
      </c>
      <c r="L6" s="1425"/>
      <c r="M6" s="1426"/>
    </row>
    <row r="7" spans="1:13" s="1424" customFormat="1" ht="15" customHeight="1">
      <c r="A7" s="1427" t="s">
        <v>969</v>
      </c>
      <c r="B7" s="1428" t="s">
        <v>970</v>
      </c>
      <c r="C7" s="1423">
        <v>0</v>
      </c>
      <c r="D7" s="1423">
        <v>0</v>
      </c>
      <c r="E7" s="1423">
        <v>0</v>
      </c>
      <c r="F7" s="1423">
        <v>9.6874597144600632</v>
      </c>
      <c r="G7" s="1423">
        <v>0</v>
      </c>
      <c r="H7" s="1423">
        <v>3.9337395147043019</v>
      </c>
      <c r="I7" s="1423">
        <v>7.9626588842511987</v>
      </c>
      <c r="J7" s="1423">
        <v>21.583858113415562</v>
      </c>
      <c r="L7" s="1425"/>
      <c r="M7" s="1426"/>
    </row>
    <row r="8" spans="1:13" s="1424" customFormat="1" ht="15" customHeight="1">
      <c r="A8" s="1427" t="s">
        <v>971</v>
      </c>
      <c r="B8" s="1428" t="s">
        <v>972</v>
      </c>
      <c r="C8" s="1423">
        <v>0</v>
      </c>
      <c r="D8" s="1423">
        <v>0</v>
      </c>
      <c r="E8" s="1423">
        <v>0</v>
      </c>
      <c r="F8" s="1423">
        <v>0</v>
      </c>
      <c r="G8" s="1423">
        <v>0</v>
      </c>
      <c r="H8" s="1423">
        <v>0</v>
      </c>
      <c r="I8" s="1423">
        <v>0</v>
      </c>
      <c r="J8" s="1423">
        <v>0</v>
      </c>
      <c r="L8" s="1425"/>
      <c r="M8" s="1426"/>
    </row>
    <row r="9" spans="1:13" s="1424" customFormat="1" ht="15" customHeight="1">
      <c r="A9" s="1427" t="s">
        <v>973</v>
      </c>
      <c r="B9" s="1428" t="s">
        <v>974</v>
      </c>
      <c r="C9" s="1423">
        <v>0</v>
      </c>
      <c r="D9" s="1423">
        <v>0</v>
      </c>
      <c r="E9" s="1423">
        <v>0</v>
      </c>
      <c r="F9" s="1423">
        <v>90.20920143239708</v>
      </c>
      <c r="G9" s="1423">
        <v>17.260253016740084</v>
      </c>
      <c r="H9" s="1423">
        <v>37.436166856747846</v>
      </c>
      <c r="I9" s="1423">
        <v>86.486745871638561</v>
      </c>
      <c r="J9" s="1423">
        <v>231.39236717752357</v>
      </c>
      <c r="L9" s="1425"/>
      <c r="M9" s="1426"/>
    </row>
    <row r="10" spans="1:13" s="1424" customFormat="1" ht="15" customHeight="1">
      <c r="A10" s="1427" t="s">
        <v>975</v>
      </c>
      <c r="B10" s="1428" t="s">
        <v>976</v>
      </c>
      <c r="C10" s="1423">
        <v>0</v>
      </c>
      <c r="D10" s="1423">
        <v>0</v>
      </c>
      <c r="E10" s="1423">
        <v>0</v>
      </c>
      <c r="F10" s="1423">
        <v>10.814010496784864</v>
      </c>
      <c r="G10" s="1423">
        <v>0.80539280544362002</v>
      </c>
      <c r="H10" s="1423">
        <v>26.404273816032934</v>
      </c>
      <c r="I10" s="1423">
        <v>32.719272421435029</v>
      </c>
      <c r="J10" s="1423">
        <v>70.74294953969644</v>
      </c>
      <c r="L10" s="1425"/>
      <c r="M10" s="1426"/>
    </row>
    <row r="11" spans="1:13" s="1424" customFormat="1" ht="15" customHeight="1">
      <c r="A11" s="1427" t="s">
        <v>977</v>
      </c>
      <c r="B11" s="1428" t="s">
        <v>978</v>
      </c>
      <c r="C11" s="1423">
        <v>0</v>
      </c>
      <c r="D11" s="1423">
        <v>0</v>
      </c>
      <c r="E11" s="1423">
        <v>0</v>
      </c>
      <c r="F11" s="1423">
        <v>0</v>
      </c>
      <c r="G11" s="1423">
        <v>0</v>
      </c>
      <c r="H11" s="1423">
        <v>0</v>
      </c>
      <c r="I11" s="1423">
        <v>0</v>
      </c>
      <c r="J11" s="1423">
        <v>0</v>
      </c>
      <c r="L11" s="1425"/>
      <c r="M11" s="1426"/>
    </row>
    <row r="12" spans="1:13" s="1424" customFormat="1" ht="15" customHeight="1">
      <c r="A12" s="1427" t="s">
        <v>979</v>
      </c>
      <c r="B12" s="1428" t="s">
        <v>980</v>
      </c>
      <c r="C12" s="1423">
        <v>0</v>
      </c>
      <c r="D12" s="1423">
        <v>0</v>
      </c>
      <c r="E12" s="1423">
        <v>0</v>
      </c>
      <c r="F12" s="1423">
        <v>3.9584422713996287E-2</v>
      </c>
      <c r="G12" s="1423">
        <v>0</v>
      </c>
      <c r="H12" s="1423">
        <v>28.26339559741286</v>
      </c>
      <c r="I12" s="1423">
        <v>3.6543602911266495</v>
      </c>
      <c r="J12" s="1423">
        <v>31.957340311253507</v>
      </c>
      <c r="L12" s="1425"/>
      <c r="M12" s="1426"/>
    </row>
    <row r="13" spans="1:13" s="1424" customFormat="1" ht="15" customHeight="1">
      <c r="A13" s="1427" t="s">
        <v>981</v>
      </c>
      <c r="B13" s="1428" t="s">
        <v>982</v>
      </c>
      <c r="C13" s="1423">
        <v>0</v>
      </c>
      <c r="D13" s="1423">
        <v>0</v>
      </c>
      <c r="E13" s="1423">
        <v>0</v>
      </c>
      <c r="F13" s="1423">
        <v>9.2183212375279506</v>
      </c>
      <c r="G13" s="1423">
        <v>0</v>
      </c>
      <c r="H13" s="1423">
        <v>3.7559519697334882</v>
      </c>
      <c r="I13" s="1423">
        <v>9.0705234662366543</v>
      </c>
      <c r="J13" s="1423">
        <v>22.044796673498091</v>
      </c>
      <c r="L13" s="1425"/>
      <c r="M13" s="1426"/>
    </row>
    <row r="14" spans="1:13" s="1424" customFormat="1" ht="15" customHeight="1">
      <c r="A14" s="1427" t="s">
        <v>983</v>
      </c>
      <c r="B14" s="1428" t="s">
        <v>984</v>
      </c>
      <c r="C14" s="1423">
        <v>0</v>
      </c>
      <c r="D14" s="1423">
        <v>0</v>
      </c>
      <c r="E14" s="1423">
        <v>0</v>
      </c>
      <c r="F14" s="1423">
        <v>4.032090964666069</v>
      </c>
      <c r="G14" s="1423">
        <v>2.726413790185124</v>
      </c>
      <c r="H14" s="1423">
        <v>27.137399074809263</v>
      </c>
      <c r="I14" s="1423">
        <v>42.065387342155198</v>
      </c>
      <c r="J14" s="1423">
        <v>75.961291171815645</v>
      </c>
      <c r="L14" s="1425"/>
      <c r="M14" s="1426"/>
    </row>
    <row r="15" spans="1:13" s="1424" customFormat="1" ht="15" customHeight="1">
      <c r="A15" s="1427" t="s">
        <v>985</v>
      </c>
      <c r="B15" s="1428" t="s">
        <v>986</v>
      </c>
      <c r="C15" s="1423">
        <v>0</v>
      </c>
      <c r="D15" s="1423">
        <v>0</v>
      </c>
      <c r="E15" s="1423">
        <v>0</v>
      </c>
      <c r="F15" s="1423">
        <v>9.9046147913271252</v>
      </c>
      <c r="G15" s="1423">
        <v>4.6264841353274502</v>
      </c>
      <c r="H15" s="1423">
        <v>33.775235550306121</v>
      </c>
      <c r="I15" s="1423">
        <v>52.673077398941487</v>
      </c>
      <c r="J15" s="1423">
        <v>100.97941187590219</v>
      </c>
      <c r="L15" s="1425"/>
      <c r="M15" s="1426"/>
    </row>
    <row r="16" spans="1:13" s="1424" customFormat="1" ht="15" customHeight="1">
      <c r="A16" s="1427" t="s">
        <v>987</v>
      </c>
      <c r="B16" s="1428" t="s">
        <v>988</v>
      </c>
      <c r="C16" s="1423">
        <v>0</v>
      </c>
      <c r="D16" s="1423">
        <v>0</v>
      </c>
      <c r="E16" s="1423">
        <v>0</v>
      </c>
      <c r="F16" s="1423">
        <v>20.965853135755999</v>
      </c>
      <c r="G16" s="1423">
        <v>2.9856958592377603</v>
      </c>
      <c r="H16" s="1423">
        <v>120.93190954633455</v>
      </c>
      <c r="I16" s="1423">
        <v>116.62216900467914</v>
      </c>
      <c r="J16" s="1423">
        <v>261.50562754600742</v>
      </c>
      <c r="L16" s="1425"/>
      <c r="M16" s="1426"/>
    </row>
    <row r="17" spans="1:13" s="1424" customFormat="1" ht="15" customHeight="1">
      <c r="A17" s="1427" t="s">
        <v>989</v>
      </c>
      <c r="B17" s="1428" t="s">
        <v>990</v>
      </c>
      <c r="C17" s="1423">
        <v>0</v>
      </c>
      <c r="D17" s="1423">
        <v>0</v>
      </c>
      <c r="E17" s="1423">
        <v>0</v>
      </c>
      <c r="F17" s="1423">
        <v>0.30251645541929129</v>
      </c>
      <c r="G17" s="1423">
        <v>0.17769125014053641</v>
      </c>
      <c r="H17" s="1423">
        <v>25.191492641440398</v>
      </c>
      <c r="I17" s="1423">
        <v>22.723935001935217</v>
      </c>
      <c r="J17" s="1423">
        <v>48.395635348935443</v>
      </c>
      <c r="L17" s="1425"/>
      <c r="M17" s="1426"/>
    </row>
    <row r="18" spans="1:13" s="1424" customFormat="1" ht="15" customHeight="1">
      <c r="A18" s="1427" t="s">
        <v>991</v>
      </c>
      <c r="B18" s="1428" t="s">
        <v>992</v>
      </c>
      <c r="C18" s="1423">
        <v>0</v>
      </c>
      <c r="D18" s="1423">
        <v>0</v>
      </c>
      <c r="E18" s="1423">
        <v>0</v>
      </c>
      <c r="F18" s="1423">
        <v>0.78759611754487069</v>
      </c>
      <c r="G18" s="1423">
        <v>0.26982705938400153</v>
      </c>
      <c r="H18" s="1423">
        <v>142.26729055649363</v>
      </c>
      <c r="I18" s="1423">
        <v>31.240938877139236</v>
      </c>
      <c r="J18" s="1423">
        <v>174.56565261056173</v>
      </c>
      <c r="L18" s="1425"/>
      <c r="M18" s="1426"/>
    </row>
    <row r="19" spans="1:13" s="1424" customFormat="1" ht="15" customHeight="1">
      <c r="A19" s="1427" t="s">
        <v>993</v>
      </c>
      <c r="B19" s="1428" t="s">
        <v>994</v>
      </c>
      <c r="C19" s="1423">
        <v>4.0938278854362915</v>
      </c>
      <c r="D19" s="1423">
        <v>0</v>
      </c>
      <c r="E19" s="1423">
        <v>0</v>
      </c>
      <c r="F19" s="1423">
        <v>0</v>
      </c>
      <c r="G19" s="1423">
        <v>0</v>
      </c>
      <c r="H19" s="1423">
        <v>0.25832396976487049</v>
      </c>
      <c r="I19" s="1423">
        <v>5.5158783144403678</v>
      </c>
      <c r="J19" s="1423">
        <v>9.8680301696415302</v>
      </c>
      <c r="L19" s="1425"/>
      <c r="M19" s="1426"/>
    </row>
    <row r="20" spans="1:13" s="1424" customFormat="1" ht="15" customHeight="1">
      <c r="A20" s="1427" t="s">
        <v>995</v>
      </c>
      <c r="B20" s="1428" t="s">
        <v>996</v>
      </c>
      <c r="C20" s="1423">
        <v>0</v>
      </c>
      <c r="D20" s="1423">
        <v>0</v>
      </c>
      <c r="E20" s="1423">
        <v>0</v>
      </c>
      <c r="F20" s="1423">
        <v>4.9073690447632172</v>
      </c>
      <c r="G20" s="1423">
        <v>2.2513286390511684</v>
      </c>
      <c r="H20" s="1423">
        <v>63.775919837497341</v>
      </c>
      <c r="I20" s="1423">
        <v>47.641281208573872</v>
      </c>
      <c r="J20" s="1423">
        <v>118.57589872988559</v>
      </c>
      <c r="L20" s="1425"/>
      <c r="M20" s="1426"/>
    </row>
    <row r="21" spans="1:13" s="1424" customFormat="1" ht="15" customHeight="1">
      <c r="A21" s="1427" t="s">
        <v>997</v>
      </c>
      <c r="B21" s="1428" t="s">
        <v>998</v>
      </c>
      <c r="C21" s="1423">
        <v>0</v>
      </c>
      <c r="D21" s="1423">
        <v>0</v>
      </c>
      <c r="E21" s="1423">
        <v>0</v>
      </c>
      <c r="F21" s="1423">
        <v>25.696123313189378</v>
      </c>
      <c r="G21" s="1423">
        <v>0</v>
      </c>
      <c r="H21" s="1423">
        <v>0</v>
      </c>
      <c r="I21" s="1423">
        <v>8.2109938652199968E-2</v>
      </c>
      <c r="J21" s="1423">
        <v>25.778233251841577</v>
      </c>
      <c r="L21" s="1425"/>
      <c r="M21" s="1426"/>
    </row>
    <row r="22" spans="1:13" s="1424" customFormat="1" ht="15" customHeight="1">
      <c r="A22" s="1427" t="s">
        <v>999</v>
      </c>
      <c r="B22" s="1428" t="s">
        <v>1000</v>
      </c>
      <c r="C22" s="1423">
        <v>0</v>
      </c>
      <c r="D22" s="1423">
        <v>0</v>
      </c>
      <c r="E22" s="1423">
        <v>0</v>
      </c>
      <c r="F22" s="1423">
        <v>0</v>
      </c>
      <c r="G22" s="1423">
        <v>0.14047196147194366</v>
      </c>
      <c r="H22" s="1423">
        <v>22.240874169447014</v>
      </c>
      <c r="I22" s="1423">
        <v>5.3254004901131955</v>
      </c>
      <c r="J22" s="1423">
        <v>27.706746621032156</v>
      </c>
      <c r="L22" s="1425"/>
      <c r="M22" s="1426"/>
    </row>
    <row r="23" spans="1:13" s="1424" customFormat="1" ht="15" customHeight="1">
      <c r="A23" s="1427" t="s">
        <v>1001</v>
      </c>
      <c r="B23" s="1428" t="s">
        <v>1002</v>
      </c>
      <c r="C23" s="1423">
        <v>0</v>
      </c>
      <c r="D23" s="1423">
        <v>0</v>
      </c>
      <c r="E23" s="1423">
        <v>0</v>
      </c>
      <c r="F23" s="1423">
        <v>0</v>
      </c>
      <c r="G23" s="1423">
        <v>0</v>
      </c>
      <c r="H23" s="1423">
        <v>0</v>
      </c>
      <c r="I23" s="1423">
        <v>0</v>
      </c>
      <c r="J23" s="1423">
        <v>0</v>
      </c>
      <c r="L23" s="1425"/>
      <c r="M23" s="1426"/>
    </row>
    <row r="24" spans="1:13" s="1424" customFormat="1" ht="15" customHeight="1">
      <c r="A24" s="1427" t="s">
        <v>1003</v>
      </c>
      <c r="B24" s="1428" t="s">
        <v>1004</v>
      </c>
      <c r="C24" s="1423">
        <v>4.5846317160735062</v>
      </c>
      <c r="D24" s="1423">
        <v>0</v>
      </c>
      <c r="E24" s="1423">
        <v>0</v>
      </c>
      <c r="F24" s="1423">
        <v>10.933250192694141</v>
      </c>
      <c r="G24" s="1423">
        <v>7.2016050673961889</v>
      </c>
      <c r="H24" s="1423">
        <v>166.90447677888392</v>
      </c>
      <c r="I24" s="1423">
        <v>103.43619851032138</v>
      </c>
      <c r="J24" s="1423">
        <v>293.06016226536912</v>
      </c>
      <c r="L24" s="1425"/>
      <c r="M24" s="1426"/>
    </row>
    <row r="25" spans="1:13" s="1424" customFormat="1" ht="15" customHeight="1">
      <c r="A25" s="1427" t="s">
        <v>1005</v>
      </c>
      <c r="B25" s="1428" t="s">
        <v>1006</v>
      </c>
      <c r="C25" s="1423">
        <v>0</v>
      </c>
      <c r="D25" s="1423">
        <v>0</v>
      </c>
      <c r="E25" s="1423">
        <v>0</v>
      </c>
      <c r="F25" s="1423">
        <v>0</v>
      </c>
      <c r="G25" s="1423">
        <v>9.0556320417581049E-3</v>
      </c>
      <c r="H25" s="1423">
        <v>8.4983851169249238</v>
      </c>
      <c r="I25" s="1423">
        <v>9.0430960073754836</v>
      </c>
      <c r="J25" s="1423">
        <v>17.550536756342165</v>
      </c>
      <c r="L25" s="1425"/>
      <c r="M25" s="1426"/>
    </row>
    <row r="26" spans="1:13" s="1424" customFormat="1" ht="15" customHeight="1">
      <c r="A26" s="1427" t="s">
        <v>1007</v>
      </c>
      <c r="B26" s="1428" t="s">
        <v>1008</v>
      </c>
      <c r="C26" s="1423">
        <v>0</v>
      </c>
      <c r="D26" s="1423">
        <v>0</v>
      </c>
      <c r="E26" s="1423">
        <v>0</v>
      </c>
      <c r="F26" s="1423">
        <v>2.470850276289474</v>
      </c>
      <c r="G26" s="1423">
        <v>0.44920181480188121</v>
      </c>
      <c r="H26" s="1423">
        <v>93.593013228444789</v>
      </c>
      <c r="I26" s="1423">
        <v>87.22324193064253</v>
      </c>
      <c r="J26" s="1423">
        <v>183.73630725017867</v>
      </c>
      <c r="L26" s="1425"/>
      <c r="M26" s="1426"/>
    </row>
    <row r="27" spans="1:13" s="1424" customFormat="1" ht="15" customHeight="1">
      <c r="A27" s="1427" t="s">
        <v>1009</v>
      </c>
      <c r="B27" s="1428" t="s">
        <v>1010</v>
      </c>
      <c r="C27" s="1423">
        <v>0</v>
      </c>
      <c r="D27" s="1423">
        <v>0</v>
      </c>
      <c r="E27" s="1423">
        <v>0</v>
      </c>
      <c r="F27" s="1423">
        <v>0</v>
      </c>
      <c r="G27" s="1423">
        <v>0</v>
      </c>
      <c r="H27" s="1423">
        <v>104.69556380310092</v>
      </c>
      <c r="I27" s="1423">
        <v>1.5199757978669133</v>
      </c>
      <c r="J27" s="1423">
        <v>106.21553960096784</v>
      </c>
      <c r="L27" s="1425"/>
      <c r="M27" s="1426"/>
    </row>
    <row r="28" spans="1:13" s="1424" customFormat="1" ht="15" customHeight="1">
      <c r="A28" s="1427" t="s">
        <v>1011</v>
      </c>
      <c r="B28" s="1428" t="s">
        <v>1012</v>
      </c>
      <c r="C28" s="1423">
        <v>1.9295746953004005E-2</v>
      </c>
      <c r="D28" s="1423">
        <v>0</v>
      </c>
      <c r="E28" s="1423">
        <v>0</v>
      </c>
      <c r="F28" s="1423">
        <v>0.81689337599341993</v>
      </c>
      <c r="G28" s="1423">
        <v>6.1471258129549762</v>
      </c>
      <c r="H28" s="1423">
        <v>25.404834333716021</v>
      </c>
      <c r="I28" s="1423">
        <v>54.536778451070091</v>
      </c>
      <c r="J28" s="1423">
        <v>86.924927720687521</v>
      </c>
      <c r="L28" s="1425"/>
      <c r="M28" s="1426"/>
    </row>
    <row r="29" spans="1:13" s="1424" customFormat="1" ht="15" customHeight="1">
      <c r="A29" s="1427" t="s">
        <v>1013</v>
      </c>
      <c r="B29" s="1428" t="s">
        <v>1014</v>
      </c>
      <c r="C29" s="1423">
        <v>0</v>
      </c>
      <c r="D29" s="1423">
        <v>0</v>
      </c>
      <c r="E29" s="1423">
        <v>0</v>
      </c>
      <c r="F29" s="1423">
        <v>0.17514136729225233</v>
      </c>
      <c r="G29" s="1423">
        <v>0.1714807855414692</v>
      </c>
      <c r="H29" s="1423">
        <v>28.007325847523393</v>
      </c>
      <c r="I29" s="1423">
        <v>10.043336589208476</v>
      </c>
      <c r="J29" s="1423">
        <v>38.397284589565587</v>
      </c>
      <c r="L29" s="1425"/>
      <c r="M29" s="1426"/>
    </row>
    <row r="30" spans="1:13" s="1424" customFormat="1" ht="15" customHeight="1">
      <c r="A30" s="1427" t="s">
        <v>1015</v>
      </c>
      <c r="B30" s="1428" t="s">
        <v>1016</v>
      </c>
      <c r="C30" s="1423">
        <v>0</v>
      </c>
      <c r="D30" s="1423">
        <v>0</v>
      </c>
      <c r="E30" s="1423">
        <v>0</v>
      </c>
      <c r="F30" s="1423">
        <v>59.413512277268836</v>
      </c>
      <c r="G30" s="1423">
        <v>0.5076671786497523</v>
      </c>
      <c r="H30" s="1423">
        <v>149.08776988532043</v>
      </c>
      <c r="I30" s="1423">
        <v>87.014883963464627</v>
      </c>
      <c r="J30" s="1423">
        <v>296.02383330470366</v>
      </c>
      <c r="L30" s="1425"/>
      <c r="M30" s="1426"/>
    </row>
    <row r="31" spans="1:13" s="1424" customFormat="1" ht="15" customHeight="1">
      <c r="A31" s="1427" t="s">
        <v>1017</v>
      </c>
      <c r="B31" s="1428" t="s">
        <v>1018</v>
      </c>
      <c r="C31" s="1423">
        <v>0</v>
      </c>
      <c r="D31" s="1423">
        <v>0</v>
      </c>
      <c r="E31" s="1423">
        <v>0</v>
      </c>
      <c r="F31" s="1423">
        <v>1.6869501382585075</v>
      </c>
      <c r="G31" s="1423">
        <v>3.8929679702580995E-2</v>
      </c>
      <c r="H31" s="1423">
        <v>124.59735912552676</v>
      </c>
      <c r="I31" s="1423">
        <v>53.426678392928252</v>
      </c>
      <c r="J31" s="1423">
        <v>179.7499173364161</v>
      </c>
      <c r="L31" s="1425"/>
      <c r="M31" s="1426"/>
    </row>
    <row r="32" spans="1:13" s="1424" customFormat="1" ht="15" customHeight="1">
      <c r="A32" s="1427" t="s">
        <v>1019</v>
      </c>
      <c r="B32" s="1428" t="s">
        <v>1020</v>
      </c>
      <c r="C32" s="1423">
        <v>14.466727367939784</v>
      </c>
      <c r="D32" s="1423">
        <v>0</v>
      </c>
      <c r="E32" s="1423">
        <v>0</v>
      </c>
      <c r="F32" s="1423">
        <v>0</v>
      </c>
      <c r="G32" s="1423">
        <v>5.3933132104653447</v>
      </c>
      <c r="H32" s="1423">
        <v>66.86130433962272</v>
      </c>
      <c r="I32" s="1423">
        <v>6.0328680992180077</v>
      </c>
      <c r="J32" s="1423">
        <v>92.75421301724586</v>
      </c>
      <c r="L32" s="1425"/>
      <c r="M32" s="1426"/>
    </row>
    <row r="33" spans="1:13" s="1424" customFormat="1" ht="15" customHeight="1">
      <c r="A33" s="1427" t="s">
        <v>1021</v>
      </c>
      <c r="B33" s="1428" t="s">
        <v>1022</v>
      </c>
      <c r="C33" s="1423">
        <v>0</v>
      </c>
      <c r="D33" s="1423">
        <v>0</v>
      </c>
      <c r="E33" s="1423">
        <v>0</v>
      </c>
      <c r="F33" s="1423">
        <v>34.588095680277732</v>
      </c>
      <c r="G33" s="1423">
        <v>6.4517641429077469E-2</v>
      </c>
      <c r="H33" s="1423">
        <v>40.290682219535093</v>
      </c>
      <c r="I33" s="1423">
        <v>58.383664199964073</v>
      </c>
      <c r="J33" s="1423">
        <v>133.32695974120597</v>
      </c>
      <c r="L33" s="1425"/>
      <c r="M33" s="1426"/>
    </row>
    <row r="34" spans="1:13" s="1424" customFormat="1" ht="15" customHeight="1">
      <c r="A34" s="1427" t="s">
        <v>1023</v>
      </c>
      <c r="B34" s="1428" t="s">
        <v>1024</v>
      </c>
      <c r="C34" s="1423">
        <v>0</v>
      </c>
      <c r="D34" s="1423">
        <v>0</v>
      </c>
      <c r="E34" s="1423">
        <v>0</v>
      </c>
      <c r="F34" s="1423">
        <v>0</v>
      </c>
      <c r="G34" s="1423">
        <v>4.5210884282711923E-2</v>
      </c>
      <c r="H34" s="1423">
        <v>16.1704975160144</v>
      </c>
      <c r="I34" s="1423">
        <v>5.2399674778507066</v>
      </c>
      <c r="J34" s="1423">
        <v>21.455675878147822</v>
      </c>
      <c r="L34" s="1425"/>
      <c r="M34" s="1426"/>
    </row>
    <row r="35" spans="1:13" s="1424" customFormat="1" ht="15" customHeight="1">
      <c r="A35" s="1427" t="s">
        <v>1025</v>
      </c>
      <c r="B35" s="1428" t="s">
        <v>1026</v>
      </c>
      <c r="C35" s="1423">
        <v>0</v>
      </c>
      <c r="D35" s="1423">
        <v>0</v>
      </c>
      <c r="E35" s="1423">
        <v>0</v>
      </c>
      <c r="F35" s="1423">
        <v>0</v>
      </c>
      <c r="G35" s="1423">
        <v>1.6814694342838173E-3</v>
      </c>
      <c r="H35" s="1423">
        <v>75.705474252408223</v>
      </c>
      <c r="I35" s="1423">
        <v>14.319992253193526</v>
      </c>
      <c r="J35" s="1423">
        <v>90.02714797503603</v>
      </c>
      <c r="L35" s="1425"/>
      <c r="M35" s="1426"/>
    </row>
    <row r="36" spans="1:13" s="1424" customFormat="1" ht="15" customHeight="1">
      <c r="A36" s="1427" t="s">
        <v>1027</v>
      </c>
      <c r="B36" s="1428" t="s">
        <v>1028</v>
      </c>
      <c r="C36" s="1423">
        <v>0</v>
      </c>
      <c r="D36" s="1423">
        <v>0</v>
      </c>
      <c r="E36" s="1423">
        <v>0</v>
      </c>
      <c r="F36" s="1423">
        <v>1.3091586434531086</v>
      </c>
      <c r="G36" s="1423">
        <v>3.3656058397545791E-2</v>
      </c>
      <c r="H36" s="1423">
        <v>37.33254302591871</v>
      </c>
      <c r="I36" s="1423">
        <v>14.27518435978361</v>
      </c>
      <c r="J36" s="1423">
        <v>52.950542087552975</v>
      </c>
      <c r="L36" s="1425"/>
      <c r="M36" s="1426"/>
    </row>
    <row r="37" spans="1:13" s="1424" customFormat="1" ht="15" customHeight="1">
      <c r="A37" s="1427" t="s">
        <v>1029</v>
      </c>
      <c r="B37" s="1428" t="s">
        <v>1030</v>
      </c>
      <c r="C37" s="1423">
        <v>0</v>
      </c>
      <c r="D37" s="1423">
        <v>0</v>
      </c>
      <c r="E37" s="1423">
        <v>0</v>
      </c>
      <c r="F37" s="1423">
        <v>0</v>
      </c>
      <c r="G37" s="1423">
        <v>0</v>
      </c>
      <c r="H37" s="1423">
        <v>0</v>
      </c>
      <c r="I37" s="1423">
        <v>0</v>
      </c>
      <c r="J37" s="1423">
        <v>0</v>
      </c>
      <c r="L37" s="1425"/>
      <c r="M37" s="1426"/>
    </row>
    <row r="38" spans="1:13" s="1424" customFormat="1" ht="15" customHeight="1">
      <c r="A38" s="1427" t="s">
        <v>1031</v>
      </c>
      <c r="B38" s="1428" t="s">
        <v>1032</v>
      </c>
      <c r="C38" s="1423">
        <v>0</v>
      </c>
      <c r="D38" s="1423">
        <v>0</v>
      </c>
      <c r="E38" s="1423">
        <v>0</v>
      </c>
      <c r="F38" s="1423">
        <v>18.972187753535987</v>
      </c>
      <c r="G38" s="1423">
        <v>3.5330792034069747</v>
      </c>
      <c r="H38" s="1423">
        <v>141.3580062135662</v>
      </c>
      <c r="I38" s="1423">
        <v>56.135957422912291</v>
      </c>
      <c r="J38" s="1423">
        <v>219.99923059342146</v>
      </c>
      <c r="L38" s="1425"/>
      <c r="M38" s="1426"/>
    </row>
    <row r="39" spans="1:13" s="1424" customFormat="1" ht="15" customHeight="1">
      <c r="A39" s="1427" t="s">
        <v>1033</v>
      </c>
      <c r="B39" s="1428" t="s">
        <v>1034</v>
      </c>
      <c r="C39" s="1423">
        <v>1.3489971302811024</v>
      </c>
      <c r="D39" s="1423">
        <v>0</v>
      </c>
      <c r="E39" s="1423">
        <v>0</v>
      </c>
      <c r="F39" s="1423">
        <v>15.272010134039425</v>
      </c>
      <c r="G39" s="1423">
        <v>16.723590490510638</v>
      </c>
      <c r="H39" s="1423">
        <v>146.80966527152168</v>
      </c>
      <c r="I39" s="1423">
        <v>21.825743092518969</v>
      </c>
      <c r="J39" s="1423">
        <v>201.98000611887181</v>
      </c>
      <c r="L39" s="1425"/>
      <c r="M39" s="1426"/>
    </row>
    <row r="40" spans="1:13" s="1424" customFormat="1" ht="15" customHeight="1">
      <c r="A40" s="1427" t="s">
        <v>1035</v>
      </c>
      <c r="B40" s="1428" t="s">
        <v>1036</v>
      </c>
      <c r="C40" s="1423">
        <v>0</v>
      </c>
      <c r="D40" s="1423">
        <v>0</v>
      </c>
      <c r="E40" s="1423">
        <v>0</v>
      </c>
      <c r="F40" s="1423">
        <v>0</v>
      </c>
      <c r="G40" s="1423">
        <v>0</v>
      </c>
      <c r="H40" s="1423">
        <v>0</v>
      </c>
      <c r="I40" s="1423">
        <v>0</v>
      </c>
      <c r="J40" s="1423">
        <v>0</v>
      </c>
      <c r="L40" s="1425"/>
      <c r="M40" s="1426"/>
    </row>
    <row r="41" spans="1:13" s="1424" customFormat="1" ht="15" customHeight="1">
      <c r="A41" s="1427" t="s">
        <v>1037</v>
      </c>
      <c r="B41" s="1428" t="s">
        <v>1038</v>
      </c>
      <c r="C41" s="1423">
        <v>0</v>
      </c>
      <c r="D41" s="1423">
        <v>0</v>
      </c>
      <c r="E41" s="1423">
        <v>0</v>
      </c>
      <c r="F41" s="1423">
        <v>0</v>
      </c>
      <c r="G41" s="1423">
        <v>0</v>
      </c>
      <c r="H41" s="1423">
        <v>0</v>
      </c>
      <c r="I41" s="1423">
        <v>0</v>
      </c>
      <c r="J41" s="1423">
        <v>0</v>
      </c>
      <c r="L41" s="1425"/>
      <c r="M41" s="1426"/>
    </row>
    <row r="42" spans="1:13" s="1424" customFormat="1" ht="15" customHeight="1">
      <c r="A42" s="1427" t="s">
        <v>1039</v>
      </c>
      <c r="B42" s="1428" t="s">
        <v>1040</v>
      </c>
      <c r="C42" s="1423">
        <v>0</v>
      </c>
      <c r="D42" s="1423">
        <v>0</v>
      </c>
      <c r="E42" s="1423">
        <v>0</v>
      </c>
      <c r="F42" s="1423">
        <v>0.78874451919271293</v>
      </c>
      <c r="G42" s="1423">
        <v>0</v>
      </c>
      <c r="H42" s="1423">
        <v>2.6374882123023777</v>
      </c>
      <c r="I42" s="1423">
        <v>0.84744663986015045</v>
      </c>
      <c r="J42" s="1423">
        <v>4.2736793713552412</v>
      </c>
      <c r="L42" s="1425"/>
      <c r="M42" s="1426"/>
    </row>
    <row r="43" spans="1:13" s="1424" customFormat="1" ht="15" customHeight="1">
      <c r="A43" s="1427" t="s">
        <v>1041</v>
      </c>
      <c r="B43" s="1428" t="s">
        <v>1042</v>
      </c>
      <c r="C43" s="1423">
        <v>0</v>
      </c>
      <c r="D43" s="1423">
        <v>0</v>
      </c>
      <c r="E43" s="1423">
        <v>0</v>
      </c>
      <c r="F43" s="1423">
        <v>0</v>
      </c>
      <c r="G43" s="1423">
        <v>0</v>
      </c>
      <c r="H43" s="1423">
        <v>0</v>
      </c>
      <c r="I43" s="1423">
        <v>0</v>
      </c>
      <c r="J43" s="1423">
        <v>0</v>
      </c>
      <c r="L43" s="1425"/>
      <c r="M43" s="1426"/>
    </row>
    <row r="44" spans="1:13" s="1424" customFormat="1" ht="15" customHeight="1">
      <c r="A44" s="1427" t="s">
        <v>1043</v>
      </c>
      <c r="B44" s="1428" t="s">
        <v>1044</v>
      </c>
      <c r="C44" s="1423">
        <v>0</v>
      </c>
      <c r="D44" s="1423">
        <v>0</v>
      </c>
      <c r="E44" s="1423">
        <v>0</v>
      </c>
      <c r="F44" s="1423">
        <v>4.8494534648488425</v>
      </c>
      <c r="G44" s="1423">
        <v>2.4428935288696398</v>
      </c>
      <c r="H44" s="1423">
        <v>177.85344068312335</v>
      </c>
      <c r="I44" s="1423">
        <v>59.341365947516003</v>
      </c>
      <c r="J44" s="1423">
        <v>244.48715362435786</v>
      </c>
      <c r="L44" s="1425"/>
      <c r="M44" s="1426"/>
    </row>
    <row r="45" spans="1:13" s="1424" customFormat="1" ht="15" customHeight="1">
      <c r="A45" s="1427" t="s">
        <v>1045</v>
      </c>
      <c r="B45" s="1428" t="s">
        <v>1046</v>
      </c>
      <c r="C45" s="1423">
        <v>0</v>
      </c>
      <c r="D45" s="1423">
        <v>0</v>
      </c>
      <c r="E45" s="1423">
        <v>0</v>
      </c>
      <c r="F45" s="1423">
        <v>4.7034909026322023</v>
      </c>
      <c r="G45" s="1423">
        <v>0.36048456087170977</v>
      </c>
      <c r="H45" s="1423">
        <v>94.720926613322987</v>
      </c>
      <c r="I45" s="1423">
        <v>16.548398988057237</v>
      </c>
      <c r="J45" s="1423">
        <v>116.33330106488413</v>
      </c>
      <c r="L45" s="1425"/>
      <c r="M45" s="1426"/>
    </row>
    <row r="46" spans="1:13" s="1424" customFormat="1" ht="15" customHeight="1">
      <c r="A46" s="1427" t="s">
        <v>1047</v>
      </c>
      <c r="B46" s="1428" t="s">
        <v>1048</v>
      </c>
      <c r="C46" s="1423">
        <v>0</v>
      </c>
      <c r="D46" s="1423">
        <v>0</v>
      </c>
      <c r="E46" s="1423">
        <v>0</v>
      </c>
      <c r="F46" s="1423">
        <v>2.2960077996948414</v>
      </c>
      <c r="G46" s="1423">
        <v>0.57768036236766818</v>
      </c>
      <c r="H46" s="1423">
        <v>31.066476768115002</v>
      </c>
      <c r="I46" s="1423">
        <v>43.486967611344362</v>
      </c>
      <c r="J46" s="1423">
        <v>77.427132541521871</v>
      </c>
      <c r="L46" s="1425"/>
      <c r="M46" s="1426"/>
    </row>
    <row r="47" spans="1:13" s="1424" customFormat="1" ht="15" customHeight="1">
      <c r="A47" s="1427" t="s">
        <v>1049</v>
      </c>
      <c r="B47" s="1428" t="s">
        <v>899</v>
      </c>
      <c r="C47" s="1423">
        <v>0</v>
      </c>
      <c r="D47" s="1423">
        <v>0</v>
      </c>
      <c r="E47" s="1423">
        <v>0</v>
      </c>
      <c r="F47" s="1423">
        <v>0</v>
      </c>
      <c r="G47" s="1423">
        <v>5.5250332709621701E-2</v>
      </c>
      <c r="H47" s="1423">
        <v>8.1091264154890279</v>
      </c>
      <c r="I47" s="1423">
        <v>12.268934785607604</v>
      </c>
      <c r="J47" s="1423">
        <v>20.433311533806254</v>
      </c>
      <c r="L47" s="1425"/>
      <c r="M47" s="1426"/>
    </row>
    <row r="48" spans="1:13" s="1424" customFormat="1" ht="15" customHeight="1">
      <c r="A48" s="1427" t="s">
        <v>1050</v>
      </c>
      <c r="B48" s="1428" t="s">
        <v>1051</v>
      </c>
      <c r="C48" s="1423">
        <v>0</v>
      </c>
      <c r="D48" s="1423">
        <v>0</v>
      </c>
      <c r="E48" s="1423">
        <v>0</v>
      </c>
      <c r="F48" s="1423">
        <v>0</v>
      </c>
      <c r="G48" s="1423">
        <v>0</v>
      </c>
      <c r="H48" s="1423">
        <v>0</v>
      </c>
      <c r="I48" s="1423">
        <v>0</v>
      </c>
      <c r="J48" s="1423">
        <v>0</v>
      </c>
      <c r="L48" s="1425"/>
      <c r="M48" s="1426"/>
    </row>
    <row r="49" spans="1:13" s="1424" customFormat="1" ht="15" customHeight="1">
      <c r="A49" s="1427" t="s">
        <v>1052</v>
      </c>
      <c r="B49" s="1428" t="s">
        <v>1053</v>
      </c>
      <c r="C49" s="1423">
        <v>0</v>
      </c>
      <c r="D49" s="1423">
        <v>0</v>
      </c>
      <c r="E49" s="1423">
        <v>0</v>
      </c>
      <c r="F49" s="1423">
        <v>0</v>
      </c>
      <c r="G49" s="1423">
        <v>0.14333284431018811</v>
      </c>
      <c r="H49" s="1423">
        <v>25.018042008182388</v>
      </c>
      <c r="I49" s="1423">
        <v>16.212754786804986</v>
      </c>
      <c r="J49" s="1423">
        <v>41.374129639297564</v>
      </c>
      <c r="L49" s="1425"/>
      <c r="M49" s="1426"/>
    </row>
    <row r="50" spans="1:13" s="1424" customFormat="1" ht="15" customHeight="1">
      <c r="A50" s="1427" t="s">
        <v>1054</v>
      </c>
      <c r="B50" s="1428" t="s">
        <v>1055</v>
      </c>
      <c r="C50" s="1423">
        <v>0</v>
      </c>
      <c r="D50" s="1423">
        <v>0</v>
      </c>
      <c r="E50" s="1423">
        <v>0</v>
      </c>
      <c r="F50" s="1423">
        <v>0.73266535356808393</v>
      </c>
      <c r="G50" s="1423">
        <v>4.7109915849325321E-2</v>
      </c>
      <c r="H50" s="1423">
        <v>9.8822126220607593</v>
      </c>
      <c r="I50" s="1423">
        <v>7.1565219868977605</v>
      </c>
      <c r="J50" s="1423">
        <v>17.818509878375931</v>
      </c>
      <c r="L50" s="1425"/>
      <c r="M50" s="1426"/>
    </row>
    <row r="51" spans="1:13" s="1424" customFormat="1" ht="15" customHeight="1">
      <c r="A51" s="1427" t="s">
        <v>1056</v>
      </c>
      <c r="B51" s="1428" t="s">
        <v>1057</v>
      </c>
      <c r="C51" s="1423">
        <v>0</v>
      </c>
      <c r="D51" s="1423">
        <v>0</v>
      </c>
      <c r="E51" s="1423">
        <v>0</v>
      </c>
      <c r="F51" s="1423">
        <v>0</v>
      </c>
      <c r="G51" s="1423">
        <v>0</v>
      </c>
      <c r="H51" s="1423">
        <v>0</v>
      </c>
      <c r="I51" s="1423">
        <v>0</v>
      </c>
      <c r="J51" s="1423">
        <v>0</v>
      </c>
      <c r="L51" s="1425"/>
      <c r="M51" s="1426"/>
    </row>
    <row r="52" spans="1:13" s="1424" customFormat="1" ht="15" customHeight="1">
      <c r="A52" s="1427" t="s">
        <v>1058</v>
      </c>
      <c r="B52" s="1428" t="s">
        <v>1059</v>
      </c>
      <c r="C52" s="1423">
        <v>0</v>
      </c>
      <c r="D52" s="1423">
        <v>0</v>
      </c>
      <c r="E52" s="1423">
        <v>0</v>
      </c>
      <c r="F52" s="1423">
        <v>0</v>
      </c>
      <c r="G52" s="1423">
        <v>0</v>
      </c>
      <c r="H52" s="1423">
        <v>0</v>
      </c>
      <c r="I52" s="1423">
        <v>0</v>
      </c>
      <c r="J52" s="1423">
        <v>0</v>
      </c>
      <c r="L52" s="1425"/>
      <c r="M52" s="1426"/>
    </row>
    <row r="53" spans="1:13" s="1424" customFormat="1" ht="15" customHeight="1">
      <c r="A53" s="1427" t="s">
        <v>1060</v>
      </c>
      <c r="B53" s="1428" t="s">
        <v>1061</v>
      </c>
      <c r="C53" s="1423">
        <v>0</v>
      </c>
      <c r="D53" s="1423">
        <v>0</v>
      </c>
      <c r="E53" s="1423">
        <v>0</v>
      </c>
      <c r="F53" s="1423">
        <v>0</v>
      </c>
      <c r="G53" s="1423">
        <v>0</v>
      </c>
      <c r="H53" s="1423">
        <v>0</v>
      </c>
      <c r="I53" s="1423">
        <v>0</v>
      </c>
      <c r="J53" s="1423">
        <v>0</v>
      </c>
      <c r="L53" s="1425"/>
      <c r="M53" s="1426"/>
    </row>
    <row r="54" spans="1:13" s="1424" customFormat="1" ht="15" customHeight="1">
      <c r="A54" s="1427" t="s">
        <v>1062</v>
      </c>
      <c r="B54" s="1428" t="s">
        <v>1063</v>
      </c>
      <c r="C54" s="1423">
        <v>0</v>
      </c>
      <c r="D54" s="1423">
        <v>0</v>
      </c>
      <c r="E54" s="1423">
        <v>0</v>
      </c>
      <c r="F54" s="1423">
        <v>0</v>
      </c>
      <c r="G54" s="1423">
        <v>0</v>
      </c>
      <c r="H54" s="1423">
        <v>0</v>
      </c>
      <c r="I54" s="1423">
        <v>0</v>
      </c>
      <c r="J54" s="1423">
        <v>0</v>
      </c>
      <c r="L54" s="1425"/>
      <c r="M54" s="1426"/>
    </row>
    <row r="55" spans="1:13" s="1424" customFormat="1" ht="15" customHeight="1">
      <c r="A55" s="1427" t="s">
        <v>1064</v>
      </c>
      <c r="B55" s="1428" t="s">
        <v>1065</v>
      </c>
      <c r="C55" s="1423">
        <v>51.773595344787026</v>
      </c>
      <c r="D55" s="1423">
        <v>0</v>
      </c>
      <c r="E55" s="1423">
        <v>0</v>
      </c>
      <c r="F55" s="1423">
        <v>0</v>
      </c>
      <c r="G55" s="1423">
        <v>0.51710813374339326</v>
      </c>
      <c r="H55" s="1423">
        <v>0.77189887767566434</v>
      </c>
      <c r="I55" s="1423">
        <v>4.3041381055611341</v>
      </c>
      <c r="J55" s="1423">
        <v>57.366740461767222</v>
      </c>
      <c r="L55" s="1425"/>
      <c r="M55" s="1426"/>
    </row>
    <row r="56" spans="1:13" s="1424" customFormat="1" ht="15" customHeight="1">
      <c r="A56" s="1427" t="s">
        <v>1066</v>
      </c>
      <c r="B56" s="1428" t="s">
        <v>1067</v>
      </c>
      <c r="C56" s="1423">
        <v>0</v>
      </c>
      <c r="D56" s="1423">
        <v>0</v>
      </c>
      <c r="E56" s="1423">
        <v>0</v>
      </c>
      <c r="F56" s="1423">
        <v>0</v>
      </c>
      <c r="G56" s="1423">
        <v>0</v>
      </c>
      <c r="H56" s="1423">
        <v>5.9768597303108528</v>
      </c>
      <c r="I56" s="1423">
        <v>3.7791855407821213</v>
      </c>
      <c r="J56" s="1423">
        <v>9.7560452710929741</v>
      </c>
      <c r="L56" s="1425"/>
      <c r="M56" s="1426"/>
    </row>
    <row r="57" spans="1:13" s="1424" customFormat="1" ht="15" customHeight="1">
      <c r="A57" s="1427" t="s">
        <v>1068</v>
      </c>
      <c r="B57" s="1428" t="s">
        <v>1069</v>
      </c>
      <c r="C57" s="1423">
        <v>0</v>
      </c>
      <c r="D57" s="1423">
        <v>0</v>
      </c>
      <c r="E57" s="1423">
        <v>0</v>
      </c>
      <c r="F57" s="1423">
        <v>3.1160608284763147</v>
      </c>
      <c r="G57" s="1423">
        <v>1.4459122015987724</v>
      </c>
      <c r="H57" s="1423">
        <v>0.14388969898837281</v>
      </c>
      <c r="I57" s="1423">
        <v>1.2540191809959806</v>
      </c>
      <c r="J57" s="1423">
        <v>5.9598819100594405</v>
      </c>
      <c r="L57" s="1425"/>
      <c r="M57" s="1426"/>
    </row>
    <row r="58" spans="1:13" s="1424" customFormat="1" ht="15" customHeight="1">
      <c r="A58" s="1427" t="s">
        <v>1070</v>
      </c>
      <c r="B58" s="1428" t="s">
        <v>1071</v>
      </c>
      <c r="C58" s="1423">
        <v>0</v>
      </c>
      <c r="D58" s="1423">
        <v>0</v>
      </c>
      <c r="E58" s="1423">
        <v>0</v>
      </c>
      <c r="F58" s="1423">
        <v>0</v>
      </c>
      <c r="G58" s="1423">
        <v>0.17329108948026642</v>
      </c>
      <c r="H58" s="1423">
        <v>30.68283026218084</v>
      </c>
      <c r="I58" s="1423">
        <v>23.551559731509641</v>
      </c>
      <c r="J58" s="1423">
        <v>54.407681083170743</v>
      </c>
      <c r="L58" s="1425"/>
      <c r="M58" s="1426"/>
    </row>
    <row r="59" spans="1:13" s="1424" customFormat="1" ht="15" customHeight="1">
      <c r="A59" s="1427" t="s">
        <v>1072</v>
      </c>
      <c r="B59" s="1428" t="s">
        <v>1073</v>
      </c>
      <c r="C59" s="1423">
        <v>0</v>
      </c>
      <c r="D59" s="1423">
        <v>0</v>
      </c>
      <c r="E59" s="1423">
        <v>0</v>
      </c>
      <c r="F59" s="1423">
        <v>0</v>
      </c>
      <c r="G59" s="1423">
        <v>0</v>
      </c>
      <c r="H59" s="1423">
        <v>0</v>
      </c>
      <c r="I59" s="1423">
        <v>0.656651443159049</v>
      </c>
      <c r="J59" s="1423">
        <v>0.656651443159049</v>
      </c>
      <c r="L59" s="1425"/>
      <c r="M59" s="1426"/>
    </row>
    <row r="60" spans="1:13" s="1424" customFormat="1" ht="15" customHeight="1">
      <c r="A60" s="1427" t="s">
        <v>1074</v>
      </c>
      <c r="B60" s="1428" t="s">
        <v>1075</v>
      </c>
      <c r="C60" s="1423">
        <v>0</v>
      </c>
      <c r="D60" s="1423">
        <v>0</v>
      </c>
      <c r="E60" s="1423">
        <v>0</v>
      </c>
      <c r="F60" s="1423">
        <v>30.855290307012972</v>
      </c>
      <c r="G60" s="1423">
        <v>0</v>
      </c>
      <c r="H60" s="1423">
        <v>133.18154758736299</v>
      </c>
      <c r="I60" s="1423">
        <v>22.350878894106348</v>
      </c>
      <c r="J60" s="1423">
        <v>186.38771678848232</v>
      </c>
      <c r="L60" s="1425"/>
      <c r="M60" s="1426"/>
    </row>
    <row r="61" spans="1:13" s="1424" customFormat="1" ht="15" customHeight="1">
      <c r="A61" s="1427" t="s">
        <v>1076</v>
      </c>
      <c r="B61" s="1428" t="s">
        <v>1077</v>
      </c>
      <c r="C61" s="1423">
        <v>0</v>
      </c>
      <c r="D61" s="1423">
        <v>0</v>
      </c>
      <c r="E61" s="1423">
        <v>0</v>
      </c>
      <c r="F61" s="1423">
        <v>5.0958692697871371</v>
      </c>
      <c r="G61" s="1423">
        <v>1.8543407372902179</v>
      </c>
      <c r="H61" s="1423">
        <v>52.714139524136264</v>
      </c>
      <c r="I61" s="1423">
        <v>39.232083972719394</v>
      </c>
      <c r="J61" s="1423">
        <v>98.896433503933011</v>
      </c>
      <c r="L61" s="1425"/>
      <c r="M61" s="1426"/>
    </row>
    <row r="62" spans="1:13" s="1424" customFormat="1" ht="15" customHeight="1">
      <c r="A62" s="1427" t="s">
        <v>1078</v>
      </c>
      <c r="B62" s="1428" t="s">
        <v>1079</v>
      </c>
      <c r="C62" s="1423">
        <v>0</v>
      </c>
      <c r="D62" s="1423">
        <v>0</v>
      </c>
      <c r="E62" s="1423">
        <v>0</v>
      </c>
      <c r="F62" s="1423">
        <v>10.610006515401576</v>
      </c>
      <c r="G62" s="1423">
        <v>3.078542050593343</v>
      </c>
      <c r="H62" s="1423">
        <v>51.984483102136579</v>
      </c>
      <c r="I62" s="1423">
        <v>33.783873941364952</v>
      </c>
      <c r="J62" s="1423">
        <v>99.456905609496459</v>
      </c>
      <c r="L62" s="1425"/>
      <c r="M62" s="1426"/>
    </row>
    <row r="63" spans="1:13" s="1424" customFormat="1" ht="15" customHeight="1">
      <c r="A63" s="1427" t="s">
        <v>1080</v>
      </c>
      <c r="B63" s="1428" t="s">
        <v>1081</v>
      </c>
      <c r="C63" s="1423">
        <v>0</v>
      </c>
      <c r="D63" s="1423">
        <v>0</v>
      </c>
      <c r="E63" s="1423">
        <v>0</v>
      </c>
      <c r="F63" s="1423">
        <v>0</v>
      </c>
      <c r="G63" s="1423">
        <v>0</v>
      </c>
      <c r="H63" s="1423">
        <v>0</v>
      </c>
      <c r="I63" s="1423">
        <v>0</v>
      </c>
      <c r="J63" s="1423">
        <v>0</v>
      </c>
      <c r="L63" s="1425"/>
      <c r="M63" s="1426"/>
    </row>
    <row r="64" spans="1:13" s="1424" customFormat="1" ht="15" customHeight="1">
      <c r="A64" s="1427" t="s">
        <v>1082</v>
      </c>
      <c r="B64" s="1428" t="s">
        <v>1083</v>
      </c>
      <c r="C64" s="1423">
        <v>0</v>
      </c>
      <c r="D64" s="1423">
        <v>0</v>
      </c>
      <c r="E64" s="1423">
        <v>0</v>
      </c>
      <c r="F64" s="1423">
        <v>0</v>
      </c>
      <c r="G64" s="1423">
        <v>0</v>
      </c>
      <c r="H64" s="1423">
        <v>49.726265597483938</v>
      </c>
      <c r="I64" s="1423">
        <v>23.108323142427192</v>
      </c>
      <c r="J64" s="1423">
        <v>72.834588739911126</v>
      </c>
      <c r="L64" s="1425"/>
      <c r="M64" s="1426"/>
    </row>
    <row r="65" spans="1:13" s="1424" customFormat="1" ht="15" customHeight="1">
      <c r="A65" s="1427" t="s">
        <v>1084</v>
      </c>
      <c r="B65" s="1428" t="s">
        <v>1085</v>
      </c>
      <c r="C65" s="1423">
        <v>0</v>
      </c>
      <c r="D65" s="1423">
        <v>0</v>
      </c>
      <c r="E65" s="1423">
        <v>0</v>
      </c>
      <c r="F65" s="1423">
        <v>13.450733535751212</v>
      </c>
      <c r="G65" s="1423">
        <v>1.8080143954312833</v>
      </c>
      <c r="H65" s="1423">
        <v>35.889179321631083</v>
      </c>
      <c r="I65" s="1423">
        <v>47.670714228793329</v>
      </c>
      <c r="J65" s="1423">
        <v>98.818641481606903</v>
      </c>
      <c r="L65" s="1425"/>
      <c r="M65" s="1426"/>
    </row>
    <row r="66" spans="1:13" s="1424" customFormat="1" ht="15" customHeight="1">
      <c r="A66" s="1427" t="s">
        <v>1086</v>
      </c>
      <c r="B66" s="1428" t="s">
        <v>1087</v>
      </c>
      <c r="C66" s="1423">
        <v>0</v>
      </c>
      <c r="D66" s="1423">
        <v>0</v>
      </c>
      <c r="E66" s="1423">
        <v>0</v>
      </c>
      <c r="F66" s="1423">
        <v>0</v>
      </c>
      <c r="G66" s="1423">
        <v>0.11719683387748572</v>
      </c>
      <c r="H66" s="1423">
        <v>27.581602969099595</v>
      </c>
      <c r="I66" s="1423">
        <v>8.2345406965384207</v>
      </c>
      <c r="J66" s="1423">
        <v>35.933340499515502</v>
      </c>
      <c r="L66" s="1425"/>
      <c r="M66" s="1426"/>
    </row>
    <row r="67" spans="1:13" s="1424" customFormat="1" ht="15" customHeight="1">
      <c r="A67" s="1427" t="s">
        <v>1088</v>
      </c>
      <c r="B67" s="1428" t="s">
        <v>1089</v>
      </c>
      <c r="C67" s="1423">
        <v>0</v>
      </c>
      <c r="D67" s="1423">
        <v>0</v>
      </c>
      <c r="E67" s="1423">
        <v>0</v>
      </c>
      <c r="F67" s="1423">
        <v>0</v>
      </c>
      <c r="G67" s="1423">
        <v>0</v>
      </c>
      <c r="H67" s="1423">
        <v>2.7992714268501411</v>
      </c>
      <c r="I67" s="1423">
        <v>2.8726090792261418</v>
      </c>
      <c r="J67" s="1423">
        <v>5.6718805060762829</v>
      </c>
      <c r="L67" s="1425"/>
      <c r="M67" s="1426"/>
    </row>
    <row r="68" spans="1:13" s="1424" customFormat="1" ht="15" customHeight="1">
      <c r="A68" s="1427" t="s">
        <v>1090</v>
      </c>
      <c r="B68" s="1428" t="s">
        <v>1091</v>
      </c>
      <c r="C68" s="1423">
        <v>0</v>
      </c>
      <c r="D68" s="1423">
        <v>0</v>
      </c>
      <c r="E68" s="1423">
        <v>0</v>
      </c>
      <c r="F68" s="1423">
        <v>14.928453403984742</v>
      </c>
      <c r="G68" s="1423">
        <v>0.95940779225659478</v>
      </c>
      <c r="H68" s="1423">
        <v>12.468193799202314</v>
      </c>
      <c r="I68" s="1423">
        <v>5.9003075803330285</v>
      </c>
      <c r="J68" s="1423">
        <v>34.256362575776677</v>
      </c>
      <c r="L68" s="1425"/>
      <c r="M68" s="1426"/>
    </row>
    <row r="69" spans="1:13" s="1424" customFormat="1" ht="15" customHeight="1">
      <c r="A69" s="1427" t="s">
        <v>1092</v>
      </c>
      <c r="B69" s="1428" t="s">
        <v>1093</v>
      </c>
      <c r="C69" s="1423">
        <v>0</v>
      </c>
      <c r="D69" s="1423">
        <v>0</v>
      </c>
      <c r="E69" s="1423">
        <v>0</v>
      </c>
      <c r="F69" s="1423">
        <v>0</v>
      </c>
      <c r="G69" s="1423">
        <v>0</v>
      </c>
      <c r="H69" s="1423">
        <v>0</v>
      </c>
      <c r="I69" s="1423">
        <v>0</v>
      </c>
      <c r="J69" s="1423">
        <v>0</v>
      </c>
      <c r="L69" s="1425"/>
      <c r="M69" s="1426"/>
    </row>
    <row r="70" spans="1:13" s="1424" customFormat="1" ht="15" customHeight="1">
      <c r="A70" s="1427" t="s">
        <v>1094</v>
      </c>
      <c r="B70" s="1428" t="s">
        <v>1095</v>
      </c>
      <c r="C70" s="1423">
        <v>0</v>
      </c>
      <c r="D70" s="1423">
        <v>0</v>
      </c>
      <c r="E70" s="1423">
        <v>0</v>
      </c>
      <c r="F70" s="1423">
        <v>0</v>
      </c>
      <c r="G70" s="1423">
        <v>0</v>
      </c>
      <c r="H70" s="1423">
        <v>3.7176645170846516</v>
      </c>
      <c r="I70" s="1423">
        <v>4.4136835645875658</v>
      </c>
      <c r="J70" s="1423">
        <v>8.1313480816722183</v>
      </c>
      <c r="L70" s="1425"/>
      <c r="M70" s="1426"/>
    </row>
    <row r="71" spans="1:13" s="1424" customFormat="1" ht="15" customHeight="1">
      <c r="A71" s="1427" t="s">
        <v>1096</v>
      </c>
      <c r="B71" s="1428" t="s">
        <v>1097</v>
      </c>
      <c r="C71" s="1423">
        <v>0</v>
      </c>
      <c r="D71" s="1423">
        <v>0</v>
      </c>
      <c r="E71" s="1423">
        <v>0</v>
      </c>
      <c r="F71" s="1423">
        <v>0</v>
      </c>
      <c r="G71" s="1423">
        <v>0.16484423652324381</v>
      </c>
      <c r="H71" s="1423">
        <v>6.8049826238643423</v>
      </c>
      <c r="I71" s="1423">
        <v>11.080281059887851</v>
      </c>
      <c r="J71" s="1423">
        <v>18.050107920275437</v>
      </c>
      <c r="L71" s="1425"/>
      <c r="M71" s="1426"/>
    </row>
    <row r="72" spans="1:13" s="1424" customFormat="1" ht="15" customHeight="1">
      <c r="A72" s="1427" t="s">
        <v>1098</v>
      </c>
      <c r="B72" s="1428" t="s">
        <v>1099</v>
      </c>
      <c r="C72" s="1423">
        <v>0</v>
      </c>
      <c r="D72" s="1423">
        <v>0</v>
      </c>
      <c r="E72" s="1423">
        <v>0</v>
      </c>
      <c r="F72" s="1423">
        <v>4.3107779068646215</v>
      </c>
      <c r="G72" s="1423">
        <v>9.5963743362947926E-2</v>
      </c>
      <c r="H72" s="1423">
        <v>23.934096555060517</v>
      </c>
      <c r="I72" s="1423">
        <v>4.3260117018777278</v>
      </c>
      <c r="J72" s="1423">
        <v>32.666849907165812</v>
      </c>
      <c r="L72" s="1425"/>
      <c r="M72" s="1426"/>
    </row>
    <row r="73" spans="1:13" s="1424" customFormat="1" ht="15" customHeight="1">
      <c r="A73" s="1427" t="s">
        <v>1100</v>
      </c>
      <c r="B73" s="1428" t="s">
        <v>1101</v>
      </c>
      <c r="C73" s="1423">
        <v>0</v>
      </c>
      <c r="D73" s="1423">
        <v>0</v>
      </c>
      <c r="E73" s="1423">
        <v>0</v>
      </c>
      <c r="F73" s="1423">
        <v>24.869664995635787</v>
      </c>
      <c r="G73" s="1423">
        <v>0</v>
      </c>
      <c r="H73" s="1423">
        <v>29.459333869976039</v>
      </c>
      <c r="I73" s="1423">
        <v>8.1693990744068685</v>
      </c>
      <c r="J73" s="1423">
        <v>62.498397940018691</v>
      </c>
      <c r="L73" s="1425"/>
      <c r="M73" s="1426"/>
    </row>
    <row r="74" spans="1:13" s="1424" customFormat="1" ht="15" customHeight="1">
      <c r="A74" s="1427" t="s">
        <v>1102</v>
      </c>
      <c r="B74" s="1428" t="s">
        <v>1103</v>
      </c>
      <c r="C74" s="1423">
        <v>0</v>
      </c>
      <c r="D74" s="1423">
        <v>0</v>
      </c>
      <c r="E74" s="1423">
        <v>0</v>
      </c>
      <c r="F74" s="1423">
        <v>0</v>
      </c>
      <c r="G74" s="1423">
        <v>0</v>
      </c>
      <c r="H74" s="1423">
        <v>0</v>
      </c>
      <c r="I74" s="1423">
        <v>0</v>
      </c>
      <c r="J74" s="1423">
        <v>0</v>
      </c>
      <c r="L74" s="1425"/>
      <c r="M74" s="1426"/>
    </row>
    <row r="75" spans="1:13" s="1424" customFormat="1" ht="15" customHeight="1">
      <c r="A75" s="1427" t="s">
        <v>1104</v>
      </c>
      <c r="B75" s="1428" t="s">
        <v>1105</v>
      </c>
      <c r="C75" s="1423">
        <v>0</v>
      </c>
      <c r="D75" s="1423">
        <v>0</v>
      </c>
      <c r="E75" s="1423">
        <v>0</v>
      </c>
      <c r="F75" s="1423">
        <v>0</v>
      </c>
      <c r="G75" s="1423">
        <v>1.5162646669717901E-2</v>
      </c>
      <c r="H75" s="1423">
        <v>4.4477581752635409</v>
      </c>
      <c r="I75" s="1423">
        <v>8.9592893355147005</v>
      </c>
      <c r="J75" s="1423">
        <v>13.42221015744796</v>
      </c>
      <c r="L75" s="1425"/>
      <c r="M75" s="1426"/>
    </row>
    <row r="76" spans="1:13" s="1424" customFormat="1" ht="15" customHeight="1">
      <c r="A76" s="1427" t="s">
        <v>1106</v>
      </c>
      <c r="B76" s="1428" t="s">
        <v>1107</v>
      </c>
      <c r="C76" s="1423">
        <v>0</v>
      </c>
      <c r="D76" s="1423">
        <v>0</v>
      </c>
      <c r="E76" s="1423">
        <v>0</v>
      </c>
      <c r="F76" s="1423">
        <v>0</v>
      </c>
      <c r="G76" s="1423">
        <v>0</v>
      </c>
      <c r="H76" s="1423">
        <v>0</v>
      </c>
      <c r="I76" s="1423">
        <v>2.7903238366870089</v>
      </c>
      <c r="J76" s="1423">
        <v>2.7903238366870089</v>
      </c>
      <c r="L76" s="1425"/>
      <c r="M76" s="1426"/>
    </row>
    <row r="77" spans="1:13" s="1424" customFormat="1" ht="15" customHeight="1">
      <c r="A77" s="1427" t="s">
        <v>1108</v>
      </c>
      <c r="B77" s="1428" t="s">
        <v>1109</v>
      </c>
      <c r="C77" s="1423">
        <v>0</v>
      </c>
      <c r="D77" s="1423">
        <v>0</v>
      </c>
      <c r="E77" s="1423">
        <v>0</v>
      </c>
      <c r="F77" s="1423">
        <v>0</v>
      </c>
      <c r="G77" s="1423">
        <v>0</v>
      </c>
      <c r="H77" s="1423">
        <v>15.405806647999947</v>
      </c>
      <c r="I77" s="1423">
        <v>8.1494698497015285</v>
      </c>
      <c r="J77" s="1423">
        <v>23.555276497701477</v>
      </c>
      <c r="L77" s="1425"/>
      <c r="M77" s="1426"/>
    </row>
    <row r="78" spans="1:13" s="1424" customFormat="1" ht="15" customHeight="1">
      <c r="A78" s="1427" t="s">
        <v>587</v>
      </c>
      <c r="B78" s="1428" t="s">
        <v>1110</v>
      </c>
      <c r="C78" s="1423">
        <v>0</v>
      </c>
      <c r="D78" s="1423">
        <v>0</v>
      </c>
      <c r="E78" s="1423">
        <v>0</v>
      </c>
      <c r="F78" s="1423">
        <v>209.87896225890105</v>
      </c>
      <c r="G78" s="1423">
        <v>71.098181271062842</v>
      </c>
      <c r="H78" s="1423">
        <v>6.1538816141068047</v>
      </c>
      <c r="I78" s="1423">
        <v>29.357869289747764</v>
      </c>
      <c r="J78" s="1423">
        <v>316.48889443381847</v>
      </c>
      <c r="L78" s="1425"/>
      <c r="M78" s="1426"/>
    </row>
    <row r="79" spans="1:13" s="1424" customFormat="1" ht="15" customHeight="1">
      <c r="A79" s="1427" t="s">
        <v>1111</v>
      </c>
      <c r="B79" s="1428" t="s">
        <v>1112</v>
      </c>
      <c r="C79" s="1423">
        <v>0</v>
      </c>
      <c r="D79" s="1423">
        <v>0</v>
      </c>
      <c r="E79" s="1423">
        <v>0</v>
      </c>
      <c r="F79" s="1423">
        <v>14.896102735557122</v>
      </c>
      <c r="G79" s="1423">
        <v>3.0212354230715452</v>
      </c>
      <c r="H79" s="1423">
        <v>149.66182060674475</v>
      </c>
      <c r="I79" s="1423">
        <v>99.87832662576163</v>
      </c>
      <c r="J79" s="1423">
        <v>267.45748539113504</v>
      </c>
      <c r="L79" s="1425"/>
      <c r="M79" s="1426"/>
    </row>
    <row r="80" spans="1:13" s="1424" customFormat="1" ht="15" customHeight="1">
      <c r="A80" s="1427" t="s">
        <v>1113</v>
      </c>
      <c r="B80" s="1428" t="s">
        <v>1114</v>
      </c>
      <c r="C80" s="1423">
        <v>0</v>
      </c>
      <c r="D80" s="1423">
        <v>0</v>
      </c>
      <c r="E80" s="1423">
        <v>0</v>
      </c>
      <c r="F80" s="1423">
        <v>113.78683835093619</v>
      </c>
      <c r="G80" s="1423">
        <v>6.6704020394005195</v>
      </c>
      <c r="H80" s="1423">
        <v>12.568777428773771</v>
      </c>
      <c r="I80" s="1423">
        <v>58.388855384809567</v>
      </c>
      <c r="J80" s="1423">
        <v>191.41487320392005</v>
      </c>
      <c r="L80" s="1425"/>
      <c r="M80" s="1426"/>
    </row>
    <row r="81" spans="1:13" s="1424" customFormat="1" ht="15" customHeight="1">
      <c r="A81" s="1427" t="s">
        <v>1115</v>
      </c>
      <c r="B81" s="1428" t="s">
        <v>1116</v>
      </c>
      <c r="C81" s="1423">
        <v>0</v>
      </c>
      <c r="D81" s="1423">
        <v>0</v>
      </c>
      <c r="E81" s="1423">
        <v>0</v>
      </c>
      <c r="F81" s="1423">
        <v>42.672395463027335</v>
      </c>
      <c r="G81" s="1423">
        <v>0</v>
      </c>
      <c r="H81" s="1423">
        <v>10.023104380489009</v>
      </c>
      <c r="I81" s="1423">
        <v>19.531260097400402</v>
      </c>
      <c r="J81" s="1423">
        <v>72.22675994091675</v>
      </c>
      <c r="L81" s="1425"/>
      <c r="M81" s="1426"/>
    </row>
    <row r="82" spans="1:13" s="1424" customFormat="1" ht="15" customHeight="1">
      <c r="A82" s="1427" t="s">
        <v>1117</v>
      </c>
      <c r="B82" s="1428" t="s">
        <v>1118</v>
      </c>
      <c r="C82" s="1423">
        <v>0</v>
      </c>
      <c r="D82" s="1423">
        <v>0</v>
      </c>
      <c r="E82" s="1423">
        <v>0</v>
      </c>
      <c r="F82" s="1423">
        <v>23.638799064232824</v>
      </c>
      <c r="G82" s="1423">
        <v>4.6268374629892133</v>
      </c>
      <c r="H82" s="1423">
        <v>0</v>
      </c>
      <c r="I82" s="1423">
        <v>11.527672467149447</v>
      </c>
      <c r="J82" s="1423">
        <v>39.793308994371486</v>
      </c>
      <c r="L82" s="1425"/>
      <c r="M82" s="1426"/>
    </row>
    <row r="83" spans="1:13" s="1431" customFormat="1" ht="15" customHeight="1">
      <c r="A83" s="1429" t="s">
        <v>1119</v>
      </c>
      <c r="B83" s="1430" t="s">
        <v>1120</v>
      </c>
      <c r="C83" s="1423">
        <v>0</v>
      </c>
      <c r="D83" s="1423">
        <v>0</v>
      </c>
      <c r="E83" s="1423">
        <v>0</v>
      </c>
      <c r="F83" s="1423">
        <v>0</v>
      </c>
      <c r="G83" s="1423">
        <v>0</v>
      </c>
      <c r="H83" s="1423">
        <v>0</v>
      </c>
      <c r="I83" s="1423">
        <v>0</v>
      </c>
      <c r="J83" s="1423">
        <v>0</v>
      </c>
      <c r="L83" s="1425"/>
      <c r="M83" s="1426"/>
    </row>
    <row r="84" spans="1:13" s="1424" customFormat="1" ht="15" customHeight="1">
      <c r="A84" s="1427" t="s">
        <v>1121</v>
      </c>
      <c r="B84" s="1428" t="s">
        <v>1122</v>
      </c>
      <c r="C84" s="1423">
        <v>0</v>
      </c>
      <c r="D84" s="1423">
        <v>0</v>
      </c>
      <c r="E84" s="1423">
        <v>0</v>
      </c>
      <c r="F84" s="1423">
        <v>0</v>
      </c>
      <c r="G84" s="1423">
        <v>0</v>
      </c>
      <c r="H84" s="1423">
        <v>0</v>
      </c>
      <c r="I84" s="1423">
        <v>0</v>
      </c>
      <c r="J84" s="1423">
        <v>0</v>
      </c>
      <c r="L84" s="1425"/>
      <c r="M84" s="1426"/>
    </row>
    <row r="85" spans="1:13" s="1424" customFormat="1" ht="15" customHeight="1">
      <c r="A85" s="1427" t="s">
        <v>1123</v>
      </c>
      <c r="B85" s="1428" t="s">
        <v>1124</v>
      </c>
      <c r="C85" s="1423">
        <v>61.130635141550705</v>
      </c>
      <c r="D85" s="1423">
        <v>0</v>
      </c>
      <c r="E85" s="1423">
        <v>0</v>
      </c>
      <c r="F85" s="1423">
        <v>6.5981005398433963</v>
      </c>
      <c r="G85" s="1423">
        <v>11.081492979581244</v>
      </c>
      <c r="H85" s="1423">
        <v>615.76597569416401</v>
      </c>
      <c r="I85" s="1423">
        <v>413.67909914162664</v>
      </c>
      <c r="J85" s="1423">
        <v>1108.2553034967659</v>
      </c>
      <c r="L85" s="1425"/>
      <c r="M85" s="1426"/>
    </row>
    <row r="86" spans="1:13" s="1424" customFormat="1" ht="15" customHeight="1">
      <c r="A86" s="1427" t="s">
        <v>1125</v>
      </c>
      <c r="B86" s="1428" t="s">
        <v>1126</v>
      </c>
      <c r="C86" s="1423">
        <v>0</v>
      </c>
      <c r="D86" s="1423">
        <v>0</v>
      </c>
      <c r="E86" s="1423">
        <v>0</v>
      </c>
      <c r="F86" s="1423">
        <v>20.592634550110027</v>
      </c>
      <c r="G86" s="1423">
        <v>10.047466744561479</v>
      </c>
      <c r="H86" s="1423">
        <v>221.13061255854282</v>
      </c>
      <c r="I86" s="1423">
        <v>126.685507943568</v>
      </c>
      <c r="J86" s="1423">
        <v>378.4562217967823</v>
      </c>
      <c r="L86" s="1425"/>
      <c r="M86" s="1426"/>
    </row>
    <row r="87" spans="1:13" s="1424" customFormat="1" ht="15" customHeight="1">
      <c r="A87" s="1427" t="s">
        <v>1127</v>
      </c>
      <c r="B87" s="1428" t="s">
        <v>1128</v>
      </c>
      <c r="C87" s="1423">
        <v>39.999680494123737</v>
      </c>
      <c r="D87" s="1423">
        <v>0</v>
      </c>
      <c r="E87" s="1423">
        <v>0</v>
      </c>
      <c r="F87" s="1423">
        <v>7.0179710758512204E-2</v>
      </c>
      <c r="G87" s="1423">
        <v>5.2425940835623681</v>
      </c>
      <c r="H87" s="1423">
        <v>226.21261220680714</v>
      </c>
      <c r="I87" s="1423">
        <v>120.93289744472925</v>
      </c>
      <c r="J87" s="1423">
        <v>392.45796393998097</v>
      </c>
      <c r="L87" s="1425"/>
      <c r="M87" s="1426"/>
    </row>
    <row r="88" spans="1:13" s="1424" customFormat="1" ht="15" customHeight="1">
      <c r="A88" s="1427" t="s">
        <v>1129</v>
      </c>
      <c r="B88" s="1428" t="s">
        <v>1130</v>
      </c>
      <c r="C88" s="1423">
        <v>0</v>
      </c>
      <c r="D88" s="1423">
        <v>0</v>
      </c>
      <c r="E88" s="1423">
        <v>0</v>
      </c>
      <c r="F88" s="1423">
        <v>0.38045265990023525</v>
      </c>
      <c r="G88" s="1423">
        <v>0</v>
      </c>
      <c r="H88" s="1423">
        <v>35.137728822085272</v>
      </c>
      <c r="I88" s="1423">
        <v>13.277182843856778</v>
      </c>
      <c r="J88" s="1423">
        <v>48.795364325842286</v>
      </c>
      <c r="L88" s="1425"/>
      <c r="M88" s="1426"/>
    </row>
    <row r="89" spans="1:13" s="1424" customFormat="1" ht="15" customHeight="1">
      <c r="A89" s="1427" t="s">
        <v>1131</v>
      </c>
      <c r="B89" s="1428" t="s">
        <v>1132</v>
      </c>
      <c r="C89" s="1423">
        <v>0</v>
      </c>
      <c r="D89" s="1423">
        <v>0</v>
      </c>
      <c r="E89" s="1423">
        <v>0</v>
      </c>
      <c r="F89" s="1423">
        <v>0</v>
      </c>
      <c r="G89" s="1423">
        <v>0</v>
      </c>
      <c r="H89" s="1423">
        <v>22.654915252864093</v>
      </c>
      <c r="I89" s="1423">
        <v>4.4723780150774095</v>
      </c>
      <c r="J89" s="1423">
        <v>27.127293267941504</v>
      </c>
      <c r="L89" s="1425"/>
      <c r="M89" s="1426"/>
    </row>
    <row r="90" spans="1:13" s="1424" customFormat="1" ht="15" customHeight="1">
      <c r="A90" s="1427" t="s">
        <v>1133</v>
      </c>
      <c r="B90" s="1428" t="s">
        <v>1134</v>
      </c>
      <c r="C90" s="1423">
        <v>0</v>
      </c>
      <c r="D90" s="1423">
        <v>0</v>
      </c>
      <c r="E90" s="1423">
        <v>0</v>
      </c>
      <c r="F90" s="1423">
        <v>0</v>
      </c>
      <c r="G90" s="1423">
        <v>7.1336164140970049E-2</v>
      </c>
      <c r="H90" s="1423">
        <v>9.4747232895822862</v>
      </c>
      <c r="I90" s="1423">
        <v>26.358297467998735</v>
      </c>
      <c r="J90" s="1423">
        <v>35.904356921721991</v>
      </c>
      <c r="L90" s="1425"/>
      <c r="M90" s="1426"/>
    </row>
    <row r="91" spans="1:13" s="1424" customFormat="1" ht="15" customHeight="1">
      <c r="A91" s="1427" t="s">
        <v>1135</v>
      </c>
      <c r="B91" s="1428" t="s">
        <v>1136</v>
      </c>
      <c r="C91" s="1423">
        <v>0</v>
      </c>
      <c r="D91" s="1423">
        <v>0</v>
      </c>
      <c r="E91" s="1423">
        <v>0</v>
      </c>
      <c r="F91" s="1423">
        <v>0.29536668963744528</v>
      </c>
      <c r="G91" s="1423">
        <v>0</v>
      </c>
      <c r="H91" s="1423">
        <v>24.084578409818814</v>
      </c>
      <c r="I91" s="1423">
        <v>27.420386867997358</v>
      </c>
      <c r="J91" s="1423">
        <v>51.800331967453616</v>
      </c>
      <c r="L91" s="1425"/>
      <c r="M91" s="1426"/>
    </row>
    <row r="92" spans="1:13" s="1424" customFormat="1" ht="15" customHeight="1">
      <c r="A92" s="1427" t="s">
        <v>1137</v>
      </c>
      <c r="B92" s="1428" t="s">
        <v>1138</v>
      </c>
      <c r="C92" s="1423">
        <v>0</v>
      </c>
      <c r="D92" s="1423">
        <v>0</v>
      </c>
      <c r="E92" s="1423">
        <v>0</v>
      </c>
      <c r="F92" s="1423">
        <v>0.29211707053565894</v>
      </c>
      <c r="G92" s="1423">
        <v>0</v>
      </c>
      <c r="H92" s="1423">
        <v>25.425759355649927</v>
      </c>
      <c r="I92" s="1423">
        <v>61.33776014028814</v>
      </c>
      <c r="J92" s="1423">
        <v>87.055636566473723</v>
      </c>
      <c r="L92" s="1425"/>
      <c r="M92" s="1426"/>
    </row>
    <row r="93" spans="1:13" s="1424" customFormat="1" ht="15" customHeight="1">
      <c r="A93" s="1427" t="s">
        <v>1139</v>
      </c>
      <c r="B93" s="1428" t="s">
        <v>1140</v>
      </c>
      <c r="C93" s="1423">
        <v>0</v>
      </c>
      <c r="D93" s="1423">
        <v>0</v>
      </c>
      <c r="E93" s="1423">
        <v>0</v>
      </c>
      <c r="F93" s="1423">
        <v>4.0329488360916495E-2</v>
      </c>
      <c r="G93" s="1423">
        <v>5.9035784274685539E-2</v>
      </c>
      <c r="H93" s="1423">
        <v>26.892350345112845</v>
      </c>
      <c r="I93" s="1423">
        <v>30.69191512971495</v>
      </c>
      <c r="J93" s="1423">
        <v>57.683630747463397</v>
      </c>
      <c r="L93" s="1425"/>
      <c r="M93" s="1426"/>
    </row>
    <row r="94" spans="1:13" s="1424" customFormat="1" ht="15" customHeight="1">
      <c r="A94" s="1427" t="s">
        <v>1141</v>
      </c>
      <c r="B94" s="1428" t="s">
        <v>1142</v>
      </c>
      <c r="C94" s="1423">
        <v>0</v>
      </c>
      <c r="D94" s="1423">
        <v>0</v>
      </c>
      <c r="E94" s="1423">
        <v>0</v>
      </c>
      <c r="F94" s="1423">
        <v>0</v>
      </c>
      <c r="G94" s="1423">
        <v>0.27333317162862358</v>
      </c>
      <c r="H94" s="1423">
        <v>1.121162794546394</v>
      </c>
      <c r="I94" s="1423">
        <v>3.0122004689891346</v>
      </c>
      <c r="J94" s="1423">
        <v>4.406696435164152</v>
      </c>
      <c r="L94" s="1425"/>
      <c r="M94" s="1426"/>
    </row>
    <row r="95" spans="1:13" s="1424" customFormat="1" ht="15" customHeight="1">
      <c r="A95" s="1427" t="s">
        <v>1143</v>
      </c>
      <c r="B95" s="1428" t="s">
        <v>1144</v>
      </c>
      <c r="C95" s="1423">
        <v>0</v>
      </c>
      <c r="D95" s="1423">
        <v>0</v>
      </c>
      <c r="E95" s="1423">
        <v>0</v>
      </c>
      <c r="F95" s="1423">
        <v>0.31794273787344862</v>
      </c>
      <c r="G95" s="1423">
        <v>6.1813094542090601E-2</v>
      </c>
      <c r="H95" s="1423">
        <v>3.7343569267961234</v>
      </c>
      <c r="I95" s="1423">
        <v>9.6307679047978425</v>
      </c>
      <c r="J95" s="1423">
        <v>13.744880664009505</v>
      </c>
      <c r="L95" s="1425"/>
      <c r="M95" s="1426"/>
    </row>
    <row r="96" spans="1:13" s="1424" customFormat="1" ht="15" customHeight="1">
      <c r="A96" s="1427" t="s">
        <v>1145</v>
      </c>
      <c r="B96" s="1428" t="s">
        <v>1146</v>
      </c>
      <c r="C96" s="1423">
        <v>0</v>
      </c>
      <c r="D96" s="1423">
        <v>0</v>
      </c>
      <c r="E96" s="1423">
        <v>0</v>
      </c>
      <c r="F96" s="1423">
        <v>1.8064928288264129E-2</v>
      </c>
      <c r="G96" s="1423">
        <v>0</v>
      </c>
      <c r="H96" s="1423">
        <v>3.6309056101176536</v>
      </c>
      <c r="I96" s="1423">
        <v>11.373764568675615</v>
      </c>
      <c r="J96" s="1423">
        <v>15.022735107081532</v>
      </c>
      <c r="L96" s="1425"/>
      <c r="M96" s="1426"/>
    </row>
    <row r="97" spans="1:13" s="1424" customFormat="1" ht="15" customHeight="1">
      <c r="A97" s="1427" t="s">
        <v>1147</v>
      </c>
      <c r="B97" s="1428" t="s">
        <v>1148</v>
      </c>
      <c r="C97" s="1423">
        <v>0</v>
      </c>
      <c r="D97" s="1423">
        <v>0</v>
      </c>
      <c r="E97" s="1423">
        <v>0</v>
      </c>
      <c r="F97" s="1423">
        <v>1.8878597551430996</v>
      </c>
      <c r="G97" s="1423">
        <v>4.5899816319931617</v>
      </c>
      <c r="H97" s="1423">
        <v>98.924659140135319</v>
      </c>
      <c r="I97" s="1423">
        <v>159.45539148569074</v>
      </c>
      <c r="J97" s="1423">
        <v>264.85789201296234</v>
      </c>
      <c r="L97" s="1425"/>
      <c r="M97" s="1426"/>
    </row>
    <row r="98" spans="1:13" s="1424" customFormat="1" ht="15" customHeight="1">
      <c r="A98" s="1427" t="s">
        <v>1149</v>
      </c>
      <c r="B98" s="1428" t="s">
        <v>1150</v>
      </c>
      <c r="C98" s="1423">
        <v>0</v>
      </c>
      <c r="D98" s="1423">
        <v>0</v>
      </c>
      <c r="E98" s="1423">
        <v>0</v>
      </c>
      <c r="F98" s="1423">
        <v>0</v>
      </c>
      <c r="G98" s="1423">
        <v>0</v>
      </c>
      <c r="H98" s="1423">
        <v>0.84579832512471076</v>
      </c>
      <c r="I98" s="1423">
        <v>16.339894856616734</v>
      </c>
      <c r="J98" s="1423">
        <v>17.185693181741446</v>
      </c>
      <c r="L98" s="1425"/>
      <c r="M98" s="1426"/>
    </row>
    <row r="99" spans="1:13" s="1424" customFormat="1" ht="15" customHeight="1">
      <c r="A99" s="1427" t="s">
        <v>1151</v>
      </c>
      <c r="B99" s="1428" t="s">
        <v>1152</v>
      </c>
      <c r="C99" s="1423">
        <v>0</v>
      </c>
      <c r="D99" s="1423">
        <v>0</v>
      </c>
      <c r="E99" s="1423">
        <v>0</v>
      </c>
      <c r="F99" s="1423">
        <v>0</v>
      </c>
      <c r="G99" s="1423">
        <v>0</v>
      </c>
      <c r="H99" s="1423">
        <v>0</v>
      </c>
      <c r="I99" s="1423">
        <v>23.837672797347665</v>
      </c>
      <c r="J99" s="1423">
        <v>23.837672797347665</v>
      </c>
      <c r="L99" s="1425"/>
      <c r="M99" s="1426"/>
    </row>
    <row r="100" spans="1:13" s="1424" customFormat="1" ht="15" customHeight="1">
      <c r="A100" s="1427" t="s">
        <v>1153</v>
      </c>
      <c r="B100" s="1428" t="s">
        <v>1154</v>
      </c>
      <c r="C100" s="1423">
        <v>0</v>
      </c>
      <c r="D100" s="1423">
        <v>0</v>
      </c>
      <c r="E100" s="1423">
        <v>0</v>
      </c>
      <c r="F100" s="1423">
        <v>1.7642243840460152</v>
      </c>
      <c r="G100" s="1423">
        <v>1.763964568615654</v>
      </c>
      <c r="H100" s="1423">
        <v>16.438055534535753</v>
      </c>
      <c r="I100" s="1423">
        <v>25.931885835791292</v>
      </c>
      <c r="J100" s="1423">
        <v>45.898130322988713</v>
      </c>
      <c r="L100" s="1425"/>
      <c r="M100" s="1426"/>
    </row>
    <row r="101" spans="1:13" s="1424" customFormat="1" ht="15" customHeight="1">
      <c r="A101" s="1427" t="s">
        <v>1155</v>
      </c>
      <c r="B101" s="1428" t="s">
        <v>1156</v>
      </c>
      <c r="C101" s="1423">
        <v>0</v>
      </c>
      <c r="D101" s="1423">
        <v>0</v>
      </c>
      <c r="E101" s="1423">
        <v>0</v>
      </c>
      <c r="F101" s="1423">
        <v>0</v>
      </c>
      <c r="G101" s="1423">
        <v>0</v>
      </c>
      <c r="H101" s="1423">
        <v>1.5216756527860362</v>
      </c>
      <c r="I101" s="1423">
        <v>12.296257782556928</v>
      </c>
      <c r="J101" s="1423">
        <v>13.817933435342965</v>
      </c>
      <c r="L101" s="1425"/>
      <c r="M101" s="1426"/>
    </row>
    <row r="102" spans="1:13" s="1424" customFormat="1" ht="15" customHeight="1">
      <c r="A102" s="1427" t="s">
        <v>1157</v>
      </c>
      <c r="B102" s="1428" t="s">
        <v>1158</v>
      </c>
      <c r="C102" s="1423">
        <v>0</v>
      </c>
      <c r="D102" s="1423">
        <v>0</v>
      </c>
      <c r="E102" s="1423">
        <v>0</v>
      </c>
      <c r="F102" s="1423">
        <v>0</v>
      </c>
      <c r="G102" s="1423">
        <v>9.9178512970289789E-2</v>
      </c>
      <c r="H102" s="1423">
        <v>0.71297433701661461</v>
      </c>
      <c r="I102" s="1423">
        <v>8.7699998780648567</v>
      </c>
      <c r="J102" s="1423">
        <v>9.5821527280517618</v>
      </c>
      <c r="L102" s="1425"/>
      <c r="M102" s="1426"/>
    </row>
    <row r="103" spans="1:13" s="1424" customFormat="1" ht="15" customHeight="1">
      <c r="A103" s="1427" t="s">
        <v>1159</v>
      </c>
      <c r="B103" s="1428" t="s">
        <v>1160</v>
      </c>
      <c r="C103" s="1423">
        <v>0</v>
      </c>
      <c r="D103" s="1423">
        <v>0</v>
      </c>
      <c r="E103" s="1423">
        <v>0</v>
      </c>
      <c r="F103" s="1423">
        <v>0</v>
      </c>
      <c r="G103" s="1423">
        <v>0</v>
      </c>
      <c r="H103" s="1423">
        <v>0</v>
      </c>
      <c r="I103" s="1423">
        <v>0</v>
      </c>
      <c r="J103" s="1423">
        <v>0</v>
      </c>
      <c r="L103" s="1425"/>
      <c r="M103" s="1426"/>
    </row>
    <row r="104" spans="1:13" s="1424" customFormat="1" ht="15" customHeight="1">
      <c r="A104" s="1427" t="s">
        <v>1161</v>
      </c>
      <c r="B104" s="1428" t="s">
        <v>1162</v>
      </c>
      <c r="C104" s="1423">
        <v>1061.281491481705</v>
      </c>
      <c r="D104" s="1423">
        <v>2514.1617475491198</v>
      </c>
      <c r="E104" s="1423">
        <v>0</v>
      </c>
      <c r="F104" s="1423">
        <v>3.2424701504667114E-2</v>
      </c>
      <c r="G104" s="1423">
        <v>209.65376125681584</v>
      </c>
      <c r="H104" s="1423">
        <v>62.087938182287196</v>
      </c>
      <c r="I104" s="1423">
        <v>48.882188611503416</v>
      </c>
      <c r="J104" s="1423">
        <v>3896.099551782936</v>
      </c>
      <c r="L104" s="1425"/>
      <c r="M104" s="1426"/>
    </row>
    <row r="105" spans="1:13" s="1424" customFormat="1" ht="15" customHeight="1">
      <c r="A105" s="1427" t="s">
        <v>1163</v>
      </c>
      <c r="B105" s="1428" t="s">
        <v>1164</v>
      </c>
      <c r="C105" s="1423">
        <v>0</v>
      </c>
      <c r="D105" s="1423">
        <v>0</v>
      </c>
      <c r="E105" s="1423">
        <v>45.738058680949599</v>
      </c>
      <c r="F105" s="1423">
        <v>0.12862917962366996</v>
      </c>
      <c r="G105" s="1423">
        <v>1062.0605378517432</v>
      </c>
      <c r="H105" s="1423">
        <v>447.67000313843511</v>
      </c>
      <c r="I105" s="1423">
        <v>484.40148712123607</v>
      </c>
      <c r="J105" s="1423">
        <v>4654.0408703009934</v>
      </c>
      <c r="K105" s="1425"/>
      <c r="L105" s="1425"/>
      <c r="M105" s="1426"/>
    </row>
    <row r="106" spans="1:13" s="1424" customFormat="1" ht="15" customHeight="1">
      <c r="A106" s="1427" t="s">
        <v>1165</v>
      </c>
      <c r="B106" s="1428" t="s">
        <v>1166</v>
      </c>
      <c r="C106" s="1423">
        <v>0</v>
      </c>
      <c r="D106" s="1423">
        <v>0</v>
      </c>
      <c r="E106" s="1423">
        <v>0</v>
      </c>
      <c r="F106" s="1423">
        <v>0</v>
      </c>
      <c r="G106" s="1423">
        <v>0</v>
      </c>
      <c r="H106" s="1423">
        <v>0</v>
      </c>
      <c r="I106" s="1423">
        <v>0</v>
      </c>
      <c r="J106" s="1423">
        <v>0</v>
      </c>
      <c r="L106" s="1425"/>
      <c r="M106" s="1426"/>
    </row>
    <row r="107" spans="1:13" s="1424" customFormat="1" ht="15" customHeight="1">
      <c r="A107" s="1427" t="s">
        <v>1167</v>
      </c>
      <c r="B107" s="1428" t="s">
        <v>1168</v>
      </c>
      <c r="C107" s="1423">
        <v>0</v>
      </c>
      <c r="D107" s="1423">
        <v>0</v>
      </c>
      <c r="E107" s="1423">
        <v>0</v>
      </c>
      <c r="F107" s="1423">
        <v>0</v>
      </c>
      <c r="G107" s="1423">
        <v>0</v>
      </c>
      <c r="H107" s="1423">
        <v>203.60434434353778</v>
      </c>
      <c r="I107" s="1423">
        <v>279.28190247298448</v>
      </c>
      <c r="J107" s="1423">
        <v>482.88624681652226</v>
      </c>
      <c r="L107" s="1425"/>
      <c r="M107" s="1426"/>
    </row>
    <row r="108" spans="1:13" s="1424" customFormat="1" ht="15" customHeight="1">
      <c r="A108" s="1427" t="s">
        <v>1169</v>
      </c>
      <c r="B108" s="1428" t="s">
        <v>1170</v>
      </c>
      <c r="C108" s="1423">
        <v>0</v>
      </c>
      <c r="D108" s="1423">
        <v>0</v>
      </c>
      <c r="E108" s="1423">
        <v>0</v>
      </c>
      <c r="F108" s="1423">
        <v>0</v>
      </c>
      <c r="G108" s="1423">
        <v>0.23163642795691985</v>
      </c>
      <c r="H108" s="1423">
        <v>244.64990371131768</v>
      </c>
      <c r="I108" s="1423">
        <v>53.721174162289216</v>
      </c>
      <c r="J108" s="1423">
        <v>298.60271430156382</v>
      </c>
      <c r="L108" s="1425"/>
      <c r="M108" s="1426"/>
    </row>
    <row r="109" spans="1:13" s="1424" customFormat="1" ht="15" customHeight="1">
      <c r="A109" s="1427" t="s">
        <v>1171</v>
      </c>
      <c r="B109" s="1428" t="s">
        <v>1172</v>
      </c>
      <c r="C109" s="1423">
        <v>0</v>
      </c>
      <c r="D109" s="1423">
        <v>0</v>
      </c>
      <c r="E109" s="1423">
        <v>0</v>
      </c>
      <c r="F109" s="1423">
        <v>9.5315489768426659E-2</v>
      </c>
      <c r="G109" s="1423">
        <v>37.749965202604621</v>
      </c>
      <c r="H109" s="1423">
        <v>420.67437251241358</v>
      </c>
      <c r="I109" s="1423">
        <v>231.60913349993137</v>
      </c>
      <c r="J109" s="1423">
        <v>690.12878670471798</v>
      </c>
      <c r="L109" s="1425"/>
      <c r="M109" s="1426"/>
    </row>
    <row r="110" spans="1:13" s="1424" customFormat="1" ht="15" customHeight="1">
      <c r="A110" s="1427" t="s">
        <v>1173</v>
      </c>
      <c r="B110" s="1428" t="s">
        <v>1174</v>
      </c>
      <c r="C110" s="1423">
        <v>0</v>
      </c>
      <c r="D110" s="1423">
        <v>0</v>
      </c>
      <c r="E110" s="1423">
        <v>0</v>
      </c>
      <c r="F110" s="1423">
        <v>104.72574274984316</v>
      </c>
      <c r="G110" s="1423">
        <v>28.862422104751332</v>
      </c>
      <c r="H110" s="1423">
        <v>321.34661182393904</v>
      </c>
      <c r="I110" s="1423">
        <v>401.72219458217546</v>
      </c>
      <c r="J110" s="1423">
        <v>856.65697126070904</v>
      </c>
      <c r="L110" s="1425"/>
      <c r="M110" s="1426"/>
    </row>
    <row r="111" spans="1:13" s="1424" customFormat="1" ht="15" customHeight="1">
      <c r="A111" s="1427" t="s">
        <v>1175</v>
      </c>
      <c r="B111" s="1428" t="s">
        <v>1176</v>
      </c>
      <c r="C111" s="1423">
        <v>0</v>
      </c>
      <c r="D111" s="1423">
        <v>0</v>
      </c>
      <c r="E111" s="1423">
        <v>0</v>
      </c>
      <c r="F111" s="1423">
        <v>2.437449720905744E-2</v>
      </c>
      <c r="G111" s="1423">
        <v>5.0648375706650581</v>
      </c>
      <c r="H111" s="1423">
        <v>184.76875486314108</v>
      </c>
      <c r="I111" s="1423">
        <v>88.042963472791314</v>
      </c>
      <c r="J111" s="1423">
        <v>277.90093040380651</v>
      </c>
      <c r="L111" s="1425"/>
      <c r="M111" s="1426"/>
    </row>
    <row r="112" spans="1:13" s="1424" customFormat="1" ht="15" customHeight="1">
      <c r="A112" s="1427" t="s">
        <v>1177</v>
      </c>
      <c r="B112" s="1428" t="s">
        <v>1178</v>
      </c>
      <c r="C112" s="1423">
        <v>0</v>
      </c>
      <c r="D112" s="1423">
        <v>0</v>
      </c>
      <c r="E112" s="1423">
        <v>0</v>
      </c>
      <c r="F112" s="1423">
        <v>0.17377895954920647</v>
      </c>
      <c r="G112" s="1423">
        <v>0</v>
      </c>
      <c r="H112" s="1423">
        <v>556.61294975150111</v>
      </c>
      <c r="I112" s="1423">
        <v>191.50946021715481</v>
      </c>
      <c r="J112" s="1423">
        <v>748.29618892820508</v>
      </c>
      <c r="L112" s="1425"/>
      <c r="M112" s="1426"/>
    </row>
    <row r="113" spans="1:13" s="1424" customFormat="1" ht="15" customHeight="1">
      <c r="A113" s="1427" t="s">
        <v>1179</v>
      </c>
      <c r="B113" s="1428" t="s">
        <v>1180</v>
      </c>
      <c r="C113" s="1423">
        <v>0</v>
      </c>
      <c r="D113" s="1423">
        <v>0</v>
      </c>
      <c r="E113" s="1423">
        <v>0</v>
      </c>
      <c r="F113" s="1423">
        <v>0</v>
      </c>
      <c r="G113" s="1423">
        <v>0</v>
      </c>
      <c r="H113" s="1423">
        <v>17.195393744021509</v>
      </c>
      <c r="I113" s="1423">
        <v>17.572918684907989</v>
      </c>
      <c r="J113" s="1423">
        <v>34.768312428929498</v>
      </c>
      <c r="L113" s="1425"/>
      <c r="M113" s="1426"/>
    </row>
    <row r="114" spans="1:13" s="1424" customFormat="1" ht="15" customHeight="1">
      <c r="A114" s="1427" t="s">
        <v>1181</v>
      </c>
      <c r="B114" s="1428" t="s">
        <v>1182</v>
      </c>
      <c r="C114" s="1423">
        <v>0</v>
      </c>
      <c r="D114" s="1423">
        <v>0</v>
      </c>
      <c r="E114" s="1423">
        <v>0</v>
      </c>
      <c r="F114" s="1423">
        <v>2.701582015046583E-2</v>
      </c>
      <c r="G114" s="1423">
        <v>0</v>
      </c>
      <c r="H114" s="1423">
        <v>59.397093395008419</v>
      </c>
      <c r="I114" s="1423">
        <v>21.43145335308499</v>
      </c>
      <c r="J114" s="1423">
        <v>80.855562568243869</v>
      </c>
      <c r="L114" s="1425"/>
      <c r="M114" s="1426"/>
    </row>
    <row r="115" spans="1:13" s="1424" customFormat="1" ht="15" customHeight="1">
      <c r="A115" s="1427" t="s">
        <v>1183</v>
      </c>
      <c r="B115" s="1428" t="s">
        <v>1184</v>
      </c>
      <c r="C115" s="1423">
        <v>0</v>
      </c>
      <c r="D115" s="1423">
        <v>0</v>
      </c>
      <c r="E115" s="1423">
        <v>0</v>
      </c>
      <c r="F115" s="1423">
        <v>2.3011218715131365</v>
      </c>
      <c r="G115" s="1423">
        <v>5.442193401430254</v>
      </c>
      <c r="H115" s="1423">
        <v>31.518617725038403</v>
      </c>
      <c r="I115" s="1423">
        <v>50.427329303770783</v>
      </c>
      <c r="J115" s="1423">
        <v>89.689262301752578</v>
      </c>
      <c r="L115" s="1425"/>
      <c r="M115" s="1426"/>
    </row>
    <row r="116" spans="1:13" s="1424" customFormat="1" ht="15" customHeight="1">
      <c r="A116" s="1427" t="s">
        <v>1185</v>
      </c>
      <c r="B116" s="1428" t="s">
        <v>1186</v>
      </c>
      <c r="C116" s="1423">
        <v>0</v>
      </c>
      <c r="D116" s="1423">
        <v>0</v>
      </c>
      <c r="E116" s="1423">
        <v>0</v>
      </c>
      <c r="F116" s="1423">
        <v>0</v>
      </c>
      <c r="G116" s="1423">
        <v>2.952086564834748E-2</v>
      </c>
      <c r="H116" s="1423">
        <v>109.83336621500456</v>
      </c>
      <c r="I116" s="1423">
        <v>30.982085352176359</v>
      </c>
      <c r="J116" s="1423">
        <v>140.84497243282928</v>
      </c>
      <c r="L116" s="1425"/>
      <c r="M116" s="1426"/>
    </row>
    <row r="117" spans="1:13" s="1424" customFormat="1" ht="15" customHeight="1">
      <c r="A117" s="1427" t="s">
        <v>1187</v>
      </c>
      <c r="B117" s="1428" t="s">
        <v>1188</v>
      </c>
      <c r="C117" s="1423">
        <v>0</v>
      </c>
      <c r="D117" s="1423">
        <v>0</v>
      </c>
      <c r="E117" s="1423">
        <v>0</v>
      </c>
      <c r="F117" s="1423">
        <v>4.5116308682497639</v>
      </c>
      <c r="G117" s="1423">
        <v>0.71691893053692179</v>
      </c>
      <c r="H117" s="1423">
        <v>203.10067128258638</v>
      </c>
      <c r="I117" s="1423">
        <v>149.00601789309769</v>
      </c>
      <c r="J117" s="1423">
        <v>357.33523897447071</v>
      </c>
      <c r="L117" s="1425"/>
      <c r="M117" s="1426"/>
    </row>
    <row r="118" spans="1:13" s="1424" customFormat="1" ht="15" customHeight="1">
      <c r="A118" s="1427" t="s">
        <v>1189</v>
      </c>
      <c r="B118" s="1428" t="s">
        <v>1190</v>
      </c>
      <c r="C118" s="1423">
        <v>0</v>
      </c>
      <c r="D118" s="1423">
        <v>0</v>
      </c>
      <c r="E118" s="1423">
        <v>0</v>
      </c>
      <c r="F118" s="1423">
        <v>0.17144037304996868</v>
      </c>
      <c r="G118" s="1423">
        <v>0.23404717312667472</v>
      </c>
      <c r="H118" s="1423">
        <v>65.207151606941636</v>
      </c>
      <c r="I118" s="1423">
        <v>60.431258201498018</v>
      </c>
      <c r="J118" s="1423">
        <v>126.04389735461629</v>
      </c>
      <c r="L118" s="1425"/>
      <c r="M118" s="1426"/>
    </row>
    <row r="119" spans="1:13" s="1424" customFormat="1" ht="15" customHeight="1">
      <c r="A119" s="1427" t="s">
        <v>1191</v>
      </c>
      <c r="B119" s="1428" t="s">
        <v>1192</v>
      </c>
      <c r="C119" s="1423">
        <v>0</v>
      </c>
      <c r="D119" s="1423">
        <v>0</v>
      </c>
      <c r="E119" s="1423">
        <v>0</v>
      </c>
      <c r="F119" s="1423">
        <v>6.6065637223730114E-2</v>
      </c>
      <c r="G119" s="1423">
        <v>0.50926180199694304</v>
      </c>
      <c r="H119" s="1423">
        <v>24.342299227993134</v>
      </c>
      <c r="I119" s="1423">
        <v>29.277214684234849</v>
      </c>
      <c r="J119" s="1423">
        <v>54.194841351448659</v>
      </c>
      <c r="L119" s="1425"/>
      <c r="M119" s="1426"/>
    </row>
    <row r="120" spans="1:13" s="1424" customFormat="1" ht="15" customHeight="1">
      <c r="A120" s="1427" t="s">
        <v>1193</v>
      </c>
      <c r="B120" s="1428" t="s">
        <v>1194</v>
      </c>
      <c r="C120" s="1423">
        <v>0</v>
      </c>
      <c r="D120" s="1423">
        <v>0</v>
      </c>
      <c r="E120" s="1423">
        <v>0</v>
      </c>
      <c r="F120" s="1423">
        <v>0</v>
      </c>
      <c r="G120" s="1423">
        <v>0</v>
      </c>
      <c r="H120" s="1423">
        <v>3.8231520286860179</v>
      </c>
      <c r="I120" s="1423">
        <v>1.0898730574842819</v>
      </c>
      <c r="J120" s="1423">
        <v>4.9130250861702995</v>
      </c>
      <c r="L120" s="1425"/>
      <c r="M120" s="1426"/>
    </row>
    <row r="121" spans="1:13" s="1424" customFormat="1" ht="15" customHeight="1">
      <c r="A121" s="1427" t="s">
        <v>1195</v>
      </c>
      <c r="B121" s="1428" t="s">
        <v>1196</v>
      </c>
      <c r="C121" s="1423">
        <v>0</v>
      </c>
      <c r="D121" s="1423">
        <v>0</v>
      </c>
      <c r="E121" s="1423">
        <v>0</v>
      </c>
      <c r="F121" s="1423">
        <v>0.1949016076556373</v>
      </c>
      <c r="G121" s="1423">
        <v>0.27160343018443472</v>
      </c>
      <c r="H121" s="1423">
        <v>8.9226452136901813</v>
      </c>
      <c r="I121" s="1423">
        <v>7.6988060615213225</v>
      </c>
      <c r="J121" s="1423">
        <v>17.087956313051578</v>
      </c>
      <c r="L121" s="1425"/>
      <c r="M121" s="1426"/>
    </row>
    <row r="122" spans="1:13" s="1424" customFormat="1" ht="15" customHeight="1">
      <c r="A122" s="1427" t="s">
        <v>1197</v>
      </c>
      <c r="B122" s="1428" t="s">
        <v>1198</v>
      </c>
      <c r="C122" s="1423">
        <v>0</v>
      </c>
      <c r="D122" s="1423">
        <v>0</v>
      </c>
      <c r="E122" s="1423">
        <v>0</v>
      </c>
      <c r="F122" s="1423">
        <v>3.801379899025209E-3</v>
      </c>
      <c r="G122" s="1423">
        <v>5.6651770476889938E-3</v>
      </c>
      <c r="H122" s="1423">
        <v>3.3674956398927565</v>
      </c>
      <c r="I122" s="1423">
        <v>3.8816729837230617</v>
      </c>
      <c r="J122" s="1423">
        <v>7.258635180562532</v>
      </c>
      <c r="L122" s="1425"/>
      <c r="M122" s="1426"/>
    </row>
    <row r="123" spans="1:13" s="1424" customFormat="1" ht="15" customHeight="1">
      <c r="A123" s="1427" t="s">
        <v>1199</v>
      </c>
      <c r="B123" s="1428" t="s">
        <v>1200</v>
      </c>
      <c r="C123" s="1423">
        <v>0</v>
      </c>
      <c r="D123" s="1423">
        <v>0</v>
      </c>
      <c r="E123" s="1423">
        <v>0</v>
      </c>
      <c r="F123" s="1423">
        <v>5.6665172425971896E-2</v>
      </c>
      <c r="G123" s="1423">
        <v>0</v>
      </c>
      <c r="H123" s="1423">
        <v>45.032031235884965</v>
      </c>
      <c r="I123" s="1423">
        <v>14.899631831053627</v>
      </c>
      <c r="J123" s="1423">
        <v>59.988328239364563</v>
      </c>
      <c r="L123" s="1425"/>
      <c r="M123" s="1426"/>
    </row>
    <row r="124" spans="1:13" s="1424" customFormat="1" ht="15" customHeight="1">
      <c r="A124" s="1427" t="s">
        <v>1201</v>
      </c>
      <c r="B124" s="1428" t="s">
        <v>1202</v>
      </c>
      <c r="C124" s="1423">
        <v>0</v>
      </c>
      <c r="D124" s="1423">
        <v>0</v>
      </c>
      <c r="E124" s="1423">
        <v>0</v>
      </c>
      <c r="F124" s="1423">
        <v>0</v>
      </c>
      <c r="G124" s="1423">
        <v>0</v>
      </c>
      <c r="H124" s="1423">
        <v>0.15965008691853341</v>
      </c>
      <c r="I124" s="1423">
        <v>2.1247891015078473</v>
      </c>
      <c r="J124" s="1423">
        <v>2.2844391884263806</v>
      </c>
      <c r="L124" s="1425"/>
      <c r="M124" s="1426"/>
    </row>
    <row r="125" spans="1:13" s="1424" customFormat="1" ht="15" customHeight="1">
      <c r="A125" s="1427" t="s">
        <v>1203</v>
      </c>
      <c r="B125" s="1428" t="s">
        <v>1204</v>
      </c>
      <c r="C125" s="1423">
        <v>0</v>
      </c>
      <c r="D125" s="1423">
        <v>0</v>
      </c>
      <c r="E125" s="1423">
        <v>0</v>
      </c>
      <c r="F125" s="1423">
        <v>0</v>
      </c>
      <c r="G125" s="1423">
        <v>6.3369287804450655E-2</v>
      </c>
      <c r="H125" s="1423">
        <v>63.253564939155893</v>
      </c>
      <c r="I125" s="1423">
        <v>62.501513399714867</v>
      </c>
      <c r="J125" s="1423">
        <v>125.81844762667521</v>
      </c>
      <c r="L125" s="1425"/>
      <c r="M125" s="1426"/>
    </row>
    <row r="126" spans="1:13" s="1424" customFormat="1" ht="15" customHeight="1">
      <c r="A126" s="1427" t="s">
        <v>1205</v>
      </c>
      <c r="B126" s="1428" t="s">
        <v>1206</v>
      </c>
      <c r="C126" s="1423">
        <v>75.814464234247879</v>
      </c>
      <c r="D126" s="1423">
        <v>0</v>
      </c>
      <c r="E126" s="1423">
        <v>0</v>
      </c>
      <c r="F126" s="1423">
        <v>6.7835108037778979E-2</v>
      </c>
      <c r="G126" s="1423">
        <v>0.15687048884878441</v>
      </c>
      <c r="H126" s="1423">
        <v>24.74510345867526</v>
      </c>
      <c r="I126" s="1423">
        <v>39.419438624743485</v>
      </c>
      <c r="J126" s="1423">
        <v>140.2037119145532</v>
      </c>
      <c r="L126" s="1425"/>
      <c r="M126" s="1426"/>
    </row>
    <row r="127" spans="1:13" s="1424" customFormat="1" ht="15" customHeight="1">
      <c r="A127" s="1427" t="s">
        <v>1207</v>
      </c>
      <c r="B127" s="1428" t="s">
        <v>1208</v>
      </c>
      <c r="C127" s="1423">
        <v>0</v>
      </c>
      <c r="D127" s="1423">
        <v>0</v>
      </c>
      <c r="E127" s="1423">
        <v>0</v>
      </c>
      <c r="F127" s="1423">
        <v>179.04643975769952</v>
      </c>
      <c r="G127" s="1423">
        <v>46.373453597938116</v>
      </c>
      <c r="H127" s="1423">
        <v>59.464783250321247</v>
      </c>
      <c r="I127" s="1423">
        <v>45.778493585022339</v>
      </c>
      <c r="J127" s="1423">
        <v>330.66317019098119</v>
      </c>
      <c r="L127" s="1425"/>
      <c r="M127" s="1426"/>
    </row>
    <row r="128" spans="1:13" s="1424" customFormat="1" ht="15" customHeight="1">
      <c r="A128" s="1427" t="s">
        <v>1209</v>
      </c>
      <c r="B128" s="1428" t="s">
        <v>1210</v>
      </c>
      <c r="C128" s="1423">
        <v>0</v>
      </c>
      <c r="D128" s="1423">
        <v>0</v>
      </c>
      <c r="E128" s="1423">
        <v>0</v>
      </c>
      <c r="F128" s="1423">
        <v>25.665100264117655</v>
      </c>
      <c r="G128" s="1423">
        <v>0</v>
      </c>
      <c r="H128" s="1423">
        <v>5.4881650326033062</v>
      </c>
      <c r="I128" s="1423">
        <v>3.5127863297119934</v>
      </c>
      <c r="J128" s="1423">
        <v>34.666051626432953</v>
      </c>
      <c r="L128" s="1425"/>
      <c r="M128" s="1426"/>
    </row>
    <row r="129" spans="1:13" s="1424" customFormat="1" ht="15" customHeight="1">
      <c r="A129" s="1427" t="s">
        <v>1211</v>
      </c>
      <c r="B129" s="1428" t="s">
        <v>1212</v>
      </c>
      <c r="C129" s="1423">
        <v>0</v>
      </c>
      <c r="D129" s="1423">
        <v>0</v>
      </c>
      <c r="E129" s="1423">
        <v>0</v>
      </c>
      <c r="F129" s="1423">
        <v>8.4634578482679803</v>
      </c>
      <c r="G129" s="1423">
        <v>8.2561958454320195</v>
      </c>
      <c r="H129" s="1423">
        <v>58.938079799382045</v>
      </c>
      <c r="I129" s="1423">
        <v>88.585321174097672</v>
      </c>
      <c r="J129" s="1423">
        <v>164.24305466717971</v>
      </c>
      <c r="L129" s="1425"/>
      <c r="M129" s="1426"/>
    </row>
    <row r="130" spans="1:13" s="1424" customFormat="1" ht="15" customHeight="1">
      <c r="A130" s="1427" t="s">
        <v>1213</v>
      </c>
      <c r="B130" s="1428" t="s">
        <v>1214</v>
      </c>
      <c r="C130" s="1423">
        <v>0</v>
      </c>
      <c r="D130" s="1423">
        <v>0</v>
      </c>
      <c r="E130" s="1423">
        <v>0</v>
      </c>
      <c r="F130" s="1423">
        <v>19.628712438176709</v>
      </c>
      <c r="G130" s="1423">
        <v>6.3872298188039593</v>
      </c>
      <c r="H130" s="1423">
        <v>165.47101733464345</v>
      </c>
      <c r="I130" s="1423">
        <v>209.72993081740077</v>
      </c>
      <c r="J130" s="1423">
        <v>401.21689040902493</v>
      </c>
      <c r="L130" s="1425"/>
      <c r="M130" s="1426"/>
    </row>
    <row r="131" spans="1:13" s="1424" customFormat="1" ht="15" customHeight="1">
      <c r="A131" s="1427" t="s">
        <v>1215</v>
      </c>
      <c r="B131" s="1428" t="s">
        <v>1216</v>
      </c>
      <c r="C131" s="1423">
        <v>0</v>
      </c>
      <c r="D131" s="1423">
        <v>0</v>
      </c>
      <c r="E131" s="1423">
        <v>0</v>
      </c>
      <c r="F131" s="1423">
        <v>21.404637185183208</v>
      </c>
      <c r="G131" s="1423">
        <v>0</v>
      </c>
      <c r="H131" s="1423">
        <v>4.8963214676014344</v>
      </c>
      <c r="I131" s="1423">
        <v>237.52601265923406</v>
      </c>
      <c r="J131" s="1423">
        <v>263.82697131201871</v>
      </c>
      <c r="L131" s="1425"/>
      <c r="M131" s="1426"/>
    </row>
    <row r="132" spans="1:13" s="1424" customFormat="1" ht="15" customHeight="1">
      <c r="A132" s="1427" t="s">
        <v>1217</v>
      </c>
      <c r="B132" s="1428" t="s">
        <v>1218</v>
      </c>
      <c r="C132" s="1423">
        <v>0</v>
      </c>
      <c r="D132" s="1423">
        <v>0</v>
      </c>
      <c r="E132" s="1423">
        <v>0</v>
      </c>
      <c r="F132" s="1423">
        <v>28.491495271542579</v>
      </c>
      <c r="G132" s="1423">
        <v>41.304388122023539</v>
      </c>
      <c r="H132" s="1423">
        <v>45.336016707225951</v>
      </c>
      <c r="I132" s="1423">
        <v>126.28916928357131</v>
      </c>
      <c r="J132" s="1423">
        <v>241.42106938436336</v>
      </c>
      <c r="L132" s="1425"/>
      <c r="M132" s="1426"/>
    </row>
    <row r="133" spans="1:13" s="1424" customFormat="1" ht="15" customHeight="1">
      <c r="A133" s="1427" t="s">
        <v>1219</v>
      </c>
      <c r="B133" s="1428" t="s">
        <v>1220</v>
      </c>
      <c r="C133" s="1423">
        <v>133.8629909707843</v>
      </c>
      <c r="D133" s="1423">
        <v>0</v>
      </c>
      <c r="E133" s="1423">
        <v>0</v>
      </c>
      <c r="F133" s="1423">
        <v>61.964143486975424</v>
      </c>
      <c r="G133" s="1423">
        <v>4.6313559588085447</v>
      </c>
      <c r="H133" s="1423">
        <v>69.424870660789594</v>
      </c>
      <c r="I133" s="1423">
        <v>181.71277497534163</v>
      </c>
      <c r="J133" s="1423">
        <v>451.59613605269948</v>
      </c>
      <c r="L133" s="1425"/>
      <c r="M133" s="1426"/>
    </row>
    <row r="134" spans="1:13" s="1424" customFormat="1" ht="15" customHeight="1">
      <c r="A134" s="1427" t="s">
        <v>1221</v>
      </c>
      <c r="B134" s="1428" t="s">
        <v>1222</v>
      </c>
      <c r="C134" s="1423">
        <v>0</v>
      </c>
      <c r="D134" s="1423">
        <v>0</v>
      </c>
      <c r="E134" s="1423">
        <v>0</v>
      </c>
      <c r="F134" s="1423">
        <v>0</v>
      </c>
      <c r="G134" s="1423">
        <v>5.0479208091811962</v>
      </c>
      <c r="H134" s="1423">
        <v>147.24527047735819</v>
      </c>
      <c r="I134" s="1423">
        <v>16.225589623202222</v>
      </c>
      <c r="J134" s="1423">
        <v>168.51878090974159</v>
      </c>
      <c r="L134" s="1425"/>
      <c r="M134" s="1426"/>
    </row>
    <row r="135" spans="1:13" s="1424" customFormat="1" ht="15" customHeight="1">
      <c r="A135" s="1427" t="s">
        <v>1223</v>
      </c>
      <c r="B135" s="1428" t="s">
        <v>1224</v>
      </c>
      <c r="C135" s="1423">
        <v>0</v>
      </c>
      <c r="D135" s="1423">
        <v>0</v>
      </c>
      <c r="E135" s="1423">
        <v>0</v>
      </c>
      <c r="F135" s="1423">
        <v>1.0508000953037691</v>
      </c>
      <c r="G135" s="1423">
        <v>8.0146317624687061E-2</v>
      </c>
      <c r="H135" s="1423">
        <v>6.2619897121418528</v>
      </c>
      <c r="I135" s="1423">
        <v>33.021507532575583</v>
      </c>
      <c r="J135" s="1423">
        <v>40.41444365764589</v>
      </c>
      <c r="L135" s="1425"/>
      <c r="M135" s="1426"/>
    </row>
    <row r="136" spans="1:13" s="1424" customFormat="1" ht="15" customHeight="1">
      <c r="A136" s="1427" t="s">
        <v>1225</v>
      </c>
      <c r="B136" s="1428" t="s">
        <v>1226</v>
      </c>
      <c r="C136" s="1423">
        <v>0</v>
      </c>
      <c r="D136" s="1423">
        <v>0</v>
      </c>
      <c r="E136" s="1423">
        <v>0</v>
      </c>
      <c r="F136" s="1423">
        <v>1.1563822623503039</v>
      </c>
      <c r="G136" s="1423">
        <v>1.6697168176024333</v>
      </c>
      <c r="H136" s="1423">
        <v>269.7903577538134</v>
      </c>
      <c r="I136" s="1423">
        <v>68.669597431752777</v>
      </c>
      <c r="J136" s="1423">
        <v>341.28605426551889</v>
      </c>
      <c r="L136" s="1425"/>
      <c r="M136" s="1426"/>
    </row>
    <row r="137" spans="1:13" s="1424" customFormat="1" ht="15" customHeight="1">
      <c r="A137" s="1427" t="s">
        <v>1227</v>
      </c>
      <c r="B137" s="1428" t="s">
        <v>1228</v>
      </c>
      <c r="C137" s="1423">
        <v>0</v>
      </c>
      <c r="D137" s="1423">
        <v>0</v>
      </c>
      <c r="E137" s="1423">
        <v>0</v>
      </c>
      <c r="F137" s="1423">
        <v>0.12412115530722025</v>
      </c>
      <c r="G137" s="1423">
        <v>6.6693404237790119E-2</v>
      </c>
      <c r="H137" s="1423">
        <v>61.829116777890015</v>
      </c>
      <c r="I137" s="1423">
        <v>23.114142223982373</v>
      </c>
      <c r="J137" s="1423">
        <v>85.134073561417395</v>
      </c>
      <c r="L137" s="1425"/>
      <c r="M137" s="1426"/>
    </row>
    <row r="138" spans="1:13" s="1424" customFormat="1" ht="15" customHeight="1">
      <c r="A138" s="1427" t="s">
        <v>1229</v>
      </c>
      <c r="B138" s="1428" t="s">
        <v>1230</v>
      </c>
      <c r="C138" s="1423">
        <v>0</v>
      </c>
      <c r="D138" s="1423">
        <v>0</v>
      </c>
      <c r="E138" s="1423">
        <v>0</v>
      </c>
      <c r="F138" s="1423">
        <v>0</v>
      </c>
      <c r="G138" s="1423">
        <v>1.7687370577127246E-2</v>
      </c>
      <c r="H138" s="1423">
        <v>32.491588417301664</v>
      </c>
      <c r="I138" s="1423">
        <v>8.5147722667408434</v>
      </c>
      <c r="J138" s="1423">
        <v>41.024048054619634</v>
      </c>
      <c r="L138" s="1425"/>
      <c r="M138" s="1426"/>
    </row>
    <row r="139" spans="1:13" s="1424" customFormat="1" ht="15" customHeight="1">
      <c r="A139" s="1427" t="s">
        <v>1231</v>
      </c>
      <c r="B139" s="1428" t="s">
        <v>1232</v>
      </c>
      <c r="C139" s="1423">
        <v>0</v>
      </c>
      <c r="D139" s="1423">
        <v>0</v>
      </c>
      <c r="E139" s="1423">
        <v>0</v>
      </c>
      <c r="F139" s="1423">
        <v>0</v>
      </c>
      <c r="G139" s="1423">
        <v>2.3839066153747827E-3</v>
      </c>
      <c r="H139" s="1423">
        <v>38.688974272686764</v>
      </c>
      <c r="I139" s="1423">
        <v>12.177848474255583</v>
      </c>
      <c r="J139" s="1423">
        <v>50.869206653557718</v>
      </c>
      <c r="L139" s="1425"/>
      <c r="M139" s="1426"/>
    </row>
    <row r="140" spans="1:13" s="1424" customFormat="1" ht="15" customHeight="1">
      <c r="A140" s="1427" t="s">
        <v>1233</v>
      </c>
      <c r="B140" s="1428" t="s">
        <v>1234</v>
      </c>
      <c r="C140" s="1423">
        <v>1.0156117094227333</v>
      </c>
      <c r="D140" s="1423">
        <v>0</v>
      </c>
      <c r="E140" s="1423">
        <v>0</v>
      </c>
      <c r="F140" s="1423">
        <v>0</v>
      </c>
      <c r="G140" s="1423">
        <v>0</v>
      </c>
      <c r="H140" s="1423">
        <v>31.400033067753139</v>
      </c>
      <c r="I140" s="1423">
        <v>6.927721673241499</v>
      </c>
      <c r="J140" s="1423">
        <v>39.343366450417371</v>
      </c>
      <c r="L140" s="1425"/>
      <c r="M140" s="1426"/>
    </row>
    <row r="141" spans="1:13" s="1424" customFormat="1" ht="15" customHeight="1">
      <c r="A141" s="1427" t="s">
        <v>1235</v>
      </c>
      <c r="B141" s="1428" t="s">
        <v>1236</v>
      </c>
      <c r="C141" s="1423">
        <v>0</v>
      </c>
      <c r="D141" s="1423">
        <v>0</v>
      </c>
      <c r="E141" s="1423">
        <v>0</v>
      </c>
      <c r="F141" s="1423">
        <v>0</v>
      </c>
      <c r="G141" s="1423">
        <v>0</v>
      </c>
      <c r="H141" s="1423">
        <v>1.406239132908752</v>
      </c>
      <c r="I141" s="1423">
        <v>0.47504063990654782</v>
      </c>
      <c r="J141" s="1423">
        <v>1.8812797728152999</v>
      </c>
      <c r="L141" s="1425"/>
      <c r="M141" s="1426"/>
    </row>
    <row r="142" spans="1:13" s="1424" customFormat="1" ht="15" customHeight="1">
      <c r="A142" s="1427" t="s">
        <v>1237</v>
      </c>
      <c r="B142" s="1428" t="s">
        <v>1238</v>
      </c>
      <c r="C142" s="1423">
        <v>0</v>
      </c>
      <c r="D142" s="1423">
        <v>0</v>
      </c>
      <c r="E142" s="1423">
        <v>0</v>
      </c>
      <c r="F142" s="1423">
        <v>0</v>
      </c>
      <c r="G142" s="1423">
        <v>0</v>
      </c>
      <c r="H142" s="1423">
        <v>2.5042708047218363</v>
      </c>
      <c r="I142" s="1423">
        <v>0.80659437558475999</v>
      </c>
      <c r="J142" s="1423">
        <v>3.310865180306596</v>
      </c>
      <c r="L142" s="1425"/>
      <c r="M142" s="1426"/>
    </row>
    <row r="143" spans="1:13" s="1424" customFormat="1" ht="15" customHeight="1">
      <c r="A143" s="1427" t="s">
        <v>1239</v>
      </c>
      <c r="B143" s="1428" t="s">
        <v>1240</v>
      </c>
      <c r="C143" s="1423">
        <v>0</v>
      </c>
      <c r="D143" s="1423">
        <v>0</v>
      </c>
      <c r="E143" s="1423">
        <v>0</v>
      </c>
      <c r="F143" s="1423">
        <v>0</v>
      </c>
      <c r="G143" s="1423">
        <v>0</v>
      </c>
      <c r="H143" s="1423">
        <v>3.8765240920828674</v>
      </c>
      <c r="I143" s="1423">
        <v>1.7645533292907274</v>
      </c>
      <c r="J143" s="1423">
        <v>5.6410774213735948</v>
      </c>
      <c r="L143" s="1425"/>
      <c r="M143" s="1426"/>
    </row>
    <row r="144" spans="1:13" s="1424" customFormat="1" ht="15" customHeight="1">
      <c r="A144" s="1427" t="s">
        <v>1241</v>
      </c>
      <c r="B144" s="1428" t="s">
        <v>1242</v>
      </c>
      <c r="C144" s="1423">
        <v>0</v>
      </c>
      <c r="D144" s="1423">
        <v>0</v>
      </c>
      <c r="E144" s="1423">
        <v>0</v>
      </c>
      <c r="F144" s="1423">
        <v>2.0994737154841654</v>
      </c>
      <c r="G144" s="1423">
        <v>0.35790373394178088</v>
      </c>
      <c r="H144" s="1423">
        <v>20.129970348054584</v>
      </c>
      <c r="I144" s="1423">
        <v>6.2041772667962114</v>
      </c>
      <c r="J144" s="1423">
        <v>28.791525064276744</v>
      </c>
      <c r="L144" s="1425"/>
      <c r="M144" s="1426"/>
    </row>
    <row r="145" spans="1:13" s="1424" customFormat="1" ht="15" customHeight="1">
      <c r="A145" s="1427" t="s">
        <v>1243</v>
      </c>
      <c r="B145" s="1428" t="s">
        <v>1244</v>
      </c>
      <c r="C145" s="1423">
        <v>0</v>
      </c>
      <c r="D145" s="1423">
        <v>0</v>
      </c>
      <c r="E145" s="1423">
        <v>0</v>
      </c>
      <c r="F145" s="1423">
        <v>0</v>
      </c>
      <c r="G145" s="1423">
        <v>0</v>
      </c>
      <c r="H145" s="1423">
        <v>14.157334977800884</v>
      </c>
      <c r="I145" s="1423">
        <v>2.999112486406466</v>
      </c>
      <c r="J145" s="1423">
        <v>17.15644746420735</v>
      </c>
      <c r="L145" s="1425"/>
      <c r="M145" s="1426"/>
    </row>
    <row r="146" spans="1:13" s="1424" customFormat="1" ht="15" customHeight="1">
      <c r="A146" s="1427" t="s">
        <v>1245</v>
      </c>
      <c r="B146" s="1428" t="s">
        <v>1246</v>
      </c>
      <c r="C146" s="1423">
        <v>0</v>
      </c>
      <c r="D146" s="1423">
        <v>0</v>
      </c>
      <c r="E146" s="1423">
        <v>0</v>
      </c>
      <c r="F146" s="1423">
        <v>1.2344425065223048</v>
      </c>
      <c r="G146" s="1423">
        <v>0.57934631556133798</v>
      </c>
      <c r="H146" s="1423">
        <v>362.26176007074832</v>
      </c>
      <c r="I146" s="1423">
        <v>34.267630662042521</v>
      </c>
      <c r="J146" s="1423">
        <v>398.3431795548745</v>
      </c>
      <c r="L146" s="1425"/>
      <c r="M146" s="1426"/>
    </row>
    <row r="147" spans="1:13" s="1424" customFormat="1" ht="15" customHeight="1">
      <c r="A147" s="1427" t="s">
        <v>1247</v>
      </c>
      <c r="B147" s="1428" t="s">
        <v>1248</v>
      </c>
      <c r="C147" s="1423">
        <v>676.5909024695726</v>
      </c>
      <c r="D147" s="1423">
        <v>0</v>
      </c>
      <c r="E147" s="1423">
        <v>0</v>
      </c>
      <c r="F147" s="1423">
        <v>3.4418611885889878</v>
      </c>
      <c r="G147" s="1423">
        <v>0.80574528785785082</v>
      </c>
      <c r="H147" s="1423">
        <v>4.4710156371935185E-3</v>
      </c>
      <c r="I147" s="1423">
        <v>134.68281368267949</v>
      </c>
      <c r="J147" s="1423">
        <v>815.52579364433609</v>
      </c>
      <c r="L147" s="1425"/>
      <c r="M147" s="1426"/>
    </row>
    <row r="148" spans="1:13" s="1424" customFormat="1" ht="15" customHeight="1">
      <c r="A148" s="1427" t="s">
        <v>1249</v>
      </c>
      <c r="B148" s="1428" t="s">
        <v>1250</v>
      </c>
      <c r="C148" s="1423">
        <v>3.9867090236159792</v>
      </c>
      <c r="D148" s="1423">
        <v>0</v>
      </c>
      <c r="E148" s="1423">
        <v>0</v>
      </c>
      <c r="F148" s="1423">
        <v>1.5434329381122698</v>
      </c>
      <c r="G148" s="1423">
        <v>1.1151726275424163E-2</v>
      </c>
      <c r="H148" s="1423">
        <v>35.313908019854338</v>
      </c>
      <c r="I148" s="1423">
        <v>5.1921159705428677</v>
      </c>
      <c r="J148" s="1423">
        <v>46.04731767840088</v>
      </c>
      <c r="L148" s="1425"/>
      <c r="M148" s="1426"/>
    </row>
    <row r="149" spans="1:13" s="1424" customFormat="1" ht="15" customHeight="1">
      <c r="A149" s="1427" t="s">
        <v>1251</v>
      </c>
      <c r="B149" s="1428" t="s">
        <v>1252</v>
      </c>
      <c r="C149" s="1423">
        <v>0</v>
      </c>
      <c r="D149" s="1423">
        <v>0</v>
      </c>
      <c r="E149" s="1423">
        <v>0</v>
      </c>
      <c r="F149" s="1423">
        <v>0.11509416219396787</v>
      </c>
      <c r="G149" s="1423">
        <v>0</v>
      </c>
      <c r="H149" s="1423">
        <v>0</v>
      </c>
      <c r="I149" s="1423">
        <v>1.2362754915504732</v>
      </c>
      <c r="J149" s="1423">
        <v>1.3513696537444411</v>
      </c>
      <c r="L149" s="1425"/>
      <c r="M149" s="1426"/>
    </row>
    <row r="150" spans="1:13" s="1424" customFormat="1" ht="15" customHeight="1">
      <c r="A150" s="1427" t="s">
        <v>1253</v>
      </c>
      <c r="B150" s="1428" t="s">
        <v>1254</v>
      </c>
      <c r="C150" s="1423">
        <v>77.635304551282005</v>
      </c>
      <c r="D150" s="1423">
        <v>0</v>
      </c>
      <c r="E150" s="1423">
        <v>0</v>
      </c>
      <c r="F150" s="1423">
        <v>23.212812949204881</v>
      </c>
      <c r="G150" s="1423">
        <v>3.102353520844892</v>
      </c>
      <c r="H150" s="1423">
        <v>141.35592911135666</v>
      </c>
      <c r="I150" s="1423">
        <v>57.530314713427444</v>
      </c>
      <c r="J150" s="1423">
        <v>302.83671484611591</v>
      </c>
      <c r="L150" s="1425"/>
      <c r="M150" s="1426"/>
    </row>
    <row r="151" spans="1:13" s="1424" customFormat="1" ht="15" customHeight="1">
      <c r="A151" s="1427" t="s">
        <v>1255</v>
      </c>
      <c r="B151" s="1428" t="s">
        <v>1256</v>
      </c>
      <c r="C151" s="1423">
        <v>0</v>
      </c>
      <c r="D151" s="1423">
        <v>0</v>
      </c>
      <c r="E151" s="1423">
        <v>0</v>
      </c>
      <c r="F151" s="1423">
        <v>1.9597688246941936</v>
      </c>
      <c r="G151" s="1423">
        <v>1.4240805339954346E-2</v>
      </c>
      <c r="H151" s="1423">
        <v>126.03331153060371</v>
      </c>
      <c r="I151" s="1423">
        <v>26.035329135665169</v>
      </c>
      <c r="J151" s="1423">
        <v>154.04265029630304</v>
      </c>
      <c r="L151" s="1425"/>
      <c r="M151" s="1426"/>
    </row>
    <row r="152" spans="1:13" s="1424" customFormat="1" ht="15" customHeight="1">
      <c r="A152" s="1427" t="s">
        <v>1257</v>
      </c>
      <c r="B152" s="1428" t="s">
        <v>1258</v>
      </c>
      <c r="C152" s="1423">
        <v>0</v>
      </c>
      <c r="D152" s="1423">
        <v>0</v>
      </c>
      <c r="E152" s="1423">
        <v>0</v>
      </c>
      <c r="F152" s="1423">
        <v>7.5658007990734308</v>
      </c>
      <c r="G152" s="1423">
        <v>12.061781107337973</v>
      </c>
      <c r="H152" s="1423">
        <v>12.424692494367696</v>
      </c>
      <c r="I152" s="1423">
        <v>43.982481271580326</v>
      </c>
      <c r="J152" s="1423">
        <v>76.034755672359424</v>
      </c>
      <c r="L152" s="1425"/>
      <c r="M152" s="1426"/>
    </row>
    <row r="153" spans="1:13" s="1424" customFormat="1" ht="15" customHeight="1">
      <c r="A153" s="1427" t="s">
        <v>1259</v>
      </c>
      <c r="B153" s="1428" t="s">
        <v>1260</v>
      </c>
      <c r="C153" s="1423">
        <v>0</v>
      </c>
      <c r="D153" s="1423">
        <v>0</v>
      </c>
      <c r="E153" s="1423">
        <v>0</v>
      </c>
      <c r="F153" s="1423">
        <v>0</v>
      </c>
      <c r="G153" s="1423">
        <v>1.0169436746120066</v>
      </c>
      <c r="H153" s="1423">
        <v>0</v>
      </c>
      <c r="I153" s="1423">
        <v>1.2363521147999363</v>
      </c>
      <c r="J153" s="1423">
        <v>2.253295789411943</v>
      </c>
      <c r="L153" s="1425"/>
      <c r="M153" s="1426"/>
    </row>
    <row r="154" spans="1:13" s="1424" customFormat="1" ht="15" customHeight="1">
      <c r="A154" s="1427" t="s">
        <v>1261</v>
      </c>
      <c r="B154" s="1428" t="s">
        <v>1262</v>
      </c>
      <c r="C154" s="1423">
        <v>0</v>
      </c>
      <c r="D154" s="1423">
        <v>0</v>
      </c>
      <c r="E154" s="1423">
        <v>0</v>
      </c>
      <c r="F154" s="1423">
        <v>0</v>
      </c>
      <c r="G154" s="1423">
        <v>0</v>
      </c>
      <c r="H154" s="1423">
        <v>0.10634874409072077</v>
      </c>
      <c r="I154" s="1423">
        <v>0.84851831085382323</v>
      </c>
      <c r="J154" s="1423">
        <v>0.95486705494454405</v>
      </c>
      <c r="L154" s="1425"/>
      <c r="M154" s="1426"/>
    </row>
    <row r="155" spans="1:13" s="1424" customFormat="1" ht="15" customHeight="1">
      <c r="A155" s="1427" t="s">
        <v>1263</v>
      </c>
      <c r="B155" s="1428" t="s">
        <v>1264</v>
      </c>
      <c r="C155" s="1423">
        <v>0</v>
      </c>
      <c r="D155" s="1423">
        <v>0</v>
      </c>
      <c r="E155" s="1423">
        <v>0</v>
      </c>
      <c r="F155" s="1423">
        <v>0</v>
      </c>
      <c r="G155" s="1423">
        <v>0</v>
      </c>
      <c r="H155" s="1423">
        <v>3.7415004794788906</v>
      </c>
      <c r="I155" s="1423">
        <v>2.1448682883946941</v>
      </c>
      <c r="J155" s="1423">
        <v>5.8863687678735843</v>
      </c>
      <c r="L155" s="1425"/>
      <c r="M155" s="1426"/>
    </row>
    <row r="156" spans="1:13" s="1424" customFormat="1" ht="15" customHeight="1">
      <c r="A156" s="1427" t="s">
        <v>1265</v>
      </c>
      <c r="B156" s="1428" t="s">
        <v>1266</v>
      </c>
      <c r="C156" s="1423">
        <v>0</v>
      </c>
      <c r="D156" s="1423">
        <v>0</v>
      </c>
      <c r="E156" s="1423">
        <v>0</v>
      </c>
      <c r="F156" s="1423">
        <v>0.73688103636252789</v>
      </c>
      <c r="G156" s="1423">
        <v>0.15018589389344725</v>
      </c>
      <c r="H156" s="1423">
        <v>2.0264396094646022</v>
      </c>
      <c r="I156" s="1423">
        <v>5.1837078099958482</v>
      </c>
      <c r="J156" s="1423">
        <v>8.0972143497164257</v>
      </c>
      <c r="L156" s="1425"/>
      <c r="M156" s="1426"/>
    </row>
    <row r="157" spans="1:13" s="1424" customFormat="1" ht="15" customHeight="1">
      <c r="A157" s="1427" t="s">
        <v>1267</v>
      </c>
      <c r="B157" s="1428" t="s">
        <v>1268</v>
      </c>
      <c r="C157" s="1423">
        <v>0</v>
      </c>
      <c r="D157" s="1423">
        <v>0</v>
      </c>
      <c r="E157" s="1423">
        <v>0</v>
      </c>
      <c r="F157" s="1423">
        <v>6.5965623423079947E-2</v>
      </c>
      <c r="G157" s="1423">
        <v>0</v>
      </c>
      <c r="H157" s="1423">
        <v>3.4195233390407496</v>
      </c>
      <c r="I157" s="1423">
        <v>2.4557114568787681</v>
      </c>
      <c r="J157" s="1423">
        <v>5.9412004193425982</v>
      </c>
      <c r="L157" s="1425"/>
      <c r="M157" s="1426"/>
    </row>
    <row r="158" spans="1:13" s="1424" customFormat="1" ht="15" customHeight="1">
      <c r="A158" s="1427" t="s">
        <v>1269</v>
      </c>
      <c r="B158" s="1428" t="s">
        <v>1270</v>
      </c>
      <c r="C158" s="1423">
        <v>0</v>
      </c>
      <c r="D158" s="1423">
        <v>0</v>
      </c>
      <c r="E158" s="1423">
        <v>0</v>
      </c>
      <c r="F158" s="1423">
        <v>3.9756627217141345</v>
      </c>
      <c r="G158" s="1423">
        <v>6.2330117410174125E-3</v>
      </c>
      <c r="H158" s="1423">
        <v>28.591674472085558</v>
      </c>
      <c r="I158" s="1423">
        <v>27.934737733047498</v>
      </c>
      <c r="J158" s="1423">
        <v>60.50830793858821</v>
      </c>
      <c r="L158" s="1425"/>
      <c r="M158" s="1426"/>
    </row>
    <row r="159" spans="1:13" s="1424" customFormat="1" ht="15" customHeight="1">
      <c r="A159" s="1427" t="s">
        <v>1271</v>
      </c>
      <c r="B159" s="1428" t="s">
        <v>1272</v>
      </c>
      <c r="C159" s="1423">
        <v>49.111834318149505</v>
      </c>
      <c r="D159" s="1423">
        <v>600.24213343575047</v>
      </c>
      <c r="E159" s="1423">
        <v>0</v>
      </c>
      <c r="F159" s="1423">
        <v>3.5565410916517919E-16</v>
      </c>
      <c r="G159" s="1423">
        <v>63.455003463839248</v>
      </c>
      <c r="H159" s="1423">
        <v>557.66414448463047</v>
      </c>
      <c r="I159" s="1423">
        <v>330.91926857268373</v>
      </c>
      <c r="J159" s="1423">
        <v>1601.3923842750535</v>
      </c>
      <c r="L159" s="1425"/>
      <c r="M159" s="1426"/>
    </row>
    <row r="160" spans="1:13" s="1424" customFormat="1" ht="15" customHeight="1">
      <c r="A160" s="1427" t="s">
        <v>1273</v>
      </c>
      <c r="B160" s="1428" t="s">
        <v>1274</v>
      </c>
      <c r="C160" s="1423">
        <v>0.64126498896914197</v>
      </c>
      <c r="D160" s="1423">
        <v>0</v>
      </c>
      <c r="E160" s="1423">
        <v>0</v>
      </c>
      <c r="F160" s="1423">
        <v>0</v>
      </c>
      <c r="G160" s="1423">
        <v>1.0672364485118742</v>
      </c>
      <c r="H160" s="1423">
        <v>11.647539098336514</v>
      </c>
      <c r="I160" s="1423">
        <v>7.5537235545436383</v>
      </c>
      <c r="J160" s="1423">
        <v>20.909764090361168</v>
      </c>
      <c r="L160" s="1425"/>
      <c r="M160" s="1426"/>
    </row>
    <row r="161" spans="1:13" s="1424" customFormat="1" ht="15" customHeight="1">
      <c r="A161" s="1427" t="s">
        <v>1275</v>
      </c>
      <c r="B161" s="1428" t="s">
        <v>1276</v>
      </c>
      <c r="C161" s="1423">
        <v>1.8054798464890871</v>
      </c>
      <c r="D161" s="1423">
        <v>0</v>
      </c>
      <c r="E161" s="1423">
        <v>0</v>
      </c>
      <c r="F161" s="1423">
        <v>8.4763191396860337E-17</v>
      </c>
      <c r="G161" s="1423">
        <v>0.33950418783803937</v>
      </c>
      <c r="H161" s="1423">
        <v>34.527082635569471</v>
      </c>
      <c r="I161" s="1423">
        <v>22.199317717821732</v>
      </c>
      <c r="J161" s="1423">
        <v>58.871384387718322</v>
      </c>
      <c r="L161" s="1425"/>
      <c r="M161" s="1426"/>
    </row>
    <row r="162" spans="1:13" s="1424" customFormat="1" ht="15" customHeight="1">
      <c r="A162" s="1427" t="s">
        <v>1277</v>
      </c>
      <c r="B162" s="1428" t="s">
        <v>1278</v>
      </c>
      <c r="C162" s="1423">
        <v>0.12530342784659093</v>
      </c>
      <c r="D162" s="1423">
        <v>0</v>
      </c>
      <c r="E162" s="1423">
        <v>0</v>
      </c>
      <c r="F162" s="1423">
        <v>0</v>
      </c>
      <c r="G162" s="1423">
        <v>0</v>
      </c>
      <c r="H162" s="1423">
        <v>2.0506403352892328</v>
      </c>
      <c r="I162" s="1423">
        <v>1.9098322593438448</v>
      </c>
      <c r="J162" s="1423">
        <v>4.0857760224796689</v>
      </c>
      <c r="L162" s="1425"/>
      <c r="M162" s="1426"/>
    </row>
    <row r="163" spans="1:13" s="1424" customFormat="1" ht="15" customHeight="1">
      <c r="A163" s="1427" t="s">
        <v>1279</v>
      </c>
      <c r="B163" s="1428" t="s">
        <v>1280</v>
      </c>
      <c r="C163" s="1423">
        <v>0.1564300784499208</v>
      </c>
      <c r="D163" s="1423">
        <v>0</v>
      </c>
      <c r="E163" s="1423">
        <v>0</v>
      </c>
      <c r="F163" s="1423">
        <v>0</v>
      </c>
      <c r="G163" s="1423">
        <v>0</v>
      </c>
      <c r="H163" s="1423">
        <v>2.3107738752433122</v>
      </c>
      <c r="I163" s="1423">
        <v>2.6335205413125791</v>
      </c>
      <c r="J163" s="1423">
        <v>5.1007244950058119</v>
      </c>
      <c r="L163" s="1425"/>
      <c r="M163" s="1426"/>
    </row>
    <row r="164" spans="1:13" s="1424" customFormat="1" ht="15" customHeight="1">
      <c r="A164" s="1427" t="s">
        <v>1281</v>
      </c>
      <c r="B164" s="1428" t="s">
        <v>1282</v>
      </c>
      <c r="C164" s="1423">
        <v>5.7966648170339571E-2</v>
      </c>
      <c r="D164" s="1423">
        <v>0</v>
      </c>
      <c r="E164" s="1423">
        <v>0</v>
      </c>
      <c r="F164" s="1423">
        <v>2.5025810814546727E-17</v>
      </c>
      <c r="G164" s="1423">
        <v>0</v>
      </c>
      <c r="H164" s="1423">
        <v>0.25660871174722971</v>
      </c>
      <c r="I164" s="1423">
        <v>1.5755464449531655</v>
      </c>
      <c r="J164" s="1423">
        <v>1.8901218048707349</v>
      </c>
      <c r="L164" s="1425"/>
      <c r="M164" s="1426"/>
    </row>
    <row r="165" spans="1:13" s="1424" customFormat="1" ht="15" customHeight="1">
      <c r="A165" s="1427" t="s">
        <v>1283</v>
      </c>
      <c r="B165" s="1428" t="s">
        <v>1284</v>
      </c>
      <c r="C165" s="1423">
        <v>0.38231017346111706</v>
      </c>
      <c r="D165" s="1423">
        <v>0</v>
      </c>
      <c r="E165" s="1423">
        <v>0</v>
      </c>
      <c r="F165" s="1423">
        <v>0</v>
      </c>
      <c r="G165" s="1423">
        <v>1.5887689305236739</v>
      </c>
      <c r="H165" s="1423">
        <v>2.8746881719024451</v>
      </c>
      <c r="I165" s="1423">
        <v>7.620242367439312</v>
      </c>
      <c r="J165" s="1423">
        <v>12.466009643326547</v>
      </c>
      <c r="L165" s="1425"/>
      <c r="M165" s="1426"/>
    </row>
    <row r="166" spans="1:13" s="1424" customFormat="1" ht="15" customHeight="1">
      <c r="A166" s="1427" t="s">
        <v>1285</v>
      </c>
      <c r="B166" s="1430" t="s">
        <v>1286</v>
      </c>
      <c r="C166" s="1423">
        <v>0</v>
      </c>
      <c r="D166" s="1423">
        <v>0</v>
      </c>
      <c r="E166" s="1423">
        <v>0</v>
      </c>
      <c r="F166" s="1423">
        <v>0</v>
      </c>
      <c r="G166" s="1423">
        <v>0</v>
      </c>
      <c r="H166" s="1423">
        <v>0</v>
      </c>
      <c r="I166" s="1423">
        <v>0</v>
      </c>
      <c r="J166" s="1423">
        <v>0</v>
      </c>
      <c r="L166" s="1425"/>
      <c r="M166" s="1426"/>
    </row>
    <row r="167" spans="1:13" s="1424" customFormat="1" ht="15" customHeight="1">
      <c r="A167" s="1427" t="s">
        <v>1287</v>
      </c>
      <c r="B167" s="1428" t="s">
        <v>1288</v>
      </c>
      <c r="C167" s="1423">
        <v>0.10749968878870127</v>
      </c>
      <c r="D167" s="1423">
        <v>0</v>
      </c>
      <c r="E167" s="1423">
        <v>0</v>
      </c>
      <c r="F167" s="1423">
        <v>1.9317661955278294</v>
      </c>
      <c r="G167" s="1423">
        <v>0</v>
      </c>
      <c r="H167" s="1423">
        <v>0.83133732776635527</v>
      </c>
      <c r="I167" s="1423">
        <v>1.7867365530014996</v>
      </c>
      <c r="J167" s="1423">
        <v>4.6573397650843855</v>
      </c>
      <c r="L167" s="1425"/>
      <c r="M167" s="1426"/>
    </row>
    <row r="168" spans="1:13" s="1424" customFormat="1" ht="15" customHeight="1">
      <c r="A168" s="1427" t="s">
        <v>1289</v>
      </c>
      <c r="B168" s="1428" t="s">
        <v>1290</v>
      </c>
      <c r="C168" s="1423">
        <v>15.792890823570229</v>
      </c>
      <c r="D168" s="1423">
        <v>0</v>
      </c>
      <c r="E168" s="1423">
        <v>0</v>
      </c>
      <c r="F168" s="1423">
        <v>6.7798389592622019</v>
      </c>
      <c r="G168" s="1423">
        <v>25.928169634569283</v>
      </c>
      <c r="H168" s="1423">
        <v>140.86915763114573</v>
      </c>
      <c r="I168" s="1423">
        <v>494.84456038000707</v>
      </c>
      <c r="J168" s="1423">
        <v>684.21461742855445</v>
      </c>
      <c r="L168" s="1425"/>
      <c r="M168" s="1426"/>
    </row>
    <row r="169" spans="1:13" s="1424" customFormat="1" ht="15" customHeight="1">
      <c r="A169" s="1427" t="s">
        <v>1291</v>
      </c>
      <c r="B169" s="1428" t="s">
        <v>1292</v>
      </c>
      <c r="C169" s="1423">
        <v>0.80518757898469362</v>
      </c>
      <c r="D169" s="1423">
        <v>0</v>
      </c>
      <c r="E169" s="1423">
        <v>0</v>
      </c>
      <c r="F169" s="1423">
        <v>3.3146067993253712</v>
      </c>
      <c r="G169" s="1423">
        <v>0</v>
      </c>
      <c r="H169" s="1423">
        <v>20.920550595341261</v>
      </c>
      <c r="I169" s="1423">
        <v>9.8437758290461481</v>
      </c>
      <c r="J169" s="1423">
        <v>34.884120802697474</v>
      </c>
      <c r="L169" s="1425"/>
      <c r="M169" s="1426"/>
    </row>
    <row r="170" spans="1:13" s="1424" customFormat="1" ht="15" customHeight="1">
      <c r="A170" s="1427" t="s">
        <v>1293</v>
      </c>
      <c r="B170" s="1428" t="s">
        <v>1294</v>
      </c>
      <c r="C170" s="1423">
        <v>1.5419159717246518</v>
      </c>
      <c r="D170" s="1423">
        <v>0</v>
      </c>
      <c r="E170" s="1423">
        <v>0</v>
      </c>
      <c r="F170" s="1423">
        <v>1.1025656791770702</v>
      </c>
      <c r="G170" s="1423">
        <v>0</v>
      </c>
      <c r="H170" s="1423">
        <v>11.97963471541267</v>
      </c>
      <c r="I170" s="1423">
        <v>52.1781846491536</v>
      </c>
      <c r="J170" s="1423">
        <v>66.802301015467989</v>
      </c>
      <c r="L170" s="1425"/>
      <c r="M170" s="1426"/>
    </row>
    <row r="171" spans="1:13" s="1424" customFormat="1" ht="15" customHeight="1">
      <c r="A171" s="1427" t="s">
        <v>1295</v>
      </c>
      <c r="B171" s="1428" t="s">
        <v>1296</v>
      </c>
      <c r="C171" s="1423">
        <v>1.5989383452433679</v>
      </c>
      <c r="D171" s="1423">
        <v>0</v>
      </c>
      <c r="E171" s="1423">
        <v>0</v>
      </c>
      <c r="F171" s="1423">
        <v>1.1262188902501733</v>
      </c>
      <c r="G171" s="1423">
        <v>0</v>
      </c>
      <c r="H171" s="1423">
        <v>32.148371461846189</v>
      </c>
      <c r="I171" s="1423">
        <v>34.399221960175268</v>
      </c>
      <c r="J171" s="1423">
        <v>69.27275065751499</v>
      </c>
      <c r="L171" s="1425"/>
      <c r="M171" s="1426"/>
    </row>
    <row r="172" spans="1:13" s="1424" customFormat="1" ht="15" customHeight="1">
      <c r="A172" s="1427" t="s">
        <v>1297</v>
      </c>
      <c r="B172" s="1428" t="s">
        <v>1298</v>
      </c>
      <c r="C172" s="1423">
        <v>1.4198868708632224</v>
      </c>
      <c r="D172" s="1423">
        <v>0</v>
      </c>
      <c r="E172" s="1423">
        <v>0</v>
      </c>
      <c r="F172" s="1423">
        <v>8.1145106856186826E-18</v>
      </c>
      <c r="G172" s="1423">
        <v>0.35215379293498783</v>
      </c>
      <c r="H172" s="1423">
        <v>7.2935312953256721</v>
      </c>
      <c r="I172" s="1423">
        <v>37.232760267742435</v>
      </c>
      <c r="J172" s="1423">
        <v>46.298332226866322</v>
      </c>
      <c r="L172" s="1425"/>
      <c r="M172" s="1426"/>
    </row>
    <row r="173" spans="1:13" s="1424" customFormat="1" ht="15" customHeight="1">
      <c r="A173" s="1427" t="s">
        <v>1299</v>
      </c>
      <c r="B173" s="1428" t="s">
        <v>1300</v>
      </c>
      <c r="C173" s="1423">
        <v>0.7563880786701449</v>
      </c>
      <c r="D173" s="1423">
        <v>0</v>
      </c>
      <c r="E173" s="1423">
        <v>0</v>
      </c>
      <c r="F173" s="1423">
        <v>6.4243802988534597E-18</v>
      </c>
      <c r="G173" s="1423">
        <v>0</v>
      </c>
      <c r="H173" s="1423">
        <v>11.021238225862078</v>
      </c>
      <c r="I173" s="1423">
        <v>12.885962941434466</v>
      </c>
      <c r="J173" s="1423">
        <v>24.663589245966691</v>
      </c>
      <c r="L173" s="1425"/>
      <c r="M173" s="1426"/>
    </row>
    <row r="174" spans="1:13" s="1424" customFormat="1" ht="15" customHeight="1">
      <c r="A174" s="1427" t="s">
        <v>1301</v>
      </c>
      <c r="B174" s="1428" t="s">
        <v>1302</v>
      </c>
      <c r="C174" s="1423">
        <v>1.0095688148882682</v>
      </c>
      <c r="D174" s="1423">
        <v>0</v>
      </c>
      <c r="E174" s="1423">
        <v>0</v>
      </c>
      <c r="F174" s="1423">
        <v>3.3781295365864739</v>
      </c>
      <c r="G174" s="1423">
        <v>0</v>
      </c>
      <c r="H174" s="1423">
        <v>16.411893319292648</v>
      </c>
      <c r="I174" s="1423">
        <v>22.93918599593076</v>
      </c>
      <c r="J174" s="1423">
        <v>43.738777666698155</v>
      </c>
      <c r="L174" s="1425"/>
      <c r="M174" s="1426"/>
    </row>
    <row r="175" spans="1:13" s="1424" customFormat="1" ht="15" customHeight="1">
      <c r="A175" s="1427" t="s">
        <v>1303</v>
      </c>
      <c r="B175" s="1428" t="s">
        <v>1304</v>
      </c>
      <c r="C175" s="1423">
        <v>1.1077017905692939</v>
      </c>
      <c r="D175" s="1423">
        <v>0</v>
      </c>
      <c r="E175" s="1423">
        <v>0</v>
      </c>
      <c r="F175" s="1423">
        <v>4.4600788196931918</v>
      </c>
      <c r="G175" s="1423">
        <v>0.20007881714139317</v>
      </c>
      <c r="H175" s="1423">
        <v>23.107779239999438</v>
      </c>
      <c r="I175" s="1423">
        <v>19.114673260046455</v>
      </c>
      <c r="J175" s="1423">
        <v>47.990311927449767</v>
      </c>
      <c r="L175" s="1425"/>
      <c r="M175" s="1426"/>
    </row>
    <row r="176" spans="1:13" s="1424" customFormat="1" ht="15" customHeight="1">
      <c r="A176" s="1427" t="s">
        <v>1305</v>
      </c>
      <c r="B176" s="1428" t="s">
        <v>1306</v>
      </c>
      <c r="C176" s="1423">
        <v>2.2862116775469099</v>
      </c>
      <c r="D176" s="1423">
        <v>0</v>
      </c>
      <c r="E176" s="1423">
        <v>0</v>
      </c>
      <c r="F176" s="1423">
        <v>8.7841902938125678</v>
      </c>
      <c r="G176" s="1423">
        <v>0.22443683342447182</v>
      </c>
      <c r="H176" s="1423">
        <v>39.279164677212293</v>
      </c>
      <c r="I176" s="1423">
        <v>44.302269361498254</v>
      </c>
      <c r="J176" s="1423">
        <v>94.87627284349449</v>
      </c>
      <c r="L176" s="1425"/>
      <c r="M176" s="1426"/>
    </row>
    <row r="177" spans="1:13" s="1424" customFormat="1" ht="15" customHeight="1">
      <c r="A177" s="1427" t="s">
        <v>1307</v>
      </c>
      <c r="B177" s="1428" t="s">
        <v>1308</v>
      </c>
      <c r="C177" s="1423">
        <v>0</v>
      </c>
      <c r="D177" s="1423">
        <v>0</v>
      </c>
      <c r="E177" s="1423">
        <v>0</v>
      </c>
      <c r="F177" s="1423">
        <v>0.92293868435140269</v>
      </c>
      <c r="G177" s="1423">
        <v>0.35843195634462754</v>
      </c>
      <c r="H177" s="1423">
        <v>9.0333859503027334</v>
      </c>
      <c r="I177" s="1423">
        <v>6.2376659808802577</v>
      </c>
      <c r="J177" s="1423">
        <v>16.552422571879021</v>
      </c>
      <c r="L177" s="1425"/>
      <c r="M177" s="1426"/>
    </row>
    <row r="178" spans="1:13" s="1424" customFormat="1" ht="15" customHeight="1">
      <c r="A178" s="1427" t="s">
        <v>1309</v>
      </c>
      <c r="B178" s="1428" t="s">
        <v>1310</v>
      </c>
      <c r="C178" s="1423">
        <v>0</v>
      </c>
      <c r="D178" s="1423">
        <v>0</v>
      </c>
      <c r="E178" s="1423">
        <v>0</v>
      </c>
      <c r="F178" s="1423">
        <v>0.99275983801689582</v>
      </c>
      <c r="G178" s="1423">
        <v>4.974519249305169E-2</v>
      </c>
      <c r="H178" s="1423">
        <v>3.4564307271027812</v>
      </c>
      <c r="I178" s="1423">
        <v>8.8698598917026352</v>
      </c>
      <c r="J178" s="1423">
        <v>13.368795649315363</v>
      </c>
      <c r="L178" s="1425"/>
      <c r="M178" s="1426"/>
    </row>
    <row r="179" spans="1:13" s="1424" customFormat="1" ht="15" customHeight="1">
      <c r="A179" s="1427" t="s">
        <v>1311</v>
      </c>
      <c r="B179" s="1428" t="s">
        <v>1312</v>
      </c>
      <c r="C179" s="1423">
        <v>0</v>
      </c>
      <c r="D179" s="1423">
        <v>0</v>
      </c>
      <c r="E179" s="1423">
        <v>0</v>
      </c>
      <c r="F179" s="1423">
        <v>1.2750809976615456</v>
      </c>
      <c r="G179" s="1423">
        <v>1.0975976380235824E-3</v>
      </c>
      <c r="H179" s="1423">
        <v>10.597699707705701</v>
      </c>
      <c r="I179" s="1423">
        <v>4.9772557656918508</v>
      </c>
      <c r="J179" s="1423">
        <v>16.851134068697121</v>
      </c>
      <c r="L179" s="1425"/>
      <c r="M179" s="1426"/>
    </row>
    <row r="180" spans="1:13" s="1424" customFormat="1" ht="15" customHeight="1">
      <c r="A180" s="1427" t="s">
        <v>1313</v>
      </c>
      <c r="B180" s="1428" t="s">
        <v>1314</v>
      </c>
      <c r="C180" s="1423">
        <v>0</v>
      </c>
      <c r="D180" s="1423">
        <v>0</v>
      </c>
      <c r="E180" s="1423">
        <v>0</v>
      </c>
      <c r="F180" s="1423">
        <v>0</v>
      </c>
      <c r="G180" s="1423">
        <v>0.61223916065497674</v>
      </c>
      <c r="H180" s="1423">
        <v>25.431797957338841</v>
      </c>
      <c r="I180" s="1423">
        <v>22.79143982144365</v>
      </c>
      <c r="J180" s="1423">
        <v>48.83547693943747</v>
      </c>
      <c r="L180" s="1425"/>
      <c r="M180" s="1426"/>
    </row>
    <row r="181" spans="1:13" s="1424" customFormat="1" ht="15" customHeight="1">
      <c r="A181" s="1427" t="s">
        <v>1315</v>
      </c>
      <c r="B181" s="1428" t="s">
        <v>1316</v>
      </c>
      <c r="C181" s="1423">
        <v>0</v>
      </c>
      <c r="D181" s="1423">
        <v>0</v>
      </c>
      <c r="E181" s="1423">
        <v>0</v>
      </c>
      <c r="F181" s="1423">
        <v>9.6714927334200009</v>
      </c>
      <c r="G181" s="1423">
        <v>0.25296046060746596</v>
      </c>
      <c r="H181" s="1423">
        <v>58.849902812207148</v>
      </c>
      <c r="I181" s="1423">
        <v>57.376231188012362</v>
      </c>
      <c r="J181" s="1423">
        <v>126.15058719424698</v>
      </c>
      <c r="L181" s="1425"/>
      <c r="M181" s="1426"/>
    </row>
    <row r="182" spans="1:13" s="1424" customFormat="1" ht="15" customHeight="1">
      <c r="A182" s="1427" t="s">
        <v>1317</v>
      </c>
      <c r="B182" s="1428" t="s">
        <v>1318</v>
      </c>
      <c r="C182" s="1423">
        <v>0</v>
      </c>
      <c r="D182" s="1423">
        <v>0</v>
      </c>
      <c r="E182" s="1423">
        <v>0</v>
      </c>
      <c r="F182" s="1423">
        <v>2.1695288912241555</v>
      </c>
      <c r="G182" s="1423">
        <v>0.72466876368467592</v>
      </c>
      <c r="H182" s="1423">
        <v>95.2819466356693</v>
      </c>
      <c r="I182" s="1423">
        <v>38.68767368260928</v>
      </c>
      <c r="J182" s="1423">
        <v>136.86381797318742</v>
      </c>
      <c r="L182" s="1425"/>
      <c r="M182" s="1426"/>
    </row>
    <row r="183" spans="1:13" s="1424" customFormat="1" ht="15" customHeight="1">
      <c r="A183" s="1427" t="s">
        <v>1319</v>
      </c>
      <c r="B183" s="1428" t="s">
        <v>1320</v>
      </c>
      <c r="C183" s="1423">
        <v>2.2862116775469099</v>
      </c>
      <c r="D183" s="1423">
        <v>0</v>
      </c>
      <c r="E183" s="1423">
        <v>0</v>
      </c>
      <c r="F183" s="1423">
        <v>0</v>
      </c>
      <c r="G183" s="1423">
        <v>1.1075335657645118</v>
      </c>
      <c r="H183" s="1423">
        <v>37.919884539813062</v>
      </c>
      <c r="I183" s="1423">
        <v>104.55401448680136</v>
      </c>
      <c r="J183" s="1423">
        <v>145.86764426992585</v>
      </c>
      <c r="L183" s="1425"/>
      <c r="M183" s="1426"/>
    </row>
    <row r="184" spans="1:13" s="1424" customFormat="1" ht="15" customHeight="1">
      <c r="A184" s="1427" t="s">
        <v>1321</v>
      </c>
      <c r="B184" s="1428" t="s">
        <v>1322</v>
      </c>
      <c r="C184" s="1423">
        <v>2.2862116775469099</v>
      </c>
      <c r="D184" s="1423">
        <v>0</v>
      </c>
      <c r="E184" s="1423">
        <v>0</v>
      </c>
      <c r="F184" s="1423">
        <v>0</v>
      </c>
      <c r="G184" s="1423">
        <v>0</v>
      </c>
      <c r="H184" s="1423">
        <v>0</v>
      </c>
      <c r="I184" s="1423">
        <v>0</v>
      </c>
      <c r="J184" s="1423">
        <v>2.2862116775469099</v>
      </c>
      <c r="L184" s="1425"/>
      <c r="M184" s="1426"/>
    </row>
    <row r="185" spans="1:13" s="1424" customFormat="1" ht="15" customHeight="1">
      <c r="A185" s="1427" t="s">
        <v>1323</v>
      </c>
      <c r="B185" s="1428" t="s">
        <v>1324</v>
      </c>
      <c r="C185" s="1423">
        <v>0</v>
      </c>
      <c r="D185" s="1423">
        <v>0</v>
      </c>
      <c r="E185" s="1423">
        <v>0</v>
      </c>
      <c r="F185" s="1423">
        <v>11.838552586207401</v>
      </c>
      <c r="G185" s="1423">
        <v>1.1976900045890981</v>
      </c>
      <c r="H185" s="1423">
        <v>6.0412781091289629</v>
      </c>
      <c r="I185" s="1423">
        <v>18.871330428636291</v>
      </c>
      <c r="J185" s="1423">
        <v>37.948851128561756</v>
      </c>
      <c r="L185" s="1425"/>
      <c r="M185" s="1426"/>
    </row>
    <row r="186" spans="1:13" s="1424" customFormat="1" ht="15" customHeight="1">
      <c r="A186" s="1427" t="s">
        <v>1325</v>
      </c>
      <c r="B186" s="1428" t="s">
        <v>1326</v>
      </c>
      <c r="C186" s="1423">
        <v>0</v>
      </c>
      <c r="D186" s="1423">
        <v>0</v>
      </c>
      <c r="E186" s="1423">
        <v>0</v>
      </c>
      <c r="F186" s="1423">
        <v>3.0319798128272484</v>
      </c>
      <c r="G186" s="1423">
        <v>0</v>
      </c>
      <c r="H186" s="1423">
        <v>10.390307120032764</v>
      </c>
      <c r="I186" s="1423">
        <v>11.910264871296855</v>
      </c>
      <c r="J186" s="1423">
        <v>25.332551804156868</v>
      </c>
      <c r="L186" s="1425"/>
      <c r="M186" s="1426"/>
    </row>
    <row r="187" spans="1:13" s="1424" customFormat="1" ht="15" customHeight="1">
      <c r="A187" s="1427" t="s">
        <v>1327</v>
      </c>
      <c r="B187" s="1428" t="s">
        <v>1328</v>
      </c>
      <c r="C187" s="1423">
        <v>0</v>
      </c>
      <c r="D187" s="1423">
        <v>0</v>
      </c>
      <c r="E187" s="1423">
        <v>0</v>
      </c>
      <c r="F187" s="1423">
        <v>0</v>
      </c>
      <c r="G187" s="1423">
        <v>0</v>
      </c>
      <c r="H187" s="1423">
        <v>8.3279854320247022</v>
      </c>
      <c r="I187" s="1423">
        <v>3.5365035269413974</v>
      </c>
      <c r="J187" s="1423">
        <v>11.864488958966099</v>
      </c>
      <c r="L187" s="1425"/>
      <c r="M187" s="1426"/>
    </row>
    <row r="188" spans="1:13" s="1424" customFormat="1" ht="15" customHeight="1">
      <c r="A188" s="1427" t="s">
        <v>1329</v>
      </c>
      <c r="B188" s="1428" t="s">
        <v>1330</v>
      </c>
      <c r="C188" s="1423">
        <v>0</v>
      </c>
      <c r="D188" s="1423">
        <v>0</v>
      </c>
      <c r="E188" s="1423">
        <v>0</v>
      </c>
      <c r="F188" s="1423">
        <v>0</v>
      </c>
      <c r="G188" s="1423">
        <v>0</v>
      </c>
      <c r="H188" s="1423">
        <v>34.001259060827842</v>
      </c>
      <c r="I188" s="1423">
        <v>37.318171821475218</v>
      </c>
      <c r="J188" s="1423">
        <v>71.319430882303067</v>
      </c>
      <c r="L188" s="1425"/>
      <c r="M188" s="1426"/>
    </row>
    <row r="189" spans="1:13" s="1424" customFormat="1" ht="15" customHeight="1">
      <c r="A189" s="1427" t="s">
        <v>1331</v>
      </c>
      <c r="B189" s="1428" t="s">
        <v>1332</v>
      </c>
      <c r="C189" s="1423">
        <v>0</v>
      </c>
      <c r="D189" s="1423">
        <v>0</v>
      </c>
      <c r="E189" s="1423">
        <v>0</v>
      </c>
      <c r="F189" s="1423">
        <v>0</v>
      </c>
      <c r="G189" s="1423">
        <v>0.35006492481068985</v>
      </c>
      <c r="H189" s="1423">
        <v>20.600619370755776</v>
      </c>
      <c r="I189" s="1423">
        <v>19.473326065920656</v>
      </c>
      <c r="J189" s="1423">
        <v>40.42401036148712</v>
      </c>
      <c r="L189" s="1425"/>
      <c r="M189" s="1426"/>
    </row>
    <row r="190" spans="1:13" s="1424" customFormat="1" ht="15" customHeight="1">
      <c r="A190" s="1427" t="s">
        <v>1333</v>
      </c>
      <c r="B190" s="1428" t="s">
        <v>1334</v>
      </c>
      <c r="C190" s="1423">
        <v>0</v>
      </c>
      <c r="D190" s="1423">
        <v>0</v>
      </c>
      <c r="E190" s="1423">
        <v>0</v>
      </c>
      <c r="F190" s="1423">
        <v>1.1927971906851342</v>
      </c>
      <c r="G190" s="1423">
        <v>0.20354485366572769</v>
      </c>
      <c r="H190" s="1423">
        <v>12.664565964990507</v>
      </c>
      <c r="I190" s="1423">
        <v>13.564537830870231</v>
      </c>
      <c r="J190" s="1423">
        <v>27.625445840211597</v>
      </c>
      <c r="L190" s="1425"/>
      <c r="M190" s="1426"/>
    </row>
    <row r="191" spans="1:13" s="1424" customFormat="1" ht="15" customHeight="1">
      <c r="A191" s="1427" t="s">
        <v>1335</v>
      </c>
      <c r="B191" s="1428" t="s">
        <v>1336</v>
      </c>
      <c r="C191" s="1423">
        <v>0</v>
      </c>
      <c r="D191" s="1423">
        <v>0</v>
      </c>
      <c r="E191" s="1423">
        <v>0</v>
      </c>
      <c r="F191" s="1423">
        <v>1.2618434635609235</v>
      </c>
      <c r="G191" s="1423">
        <v>0.61561850780971228</v>
      </c>
      <c r="H191" s="1423">
        <v>39.57529015350827</v>
      </c>
      <c r="I191" s="1423">
        <v>42.250957489759202</v>
      </c>
      <c r="J191" s="1423">
        <v>83.703709614638115</v>
      </c>
      <c r="L191" s="1425"/>
      <c r="M191" s="1426"/>
    </row>
    <row r="192" spans="1:13" s="1424" customFormat="1" ht="15" customHeight="1">
      <c r="A192" s="1427" t="s">
        <v>1337</v>
      </c>
      <c r="B192" s="1428" t="s">
        <v>1338</v>
      </c>
      <c r="C192" s="1423">
        <v>0</v>
      </c>
      <c r="D192" s="1423">
        <v>0</v>
      </c>
      <c r="E192" s="1423">
        <v>0</v>
      </c>
      <c r="F192" s="1423">
        <v>0.41907855167072411</v>
      </c>
      <c r="G192" s="1423">
        <v>1.7209682784688074</v>
      </c>
      <c r="H192" s="1423">
        <v>8.1222131519535914</v>
      </c>
      <c r="I192" s="1423">
        <v>19.174514600720958</v>
      </c>
      <c r="J192" s="1423">
        <v>29.436774582814081</v>
      </c>
      <c r="L192" s="1425"/>
      <c r="M192" s="1426"/>
    </row>
    <row r="193" spans="1:13" s="1424" customFormat="1" ht="15" customHeight="1">
      <c r="A193" s="1427" t="s">
        <v>1339</v>
      </c>
      <c r="B193" s="1428" t="s">
        <v>1340</v>
      </c>
      <c r="C193" s="1423">
        <v>0</v>
      </c>
      <c r="D193" s="1423">
        <v>0</v>
      </c>
      <c r="E193" s="1423">
        <v>0</v>
      </c>
      <c r="F193" s="1423">
        <v>0.62777282088733188</v>
      </c>
      <c r="G193" s="1423">
        <v>0.31836004726499034</v>
      </c>
      <c r="H193" s="1423">
        <v>22.517784423921849</v>
      </c>
      <c r="I193" s="1423">
        <v>27.740864890613317</v>
      </c>
      <c r="J193" s="1423">
        <v>51.204782182687488</v>
      </c>
      <c r="L193" s="1425"/>
      <c r="M193" s="1426"/>
    </row>
    <row r="194" spans="1:13" s="1424" customFormat="1" ht="15" customHeight="1">
      <c r="A194" s="1427" t="s">
        <v>1341</v>
      </c>
      <c r="B194" s="1428" t="s">
        <v>1342</v>
      </c>
      <c r="C194" s="1423">
        <v>0</v>
      </c>
      <c r="D194" s="1423">
        <v>0</v>
      </c>
      <c r="E194" s="1423">
        <v>0</v>
      </c>
      <c r="F194" s="1423">
        <v>3.2941527787469682</v>
      </c>
      <c r="G194" s="1423">
        <v>0.28462570459331682</v>
      </c>
      <c r="H194" s="1423">
        <v>11.830638449122532</v>
      </c>
      <c r="I194" s="1423">
        <v>12.847337307170875</v>
      </c>
      <c r="J194" s="1423">
        <v>28.256754239633693</v>
      </c>
      <c r="L194" s="1425"/>
      <c r="M194" s="1426"/>
    </row>
    <row r="195" spans="1:13" s="1424" customFormat="1" ht="15" customHeight="1">
      <c r="A195" s="1427" t="s">
        <v>1343</v>
      </c>
      <c r="B195" s="1428" t="s">
        <v>1344</v>
      </c>
      <c r="C195" s="1423">
        <v>0</v>
      </c>
      <c r="D195" s="1423">
        <v>0</v>
      </c>
      <c r="E195" s="1423">
        <v>0</v>
      </c>
      <c r="F195" s="1423">
        <v>0.47926259108270519</v>
      </c>
      <c r="G195" s="1423">
        <v>0.10514188892126586</v>
      </c>
      <c r="H195" s="1423">
        <v>18.840352664126744</v>
      </c>
      <c r="I195" s="1423">
        <v>24.281836239401258</v>
      </c>
      <c r="J195" s="1423">
        <v>43.706593383531974</v>
      </c>
      <c r="L195" s="1425"/>
      <c r="M195" s="1426"/>
    </row>
    <row r="196" spans="1:13" s="1424" customFormat="1" ht="15" customHeight="1">
      <c r="A196" s="1427" t="s">
        <v>1345</v>
      </c>
      <c r="B196" s="1428" t="s">
        <v>1346</v>
      </c>
      <c r="C196" s="1423">
        <v>0</v>
      </c>
      <c r="D196" s="1423">
        <v>0</v>
      </c>
      <c r="E196" s="1423">
        <v>0</v>
      </c>
      <c r="F196" s="1423">
        <v>0.11769119748568906</v>
      </c>
      <c r="G196" s="1423">
        <v>1.0671247675983936E-2</v>
      </c>
      <c r="H196" s="1423">
        <v>1.1148356462960083</v>
      </c>
      <c r="I196" s="1423">
        <v>10.261349870529662</v>
      </c>
      <c r="J196" s="1423">
        <v>11.504547961987344</v>
      </c>
      <c r="L196" s="1425"/>
      <c r="M196" s="1426"/>
    </row>
    <row r="197" spans="1:13" s="1424" customFormat="1" ht="15" customHeight="1">
      <c r="A197" s="1427" t="s">
        <v>1347</v>
      </c>
      <c r="B197" s="1428" t="s">
        <v>1348</v>
      </c>
      <c r="C197" s="1423">
        <v>0</v>
      </c>
      <c r="D197" s="1423">
        <v>0</v>
      </c>
      <c r="E197" s="1423">
        <v>0</v>
      </c>
      <c r="F197" s="1423">
        <v>8.3841892279812438</v>
      </c>
      <c r="G197" s="1423">
        <v>3.5787325423808989</v>
      </c>
      <c r="H197" s="1423">
        <v>25.752555827576884</v>
      </c>
      <c r="I197" s="1423">
        <v>23.873902707597736</v>
      </c>
      <c r="J197" s="1423">
        <v>61.589380305536764</v>
      </c>
      <c r="L197" s="1425"/>
      <c r="M197" s="1426"/>
    </row>
    <row r="198" spans="1:13" s="1424" customFormat="1" ht="15" customHeight="1">
      <c r="A198" s="1427" t="s">
        <v>1349</v>
      </c>
      <c r="B198" s="1428" t="s">
        <v>1350</v>
      </c>
      <c r="C198" s="1423">
        <v>0</v>
      </c>
      <c r="D198" s="1423">
        <v>0</v>
      </c>
      <c r="E198" s="1423">
        <v>0</v>
      </c>
      <c r="F198" s="1423">
        <v>0.29119454740063927</v>
      </c>
      <c r="G198" s="1423">
        <v>3.3194021919038441</v>
      </c>
      <c r="H198" s="1423">
        <v>19.359005767624257</v>
      </c>
      <c r="I198" s="1423">
        <v>20.780985823074197</v>
      </c>
      <c r="J198" s="1423">
        <v>43.750588330002941</v>
      </c>
      <c r="L198" s="1425"/>
      <c r="M198" s="1426"/>
    </row>
    <row r="199" spans="1:13" s="1424" customFormat="1" ht="15" customHeight="1">
      <c r="A199" s="1427" t="s">
        <v>1351</v>
      </c>
      <c r="B199" s="1428" t="s">
        <v>1352</v>
      </c>
      <c r="C199" s="1423">
        <v>0</v>
      </c>
      <c r="D199" s="1423">
        <v>0</v>
      </c>
      <c r="E199" s="1423">
        <v>0</v>
      </c>
      <c r="F199" s="1423">
        <v>1.8896364153788667</v>
      </c>
      <c r="G199" s="1423">
        <v>0.95359140130768161</v>
      </c>
      <c r="H199" s="1423">
        <v>23.500301420313335</v>
      </c>
      <c r="I199" s="1423">
        <v>14.658406894203921</v>
      </c>
      <c r="J199" s="1423">
        <v>41.001936131203806</v>
      </c>
      <c r="L199" s="1425"/>
      <c r="M199" s="1426"/>
    </row>
    <row r="200" spans="1:13" s="1431" customFormat="1" ht="15" customHeight="1">
      <c r="A200" s="1429" t="s">
        <v>1353</v>
      </c>
      <c r="B200" s="1430" t="s">
        <v>1354</v>
      </c>
      <c r="C200" s="1423">
        <v>0</v>
      </c>
      <c r="D200" s="1423">
        <v>0</v>
      </c>
      <c r="E200" s="1423">
        <v>0</v>
      </c>
      <c r="F200" s="1423">
        <v>0</v>
      </c>
      <c r="G200" s="1423">
        <v>0</v>
      </c>
      <c r="H200" s="1423">
        <v>10.243060501639677</v>
      </c>
      <c r="I200" s="1423">
        <v>3.2006010610471205</v>
      </c>
      <c r="J200" s="1423">
        <v>13.443661562686797</v>
      </c>
      <c r="L200" s="1425"/>
      <c r="M200" s="1426"/>
    </row>
    <row r="201" spans="1:13" s="1431" customFormat="1" ht="15" customHeight="1">
      <c r="A201" s="1429" t="s">
        <v>1355</v>
      </c>
      <c r="B201" s="1430" t="s">
        <v>1356</v>
      </c>
      <c r="C201" s="1423">
        <v>0</v>
      </c>
      <c r="D201" s="1423">
        <v>0</v>
      </c>
      <c r="E201" s="1423">
        <v>0</v>
      </c>
      <c r="F201" s="1423">
        <v>7.290519612289363</v>
      </c>
      <c r="G201" s="1423">
        <v>0.19322535548828826</v>
      </c>
      <c r="H201" s="1423">
        <v>7.8912442126742972</v>
      </c>
      <c r="I201" s="1423">
        <v>6.1388175630231174</v>
      </c>
      <c r="J201" s="1423">
        <v>21.513806743475065</v>
      </c>
      <c r="L201" s="1425"/>
      <c r="M201" s="1426"/>
    </row>
    <row r="202" spans="1:13" s="1431" customFormat="1" ht="15" customHeight="1">
      <c r="A202" s="1429" t="s">
        <v>1357</v>
      </c>
      <c r="B202" s="1430" t="s">
        <v>1358</v>
      </c>
      <c r="C202" s="1423">
        <v>0</v>
      </c>
      <c r="D202" s="1423">
        <v>0</v>
      </c>
      <c r="E202" s="1423">
        <v>0</v>
      </c>
      <c r="F202" s="1423">
        <v>2.3540964028403439</v>
      </c>
      <c r="G202" s="1423">
        <v>0</v>
      </c>
      <c r="H202" s="1423">
        <v>0.24280111921888431</v>
      </c>
      <c r="I202" s="1423">
        <v>2.2794465107055153</v>
      </c>
      <c r="J202" s="1423">
        <v>4.8763440327647434</v>
      </c>
      <c r="L202" s="1425"/>
      <c r="M202" s="1426"/>
    </row>
    <row r="203" spans="1:13" s="1424" customFormat="1" ht="15" customHeight="1">
      <c r="A203" s="1427" t="s">
        <v>1359</v>
      </c>
      <c r="B203" s="1428" t="s">
        <v>1360</v>
      </c>
      <c r="C203" s="1423">
        <v>0</v>
      </c>
      <c r="D203" s="1423">
        <v>0</v>
      </c>
      <c r="E203" s="1423">
        <v>0</v>
      </c>
      <c r="F203" s="1423">
        <v>0</v>
      </c>
      <c r="G203" s="1423">
        <v>0.33197026244293842</v>
      </c>
      <c r="H203" s="1423">
        <v>3.2181313438571393</v>
      </c>
      <c r="I203" s="1423">
        <v>9.0431824223931336</v>
      </c>
      <c r="J203" s="1423">
        <v>12.593284028693212</v>
      </c>
      <c r="L203" s="1425"/>
      <c r="M203" s="1426"/>
    </row>
    <row r="204" spans="1:13" s="1424" customFormat="1" ht="15" customHeight="1">
      <c r="A204" s="1427" t="s">
        <v>1361</v>
      </c>
      <c r="B204" s="1428" t="s">
        <v>1362</v>
      </c>
      <c r="C204" s="1423">
        <v>0</v>
      </c>
      <c r="D204" s="1423">
        <v>0</v>
      </c>
      <c r="E204" s="1423">
        <v>0</v>
      </c>
      <c r="F204" s="1423">
        <v>0</v>
      </c>
      <c r="G204" s="1423">
        <v>0</v>
      </c>
      <c r="H204" s="1423">
        <v>4.9660324637349325</v>
      </c>
      <c r="I204" s="1423">
        <v>3.2845211353540131</v>
      </c>
      <c r="J204" s="1423">
        <v>8.2505535990889456</v>
      </c>
      <c r="L204" s="1425"/>
      <c r="M204" s="1426"/>
    </row>
    <row r="205" spans="1:13" s="1424" customFormat="1" ht="15" customHeight="1">
      <c r="A205" s="1427" t="s">
        <v>1363</v>
      </c>
      <c r="B205" s="1428" t="s">
        <v>1364</v>
      </c>
      <c r="C205" s="1423">
        <v>0</v>
      </c>
      <c r="D205" s="1423">
        <v>0</v>
      </c>
      <c r="E205" s="1423">
        <v>0</v>
      </c>
      <c r="F205" s="1423">
        <v>0</v>
      </c>
      <c r="G205" s="1423">
        <v>0</v>
      </c>
      <c r="H205" s="1423">
        <v>6.0555944956961563</v>
      </c>
      <c r="I205" s="1423">
        <v>4.8504262839668106</v>
      </c>
      <c r="J205" s="1423">
        <v>10.906020779662967</v>
      </c>
      <c r="L205" s="1425"/>
      <c r="M205" s="1426"/>
    </row>
    <row r="206" spans="1:13" s="1424" customFormat="1" ht="15" customHeight="1">
      <c r="A206" s="1427" t="s">
        <v>1365</v>
      </c>
      <c r="B206" s="1428" t="s">
        <v>1366</v>
      </c>
      <c r="C206" s="1423">
        <v>0</v>
      </c>
      <c r="D206" s="1423">
        <v>0</v>
      </c>
      <c r="E206" s="1423">
        <v>0</v>
      </c>
      <c r="F206" s="1423">
        <v>13.415971595742217</v>
      </c>
      <c r="G206" s="1423">
        <v>0.79155843740690379</v>
      </c>
      <c r="H206" s="1423">
        <v>10.042206467819467</v>
      </c>
      <c r="I206" s="1423">
        <v>13.690967945367188</v>
      </c>
      <c r="J206" s="1423">
        <v>37.940704446335772</v>
      </c>
      <c r="L206" s="1425"/>
      <c r="M206" s="1426"/>
    </row>
    <row r="207" spans="1:13" s="1424" customFormat="1" ht="15" customHeight="1">
      <c r="A207" s="1427" t="s">
        <v>1367</v>
      </c>
      <c r="B207" s="1428" t="s">
        <v>1368</v>
      </c>
      <c r="C207" s="1423">
        <v>0</v>
      </c>
      <c r="D207" s="1423">
        <v>0</v>
      </c>
      <c r="E207" s="1423">
        <v>0</v>
      </c>
      <c r="F207" s="1423">
        <v>6.5408888975425225E-2</v>
      </c>
      <c r="G207" s="1423">
        <v>0.24909056678778399</v>
      </c>
      <c r="H207" s="1423">
        <v>7.8982505279484529</v>
      </c>
      <c r="I207" s="1423">
        <v>7.16828175476964</v>
      </c>
      <c r="J207" s="1423">
        <v>15.381031738481301</v>
      </c>
      <c r="L207" s="1425"/>
      <c r="M207" s="1426"/>
    </row>
    <row r="208" spans="1:13" s="1424" customFormat="1" ht="15" customHeight="1">
      <c r="A208" s="1427" t="s">
        <v>1369</v>
      </c>
      <c r="B208" s="1428" t="s">
        <v>1370</v>
      </c>
      <c r="C208" s="1423">
        <v>0</v>
      </c>
      <c r="D208" s="1423">
        <v>0</v>
      </c>
      <c r="E208" s="1423">
        <v>0</v>
      </c>
      <c r="F208" s="1423">
        <v>0</v>
      </c>
      <c r="G208" s="1423">
        <v>0</v>
      </c>
      <c r="H208" s="1423">
        <v>0.19207597697064643</v>
      </c>
      <c r="I208" s="1423">
        <v>0.8033055246271199</v>
      </c>
      <c r="J208" s="1423">
        <v>0.99538150159776628</v>
      </c>
      <c r="L208" s="1425"/>
      <c r="M208" s="1426"/>
    </row>
    <row r="209" spans="1:13" s="1424" customFormat="1" ht="15" customHeight="1">
      <c r="A209" s="1427" t="s">
        <v>1371</v>
      </c>
      <c r="B209" s="1428" t="s">
        <v>1372</v>
      </c>
      <c r="C209" s="1423">
        <v>0</v>
      </c>
      <c r="D209" s="1423">
        <v>0</v>
      </c>
      <c r="E209" s="1423">
        <v>0</v>
      </c>
      <c r="F209" s="1423">
        <v>0</v>
      </c>
      <c r="G209" s="1423">
        <v>0</v>
      </c>
      <c r="H209" s="1423">
        <v>7.1189127939566186</v>
      </c>
      <c r="I209" s="1423">
        <v>1.8503372505591453</v>
      </c>
      <c r="J209" s="1423">
        <v>8.9692500445157641</v>
      </c>
      <c r="L209" s="1425"/>
      <c r="M209" s="1426"/>
    </row>
    <row r="210" spans="1:13" s="1424" customFormat="1" ht="15" customHeight="1">
      <c r="A210" s="1427" t="s">
        <v>1373</v>
      </c>
      <c r="B210" s="1428" t="s">
        <v>1374</v>
      </c>
      <c r="C210" s="1423">
        <v>0</v>
      </c>
      <c r="D210" s="1423">
        <v>0</v>
      </c>
      <c r="E210" s="1423">
        <v>0</v>
      </c>
      <c r="F210" s="1423">
        <v>0</v>
      </c>
      <c r="G210" s="1423">
        <v>0</v>
      </c>
      <c r="H210" s="1423">
        <v>9.3163735471910627</v>
      </c>
      <c r="I210" s="1423">
        <v>36.869035035796486</v>
      </c>
      <c r="J210" s="1423">
        <v>46.185408582987549</v>
      </c>
      <c r="L210" s="1425"/>
      <c r="M210" s="1426"/>
    </row>
    <row r="211" spans="1:13" s="1424" customFormat="1" ht="15" customHeight="1">
      <c r="A211" s="1427" t="s">
        <v>1375</v>
      </c>
      <c r="B211" s="1428" t="s">
        <v>1376</v>
      </c>
      <c r="C211" s="1423">
        <v>0</v>
      </c>
      <c r="D211" s="1423">
        <v>0</v>
      </c>
      <c r="E211" s="1423">
        <v>0</v>
      </c>
      <c r="F211" s="1423">
        <v>0.57457356999043385</v>
      </c>
      <c r="G211" s="1423">
        <v>1.0147802541453428</v>
      </c>
      <c r="H211" s="1423">
        <v>26.693192293398177</v>
      </c>
      <c r="I211" s="1423">
        <v>27.741330492751352</v>
      </c>
      <c r="J211" s="1423">
        <v>56.023876610285306</v>
      </c>
      <c r="L211" s="1425"/>
      <c r="M211" s="1426"/>
    </row>
    <row r="212" spans="1:13" s="1424" customFormat="1" ht="15" customHeight="1">
      <c r="A212" s="1427" t="s">
        <v>1377</v>
      </c>
      <c r="B212" s="1428" t="s">
        <v>1378</v>
      </c>
      <c r="C212" s="1423">
        <v>0</v>
      </c>
      <c r="D212" s="1423">
        <v>0</v>
      </c>
      <c r="E212" s="1423">
        <v>0</v>
      </c>
      <c r="F212" s="1423">
        <v>7.5138016621999988</v>
      </c>
      <c r="G212" s="1423">
        <v>3.82571469886454E-2</v>
      </c>
      <c r="H212" s="1423">
        <v>17.745132825074496</v>
      </c>
      <c r="I212" s="1423">
        <v>17.270892510754642</v>
      </c>
      <c r="J212" s="1423">
        <v>42.568084145017778</v>
      </c>
      <c r="L212" s="1425"/>
      <c r="M212" s="1426"/>
    </row>
    <row r="213" spans="1:13" s="1424" customFormat="1" ht="15" customHeight="1">
      <c r="A213" s="1427" t="s">
        <v>1379</v>
      </c>
      <c r="B213" s="1428" t="s">
        <v>1380</v>
      </c>
      <c r="C213" s="1423">
        <v>0</v>
      </c>
      <c r="D213" s="1423">
        <v>0</v>
      </c>
      <c r="E213" s="1423">
        <v>0</v>
      </c>
      <c r="F213" s="1423">
        <v>0</v>
      </c>
      <c r="G213" s="1423">
        <v>0.37008545737325099</v>
      </c>
      <c r="H213" s="1423">
        <v>5.3645132029729945</v>
      </c>
      <c r="I213" s="1423">
        <v>4.7062059132408125</v>
      </c>
      <c r="J213" s="1423">
        <v>10.440804573587059</v>
      </c>
      <c r="L213" s="1425"/>
      <c r="M213" s="1426"/>
    </row>
    <row r="214" spans="1:13" s="1424" customFormat="1" ht="15" customHeight="1">
      <c r="A214" s="1427" t="s">
        <v>1381</v>
      </c>
      <c r="B214" s="1428" t="s">
        <v>1382</v>
      </c>
      <c r="C214" s="1423">
        <v>0</v>
      </c>
      <c r="D214" s="1423">
        <v>0</v>
      </c>
      <c r="E214" s="1423">
        <v>0</v>
      </c>
      <c r="F214" s="1423">
        <v>0</v>
      </c>
      <c r="G214" s="1423">
        <v>1.2405883412632748</v>
      </c>
      <c r="H214" s="1423">
        <v>5.7068928339732441</v>
      </c>
      <c r="I214" s="1423">
        <v>12.731655190542041</v>
      </c>
      <c r="J214" s="1423">
        <v>19.679136365778561</v>
      </c>
      <c r="L214" s="1425"/>
      <c r="M214" s="1426"/>
    </row>
    <row r="215" spans="1:13" s="1424" customFormat="1" ht="15" customHeight="1">
      <c r="A215" s="1427" t="s">
        <v>1383</v>
      </c>
      <c r="B215" s="1428" t="s">
        <v>1384</v>
      </c>
      <c r="C215" s="1423">
        <v>0</v>
      </c>
      <c r="D215" s="1423">
        <v>0</v>
      </c>
      <c r="E215" s="1423">
        <v>0</v>
      </c>
      <c r="F215" s="1423">
        <v>3.1860445801189488</v>
      </c>
      <c r="G215" s="1423">
        <v>0</v>
      </c>
      <c r="H215" s="1423">
        <v>3.1974914688322524</v>
      </c>
      <c r="I215" s="1423">
        <v>18.861930425902369</v>
      </c>
      <c r="J215" s="1423">
        <v>25.245466474853572</v>
      </c>
      <c r="L215" s="1425"/>
      <c r="M215" s="1426"/>
    </row>
    <row r="216" spans="1:13" s="1424" customFormat="1" ht="15" customHeight="1">
      <c r="A216" s="1427" t="s">
        <v>1385</v>
      </c>
      <c r="B216" s="1428" t="s">
        <v>1386</v>
      </c>
      <c r="C216" s="1423">
        <v>0</v>
      </c>
      <c r="D216" s="1423">
        <v>0</v>
      </c>
      <c r="E216" s="1423">
        <v>0</v>
      </c>
      <c r="F216" s="1423">
        <v>4.4545736740162329</v>
      </c>
      <c r="G216" s="1423">
        <v>0.96567661419003326</v>
      </c>
      <c r="H216" s="1423">
        <v>53.442588839097695</v>
      </c>
      <c r="I216" s="1423">
        <v>44.454100251615507</v>
      </c>
      <c r="J216" s="1423">
        <v>103.31693937891947</v>
      </c>
      <c r="L216" s="1425"/>
      <c r="M216" s="1426"/>
    </row>
    <row r="217" spans="1:13" s="1424" customFormat="1" ht="15" customHeight="1">
      <c r="A217" s="1427" t="s">
        <v>1387</v>
      </c>
      <c r="B217" s="1428" t="s">
        <v>1388</v>
      </c>
      <c r="C217" s="1423">
        <v>0</v>
      </c>
      <c r="D217" s="1423">
        <v>0</v>
      </c>
      <c r="E217" s="1423">
        <v>0</v>
      </c>
      <c r="F217" s="1423">
        <v>0</v>
      </c>
      <c r="G217" s="1423">
        <v>0.48077892300469388</v>
      </c>
      <c r="H217" s="1423">
        <v>51.413903855302586</v>
      </c>
      <c r="I217" s="1423">
        <v>67.069313746879516</v>
      </c>
      <c r="J217" s="1423">
        <v>118.96399652518679</v>
      </c>
      <c r="L217" s="1425"/>
      <c r="M217" s="1426"/>
    </row>
    <row r="218" spans="1:13" s="1424" customFormat="1" ht="15" customHeight="1">
      <c r="A218" s="1427" t="s">
        <v>1389</v>
      </c>
      <c r="B218" s="1428" t="s">
        <v>1390</v>
      </c>
      <c r="C218" s="1423">
        <v>0</v>
      </c>
      <c r="D218" s="1423">
        <v>0</v>
      </c>
      <c r="E218" s="1423">
        <v>0</v>
      </c>
      <c r="F218" s="1423">
        <v>0.50320479814304075</v>
      </c>
      <c r="G218" s="1423">
        <v>0.92837726595743819</v>
      </c>
      <c r="H218" s="1423">
        <v>28.347744799371355</v>
      </c>
      <c r="I218" s="1423">
        <v>34.150876046897643</v>
      </c>
      <c r="J218" s="1423">
        <v>63.930202910369474</v>
      </c>
      <c r="L218" s="1425"/>
      <c r="M218" s="1426"/>
    </row>
    <row r="219" spans="1:13" s="1424" customFormat="1" ht="15" customHeight="1">
      <c r="A219" s="1427" t="s">
        <v>1391</v>
      </c>
      <c r="B219" s="1428" t="s">
        <v>1392</v>
      </c>
      <c r="C219" s="1423">
        <v>0</v>
      </c>
      <c r="D219" s="1423">
        <v>0</v>
      </c>
      <c r="E219" s="1423">
        <v>0</v>
      </c>
      <c r="F219" s="1423">
        <v>0</v>
      </c>
      <c r="G219" s="1423">
        <v>2.1335100246977132E-2</v>
      </c>
      <c r="H219" s="1423">
        <v>6.0798017563323548</v>
      </c>
      <c r="I219" s="1423">
        <v>15.08762474730716</v>
      </c>
      <c r="J219" s="1423">
        <v>21.188761603886491</v>
      </c>
      <c r="L219" s="1425"/>
      <c r="M219" s="1426"/>
    </row>
    <row r="220" spans="1:13" s="1424" customFormat="1" ht="15" customHeight="1">
      <c r="A220" s="1427" t="s">
        <v>1393</v>
      </c>
      <c r="B220" s="1428" t="s">
        <v>1394</v>
      </c>
      <c r="C220" s="1423">
        <v>0</v>
      </c>
      <c r="D220" s="1423">
        <v>0</v>
      </c>
      <c r="E220" s="1423">
        <v>0</v>
      </c>
      <c r="F220" s="1423">
        <v>0.34811151463512591</v>
      </c>
      <c r="G220" s="1423">
        <v>1.0581598812365312</v>
      </c>
      <c r="H220" s="1423">
        <v>13.631223335785347</v>
      </c>
      <c r="I220" s="1423">
        <v>14.847297708548195</v>
      </c>
      <c r="J220" s="1423">
        <v>29.884792440205199</v>
      </c>
      <c r="L220" s="1425"/>
      <c r="M220" s="1426"/>
    </row>
    <row r="221" spans="1:13" s="1424" customFormat="1" ht="15" customHeight="1">
      <c r="A221" s="1427" t="s">
        <v>1395</v>
      </c>
      <c r="B221" s="1428" t="s">
        <v>1396</v>
      </c>
      <c r="C221" s="1423">
        <v>0</v>
      </c>
      <c r="D221" s="1423">
        <v>0</v>
      </c>
      <c r="E221" s="1423">
        <v>0</v>
      </c>
      <c r="F221" s="1423">
        <v>0.35391423088057111</v>
      </c>
      <c r="G221" s="1423">
        <v>0.20502802794966221</v>
      </c>
      <c r="H221" s="1423">
        <v>7.1164867702814645</v>
      </c>
      <c r="I221" s="1423">
        <v>20.40652782834416</v>
      </c>
      <c r="J221" s="1423">
        <v>28.081956857455857</v>
      </c>
      <c r="L221" s="1425"/>
      <c r="M221" s="1426"/>
    </row>
    <row r="222" spans="1:13" s="1424" customFormat="1" ht="15" customHeight="1">
      <c r="A222" s="1427" t="s">
        <v>1397</v>
      </c>
      <c r="B222" s="1428" t="s">
        <v>1398</v>
      </c>
      <c r="C222" s="1423">
        <v>0</v>
      </c>
      <c r="D222" s="1423">
        <v>0</v>
      </c>
      <c r="E222" s="1423">
        <v>0</v>
      </c>
      <c r="F222" s="1423">
        <v>5.6735537716115179</v>
      </c>
      <c r="G222" s="1423">
        <v>0.78800224021141729</v>
      </c>
      <c r="H222" s="1423">
        <v>17.931997093050352</v>
      </c>
      <c r="I222" s="1423">
        <v>46.533263333871112</v>
      </c>
      <c r="J222" s="1423">
        <v>70.926816438744396</v>
      </c>
      <c r="L222" s="1425"/>
      <c r="M222" s="1426"/>
    </row>
    <row r="223" spans="1:13" s="1424" customFormat="1" ht="15" customHeight="1">
      <c r="A223" s="1427" t="s">
        <v>1399</v>
      </c>
      <c r="B223" s="1428" t="s">
        <v>1400</v>
      </c>
      <c r="C223" s="1423">
        <v>3.9288010017219697</v>
      </c>
      <c r="D223" s="1423">
        <v>0</v>
      </c>
      <c r="E223" s="1423">
        <v>0</v>
      </c>
      <c r="F223" s="1423">
        <v>5.4257454050375804</v>
      </c>
      <c r="G223" s="1423">
        <v>0</v>
      </c>
      <c r="H223" s="1423">
        <v>39.336365736249768</v>
      </c>
      <c r="I223" s="1423">
        <v>138.18950858033585</v>
      </c>
      <c r="J223" s="1423">
        <v>186.88042072334517</v>
      </c>
      <c r="L223" s="1425"/>
      <c r="M223" s="1426"/>
    </row>
    <row r="224" spans="1:13" s="1424" customFormat="1" ht="15" customHeight="1">
      <c r="A224" s="1427" t="s">
        <v>1401</v>
      </c>
      <c r="B224" s="1428" t="s">
        <v>1402</v>
      </c>
      <c r="C224" s="1423">
        <v>0</v>
      </c>
      <c r="D224" s="1423">
        <v>0</v>
      </c>
      <c r="E224" s="1423">
        <v>0</v>
      </c>
      <c r="F224" s="1423">
        <v>0</v>
      </c>
      <c r="G224" s="1423">
        <v>0</v>
      </c>
      <c r="H224" s="1423">
        <v>9.6540471027975467</v>
      </c>
      <c r="I224" s="1423">
        <v>35.713213708417641</v>
      </c>
      <c r="J224" s="1423">
        <v>45.367260811215189</v>
      </c>
      <c r="L224" s="1425"/>
      <c r="M224" s="1426"/>
    </row>
    <row r="225" spans="1:13" s="1424" customFormat="1" ht="15" customHeight="1">
      <c r="A225" s="1427" t="s">
        <v>1403</v>
      </c>
      <c r="B225" s="1428" t="s">
        <v>1404</v>
      </c>
      <c r="C225" s="1423">
        <v>0</v>
      </c>
      <c r="D225" s="1423">
        <v>0</v>
      </c>
      <c r="E225" s="1423">
        <v>0</v>
      </c>
      <c r="F225" s="1423">
        <v>1.5226182570035904</v>
      </c>
      <c r="G225" s="1423">
        <v>0.20995793828895862</v>
      </c>
      <c r="H225" s="1423">
        <v>4.7357557110404702</v>
      </c>
      <c r="I225" s="1423">
        <v>26.486363803545956</v>
      </c>
      <c r="J225" s="1423">
        <v>32.954695709878976</v>
      </c>
      <c r="L225" s="1425"/>
      <c r="M225" s="1426"/>
    </row>
    <row r="226" spans="1:13" s="1424" customFormat="1" ht="15" customHeight="1">
      <c r="A226" s="1427" t="s">
        <v>1405</v>
      </c>
      <c r="B226" s="1428" t="s">
        <v>1406</v>
      </c>
      <c r="C226" s="1423">
        <v>0</v>
      </c>
      <c r="D226" s="1423">
        <v>0</v>
      </c>
      <c r="E226" s="1423">
        <v>0</v>
      </c>
      <c r="F226" s="1423">
        <v>0.64418489007418567</v>
      </c>
      <c r="G226" s="1423">
        <v>0.44030987971397467</v>
      </c>
      <c r="H226" s="1423">
        <v>29.178484783584317</v>
      </c>
      <c r="I226" s="1423">
        <v>49.799906095525323</v>
      </c>
      <c r="J226" s="1423">
        <v>80.062885648897804</v>
      </c>
      <c r="L226" s="1425"/>
      <c r="M226" s="1426"/>
    </row>
    <row r="227" spans="1:13" s="1424" customFormat="1" ht="15" customHeight="1">
      <c r="A227" s="1427" t="s">
        <v>1407</v>
      </c>
      <c r="B227" s="1428" t="s">
        <v>1408</v>
      </c>
      <c r="C227" s="1423">
        <v>0</v>
      </c>
      <c r="D227" s="1423">
        <v>0</v>
      </c>
      <c r="E227" s="1423">
        <v>0</v>
      </c>
      <c r="F227" s="1423">
        <v>0</v>
      </c>
      <c r="G227" s="1423">
        <v>3.5756564898174747E-2</v>
      </c>
      <c r="H227" s="1423">
        <v>35.831357963599999</v>
      </c>
      <c r="I227" s="1423">
        <v>67.115667081594751</v>
      </c>
      <c r="J227" s="1423">
        <v>102.98278161009293</v>
      </c>
      <c r="L227" s="1425"/>
      <c r="M227" s="1426"/>
    </row>
    <row r="228" spans="1:13" s="1424" customFormat="1" ht="15" customHeight="1">
      <c r="A228" s="1427" t="s">
        <v>1409</v>
      </c>
      <c r="B228" s="1428" t="s">
        <v>1410</v>
      </c>
      <c r="C228" s="1423">
        <v>0</v>
      </c>
      <c r="D228" s="1423">
        <v>0</v>
      </c>
      <c r="E228" s="1423">
        <v>0</v>
      </c>
      <c r="F228" s="1423">
        <v>0.33315975219989963</v>
      </c>
      <c r="G228" s="1423">
        <v>1.8191967063584793</v>
      </c>
      <c r="H228" s="1423">
        <v>2.8839249203774271</v>
      </c>
      <c r="I228" s="1423">
        <v>7.3960082411303283</v>
      </c>
      <c r="J228" s="1423">
        <v>12.432289620066134</v>
      </c>
      <c r="L228" s="1425"/>
      <c r="M228" s="1426"/>
    </row>
    <row r="229" spans="1:13" s="1424" customFormat="1" ht="15" customHeight="1">
      <c r="A229" s="1427" t="s">
        <v>1411</v>
      </c>
      <c r="B229" s="1428" t="s">
        <v>1412</v>
      </c>
      <c r="C229" s="1423">
        <v>0</v>
      </c>
      <c r="D229" s="1423">
        <v>0</v>
      </c>
      <c r="E229" s="1423">
        <v>0</v>
      </c>
      <c r="F229" s="1423">
        <v>4.7358938797750492</v>
      </c>
      <c r="G229" s="1423">
        <v>0</v>
      </c>
      <c r="H229" s="1423">
        <v>11.966986365146552</v>
      </c>
      <c r="I229" s="1423">
        <v>27.520918195023313</v>
      </c>
      <c r="J229" s="1423">
        <v>44.223798439944915</v>
      </c>
      <c r="L229" s="1425"/>
      <c r="M229" s="1426"/>
    </row>
    <row r="230" spans="1:13" s="1424" customFormat="1" ht="15" customHeight="1">
      <c r="A230" s="1427" t="s">
        <v>1413</v>
      </c>
      <c r="B230" s="1428" t="s">
        <v>1414</v>
      </c>
      <c r="C230" s="1423">
        <v>0</v>
      </c>
      <c r="D230" s="1423">
        <v>0</v>
      </c>
      <c r="E230" s="1423">
        <v>0</v>
      </c>
      <c r="F230" s="1423">
        <v>0</v>
      </c>
      <c r="G230" s="1423">
        <v>0</v>
      </c>
      <c r="H230" s="1423">
        <v>0.76720939474599004</v>
      </c>
      <c r="I230" s="1423">
        <v>0.44721142312726142</v>
      </c>
      <c r="J230" s="1423">
        <v>1.2144208178732514</v>
      </c>
      <c r="L230" s="1425"/>
      <c r="M230" s="1426"/>
    </row>
    <row r="231" spans="1:13" s="1424" customFormat="1" ht="15" customHeight="1">
      <c r="A231" s="1427" t="s">
        <v>1415</v>
      </c>
      <c r="B231" s="1428" t="s">
        <v>1416</v>
      </c>
      <c r="C231" s="1423">
        <v>34.702141898836203</v>
      </c>
      <c r="D231" s="1423">
        <v>0</v>
      </c>
      <c r="E231" s="1423">
        <v>0</v>
      </c>
      <c r="F231" s="1423">
        <v>25.195104784471113</v>
      </c>
      <c r="G231" s="1423">
        <v>1.5514066187409894</v>
      </c>
      <c r="H231" s="1423">
        <v>315.53483805047648</v>
      </c>
      <c r="I231" s="1423">
        <v>136.5718456808182</v>
      </c>
      <c r="J231" s="1423">
        <v>513.55533703334299</v>
      </c>
      <c r="L231" s="1425"/>
      <c r="M231" s="1426"/>
    </row>
    <row r="232" spans="1:13" s="1424" customFormat="1" ht="15" customHeight="1">
      <c r="A232" s="1427" t="s">
        <v>1417</v>
      </c>
      <c r="B232" s="1428" t="s">
        <v>1418</v>
      </c>
      <c r="C232" s="1423">
        <v>0</v>
      </c>
      <c r="D232" s="1423">
        <v>0</v>
      </c>
      <c r="E232" s="1423">
        <v>0</v>
      </c>
      <c r="F232" s="1423">
        <v>10.676368840369969</v>
      </c>
      <c r="G232" s="1423">
        <v>0.92684296185336423</v>
      </c>
      <c r="H232" s="1423">
        <v>24.743870345593365</v>
      </c>
      <c r="I232" s="1423">
        <v>15.963538401044463</v>
      </c>
      <c r="J232" s="1423">
        <v>52.310620548861166</v>
      </c>
      <c r="L232" s="1425"/>
      <c r="M232" s="1426"/>
    </row>
    <row r="233" spans="1:13" s="1424" customFormat="1" ht="15" customHeight="1">
      <c r="A233" s="1427" t="s">
        <v>1419</v>
      </c>
      <c r="B233" s="1428" t="s">
        <v>1420</v>
      </c>
      <c r="C233" s="1423">
        <v>0</v>
      </c>
      <c r="D233" s="1423">
        <v>0</v>
      </c>
      <c r="E233" s="1423">
        <v>0</v>
      </c>
      <c r="F233" s="1423">
        <v>25.461776988527173</v>
      </c>
      <c r="G233" s="1423">
        <v>5.88047105415703</v>
      </c>
      <c r="H233" s="1423">
        <v>178.59265134381863</v>
      </c>
      <c r="I233" s="1423">
        <v>158.82796762908023</v>
      </c>
      <c r="J233" s="1423">
        <v>368.76286701558308</v>
      </c>
      <c r="L233" s="1425"/>
      <c r="M233" s="1426"/>
    </row>
    <row r="234" spans="1:13" s="1424" customFormat="1" ht="15" customHeight="1">
      <c r="A234" s="1427" t="s">
        <v>1421</v>
      </c>
      <c r="B234" s="1428" t="s">
        <v>1422</v>
      </c>
      <c r="C234" s="1423">
        <v>0</v>
      </c>
      <c r="D234" s="1423">
        <v>0</v>
      </c>
      <c r="E234" s="1423">
        <v>0</v>
      </c>
      <c r="F234" s="1423">
        <v>1.5092164574777569</v>
      </c>
      <c r="G234" s="1423">
        <v>5.7860430282283781</v>
      </c>
      <c r="H234" s="1423">
        <v>34.235216781898217</v>
      </c>
      <c r="I234" s="1423">
        <v>35.724586828622122</v>
      </c>
      <c r="J234" s="1423">
        <v>77.255063096226479</v>
      </c>
      <c r="L234" s="1425"/>
      <c r="M234" s="1426"/>
    </row>
    <row r="235" spans="1:13" s="1424" customFormat="1" ht="15" customHeight="1">
      <c r="A235" s="1427" t="s">
        <v>1423</v>
      </c>
      <c r="B235" s="1428" t="s">
        <v>1424</v>
      </c>
      <c r="C235" s="1423">
        <v>0</v>
      </c>
      <c r="D235" s="1423">
        <v>0</v>
      </c>
      <c r="E235" s="1423">
        <v>0</v>
      </c>
      <c r="F235" s="1423">
        <v>7.2494491133090522</v>
      </c>
      <c r="G235" s="1423">
        <v>0.31081007985317516</v>
      </c>
      <c r="H235" s="1423">
        <v>6.8842861322330897</v>
      </c>
      <c r="I235" s="1423">
        <v>4.7720501428143276</v>
      </c>
      <c r="J235" s="1423">
        <v>19.216595468209647</v>
      </c>
      <c r="L235" s="1425"/>
      <c r="M235" s="1426"/>
    </row>
    <row r="236" spans="1:13" s="1424" customFormat="1" ht="15" customHeight="1">
      <c r="A236" s="1427" t="s">
        <v>1425</v>
      </c>
      <c r="B236" s="1428" t="s">
        <v>1426</v>
      </c>
      <c r="C236" s="1423">
        <v>0</v>
      </c>
      <c r="D236" s="1423">
        <v>0</v>
      </c>
      <c r="E236" s="1423">
        <v>0</v>
      </c>
      <c r="F236" s="1423">
        <v>0</v>
      </c>
      <c r="G236" s="1423">
        <v>0.94955806547727239</v>
      </c>
      <c r="H236" s="1423">
        <v>19.029894446874881</v>
      </c>
      <c r="I236" s="1423">
        <v>10.818703040647117</v>
      </c>
      <c r="J236" s="1423">
        <v>30.798155552999269</v>
      </c>
      <c r="L236" s="1425"/>
      <c r="M236" s="1426"/>
    </row>
    <row r="237" spans="1:13" s="1424" customFormat="1" ht="15" customHeight="1">
      <c r="A237" s="1427" t="s">
        <v>1427</v>
      </c>
      <c r="B237" s="1428" t="s">
        <v>1428</v>
      </c>
      <c r="C237" s="1423">
        <v>0</v>
      </c>
      <c r="D237" s="1423">
        <v>0</v>
      </c>
      <c r="E237" s="1423">
        <v>0</v>
      </c>
      <c r="F237" s="1423">
        <v>27.911502589765522</v>
      </c>
      <c r="G237" s="1423">
        <v>8.7498299372008113</v>
      </c>
      <c r="H237" s="1423">
        <v>145.74238465570519</v>
      </c>
      <c r="I237" s="1423">
        <v>124.72351437147454</v>
      </c>
      <c r="J237" s="1423">
        <v>307.12723155414608</v>
      </c>
      <c r="L237" s="1425"/>
      <c r="M237" s="1426"/>
    </row>
    <row r="238" spans="1:13" s="1424" customFormat="1" ht="15" customHeight="1">
      <c r="A238" s="1427" t="s">
        <v>1429</v>
      </c>
      <c r="B238" s="1428" t="s">
        <v>1430</v>
      </c>
      <c r="C238" s="1423">
        <v>0</v>
      </c>
      <c r="D238" s="1423">
        <v>0</v>
      </c>
      <c r="E238" s="1423">
        <v>0</v>
      </c>
      <c r="F238" s="1423">
        <v>0</v>
      </c>
      <c r="G238" s="1423">
        <v>0</v>
      </c>
      <c r="H238" s="1423">
        <v>0</v>
      </c>
      <c r="I238" s="1423">
        <v>0.92148937571646794</v>
      </c>
      <c r="J238" s="1423">
        <v>0.92148937571646794</v>
      </c>
      <c r="L238" s="1425"/>
      <c r="M238" s="1426"/>
    </row>
    <row r="239" spans="1:13" s="1424" customFormat="1" ht="15" customHeight="1">
      <c r="A239" s="1427" t="s">
        <v>1431</v>
      </c>
      <c r="B239" s="1428" t="s">
        <v>1432</v>
      </c>
      <c r="C239" s="1423">
        <v>0</v>
      </c>
      <c r="D239" s="1423">
        <v>0</v>
      </c>
      <c r="E239" s="1423">
        <v>0</v>
      </c>
      <c r="F239" s="1423">
        <v>0</v>
      </c>
      <c r="G239" s="1423">
        <v>0</v>
      </c>
      <c r="H239" s="1423">
        <v>0</v>
      </c>
      <c r="I239" s="1423">
        <v>0.57990976383167447</v>
      </c>
      <c r="J239" s="1423">
        <v>0.57990976383167447</v>
      </c>
      <c r="L239" s="1425"/>
      <c r="M239" s="1426"/>
    </row>
    <row r="240" spans="1:13" s="1424" customFormat="1" ht="15" customHeight="1">
      <c r="A240" s="1427" t="s">
        <v>1433</v>
      </c>
      <c r="B240" s="1428" t="s">
        <v>1434</v>
      </c>
      <c r="C240" s="1423">
        <v>0</v>
      </c>
      <c r="D240" s="1423">
        <v>0</v>
      </c>
      <c r="E240" s="1423">
        <v>0</v>
      </c>
      <c r="F240" s="1423">
        <v>0</v>
      </c>
      <c r="G240" s="1423">
        <v>0</v>
      </c>
      <c r="H240" s="1423">
        <v>2.0420199126173704</v>
      </c>
      <c r="I240" s="1423">
        <v>1.3381391013029797</v>
      </c>
      <c r="J240" s="1423">
        <v>3.3801590139203501</v>
      </c>
      <c r="L240" s="1425"/>
      <c r="M240" s="1426"/>
    </row>
    <row r="241" spans="1:13" s="1424" customFormat="1" ht="15" customHeight="1">
      <c r="A241" s="1427" t="s">
        <v>1435</v>
      </c>
      <c r="B241" s="1428" t="s">
        <v>1436</v>
      </c>
      <c r="C241" s="1423">
        <v>0</v>
      </c>
      <c r="D241" s="1423">
        <v>0</v>
      </c>
      <c r="E241" s="1423">
        <v>0</v>
      </c>
      <c r="F241" s="1423">
        <v>0</v>
      </c>
      <c r="G241" s="1423">
        <v>0</v>
      </c>
      <c r="H241" s="1423">
        <v>6.82047361178721</v>
      </c>
      <c r="I241" s="1423">
        <v>1.8428714316157042</v>
      </c>
      <c r="J241" s="1423">
        <v>8.6633450434029147</v>
      </c>
      <c r="L241" s="1425"/>
      <c r="M241" s="1426"/>
    </row>
    <row r="242" spans="1:13" s="1424" customFormat="1" ht="15" customHeight="1">
      <c r="A242" s="1427" t="s">
        <v>1437</v>
      </c>
      <c r="B242" s="1428" t="s">
        <v>1438</v>
      </c>
      <c r="C242" s="1423">
        <v>0</v>
      </c>
      <c r="D242" s="1423">
        <v>0</v>
      </c>
      <c r="E242" s="1423">
        <v>0</v>
      </c>
      <c r="F242" s="1423">
        <v>7.3172143861770147</v>
      </c>
      <c r="G242" s="1423">
        <v>11.22900201721189</v>
      </c>
      <c r="H242" s="1423">
        <v>31.695006481355655</v>
      </c>
      <c r="I242" s="1423">
        <v>28.950420212737967</v>
      </c>
      <c r="J242" s="1423">
        <v>79.191643097482526</v>
      </c>
      <c r="L242" s="1425"/>
      <c r="M242" s="1426"/>
    </row>
    <row r="243" spans="1:13" s="1424" customFormat="1" ht="15" customHeight="1">
      <c r="A243" s="1427" t="s">
        <v>1439</v>
      </c>
      <c r="B243" s="1428" t="s">
        <v>1440</v>
      </c>
      <c r="C243" s="1423">
        <v>0</v>
      </c>
      <c r="D243" s="1423">
        <v>0</v>
      </c>
      <c r="E243" s="1423">
        <v>0</v>
      </c>
      <c r="F243" s="1423">
        <v>44.999639081429898</v>
      </c>
      <c r="G243" s="1423">
        <v>0.2717620597349879</v>
      </c>
      <c r="H243" s="1423">
        <v>31.866749392005826</v>
      </c>
      <c r="I243" s="1423">
        <v>33.369186814989561</v>
      </c>
      <c r="J243" s="1423">
        <v>110.50733734816028</v>
      </c>
      <c r="L243" s="1425"/>
      <c r="M243" s="1426"/>
    </row>
    <row r="244" spans="1:13" s="1424" customFormat="1" ht="15" customHeight="1">
      <c r="A244" s="1427" t="s">
        <v>1441</v>
      </c>
      <c r="B244" s="1428" t="s">
        <v>1442</v>
      </c>
      <c r="C244" s="1423">
        <v>0</v>
      </c>
      <c r="D244" s="1423">
        <v>0</v>
      </c>
      <c r="E244" s="1423">
        <v>0</v>
      </c>
      <c r="F244" s="1423">
        <v>8.9535837821920978</v>
      </c>
      <c r="G244" s="1423">
        <v>1.9581364271360358</v>
      </c>
      <c r="H244" s="1423">
        <v>15.023211483329202</v>
      </c>
      <c r="I244" s="1423">
        <v>25.805217375527349</v>
      </c>
      <c r="J244" s="1423">
        <v>51.740149068184685</v>
      </c>
      <c r="L244" s="1425"/>
      <c r="M244" s="1426"/>
    </row>
    <row r="245" spans="1:13" s="1424" customFormat="1" ht="15" customHeight="1">
      <c r="A245" s="1427" t="s">
        <v>1443</v>
      </c>
      <c r="B245" s="1428" t="s">
        <v>1444</v>
      </c>
      <c r="C245" s="1423">
        <v>0</v>
      </c>
      <c r="D245" s="1423">
        <v>0</v>
      </c>
      <c r="E245" s="1423">
        <v>0</v>
      </c>
      <c r="F245" s="1423">
        <v>26.653275044266294</v>
      </c>
      <c r="G245" s="1423">
        <v>13.252859734901614</v>
      </c>
      <c r="H245" s="1423">
        <v>9.8897511230172643</v>
      </c>
      <c r="I245" s="1423">
        <v>40.330234967669575</v>
      </c>
      <c r="J245" s="1423">
        <v>90.126120869854745</v>
      </c>
      <c r="L245" s="1425"/>
      <c r="M245" s="1426"/>
    </row>
    <row r="246" spans="1:13" s="1424" customFormat="1" ht="15" customHeight="1">
      <c r="A246" s="1427" t="s">
        <v>1445</v>
      </c>
      <c r="B246" s="1428" t="s">
        <v>1446</v>
      </c>
      <c r="C246" s="1423">
        <v>0</v>
      </c>
      <c r="D246" s="1423">
        <v>0</v>
      </c>
      <c r="E246" s="1423">
        <v>0</v>
      </c>
      <c r="F246" s="1423">
        <v>0</v>
      </c>
      <c r="G246" s="1423">
        <v>0</v>
      </c>
      <c r="H246" s="1423">
        <v>4.5067185445792113</v>
      </c>
      <c r="I246" s="1423">
        <v>4.7752145615112553</v>
      </c>
      <c r="J246" s="1423">
        <v>9.2819331060904666</v>
      </c>
      <c r="L246" s="1425"/>
      <c r="M246" s="1426"/>
    </row>
    <row r="247" spans="1:13" s="1424" customFormat="1" ht="15" customHeight="1">
      <c r="A247" s="1427" t="s">
        <v>1447</v>
      </c>
      <c r="B247" s="1428" t="s">
        <v>1448</v>
      </c>
      <c r="C247" s="1423">
        <v>0</v>
      </c>
      <c r="D247" s="1423">
        <v>0</v>
      </c>
      <c r="E247" s="1423">
        <v>0</v>
      </c>
      <c r="F247" s="1423">
        <v>0</v>
      </c>
      <c r="G247" s="1423">
        <v>0</v>
      </c>
      <c r="H247" s="1423">
        <v>0</v>
      </c>
      <c r="I247" s="1423">
        <v>0</v>
      </c>
      <c r="J247" s="1423">
        <v>0</v>
      </c>
      <c r="L247" s="1425"/>
      <c r="M247" s="1426"/>
    </row>
    <row r="248" spans="1:13" s="1424" customFormat="1" ht="15" customHeight="1">
      <c r="A248" s="1427" t="s">
        <v>1449</v>
      </c>
      <c r="B248" s="1428" t="s">
        <v>1450</v>
      </c>
      <c r="C248" s="1423">
        <v>0</v>
      </c>
      <c r="D248" s="1423">
        <v>0</v>
      </c>
      <c r="E248" s="1423">
        <v>0</v>
      </c>
      <c r="F248" s="1423">
        <v>3.6264524726775069</v>
      </c>
      <c r="G248" s="1423">
        <v>0</v>
      </c>
      <c r="H248" s="1423">
        <v>1.4025647938952304</v>
      </c>
      <c r="I248" s="1423">
        <v>9.0592136392395783</v>
      </c>
      <c r="J248" s="1423">
        <v>14.088230905812315</v>
      </c>
      <c r="L248" s="1425"/>
      <c r="M248" s="1426"/>
    </row>
    <row r="249" spans="1:13" s="1424" customFormat="1" ht="15" customHeight="1">
      <c r="A249" s="1427" t="s">
        <v>1451</v>
      </c>
      <c r="B249" s="1428" t="s">
        <v>1452</v>
      </c>
      <c r="C249" s="1423">
        <v>0</v>
      </c>
      <c r="D249" s="1423">
        <v>0</v>
      </c>
      <c r="E249" s="1423">
        <v>0</v>
      </c>
      <c r="F249" s="1423">
        <v>0</v>
      </c>
      <c r="G249" s="1423">
        <v>0</v>
      </c>
      <c r="H249" s="1423">
        <v>1.0713433393279193</v>
      </c>
      <c r="I249" s="1423">
        <v>1.0391693762603833</v>
      </c>
      <c r="J249" s="1423">
        <v>2.1105127155883023</v>
      </c>
      <c r="L249" s="1425"/>
      <c r="M249" s="1426"/>
    </row>
    <row r="250" spans="1:13" s="1424" customFormat="1" ht="15" customHeight="1">
      <c r="A250" s="1427" t="s">
        <v>1453</v>
      </c>
      <c r="B250" s="1428" t="s">
        <v>1454</v>
      </c>
      <c r="C250" s="1423">
        <v>0</v>
      </c>
      <c r="D250" s="1423">
        <v>0</v>
      </c>
      <c r="E250" s="1423">
        <v>0</v>
      </c>
      <c r="F250" s="1423">
        <v>0</v>
      </c>
      <c r="G250" s="1423">
        <v>4.6990424966720843</v>
      </c>
      <c r="H250" s="1423">
        <v>14.543243194189346</v>
      </c>
      <c r="I250" s="1423">
        <v>8.0576360531346598</v>
      </c>
      <c r="J250" s="1423">
        <v>27.299921743996087</v>
      </c>
      <c r="L250" s="1425"/>
      <c r="M250" s="1426"/>
    </row>
    <row r="251" spans="1:13" s="1424" customFormat="1" ht="15" customHeight="1">
      <c r="A251" s="1427" t="s">
        <v>1455</v>
      </c>
      <c r="B251" s="1428" t="s">
        <v>1456</v>
      </c>
      <c r="C251" s="1423">
        <v>0</v>
      </c>
      <c r="D251" s="1423">
        <v>0</v>
      </c>
      <c r="E251" s="1423">
        <v>0</v>
      </c>
      <c r="F251" s="1423">
        <v>0</v>
      </c>
      <c r="G251" s="1423">
        <v>2.1994093487096744E-2</v>
      </c>
      <c r="H251" s="1423">
        <v>2.1421104064008261</v>
      </c>
      <c r="I251" s="1423">
        <v>3.3484195470031342</v>
      </c>
      <c r="J251" s="1423">
        <v>5.5125240468910572</v>
      </c>
      <c r="L251" s="1425"/>
      <c r="M251" s="1426"/>
    </row>
    <row r="252" spans="1:13" s="1424" customFormat="1" ht="15" customHeight="1">
      <c r="A252" s="1427" t="s">
        <v>1457</v>
      </c>
      <c r="B252" s="1428" t="s">
        <v>1458</v>
      </c>
      <c r="C252" s="1423">
        <v>0</v>
      </c>
      <c r="D252" s="1423">
        <v>0</v>
      </c>
      <c r="E252" s="1423">
        <v>0</v>
      </c>
      <c r="F252" s="1423">
        <v>0</v>
      </c>
      <c r="G252" s="1423">
        <v>0</v>
      </c>
      <c r="H252" s="1423">
        <v>0</v>
      </c>
      <c r="I252" s="1423">
        <v>0</v>
      </c>
      <c r="J252" s="1423">
        <v>0</v>
      </c>
      <c r="L252" s="1425"/>
      <c r="M252" s="1426"/>
    </row>
    <row r="253" spans="1:13" s="1424" customFormat="1" ht="15" customHeight="1">
      <c r="A253" s="1427" t="s">
        <v>1459</v>
      </c>
      <c r="B253" s="1428" t="s">
        <v>1460</v>
      </c>
      <c r="C253" s="1423">
        <v>0</v>
      </c>
      <c r="D253" s="1423">
        <v>0</v>
      </c>
      <c r="E253" s="1423">
        <v>0</v>
      </c>
      <c r="F253" s="1423">
        <v>4.7964272772542653</v>
      </c>
      <c r="G253" s="1423">
        <v>0</v>
      </c>
      <c r="H253" s="1423">
        <v>2.0525493594349573</v>
      </c>
      <c r="I253" s="1423">
        <v>2.9091684324956626</v>
      </c>
      <c r="J253" s="1423">
        <v>9.7581450691848843</v>
      </c>
      <c r="L253" s="1425"/>
      <c r="M253" s="1426"/>
    </row>
    <row r="254" spans="1:13" s="1424" customFormat="1" ht="15" customHeight="1">
      <c r="A254" s="1427" t="s">
        <v>1461</v>
      </c>
      <c r="B254" s="1428" t="s">
        <v>1462</v>
      </c>
      <c r="C254" s="1423">
        <v>0</v>
      </c>
      <c r="D254" s="1423">
        <v>0</v>
      </c>
      <c r="E254" s="1423">
        <v>0</v>
      </c>
      <c r="F254" s="1423">
        <v>49.577245689610088</v>
      </c>
      <c r="G254" s="1423">
        <v>13.132705860594877</v>
      </c>
      <c r="H254" s="1423">
        <v>46.677053244266631</v>
      </c>
      <c r="I254" s="1423">
        <v>38.790541127534979</v>
      </c>
      <c r="J254" s="1423">
        <v>148.17754592200657</v>
      </c>
      <c r="L254" s="1425"/>
      <c r="M254" s="1426"/>
    </row>
    <row r="255" spans="1:13" s="1431" customFormat="1" ht="15" customHeight="1">
      <c r="A255" s="1429" t="s">
        <v>1463</v>
      </c>
      <c r="B255" s="1430" t="s">
        <v>1464</v>
      </c>
      <c r="C255" s="1423">
        <v>0</v>
      </c>
      <c r="D255" s="1423">
        <v>0</v>
      </c>
      <c r="E255" s="1423">
        <v>0</v>
      </c>
      <c r="F255" s="1423">
        <v>416.28624423412185</v>
      </c>
      <c r="G255" s="1423">
        <v>16.617306452968965</v>
      </c>
      <c r="H255" s="1423">
        <v>6.5847300075523414</v>
      </c>
      <c r="I255" s="1423">
        <v>27.561334045319299</v>
      </c>
      <c r="J255" s="1423">
        <v>467.04961473996252</v>
      </c>
      <c r="L255" s="1425"/>
      <c r="M255" s="1426"/>
    </row>
    <row r="256" spans="1:13" s="1433" customFormat="1" ht="15" customHeight="1">
      <c r="A256" s="1429" t="s">
        <v>1465</v>
      </c>
      <c r="B256" s="1432" t="s">
        <v>1466</v>
      </c>
      <c r="C256" s="1423">
        <v>0</v>
      </c>
      <c r="D256" s="1423">
        <v>0</v>
      </c>
      <c r="E256" s="1423">
        <v>0</v>
      </c>
      <c r="F256" s="1423">
        <v>305.93790991557972</v>
      </c>
      <c r="G256" s="1423">
        <v>3.6869068137558174</v>
      </c>
      <c r="H256" s="1423">
        <v>12.035660682461641</v>
      </c>
      <c r="I256" s="1423">
        <v>23.780842938480472</v>
      </c>
      <c r="J256" s="1423">
        <v>345.44132035027764</v>
      </c>
      <c r="L256" s="1425"/>
      <c r="M256" s="1426"/>
    </row>
    <row r="257" spans="1:13" s="1433" customFormat="1" ht="15" customHeight="1">
      <c r="A257" s="1429" t="s">
        <v>1467</v>
      </c>
      <c r="B257" s="1432" t="s">
        <v>1468</v>
      </c>
      <c r="C257" s="1423">
        <v>0</v>
      </c>
      <c r="D257" s="1423">
        <v>0</v>
      </c>
      <c r="E257" s="1423">
        <v>0</v>
      </c>
      <c r="F257" s="1423">
        <v>0</v>
      </c>
      <c r="G257" s="1423">
        <v>0</v>
      </c>
      <c r="H257" s="1423">
        <v>0</v>
      </c>
      <c r="I257" s="1423">
        <v>0</v>
      </c>
      <c r="J257" s="1423">
        <v>0</v>
      </c>
      <c r="L257" s="1425"/>
      <c r="M257" s="1426"/>
    </row>
    <row r="258" spans="1:13" ht="15" customHeight="1">
      <c r="A258" s="1427" t="s">
        <v>1469</v>
      </c>
      <c r="B258" s="1434" t="s">
        <v>1470</v>
      </c>
      <c r="C258" s="1423">
        <v>0</v>
      </c>
      <c r="D258" s="1423">
        <v>0</v>
      </c>
      <c r="E258" s="1423">
        <v>0</v>
      </c>
      <c r="F258" s="1423">
        <v>0</v>
      </c>
      <c r="G258" s="1423">
        <v>0</v>
      </c>
      <c r="H258" s="1423">
        <v>0</v>
      </c>
      <c r="I258" s="1423">
        <v>0</v>
      </c>
      <c r="J258" s="1423">
        <v>0</v>
      </c>
      <c r="L258" s="1425"/>
      <c r="M258" s="1426"/>
    </row>
    <row r="259" spans="1:13" ht="15" customHeight="1">
      <c r="A259" s="1427" t="s">
        <v>1471</v>
      </c>
      <c r="B259" s="1434" t="s">
        <v>1472</v>
      </c>
      <c r="C259" s="1423">
        <v>0</v>
      </c>
      <c r="D259" s="1423">
        <v>0</v>
      </c>
      <c r="E259" s="1423">
        <v>0</v>
      </c>
      <c r="F259" s="1423">
        <v>0</v>
      </c>
      <c r="G259" s="1423">
        <v>0</v>
      </c>
      <c r="H259" s="1423">
        <v>0</v>
      </c>
      <c r="I259" s="1423">
        <v>0</v>
      </c>
      <c r="J259" s="1423">
        <v>0</v>
      </c>
      <c r="L259" s="1425"/>
      <c r="M259" s="1426"/>
    </row>
    <row r="260" spans="1:13" ht="15" customHeight="1">
      <c r="A260" s="1427" t="s">
        <v>1473</v>
      </c>
      <c r="B260" s="1434" t="s">
        <v>942</v>
      </c>
      <c r="C260" s="1423">
        <v>0</v>
      </c>
      <c r="D260" s="1423">
        <v>0</v>
      </c>
      <c r="E260" s="1423">
        <v>0</v>
      </c>
      <c r="F260" s="1423">
        <v>93.577873926906449</v>
      </c>
      <c r="G260" s="1423">
        <v>19.479919216511842</v>
      </c>
      <c r="H260" s="1423">
        <v>26.606855498391777</v>
      </c>
      <c r="I260" s="1423">
        <v>448.4584808937999</v>
      </c>
      <c r="J260" s="1423">
        <v>588.12312953560991</v>
      </c>
      <c r="L260" s="1425"/>
      <c r="M260" s="1426"/>
    </row>
    <row r="261" spans="1:13" ht="15" customHeight="1">
      <c r="A261" s="1427" t="s">
        <v>1474</v>
      </c>
      <c r="B261" s="1434" t="s">
        <v>881</v>
      </c>
      <c r="C261" s="1423">
        <v>0</v>
      </c>
      <c r="D261" s="1423">
        <v>0</v>
      </c>
      <c r="E261" s="1423">
        <v>0</v>
      </c>
      <c r="F261" s="1423">
        <v>145.73881932286096</v>
      </c>
      <c r="G261" s="1423">
        <v>22.203514585851597</v>
      </c>
      <c r="H261" s="1423">
        <v>204.46884149727774</v>
      </c>
      <c r="I261" s="1423">
        <v>154.62686674246126</v>
      </c>
      <c r="J261" s="1423">
        <v>527.03804214845161</v>
      </c>
      <c r="L261" s="1425"/>
      <c r="M261" s="1426"/>
    </row>
    <row r="262" spans="1:13" ht="15" customHeight="1">
      <c r="A262" s="1435"/>
      <c r="B262" s="1436" t="s">
        <v>883</v>
      </c>
      <c r="C262" s="1437">
        <v>0</v>
      </c>
      <c r="D262" s="1423">
        <v>239.02726369752037</v>
      </c>
      <c r="E262" s="1423">
        <v>1006.8110810729103</v>
      </c>
      <c r="F262" s="1423">
        <v>2.5452920237609616E-4</v>
      </c>
      <c r="G262" s="1423">
        <v>-0.17615517457483607</v>
      </c>
      <c r="H262" s="1423">
        <v>3.4393809114359413</v>
      </c>
      <c r="I262" s="1423">
        <v>0</v>
      </c>
      <c r="J262" s="1423">
        <v>3165.9133647814597</v>
      </c>
      <c r="L262" s="1425"/>
      <c r="M262" s="1426"/>
    </row>
    <row r="263" spans="1:13" s="1424" customFormat="1" ht="15" customHeight="1" thickBot="1">
      <c r="A263" s="1438"/>
      <c r="B263" s="1439" t="s">
        <v>15</v>
      </c>
      <c r="C263" s="1440">
        <v>2329.5150106458123</v>
      </c>
      <c r="D263" s="1440">
        <v>3353.4311446823908</v>
      </c>
      <c r="E263" s="1440">
        <v>1052.5491397538599</v>
      </c>
      <c r="F263" s="1440">
        <v>2764.281270621625</v>
      </c>
      <c r="G263" s="1440">
        <v>1937.7572614946871</v>
      </c>
      <c r="H263" s="1440">
        <v>11975.833590445885</v>
      </c>
      <c r="I263" s="1440">
        <v>10232.294216278871</v>
      </c>
      <c r="J263" s="1440">
        <v>38176.515327997105</v>
      </c>
      <c r="L263" s="1425"/>
    </row>
    <row r="264" spans="1:13" s="1424" customFormat="1" ht="15" customHeight="1" thickTop="1">
      <c r="A264" s="1441"/>
      <c r="B264" s="1422"/>
      <c r="C264" s="1423"/>
      <c r="D264" s="1423"/>
      <c r="E264" s="1423"/>
      <c r="F264" s="1423"/>
      <c r="G264" s="1423"/>
      <c r="H264" s="1423"/>
      <c r="I264" s="1423"/>
      <c r="J264" s="1423"/>
      <c r="L264" s="1425"/>
    </row>
    <row r="265" spans="1:13" ht="15" customHeight="1">
      <c r="A265" s="1442" t="s">
        <v>1475</v>
      </c>
      <c r="L265" s="1425"/>
    </row>
    <row r="266" spans="1:13" ht="15" customHeight="1">
      <c r="A266" s="1443" t="s">
        <v>1476</v>
      </c>
      <c r="B266" s="1444"/>
      <c r="C266" s="1444"/>
      <c r="D266" s="1444"/>
      <c r="E266" s="1444"/>
      <c r="F266" s="1444"/>
      <c r="G266" s="1444"/>
      <c r="H266" s="1444"/>
      <c r="I266" s="1444"/>
      <c r="L266" s="1425"/>
    </row>
    <row r="267" spans="1:13" ht="15" customHeight="1">
      <c r="A267" s="1444" t="s">
        <v>1477</v>
      </c>
      <c r="B267" s="1444"/>
      <c r="C267" s="1444"/>
      <c r="D267" s="1444"/>
      <c r="E267" s="1444"/>
      <c r="F267" s="1444"/>
      <c r="G267" s="1444"/>
      <c r="H267" s="1444"/>
      <c r="I267" s="1444"/>
      <c r="J267" s="1423"/>
      <c r="L267" s="1425"/>
    </row>
    <row r="268" spans="1:13" ht="15" customHeight="1">
      <c r="A268" s="1444" t="s">
        <v>1478</v>
      </c>
      <c r="B268" s="1444"/>
      <c r="C268" s="1444"/>
      <c r="D268" s="1444"/>
      <c r="E268" s="1444"/>
      <c r="F268" s="1444"/>
      <c r="G268" s="1444"/>
      <c r="H268" s="1444"/>
      <c r="I268" s="1444"/>
      <c r="J268" s="1445"/>
      <c r="L268" s="1425"/>
    </row>
    <row r="269" spans="1:13" ht="15" customHeight="1">
      <c r="A269" s="1446" t="s">
        <v>1479</v>
      </c>
      <c r="B269" s="1444"/>
      <c r="C269" s="1444"/>
      <c r="D269" s="1444"/>
      <c r="E269" s="1444"/>
      <c r="F269" s="1444"/>
      <c r="G269" s="1444"/>
      <c r="H269" s="1444"/>
      <c r="I269" s="1444"/>
      <c r="L269" s="1425"/>
    </row>
    <row r="270" spans="1:13" ht="15" customHeight="1">
      <c r="A270" s="1446" t="s">
        <v>1480</v>
      </c>
      <c r="B270" s="1444"/>
      <c r="C270" s="1444"/>
      <c r="D270" s="1444"/>
      <c r="E270" s="1444"/>
      <c r="F270" s="1444"/>
      <c r="G270" s="1444"/>
      <c r="H270" s="1444"/>
      <c r="I270" s="1444"/>
      <c r="L270" s="1425"/>
    </row>
    <row r="271" spans="1:13" ht="15" customHeight="1">
      <c r="A271" s="1446" t="s">
        <v>1481</v>
      </c>
      <c r="B271" s="1444"/>
      <c r="C271" s="1444"/>
      <c r="D271" s="1444"/>
      <c r="E271" s="1444"/>
      <c r="F271" s="1444"/>
      <c r="G271" s="1444"/>
      <c r="H271" s="1444"/>
      <c r="I271" s="1444"/>
      <c r="L271" s="1425"/>
    </row>
    <row r="272" spans="1:13" ht="15" customHeight="1">
      <c r="A272" s="1447" t="s">
        <v>1482</v>
      </c>
      <c r="B272" s="1444"/>
      <c r="C272" s="1448"/>
      <c r="D272" s="1444"/>
      <c r="E272" s="1444"/>
      <c r="F272" s="1444"/>
      <c r="G272" s="1444"/>
      <c r="H272" s="1444"/>
      <c r="I272" s="1444"/>
      <c r="L272" s="1425"/>
    </row>
    <row r="273" spans="1:12" ht="15" customHeight="1">
      <c r="A273" s="1396" t="s">
        <v>1483</v>
      </c>
      <c r="L273" s="1425"/>
    </row>
    <row r="274" spans="1:12" ht="15" customHeight="1">
      <c r="A274" s="1396" t="s">
        <v>1484</v>
      </c>
      <c r="L274" s="1425"/>
    </row>
    <row r="275" spans="1:12" ht="15" customHeight="1">
      <c r="L275" s="1425"/>
    </row>
    <row r="276" spans="1:12" ht="15" customHeight="1">
      <c r="A276" s="1259" t="s">
        <v>103</v>
      </c>
      <c r="B276" s="1433"/>
      <c r="E276" s="1449"/>
      <c r="F276" s="1449"/>
      <c r="G276" s="1449"/>
      <c r="H276" s="1449"/>
      <c r="I276" s="1449"/>
      <c r="J276" s="1449"/>
      <c r="L276" s="1425"/>
    </row>
    <row r="277" spans="1:12" ht="15" customHeight="1">
      <c r="L277" s="1425"/>
    </row>
    <row r="278" spans="1:12" ht="15" customHeight="1">
      <c r="A278" s="1450" t="s">
        <v>8</v>
      </c>
      <c r="L278" s="1425"/>
    </row>
    <row r="279" spans="1:12" ht="15" customHeight="1">
      <c r="A279" s="1451" t="s">
        <v>1924</v>
      </c>
      <c r="L279" s="1425"/>
    </row>
    <row r="280" spans="1:12">
      <c r="L280" s="1425"/>
    </row>
    <row r="281" spans="1:12">
      <c r="L281" s="1425"/>
    </row>
    <row r="282" spans="1:12">
      <c r="C282" s="1445"/>
      <c r="D282" s="1445"/>
      <c r="E282" s="1445"/>
      <c r="F282" s="1445"/>
      <c r="G282" s="1445"/>
      <c r="H282" s="1445"/>
      <c r="I282" s="1445"/>
      <c r="J282" s="1445"/>
      <c r="L282" s="1425"/>
    </row>
    <row r="283" spans="1:12">
      <c r="L283" s="1425"/>
    </row>
    <row r="284" spans="1:12">
      <c r="L284" s="1425"/>
    </row>
    <row r="285" spans="1:12">
      <c r="L285" s="1425"/>
    </row>
    <row r="286" spans="1:12">
      <c r="L286" s="1425"/>
    </row>
    <row r="287" spans="1:12">
      <c r="L287" s="1425"/>
    </row>
    <row r="288" spans="1:12">
      <c r="L288" s="1425"/>
    </row>
    <row r="289" spans="12:12">
      <c r="L289" s="1425"/>
    </row>
    <row r="290" spans="12:12">
      <c r="L290" s="1425"/>
    </row>
    <row r="291" spans="12:12">
      <c r="L291" s="1425"/>
    </row>
    <row r="292" spans="12:12">
      <c r="L292" s="1425"/>
    </row>
    <row r="293" spans="12:12">
      <c r="L293" s="1425"/>
    </row>
    <row r="294" spans="12:12">
      <c r="L294" s="1425"/>
    </row>
    <row r="295" spans="12:12">
      <c r="L295" s="1425"/>
    </row>
    <row r="296" spans="12:12">
      <c r="L296" s="1425"/>
    </row>
    <row r="297" spans="12:12">
      <c r="L297" s="1425"/>
    </row>
    <row r="298" spans="12:12">
      <c r="L298" s="1425"/>
    </row>
    <row r="299" spans="12:12">
      <c r="L299" s="1425"/>
    </row>
    <row r="300" spans="12:12">
      <c r="L300" s="1425"/>
    </row>
    <row r="301" spans="12:12">
      <c r="L301" s="1425"/>
    </row>
    <row r="302" spans="12:12">
      <c r="L302" s="1425"/>
    </row>
    <row r="303" spans="12:12">
      <c r="L303" s="1425"/>
    </row>
    <row r="304" spans="12:12">
      <c r="L304" s="1425"/>
    </row>
    <row r="305" spans="12:12">
      <c r="L305" s="1425"/>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M41" sqref="M41"/>
    </sheetView>
  </sheetViews>
  <sheetFormatPr defaultColWidth="8.85546875" defaultRowHeight="12.75"/>
  <cols>
    <col min="1" max="1" width="6.7109375" style="1456" customWidth="1"/>
    <col min="2" max="2" width="13.42578125" style="1454" customWidth="1"/>
    <col min="3" max="3" width="2.5703125" style="1454" customWidth="1"/>
    <col min="4" max="4" width="9.5703125" style="2089" bestFit="1" customWidth="1"/>
    <col min="5" max="5" width="10.5703125" style="2089" bestFit="1" customWidth="1"/>
    <col min="6" max="6" width="22.140625" style="2089" customWidth="1"/>
    <col min="7" max="7" width="21.5703125" style="2089" bestFit="1" customWidth="1"/>
    <col min="8" max="8" width="24.5703125" style="2089" bestFit="1" customWidth="1"/>
    <col min="9" max="9" width="2.85546875" style="1464" customWidth="1"/>
    <col min="10" max="10" width="9.5703125" style="1456" customWidth="1"/>
    <col min="11" max="16384" width="8.85546875" style="1456"/>
  </cols>
  <sheetData>
    <row r="1" spans="1:20" ht="21" customHeight="1">
      <c r="A1" s="1452" t="s">
        <v>1485</v>
      </c>
      <c r="B1" s="1453"/>
      <c r="D1" s="2084"/>
      <c r="E1" s="2084"/>
      <c r="F1" s="2084"/>
      <c r="G1" s="2084"/>
      <c r="H1" s="2084"/>
      <c r="I1" s="1455"/>
    </row>
    <row r="2" spans="1:20" ht="15" customHeight="1" thickBot="1">
      <c r="A2" s="1457"/>
      <c r="B2" s="1458" t="s">
        <v>533</v>
      </c>
      <c r="C2" s="1459"/>
      <c r="D2" s="2085"/>
      <c r="E2" s="2086"/>
      <c r="F2" s="2086"/>
      <c r="G2" s="2086"/>
      <c r="H2" s="2086" t="s">
        <v>1486</v>
      </c>
      <c r="I2" s="1460"/>
      <c r="J2" s="1461"/>
      <c r="L2" s="1461"/>
    </row>
    <row r="3" spans="1:20" ht="15" customHeight="1" thickTop="1">
      <c r="A3" s="1460"/>
      <c r="B3" s="1462" t="s">
        <v>1487</v>
      </c>
      <c r="D3" s="2482" t="s">
        <v>1488</v>
      </c>
      <c r="E3" s="2482"/>
      <c r="F3" s="2482"/>
      <c r="G3" s="2482"/>
      <c r="H3" s="2482"/>
      <c r="I3" s="1463"/>
      <c r="J3" s="1464"/>
      <c r="K3" s="1464"/>
      <c r="L3" s="1463"/>
      <c r="M3" s="1464"/>
      <c r="N3" s="1464"/>
      <c r="O3" s="1464"/>
      <c r="P3" s="1464"/>
      <c r="Q3" s="1464"/>
      <c r="R3" s="1464"/>
      <c r="S3" s="1464"/>
      <c r="T3" s="1464"/>
    </row>
    <row r="4" spans="1:20" ht="29.25" customHeight="1">
      <c r="A4" s="1465"/>
      <c r="B4" s="1466"/>
      <c r="C4" s="1467"/>
      <c r="D4" s="2087" t="s">
        <v>1489</v>
      </c>
      <c r="E4" s="2087" t="s">
        <v>874</v>
      </c>
      <c r="F4" s="2087" t="s">
        <v>1490</v>
      </c>
      <c r="G4" s="2087" t="s">
        <v>1491</v>
      </c>
      <c r="H4" s="2087" t="s">
        <v>1492</v>
      </c>
      <c r="I4" s="1461"/>
      <c r="J4" s="1464"/>
      <c r="L4" s="1463"/>
    </row>
    <row r="5" spans="1:20" ht="15" customHeight="1">
      <c r="A5" s="1468">
        <v>1970</v>
      </c>
      <c r="B5" s="1469" t="s">
        <v>1493</v>
      </c>
      <c r="D5" s="1478">
        <v>75</v>
      </c>
      <c r="E5" s="1478">
        <v>39.734042553191486</v>
      </c>
      <c r="F5" s="1478">
        <v>72</v>
      </c>
      <c r="G5" s="1478">
        <v>140.1</v>
      </c>
      <c r="H5" s="1478">
        <v>102</v>
      </c>
      <c r="I5" s="1461"/>
      <c r="J5" s="1470"/>
      <c r="K5" s="1471"/>
      <c r="L5" s="1463"/>
    </row>
    <row r="6" spans="1:20" ht="15" customHeight="1">
      <c r="A6" s="1468">
        <v>1971</v>
      </c>
      <c r="B6" s="1469" t="s">
        <v>1493</v>
      </c>
      <c r="D6" s="1478">
        <v>74.599999999999994</v>
      </c>
      <c r="E6" s="1478">
        <v>40.749848024316108</v>
      </c>
      <c r="F6" s="1478">
        <v>72.599999999999994</v>
      </c>
      <c r="G6" s="1478">
        <v>129.19999999999999</v>
      </c>
      <c r="H6" s="1478">
        <v>99.5</v>
      </c>
      <c r="I6" s="1461"/>
      <c r="J6" s="1470"/>
      <c r="K6" s="1471"/>
      <c r="L6" s="1463"/>
    </row>
    <row r="7" spans="1:20" ht="15" customHeight="1">
      <c r="A7" s="1468">
        <v>1972</v>
      </c>
      <c r="B7" s="1469" t="s">
        <v>1493</v>
      </c>
      <c r="D7" s="1478">
        <v>76</v>
      </c>
      <c r="E7" s="1478">
        <v>42.820060790273558</v>
      </c>
      <c r="F7" s="1478">
        <v>75.400000000000006</v>
      </c>
      <c r="G7" s="1478">
        <v>130</v>
      </c>
      <c r="H7" s="1478">
        <v>104.7</v>
      </c>
      <c r="I7" s="1461"/>
      <c r="J7" s="1470"/>
      <c r="K7" s="1470"/>
      <c r="L7" s="1463"/>
    </row>
    <row r="8" spans="1:20" ht="15" customHeight="1">
      <c r="A8" s="1468">
        <v>1973</v>
      </c>
      <c r="B8" s="1469" t="s">
        <v>1493</v>
      </c>
      <c r="D8" s="1478">
        <v>82.8</v>
      </c>
      <c r="E8" s="1478">
        <v>48.214893617021282</v>
      </c>
      <c r="F8" s="1478">
        <v>79.2</v>
      </c>
      <c r="G8" s="1478">
        <v>141.1</v>
      </c>
      <c r="H8" s="1478">
        <v>115.9</v>
      </c>
      <c r="I8" s="1461"/>
      <c r="J8" s="1470"/>
      <c r="K8" s="1470"/>
      <c r="L8" s="1463"/>
    </row>
    <row r="9" spans="1:20" ht="15" customHeight="1">
      <c r="A9" s="1468">
        <v>1974</v>
      </c>
      <c r="B9" s="1469" t="s">
        <v>1493</v>
      </c>
      <c r="D9" s="1478">
        <v>81.099999999999994</v>
      </c>
      <c r="E9" s="1478">
        <v>49.885106382978726</v>
      </c>
      <c r="F9" s="1478">
        <v>78.7</v>
      </c>
      <c r="G9" s="1478">
        <v>133.9</v>
      </c>
      <c r="H9" s="1478">
        <v>112.5</v>
      </c>
      <c r="I9" s="1461"/>
      <c r="J9" s="1470"/>
      <c r="K9" s="1470"/>
      <c r="L9" s="1463"/>
    </row>
    <row r="10" spans="1:20" ht="15" customHeight="1">
      <c r="A10" s="1468">
        <v>1975</v>
      </c>
      <c r="B10" s="1469" t="s">
        <v>1493</v>
      </c>
      <c r="D10" s="1478">
        <v>76.8</v>
      </c>
      <c r="E10" s="1478">
        <v>44.690273556231006</v>
      </c>
      <c r="F10" s="1478">
        <v>76.400000000000006</v>
      </c>
      <c r="G10" s="1478">
        <v>119.2</v>
      </c>
      <c r="H10" s="1478">
        <v>99.8</v>
      </c>
      <c r="I10" s="1461"/>
      <c r="J10" s="1470"/>
      <c r="K10" s="1470"/>
      <c r="L10" s="1463"/>
    </row>
    <row r="11" spans="1:20" ht="15" customHeight="1">
      <c r="A11" s="1468">
        <v>1976</v>
      </c>
      <c r="B11" s="1469" t="s">
        <v>1493</v>
      </c>
      <c r="D11" s="1478">
        <v>79.3</v>
      </c>
      <c r="E11" s="1478">
        <v>50.485106382978728</v>
      </c>
      <c r="F11" s="1478">
        <v>78.7</v>
      </c>
      <c r="G11" s="1478">
        <v>122.9</v>
      </c>
      <c r="H11" s="1478">
        <v>104.2</v>
      </c>
      <c r="I11" s="1461"/>
      <c r="J11" s="1470"/>
      <c r="K11" s="1470"/>
      <c r="L11" s="1463"/>
    </row>
    <row r="12" spans="1:20" ht="15" customHeight="1">
      <c r="A12" s="1468">
        <v>1977</v>
      </c>
      <c r="B12" s="1469" t="s">
        <v>1493</v>
      </c>
      <c r="D12" s="1478">
        <v>83.4</v>
      </c>
      <c r="E12" s="1478">
        <v>51.578115501519761</v>
      </c>
      <c r="F12" s="1478">
        <v>79.900000000000006</v>
      </c>
      <c r="G12" s="1478">
        <v>124</v>
      </c>
      <c r="H12" s="1478">
        <v>107.7</v>
      </c>
      <c r="I12" s="1461"/>
      <c r="J12" s="1470"/>
      <c r="K12" s="1470"/>
      <c r="L12" s="1463"/>
    </row>
    <row r="13" spans="1:20" ht="15" customHeight="1">
      <c r="A13" s="1468">
        <v>1978</v>
      </c>
      <c r="B13" s="312">
        <v>6740</v>
      </c>
      <c r="D13" s="1478">
        <v>85.7</v>
      </c>
      <c r="E13" s="1478">
        <v>52.355319148936175</v>
      </c>
      <c r="F13" s="1478">
        <v>81.7</v>
      </c>
      <c r="G13" s="1478">
        <v>120.6</v>
      </c>
      <c r="H13" s="1478">
        <v>111.1</v>
      </c>
      <c r="I13" s="1461"/>
      <c r="J13" s="1470"/>
      <c r="K13" s="1472"/>
      <c r="L13" s="1463"/>
      <c r="M13" s="1473"/>
    </row>
    <row r="14" spans="1:20" ht="15" customHeight="1">
      <c r="A14" s="1468">
        <v>1979</v>
      </c>
      <c r="B14" s="1474">
        <v>6713</v>
      </c>
      <c r="D14" s="1478">
        <v>89</v>
      </c>
      <c r="E14" s="1478">
        <v>53.748328267477206</v>
      </c>
      <c r="F14" s="1478">
        <v>83.1</v>
      </c>
      <c r="G14" s="1478">
        <v>120.4</v>
      </c>
      <c r="H14" s="1478">
        <v>114.6</v>
      </c>
      <c r="I14" s="1461"/>
      <c r="J14" s="1470"/>
      <c r="K14" s="1472"/>
      <c r="L14" s="1463"/>
      <c r="M14" s="1473"/>
    </row>
    <row r="15" spans="1:20" ht="30" customHeight="1">
      <c r="A15" s="1475">
        <v>1980</v>
      </c>
      <c r="B15" s="1474">
        <v>6431</v>
      </c>
      <c r="D15" s="1478">
        <v>83.2</v>
      </c>
      <c r="E15" s="1478">
        <v>48.253495440729488</v>
      </c>
      <c r="F15" s="1478">
        <v>82.6</v>
      </c>
      <c r="G15" s="1478">
        <v>98</v>
      </c>
      <c r="H15" s="1478">
        <v>103.3</v>
      </c>
      <c r="I15" s="1476"/>
      <c r="J15" s="1470"/>
      <c r="K15" s="1472"/>
      <c r="L15" s="1477"/>
      <c r="M15" s="1473"/>
    </row>
    <row r="16" spans="1:20" ht="15" customHeight="1">
      <c r="A16" s="1475">
        <v>1981</v>
      </c>
      <c r="B16" s="1474">
        <v>5796</v>
      </c>
      <c r="D16" s="1478">
        <v>80.5</v>
      </c>
      <c r="E16" s="1478">
        <v>48.076291793313075</v>
      </c>
      <c r="F16" s="1478">
        <v>81.2</v>
      </c>
      <c r="G16" s="1478">
        <v>94.7</v>
      </c>
      <c r="H16" s="1478">
        <v>96.6</v>
      </c>
      <c r="I16" s="1476"/>
      <c r="J16" s="1470"/>
      <c r="K16" s="1472"/>
      <c r="L16" s="1477"/>
      <c r="M16" s="1473"/>
    </row>
    <row r="17" spans="1:13" ht="15" customHeight="1">
      <c r="A17" s="1475">
        <v>1982</v>
      </c>
      <c r="B17" s="1474">
        <v>5477</v>
      </c>
      <c r="D17" s="1478">
        <v>82.2</v>
      </c>
      <c r="E17" s="1478">
        <v>48.114893617021281</v>
      </c>
      <c r="F17" s="1478">
        <v>82.5</v>
      </c>
      <c r="G17" s="1478">
        <v>94</v>
      </c>
      <c r="H17" s="1478">
        <v>93.8</v>
      </c>
      <c r="I17" s="1476"/>
      <c r="J17" s="1470"/>
      <c r="K17" s="1472"/>
      <c r="L17" s="1477"/>
      <c r="M17" s="1473"/>
    </row>
    <row r="18" spans="1:13" ht="15" customHeight="1">
      <c r="A18" s="1475">
        <v>1983</v>
      </c>
      <c r="B18" s="1474">
        <v>5179</v>
      </c>
      <c r="D18" s="1478">
        <v>85.1</v>
      </c>
      <c r="E18" s="1478">
        <v>51.300911854103347</v>
      </c>
      <c r="F18" s="1478">
        <v>83.4</v>
      </c>
      <c r="G18" s="1478">
        <v>95.4</v>
      </c>
      <c r="H18" s="1478">
        <v>96.6</v>
      </c>
      <c r="I18" s="1476"/>
      <c r="J18" s="1470"/>
      <c r="K18" s="1472"/>
      <c r="L18" s="1477"/>
      <c r="M18" s="1473"/>
    </row>
    <row r="19" spans="1:13" ht="15" customHeight="1">
      <c r="A19" s="1475">
        <v>1984</v>
      </c>
      <c r="B19" s="1474">
        <v>5125</v>
      </c>
      <c r="D19" s="1478">
        <v>85.2</v>
      </c>
      <c r="E19" s="1478">
        <v>54.564133738601825</v>
      </c>
      <c r="F19" s="1478">
        <v>84.2</v>
      </c>
      <c r="G19" s="1478">
        <v>99.1</v>
      </c>
      <c r="H19" s="1478">
        <v>101.1</v>
      </c>
      <c r="I19" s="1476"/>
      <c r="J19" s="1470"/>
      <c r="K19" s="1472"/>
      <c r="L19" s="1477"/>
      <c r="M19" s="1473"/>
    </row>
    <row r="20" spans="1:13" ht="15" customHeight="1">
      <c r="A20" s="1475">
        <v>1985</v>
      </c>
      <c r="B20" s="1474">
        <v>5094</v>
      </c>
      <c r="D20" s="1478">
        <v>89.9</v>
      </c>
      <c r="E20" s="1478">
        <v>56.395744680851067</v>
      </c>
      <c r="F20" s="1478">
        <v>83.8</v>
      </c>
      <c r="G20" s="1478">
        <v>100</v>
      </c>
      <c r="H20" s="1478">
        <v>102.4</v>
      </c>
      <c r="I20" s="1476"/>
      <c r="J20" s="1470"/>
      <c r="K20" s="1472"/>
      <c r="L20" s="1477"/>
      <c r="M20" s="1473"/>
    </row>
    <row r="21" spans="1:13" ht="15" customHeight="1">
      <c r="A21" s="1475">
        <v>1986</v>
      </c>
      <c r="B21" s="1474">
        <v>4986</v>
      </c>
      <c r="D21" s="1478">
        <v>92</v>
      </c>
      <c r="E21" s="1478">
        <v>57.31155015197568</v>
      </c>
      <c r="F21" s="1478">
        <v>84.2</v>
      </c>
      <c r="G21" s="1478">
        <v>97.8</v>
      </c>
      <c r="H21" s="1478">
        <v>106.5</v>
      </c>
      <c r="I21" s="1476"/>
      <c r="J21" s="1470"/>
      <c r="K21" s="1472"/>
      <c r="L21" s="1477"/>
      <c r="M21" s="1473"/>
    </row>
    <row r="22" spans="1:13" ht="15" customHeight="1">
      <c r="A22" s="1475">
        <v>1987</v>
      </c>
      <c r="B22" s="1474">
        <v>4954</v>
      </c>
      <c r="D22" s="1478">
        <v>95.7</v>
      </c>
      <c r="E22" s="1478">
        <v>62.090577507598788</v>
      </c>
      <c r="F22" s="1478">
        <v>86.9</v>
      </c>
      <c r="G22" s="1478">
        <v>102.5</v>
      </c>
      <c r="H22" s="1478">
        <v>116.8</v>
      </c>
      <c r="I22" s="1476"/>
      <c r="J22" s="1470"/>
      <c r="K22" s="1472"/>
      <c r="L22" s="1477"/>
      <c r="M22" s="1473"/>
    </row>
    <row r="23" spans="1:13" ht="15" customHeight="1">
      <c r="A23" s="1475">
        <v>1988</v>
      </c>
      <c r="B23" s="1474">
        <v>5011</v>
      </c>
      <c r="D23" s="1478">
        <v>100.3</v>
      </c>
      <c r="E23" s="1478">
        <v>65.253799392097264</v>
      </c>
      <c r="F23" s="1478">
        <v>88.7</v>
      </c>
      <c r="G23" s="1478">
        <v>112.2</v>
      </c>
      <c r="H23" s="1478">
        <v>128.69999999999999</v>
      </c>
      <c r="I23" s="1476"/>
      <c r="J23" s="1470"/>
      <c r="K23" s="1472"/>
      <c r="L23" s="1477"/>
      <c r="M23" s="1473"/>
    </row>
    <row r="24" spans="1:13" ht="15" customHeight="1">
      <c r="A24" s="1475">
        <v>1989</v>
      </c>
      <c r="B24" s="1474">
        <v>5034</v>
      </c>
      <c r="D24" s="1478">
        <v>102.4</v>
      </c>
      <c r="E24" s="1478">
        <v>68.439817629179331</v>
      </c>
      <c r="F24" s="1478">
        <v>88.8</v>
      </c>
      <c r="G24" s="1478">
        <v>115.8</v>
      </c>
      <c r="H24" s="1478">
        <v>133</v>
      </c>
      <c r="I24" s="1476"/>
      <c r="J24" s="1470"/>
      <c r="K24" s="1472"/>
      <c r="L24" s="1477"/>
      <c r="M24" s="1473"/>
    </row>
    <row r="25" spans="1:13" ht="30" customHeight="1">
      <c r="A25" s="1475">
        <v>1990</v>
      </c>
      <c r="B25" s="1474">
        <v>4928</v>
      </c>
      <c r="D25" s="1478">
        <v>102.1</v>
      </c>
      <c r="E25" s="1478">
        <v>68.239817629179328</v>
      </c>
      <c r="F25" s="1478">
        <v>90.2</v>
      </c>
      <c r="G25" s="1478">
        <v>114.8</v>
      </c>
      <c r="H25" s="1478">
        <v>133.80000000000001</v>
      </c>
      <c r="I25" s="1476"/>
      <c r="J25" s="1470"/>
      <c r="K25" s="1472"/>
      <c r="L25" s="1478"/>
      <c r="M25" s="1473"/>
    </row>
    <row r="26" spans="1:13" ht="15" customHeight="1">
      <c r="A26" s="1475">
        <v>1991</v>
      </c>
      <c r="B26" s="1474">
        <v>4511</v>
      </c>
      <c r="D26" s="1478">
        <v>98.7</v>
      </c>
      <c r="E26" s="1478">
        <v>70.171428571428578</v>
      </c>
      <c r="F26" s="1478">
        <v>90</v>
      </c>
      <c r="G26" s="1478">
        <v>104.7</v>
      </c>
      <c r="H26" s="1478">
        <v>125.2</v>
      </c>
      <c r="I26" s="1476"/>
      <c r="J26" s="1470"/>
      <c r="K26" s="1472"/>
      <c r="L26" s="1478"/>
      <c r="M26" s="1473"/>
    </row>
    <row r="27" spans="1:13" ht="15" customHeight="1">
      <c r="A27" s="1475">
        <v>1992</v>
      </c>
      <c r="B27" s="1474">
        <v>4288</v>
      </c>
      <c r="D27" s="1478">
        <v>99.1</v>
      </c>
      <c r="E27" s="1478">
        <v>72.241641337386028</v>
      </c>
      <c r="F27" s="1478">
        <v>91.6</v>
      </c>
      <c r="G27" s="1478">
        <v>100</v>
      </c>
      <c r="H27" s="1478">
        <v>125.8</v>
      </c>
      <c r="I27" s="1476"/>
      <c r="J27" s="1470"/>
      <c r="K27" s="1472"/>
      <c r="L27" s="1478"/>
      <c r="M27" s="1473"/>
    </row>
    <row r="28" spans="1:13" ht="15" customHeight="1">
      <c r="A28" s="1475">
        <v>1993</v>
      </c>
      <c r="B28" s="1474">
        <v>4102</v>
      </c>
      <c r="D28" s="1478">
        <v>101.2</v>
      </c>
      <c r="E28" s="1478">
        <v>73.934650455927056</v>
      </c>
      <c r="F28" s="1478">
        <v>91.9</v>
      </c>
      <c r="G28" s="1478">
        <v>99.1</v>
      </c>
      <c r="H28" s="1478">
        <v>129.5</v>
      </c>
      <c r="I28" s="1476"/>
      <c r="J28" s="1470"/>
      <c r="K28" s="1472"/>
      <c r="L28" s="1478"/>
      <c r="M28" s="1473"/>
    </row>
    <row r="29" spans="1:13" ht="15" customHeight="1">
      <c r="A29" s="1475">
        <v>1994</v>
      </c>
      <c r="B29" s="1474">
        <v>4125</v>
      </c>
      <c r="D29" s="1478">
        <v>106.7</v>
      </c>
      <c r="E29" s="1478">
        <v>77.736474164133739</v>
      </c>
      <c r="F29" s="1478">
        <v>94.2</v>
      </c>
      <c r="G29" s="1478">
        <v>101.6</v>
      </c>
      <c r="H29" s="1478">
        <v>134.69999999999999</v>
      </c>
      <c r="I29" s="1476"/>
      <c r="J29" s="1470"/>
      <c r="K29" s="1472"/>
      <c r="L29" s="1478"/>
      <c r="M29" s="1473"/>
    </row>
    <row r="30" spans="1:13" ht="15" customHeight="1">
      <c r="A30" s="1475">
        <v>1995</v>
      </c>
      <c r="B30" s="1474">
        <v>4218</v>
      </c>
      <c r="D30" s="1478">
        <v>108.6</v>
      </c>
      <c r="E30" s="1478">
        <v>81.676899696048636</v>
      </c>
      <c r="F30" s="1478">
        <v>92.5</v>
      </c>
      <c r="G30" s="1478">
        <v>104.4</v>
      </c>
      <c r="H30" s="1478">
        <v>133.6</v>
      </c>
      <c r="I30" s="1476"/>
      <c r="J30" s="1470"/>
      <c r="K30" s="1472"/>
      <c r="L30" s="1478"/>
      <c r="M30" s="1473"/>
    </row>
    <row r="31" spans="1:13" ht="15" customHeight="1">
      <c r="A31" s="1475">
        <v>1996</v>
      </c>
      <c r="B31" s="1474">
        <v>4251</v>
      </c>
      <c r="D31" s="1478">
        <v>110</v>
      </c>
      <c r="E31" s="1478">
        <v>82.215501519756842</v>
      </c>
      <c r="F31" s="1478">
        <v>94</v>
      </c>
      <c r="G31" s="1478">
        <v>104.4</v>
      </c>
      <c r="H31" s="1478">
        <v>130.9</v>
      </c>
      <c r="I31" s="1476"/>
      <c r="J31" s="1470"/>
      <c r="K31" s="1472"/>
      <c r="L31" s="1478"/>
      <c r="M31" s="1473"/>
    </row>
    <row r="32" spans="1:13" ht="15" customHeight="1">
      <c r="A32" s="1475">
        <v>1997</v>
      </c>
      <c r="B32" s="1474">
        <v>4291</v>
      </c>
      <c r="D32" s="1478">
        <v>111.5</v>
      </c>
      <c r="E32" s="1478">
        <v>84.624316109422494</v>
      </c>
      <c r="F32" s="1478">
        <v>95.9</v>
      </c>
      <c r="G32" s="1478">
        <v>106.7</v>
      </c>
      <c r="H32" s="1478">
        <v>130.6</v>
      </c>
      <c r="I32" s="1476"/>
      <c r="J32" s="1470"/>
      <c r="K32" s="1472"/>
      <c r="L32" s="1478"/>
      <c r="M32" s="1473"/>
    </row>
    <row r="33" spans="1:13" ht="15" customHeight="1">
      <c r="A33" s="1475">
        <v>1998</v>
      </c>
      <c r="B33" s="1474">
        <v>4305</v>
      </c>
      <c r="D33" s="1478">
        <v>112.7</v>
      </c>
      <c r="E33" s="1478">
        <v>86.459270516717339</v>
      </c>
      <c r="F33" s="1478">
        <v>94.8</v>
      </c>
      <c r="G33" s="1478">
        <v>112.3</v>
      </c>
      <c r="H33" s="1478">
        <v>128.1</v>
      </c>
      <c r="I33" s="1476"/>
      <c r="J33" s="1470"/>
      <c r="K33" s="1472"/>
      <c r="L33" s="1478"/>
      <c r="M33" s="1473"/>
    </row>
    <row r="34" spans="1:13" ht="15" customHeight="1">
      <c r="A34" s="1475">
        <v>1999</v>
      </c>
      <c r="B34" s="1474">
        <v>4134</v>
      </c>
      <c r="D34" s="1478">
        <v>113.9</v>
      </c>
      <c r="E34" s="1478">
        <v>90.718844984802445</v>
      </c>
      <c r="F34" s="1478">
        <v>94.8</v>
      </c>
      <c r="G34" s="1478">
        <v>108.7</v>
      </c>
      <c r="H34" s="1478">
        <v>128.69999999999999</v>
      </c>
      <c r="I34" s="1476"/>
      <c r="J34" s="1470"/>
      <c r="K34" s="1472"/>
      <c r="L34" s="1478"/>
      <c r="M34" s="1473"/>
    </row>
    <row r="35" spans="1:13" ht="30" customHeight="1">
      <c r="A35" s="1475">
        <v>2000</v>
      </c>
      <c r="B35" s="1474">
        <v>4006</v>
      </c>
      <c r="D35" s="1478">
        <v>116.1</v>
      </c>
      <c r="E35" s="1478">
        <v>93.887234042553189</v>
      </c>
      <c r="F35" s="1478">
        <v>94.6</v>
      </c>
      <c r="G35" s="1478">
        <v>111.1</v>
      </c>
      <c r="H35" s="1478">
        <v>129.69999999999999</v>
      </c>
      <c r="I35" s="1476"/>
      <c r="J35" s="1471"/>
      <c r="K35" s="1472"/>
      <c r="L35" s="1478"/>
      <c r="M35" s="1473"/>
    </row>
    <row r="36" spans="1:13" ht="15" customHeight="1">
      <c r="A36" s="1468">
        <v>2001</v>
      </c>
      <c r="B36" s="1474">
        <v>3836</v>
      </c>
      <c r="C36" s="1479"/>
      <c r="D36" s="1478">
        <v>114.1</v>
      </c>
      <c r="E36" s="1478">
        <v>102.27082066869301</v>
      </c>
      <c r="F36" s="1478">
        <v>94.6</v>
      </c>
      <c r="G36" s="1478">
        <v>109.1</v>
      </c>
      <c r="H36" s="1478">
        <v>126.9</v>
      </c>
      <c r="I36" s="1461"/>
      <c r="J36" s="1471"/>
      <c r="K36" s="1472"/>
      <c r="L36" s="1478"/>
      <c r="M36" s="1473"/>
    </row>
    <row r="37" spans="1:13" ht="15" customHeight="1">
      <c r="A37" s="1468">
        <v>2002</v>
      </c>
      <c r="B37" s="1474">
        <v>3640</v>
      </c>
      <c r="C37" s="1479"/>
      <c r="D37" s="1478">
        <v>112.4</v>
      </c>
      <c r="E37" s="1478">
        <v>105.64224924012157</v>
      </c>
      <c r="F37" s="1478">
        <v>97.4</v>
      </c>
      <c r="G37" s="1478">
        <v>105.2</v>
      </c>
      <c r="H37" s="1478">
        <v>130.1</v>
      </c>
      <c r="I37" s="1461"/>
      <c r="J37" s="1471"/>
      <c r="K37" s="1480"/>
      <c r="L37" s="1478"/>
      <c r="M37" s="1473"/>
    </row>
    <row r="38" spans="1:13" ht="15" customHeight="1">
      <c r="A38" s="1475">
        <v>2003</v>
      </c>
      <c r="B38" s="1474">
        <v>3441</v>
      </c>
      <c r="C38" s="1479"/>
      <c r="D38" s="1478">
        <v>111.6</v>
      </c>
      <c r="E38" s="1478">
        <v>108.14528875379941</v>
      </c>
      <c r="F38" s="1478">
        <v>95.3</v>
      </c>
      <c r="G38" s="1478">
        <v>105.5</v>
      </c>
      <c r="H38" s="1478">
        <v>128.80000000000001</v>
      </c>
      <c r="I38" s="1461"/>
      <c r="J38" s="1471"/>
      <c r="K38" s="1480"/>
      <c r="L38" s="1478"/>
      <c r="M38" s="1473"/>
    </row>
    <row r="39" spans="1:13" ht="15" customHeight="1">
      <c r="A39" s="1475">
        <v>2004</v>
      </c>
      <c r="B39" s="1474">
        <v>3293</v>
      </c>
      <c r="C39" s="1479"/>
      <c r="D39" s="1478">
        <v>112.4</v>
      </c>
      <c r="E39" s="1478">
        <v>110.78571428571429</v>
      </c>
      <c r="F39" s="1478">
        <v>96.9</v>
      </c>
      <c r="G39" s="1478">
        <v>108.1</v>
      </c>
      <c r="H39" s="1478">
        <v>128.5</v>
      </c>
      <c r="I39" s="1461"/>
      <c r="J39" s="1471"/>
      <c r="K39" s="1480"/>
      <c r="L39" s="1478"/>
      <c r="M39" s="1473"/>
    </row>
    <row r="40" spans="1:13" ht="15" customHeight="1">
      <c r="A40" s="1475">
        <v>2005</v>
      </c>
      <c r="B40" s="1474">
        <v>3124</v>
      </c>
      <c r="C40" s="1479"/>
      <c r="D40" s="1478">
        <v>111.6</v>
      </c>
      <c r="E40" s="1478">
        <v>115.31337386018238</v>
      </c>
      <c r="F40" s="1478">
        <v>97.7</v>
      </c>
      <c r="G40" s="1478">
        <v>108.7</v>
      </c>
      <c r="H40" s="1478">
        <v>126.5</v>
      </c>
      <c r="I40" s="1461"/>
      <c r="J40" s="1471"/>
      <c r="K40" s="1480"/>
      <c r="L40" s="1478"/>
      <c r="M40" s="1473"/>
    </row>
    <row r="41" spans="1:13" ht="15" customHeight="1">
      <c r="A41" s="1475">
        <v>2006</v>
      </c>
      <c r="B41" s="1474">
        <v>3028</v>
      </c>
      <c r="C41" s="1479"/>
      <c r="D41" s="1478">
        <v>112.3</v>
      </c>
      <c r="E41" s="1478">
        <v>120.32887537993923</v>
      </c>
      <c r="F41" s="1478">
        <v>96.9</v>
      </c>
      <c r="G41" s="1478">
        <v>111.4</v>
      </c>
      <c r="H41" s="1478">
        <v>124.9</v>
      </c>
      <c r="I41" s="1461"/>
      <c r="J41" s="1471"/>
      <c r="K41" s="1480"/>
      <c r="L41" s="1478"/>
      <c r="M41" s="1473"/>
    </row>
    <row r="42" spans="1:13" ht="15" customHeight="1">
      <c r="A42" s="1468">
        <v>2007</v>
      </c>
      <c r="B42" s="1474">
        <v>2984</v>
      </c>
      <c r="C42" s="1479"/>
      <c r="D42" s="1478">
        <v>112.6</v>
      </c>
      <c r="E42" s="1478">
        <v>117.7082066869301</v>
      </c>
      <c r="F42" s="1478">
        <v>96.7</v>
      </c>
      <c r="G42" s="1478">
        <v>113.6</v>
      </c>
      <c r="H42" s="1478">
        <v>124.4</v>
      </c>
      <c r="I42" s="1461"/>
      <c r="K42" s="1481"/>
      <c r="L42" s="1478"/>
    </row>
    <row r="43" spans="1:13" s="1464" customFormat="1" ht="15" customHeight="1">
      <c r="A43" s="1468">
        <v>2008</v>
      </c>
      <c r="B43" s="1474">
        <v>2885</v>
      </c>
      <c r="C43" s="1479"/>
      <c r="D43" s="1478">
        <v>109.7</v>
      </c>
      <c r="E43" s="1478">
        <v>118.88875379939209</v>
      </c>
      <c r="F43" s="1478">
        <v>93.7</v>
      </c>
      <c r="G43" s="1478">
        <v>108.7</v>
      </c>
      <c r="H43" s="1478">
        <v>119.5</v>
      </c>
      <c r="I43" s="1461"/>
      <c r="K43" s="1482"/>
      <c r="L43" s="1478"/>
    </row>
    <row r="44" spans="1:13" s="1464" customFormat="1" ht="15" customHeight="1">
      <c r="A44" s="1468">
        <v>2009</v>
      </c>
      <c r="B44" s="1474">
        <v>2656</v>
      </c>
      <c r="C44" s="1479"/>
      <c r="D44" s="1478">
        <v>100.2</v>
      </c>
      <c r="E44" s="1478">
        <v>118.21914893617023</v>
      </c>
      <c r="F44" s="1478">
        <v>92.4</v>
      </c>
      <c r="G44" s="1478">
        <v>87.8</v>
      </c>
      <c r="H44" s="1478">
        <v>111</v>
      </c>
      <c r="I44" s="1461"/>
      <c r="K44" s="1482"/>
      <c r="L44" s="1478"/>
    </row>
    <row r="45" spans="1:13" ht="30" customHeight="1">
      <c r="A45" s="1468">
        <v>2010</v>
      </c>
      <c r="B45" s="1474">
        <v>2571</v>
      </c>
      <c r="C45" s="1479"/>
      <c r="D45" s="1478">
        <v>103.4</v>
      </c>
      <c r="E45" s="1478">
        <v>112.30030395136778</v>
      </c>
      <c r="F45" s="1478">
        <v>96.3</v>
      </c>
      <c r="G45" s="1478">
        <v>93.1</v>
      </c>
      <c r="H45" s="1478">
        <v>111.8</v>
      </c>
      <c r="I45" s="1461"/>
      <c r="K45" s="1481"/>
      <c r="L45" s="1478"/>
    </row>
    <row r="46" spans="1:13" ht="15" customHeight="1">
      <c r="A46" s="1468">
        <v>2011</v>
      </c>
      <c r="B46" s="1474">
        <v>2564</v>
      </c>
      <c r="C46" s="1483"/>
      <c r="D46" s="1478">
        <v>102.8</v>
      </c>
      <c r="E46" s="1478">
        <v>104.57872340425533</v>
      </c>
      <c r="F46" s="1478">
        <v>102.6</v>
      </c>
      <c r="G46" s="1478">
        <v>97.2</v>
      </c>
      <c r="H46" s="1478">
        <v>105.6</v>
      </c>
      <c r="I46" s="1461"/>
      <c r="K46" s="1481"/>
      <c r="L46" s="1478"/>
    </row>
    <row r="47" spans="1:13" ht="15" customHeight="1">
      <c r="A47" s="1484">
        <v>2012</v>
      </c>
      <c r="B47" s="1474">
        <v>2603</v>
      </c>
      <c r="C47" s="1483"/>
      <c r="D47" s="1478">
        <v>100</v>
      </c>
      <c r="E47" s="1478">
        <v>100</v>
      </c>
      <c r="F47" s="1478">
        <v>100</v>
      </c>
      <c r="G47" s="1478">
        <v>100</v>
      </c>
      <c r="H47" s="1478">
        <v>100</v>
      </c>
      <c r="I47" s="1461"/>
      <c r="K47" s="1481"/>
      <c r="L47" s="1478"/>
    </row>
    <row r="48" spans="1:13" ht="15" customHeight="1">
      <c r="A48" s="1484">
        <v>2013</v>
      </c>
      <c r="B48" s="1474">
        <v>2563</v>
      </c>
      <c r="C48" s="1483"/>
      <c r="D48" s="1478">
        <v>99.2</v>
      </c>
      <c r="E48" s="1478">
        <v>97.917629179331314</v>
      </c>
      <c r="F48" s="1478">
        <v>98.3</v>
      </c>
      <c r="G48" s="1478">
        <v>97.1</v>
      </c>
      <c r="H48" s="1478">
        <v>102.2</v>
      </c>
      <c r="I48" s="1461"/>
      <c r="K48" s="1481"/>
      <c r="L48" s="1478"/>
    </row>
    <row r="49" spans="1:12" ht="15" customHeight="1">
      <c r="A49" s="1484">
        <v>2014</v>
      </c>
      <c r="B49" s="1474">
        <v>2617</v>
      </c>
      <c r="C49" s="1483"/>
      <c r="D49" s="1478">
        <v>100.5</v>
      </c>
      <c r="E49" s="1478">
        <v>95.874164133738617</v>
      </c>
      <c r="F49" s="1478">
        <v>102.8</v>
      </c>
      <c r="G49" s="1478">
        <v>99.2</v>
      </c>
      <c r="H49" s="1478">
        <v>103.2</v>
      </c>
      <c r="I49" s="1461"/>
      <c r="K49" s="1481"/>
      <c r="L49" s="1478"/>
    </row>
    <row r="50" spans="1:12" ht="15" customHeight="1">
      <c r="A50" s="1484">
        <v>2015</v>
      </c>
      <c r="B50" s="1474">
        <v>2667</v>
      </c>
      <c r="C50" s="1483"/>
      <c r="D50" s="1478">
        <v>101.5</v>
      </c>
      <c r="E50" s="1478">
        <v>98.427051671732528</v>
      </c>
      <c r="F50" s="1478">
        <v>102.7</v>
      </c>
      <c r="G50" s="1478">
        <v>99.3</v>
      </c>
      <c r="H50" s="1478">
        <v>103.4</v>
      </c>
      <c r="I50" s="1461"/>
      <c r="K50" s="1481"/>
      <c r="L50" s="1478"/>
    </row>
    <row r="51" spans="1:12" ht="15" customHeight="1" thickBot="1">
      <c r="A51" s="1485"/>
      <c r="B51" s="1459"/>
      <c r="C51" s="1459"/>
      <c r="D51" s="2085"/>
      <c r="E51" s="2085"/>
      <c r="F51" s="2085"/>
      <c r="G51" s="2085"/>
      <c r="H51" s="2085"/>
      <c r="L51" s="1464"/>
    </row>
    <row r="52" spans="1:12" ht="15" customHeight="1" thickTop="1">
      <c r="A52" s="1456" t="s">
        <v>1494</v>
      </c>
      <c r="B52" s="1479"/>
      <c r="D52" s="1478"/>
      <c r="E52" s="2088"/>
      <c r="F52" s="1478"/>
      <c r="G52" s="1478"/>
      <c r="H52" s="1478"/>
      <c r="L52" s="1464"/>
    </row>
    <row r="53" spans="1:12" ht="15" customHeight="1">
      <c r="A53" s="1486" t="s">
        <v>1495</v>
      </c>
      <c r="E53" s="2088"/>
      <c r="L53" s="1464"/>
    </row>
    <row r="54" spans="1:12" ht="15" customHeight="1">
      <c r="A54" s="1486"/>
      <c r="E54" s="2088"/>
      <c r="L54" s="1464"/>
    </row>
    <row r="55" spans="1:12" ht="15" customHeight="1">
      <c r="A55" s="1487" t="s">
        <v>8</v>
      </c>
      <c r="E55" s="1478"/>
      <c r="L55" s="1464"/>
    </row>
    <row r="56" spans="1:12" ht="15" customHeight="1">
      <c r="A56" s="1488" t="s">
        <v>1496</v>
      </c>
      <c r="E56" s="1478"/>
    </row>
    <row r="57" spans="1:12" ht="15" customHeight="1">
      <c r="A57" s="2165" t="s">
        <v>2016</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89" t="s">
        <v>1497</v>
      </c>
      <c r="J1" s="1490"/>
    </row>
    <row r="2" spans="1:16" ht="13.5" thickBot="1">
      <c r="A2" s="49" t="s">
        <v>0</v>
      </c>
      <c r="B2" s="1491"/>
      <c r="C2" s="1491"/>
      <c r="D2" s="1348"/>
      <c r="M2" s="1348"/>
      <c r="N2" s="1492" t="s">
        <v>1498</v>
      </c>
    </row>
    <row r="3" spans="1:16" ht="15" customHeight="1" thickTop="1">
      <c r="A3" s="1493"/>
      <c r="B3" s="2483" t="s">
        <v>82</v>
      </c>
      <c r="C3" s="2483"/>
      <c r="D3" s="1494"/>
      <c r="E3" s="1495"/>
      <c r="F3" s="1495"/>
      <c r="G3" s="1495"/>
      <c r="H3" s="1495"/>
      <c r="I3" s="1495"/>
      <c r="J3" s="1495"/>
      <c r="K3" s="1495"/>
      <c r="L3" s="2484" t="s">
        <v>83</v>
      </c>
      <c r="M3" s="2485"/>
      <c r="N3" s="2485"/>
    </row>
    <row r="4" spans="1:16" ht="15" customHeight="1">
      <c r="A4" s="1496"/>
      <c r="B4" s="1496">
        <v>2000</v>
      </c>
      <c r="C4" s="1497">
        <v>2010</v>
      </c>
      <c r="D4" s="1498">
        <v>2011</v>
      </c>
      <c r="E4" s="1498">
        <v>2012</v>
      </c>
      <c r="F4" s="1498">
        <v>2013</v>
      </c>
      <c r="G4" s="1498">
        <v>2014</v>
      </c>
      <c r="H4" s="1498">
        <v>2015</v>
      </c>
      <c r="I4" s="1497"/>
      <c r="J4" s="1499"/>
      <c r="K4" s="1500" t="s">
        <v>1499</v>
      </c>
      <c r="L4" s="1492"/>
      <c r="M4" s="1496" t="s">
        <v>84</v>
      </c>
      <c r="N4" s="1496" t="s">
        <v>85</v>
      </c>
    </row>
    <row r="5" spans="1:16" ht="15" customHeight="1">
      <c r="A5" s="1501" t="s">
        <v>1500</v>
      </c>
      <c r="B5" s="1502">
        <v>3.4426651652220328</v>
      </c>
      <c r="C5" s="1503">
        <v>2.147116856887707</v>
      </c>
      <c r="D5" s="1503">
        <v>2.0503836301695335</v>
      </c>
      <c r="E5" s="1503">
        <v>1.78893690856025</v>
      </c>
      <c r="F5" s="1503">
        <v>1.9078559799165755</v>
      </c>
      <c r="G5" s="1503">
        <v>1.9301810932207404</v>
      </c>
      <c r="H5" s="1503">
        <v>1.8233444684932965</v>
      </c>
      <c r="J5" s="1504"/>
      <c r="K5" s="1505">
        <v>-1.6193206967287364</v>
      </c>
      <c r="L5" s="1506"/>
      <c r="M5" s="1507">
        <v>-0.36564760530711055</v>
      </c>
      <c r="N5" s="1507">
        <v>-1.2536730914216259</v>
      </c>
      <c r="P5" s="1508"/>
    </row>
    <row r="6" spans="1:16" ht="15" customHeight="1">
      <c r="A6" s="1501" t="s">
        <v>874</v>
      </c>
      <c r="B6" s="1509">
        <v>7.6277447531080718</v>
      </c>
      <c r="C6" s="1510">
        <v>3.8660470350609417</v>
      </c>
      <c r="D6" s="1510">
        <v>3.484328145220088</v>
      </c>
      <c r="E6" s="1510">
        <v>3.3159011451571678</v>
      </c>
      <c r="F6" s="1510">
        <v>3.2111244449879375</v>
      </c>
      <c r="G6" s="1510">
        <v>3.0258578920329642</v>
      </c>
      <c r="H6" s="1510">
        <v>3.0701361728360159</v>
      </c>
      <c r="J6" s="1504"/>
      <c r="K6" s="1505">
        <v>-4.5576085802720563</v>
      </c>
      <c r="L6" s="1506"/>
      <c r="M6" s="1507">
        <v>0.36883150786341501</v>
      </c>
      <c r="N6" s="1507">
        <v>-4.9264400881354709</v>
      </c>
      <c r="P6" s="1508"/>
    </row>
    <row r="7" spans="1:16" ht="15" customHeight="1">
      <c r="A7" s="1501" t="s">
        <v>1501</v>
      </c>
      <c r="B7" s="1509">
        <v>3.0009926789023558</v>
      </c>
      <c r="C7" s="1510">
        <v>1.9472885797935158</v>
      </c>
      <c r="D7" s="1510">
        <v>1.888872098101299</v>
      </c>
      <c r="E7" s="1510">
        <v>1.8811116307713931</v>
      </c>
      <c r="F7" s="1510">
        <v>1.8695471252271358</v>
      </c>
      <c r="G7" s="1510">
        <v>1.816911293945451</v>
      </c>
      <c r="H7" s="1510">
        <v>1.7742506800742186</v>
      </c>
      <c r="J7" s="1504"/>
      <c r="K7" s="1505">
        <v>-1.2267419988281372</v>
      </c>
      <c r="L7" s="1506"/>
      <c r="M7" s="1507">
        <v>-0.79755017654051519</v>
      </c>
      <c r="N7" s="1507">
        <v>-0.42919182228762204</v>
      </c>
      <c r="P7" s="1508"/>
    </row>
    <row r="8" spans="1:16" ht="15" customHeight="1">
      <c r="A8" s="1501" t="s">
        <v>877</v>
      </c>
      <c r="B8" s="1509">
        <v>1.7232885906369961</v>
      </c>
      <c r="C8" s="1510">
        <v>0.91875405950498412</v>
      </c>
      <c r="D8" s="1510">
        <v>0.94440674541957292</v>
      </c>
      <c r="E8" s="1510">
        <v>0.96381422277772144</v>
      </c>
      <c r="F8" s="1510">
        <v>1.0377314851852155</v>
      </c>
      <c r="G8" s="1510">
        <v>1.006167597355536</v>
      </c>
      <c r="H8" s="1510">
        <v>1.0522709471703346</v>
      </c>
      <c r="J8" s="1504"/>
      <c r="K8" s="1505">
        <v>-0.67101764346666148</v>
      </c>
      <c r="L8" s="1506"/>
      <c r="M8" s="1507">
        <v>0.96422099714212939</v>
      </c>
      <c r="N8" s="1507">
        <v>-1.6352386406087909</v>
      </c>
      <c r="P8" s="1508"/>
    </row>
    <row r="9" spans="1:16" ht="15" customHeight="1">
      <c r="A9" s="1501" t="s">
        <v>878</v>
      </c>
      <c r="B9" s="1509">
        <v>3.8103535526969972</v>
      </c>
      <c r="C9" s="1510">
        <v>2.8932888787309845</v>
      </c>
      <c r="D9" s="1510">
        <v>2.9124082781604854</v>
      </c>
      <c r="E9" s="1510">
        <v>2.8513762764819752</v>
      </c>
      <c r="F9" s="1510">
        <v>2.8841099583593994</v>
      </c>
      <c r="G9" s="1510">
        <v>2.8384078239415973</v>
      </c>
      <c r="H9" s="1510">
        <v>2.8319319711072222</v>
      </c>
      <c r="J9" s="1504"/>
      <c r="K9" s="1505">
        <v>-0.97842158158977499</v>
      </c>
      <c r="L9" s="1506"/>
      <c r="M9" s="1507">
        <v>0.32625648812733382</v>
      </c>
      <c r="N9" s="1507">
        <v>-1.304678069717109</v>
      </c>
      <c r="P9" s="1508"/>
    </row>
    <row r="10" spans="1:16" ht="15" customHeight="1">
      <c r="A10" s="1501" t="s">
        <v>879</v>
      </c>
      <c r="B10" s="1509">
        <v>1.2405949286797107</v>
      </c>
      <c r="C10" s="1510">
        <v>0.82242129486730242</v>
      </c>
      <c r="D10" s="1510">
        <v>0.81110815729939989</v>
      </c>
      <c r="E10" s="1510">
        <v>0.78960451145115618</v>
      </c>
      <c r="F10" s="1510">
        <v>0.77907019784425624</v>
      </c>
      <c r="G10" s="1510">
        <v>0.7732972045009785</v>
      </c>
      <c r="H10" s="1510">
        <v>0.75745491312963553</v>
      </c>
      <c r="J10" s="1504"/>
      <c r="K10" s="1505">
        <v>-0.48314001555007513</v>
      </c>
      <c r="L10" s="1506"/>
      <c r="M10" s="1507">
        <v>-0.51918817519778315</v>
      </c>
      <c r="N10" s="1507">
        <v>3.6048159647708078E-2</v>
      </c>
      <c r="P10" s="1508"/>
    </row>
    <row r="11" spans="1:16" ht="15" customHeight="1">
      <c r="A11" s="1501" t="s">
        <v>880</v>
      </c>
      <c r="B11" s="1509">
        <v>2.5943172991177685</v>
      </c>
      <c r="C11" s="1510">
        <v>1.746842280857573</v>
      </c>
      <c r="D11" s="1510">
        <v>1.681386212434907</v>
      </c>
      <c r="E11" s="1510">
        <v>1.6528245226069664</v>
      </c>
      <c r="F11" s="1510">
        <v>1.7293441872307431</v>
      </c>
      <c r="G11" s="1510">
        <v>1.7124862765300057</v>
      </c>
      <c r="H11" s="1510">
        <v>1.687114676749538</v>
      </c>
      <c r="J11" s="1504"/>
      <c r="K11" s="1505">
        <v>-0.90720262236823057</v>
      </c>
      <c r="L11" s="1506"/>
      <c r="M11" s="1507">
        <v>-0.52606434053043405</v>
      </c>
      <c r="N11" s="1507">
        <v>-0.38113828183779652</v>
      </c>
      <c r="P11" s="1508"/>
    </row>
    <row r="12" spans="1:16" ht="15" customHeight="1">
      <c r="A12" s="1501" t="s">
        <v>881</v>
      </c>
      <c r="B12" s="1509">
        <v>0.86705568134791611</v>
      </c>
      <c r="C12" s="1510">
        <v>0.6652201377333703</v>
      </c>
      <c r="D12" s="1510">
        <v>0.66177601780641448</v>
      </c>
      <c r="E12" s="1510">
        <v>0.65143044486607304</v>
      </c>
      <c r="F12" s="1510">
        <v>0.669338216912849</v>
      </c>
      <c r="G12" s="1510">
        <v>0.65772836158164705</v>
      </c>
      <c r="H12" s="1510">
        <v>0.65620687611337103</v>
      </c>
      <c r="J12" s="1504"/>
      <c r="K12" s="1505">
        <v>-0.21084880523454508</v>
      </c>
      <c r="L12" s="1506"/>
      <c r="M12" s="1507">
        <v>0.14720199973194439</v>
      </c>
      <c r="N12" s="1507">
        <v>-0.3580508049664895</v>
      </c>
      <c r="P12" s="1508"/>
    </row>
    <row r="13" spans="1:16" ht="15" customHeight="1">
      <c r="A13" s="1501" t="s">
        <v>882</v>
      </c>
      <c r="B13" s="1509">
        <v>8.127315296479269</v>
      </c>
      <c r="C13" s="1510">
        <v>6.1950493316483861</v>
      </c>
      <c r="D13" s="1510">
        <v>5.7552671463543881</v>
      </c>
      <c r="E13" s="1510">
        <v>5.6492187420181237</v>
      </c>
      <c r="F13" s="1510">
        <v>5.8621289005279316</v>
      </c>
      <c r="G13" s="1510">
        <v>5.9258742365369654</v>
      </c>
      <c r="H13" s="1510">
        <v>5.781178661334903</v>
      </c>
      <c r="J13" s="1504"/>
      <c r="K13" s="1505">
        <v>-2.346136635144366</v>
      </c>
      <c r="L13" s="1506"/>
      <c r="M13" s="1507">
        <v>-1.0056589384314585</v>
      </c>
      <c r="N13" s="1507">
        <v>-1.3404776967129082</v>
      </c>
      <c r="P13" s="1508"/>
    </row>
    <row r="14" spans="1:16" ht="15" customHeight="1">
      <c r="A14" s="1511" t="s">
        <v>883</v>
      </c>
      <c r="B14" s="1512">
        <v>3.0718342318351022</v>
      </c>
      <c r="C14" s="1512">
        <v>4.8955680928397172</v>
      </c>
      <c r="D14" s="1512">
        <v>4.1542846024652382</v>
      </c>
      <c r="E14" s="1512">
        <v>4.3342906510129522</v>
      </c>
      <c r="F14" s="1512">
        <v>3.9098720686058468</v>
      </c>
      <c r="G14" s="1512">
        <v>4.0312227510193326</v>
      </c>
      <c r="H14" s="1512">
        <v>4.160399209751235</v>
      </c>
      <c r="J14" s="1504"/>
      <c r="K14" s="1505">
        <v>1.0885649779161328</v>
      </c>
      <c r="L14" s="1513"/>
      <c r="M14" s="1514">
        <v>5.0669543572300427E-2</v>
      </c>
      <c r="N14" s="1514">
        <v>1.0378954343438318</v>
      </c>
      <c r="P14" s="1508"/>
    </row>
    <row r="15" spans="1:16" ht="15" customHeight="1" thickBot="1">
      <c r="A15" s="1515" t="s">
        <v>15</v>
      </c>
      <c r="B15" s="1516">
        <v>35.506162178026223</v>
      </c>
      <c r="C15" s="1516">
        <v>26.097596547924482</v>
      </c>
      <c r="D15" s="1516">
        <v>24.344221033431324</v>
      </c>
      <c r="E15" s="1516">
        <v>23.87850905570378</v>
      </c>
      <c r="F15" s="1516">
        <v>23.860122564797891</v>
      </c>
      <c r="G15" s="1516">
        <v>23.718134530665218</v>
      </c>
      <c r="H15" s="1516">
        <v>23.594288576759773</v>
      </c>
      <c r="I15" s="1517"/>
      <c r="J15" s="1518"/>
      <c r="K15" s="1519">
        <v>-11.91187360126645</v>
      </c>
      <c r="L15" s="1520"/>
      <c r="M15" s="1521">
        <v>-1.3569286995701784</v>
      </c>
      <c r="N15" s="1521">
        <v>-10.554944901696274</v>
      </c>
      <c r="P15" s="1508"/>
    </row>
    <row r="16" spans="1:16" ht="15" customHeight="1" thickTop="1">
      <c r="A16" s="1522"/>
      <c r="B16" s="1506"/>
      <c r="C16" s="1506"/>
      <c r="D16" s="1506"/>
      <c r="E16" s="1506"/>
      <c r="F16" s="1506"/>
      <c r="G16" s="1506"/>
      <c r="H16" s="1506"/>
      <c r="I16" s="1506"/>
      <c r="J16" s="1504"/>
      <c r="K16" s="1504"/>
      <c r="P16" s="1508"/>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1" customWidth="1"/>
    <col min="2" max="2" width="13.85546875" style="1271" customWidth="1"/>
    <col min="3" max="3" width="15.140625" style="1271" customWidth="1"/>
    <col min="4" max="4" width="20.5703125" style="1271" customWidth="1"/>
    <col min="5" max="5" width="18" style="1271" customWidth="1"/>
    <col min="6" max="6" width="4.42578125" style="1271" customWidth="1"/>
    <col min="7" max="7" width="1.28515625" style="1271" customWidth="1"/>
    <col min="8" max="16384" width="9.140625" style="1271"/>
  </cols>
  <sheetData>
    <row r="1" spans="1:7" ht="18.75">
      <c r="A1" s="1523" t="s">
        <v>1502</v>
      </c>
      <c r="B1" s="1523"/>
      <c r="E1" s="1524"/>
      <c r="F1" s="1524"/>
      <c r="G1" s="1524"/>
    </row>
    <row r="2" spans="1:7" ht="18.75" customHeight="1">
      <c r="A2" s="1523" t="s">
        <v>1503</v>
      </c>
      <c r="B2" s="1523"/>
      <c r="E2" s="1524"/>
      <c r="F2" s="1524"/>
      <c r="G2" s="1524"/>
    </row>
    <row r="3" spans="1:7" s="1528" customFormat="1" ht="15" customHeight="1" thickBot="1">
      <c r="A3" s="1525" t="s">
        <v>0</v>
      </c>
      <c r="B3" s="1526"/>
      <c r="C3" s="1527"/>
      <c r="E3" s="1529" t="s">
        <v>1504</v>
      </c>
      <c r="F3" s="509"/>
      <c r="G3" s="509"/>
    </row>
    <row r="4" spans="1:7" s="508" customFormat="1" ht="15" customHeight="1" thickTop="1">
      <c r="A4" s="1530"/>
      <c r="B4" s="1530" t="s">
        <v>1505</v>
      </c>
      <c r="C4" s="1530" t="s">
        <v>874</v>
      </c>
      <c r="D4" s="1530" t="s">
        <v>878</v>
      </c>
      <c r="E4" s="1530" t="s">
        <v>1506</v>
      </c>
      <c r="F4" s="538"/>
      <c r="G4" s="538"/>
    </row>
    <row r="5" spans="1:7" s="1528" customFormat="1" ht="15" customHeight="1">
      <c r="A5" s="514">
        <v>1970</v>
      </c>
      <c r="B5" s="1531" t="s">
        <v>293</v>
      </c>
      <c r="C5" s="1503">
        <v>235.43960384356112</v>
      </c>
      <c r="D5" s="1503">
        <v>169.53180093820251</v>
      </c>
      <c r="E5" s="1503">
        <v>271.7598244389136</v>
      </c>
      <c r="F5" s="1503"/>
      <c r="G5" s="1503"/>
    </row>
    <row r="6" spans="1:7" s="1528" customFormat="1" ht="15" customHeight="1">
      <c r="A6" s="514">
        <v>1971</v>
      </c>
      <c r="B6" s="1531" t="s">
        <v>293</v>
      </c>
      <c r="C6" s="1503">
        <v>263.06233707205536</v>
      </c>
      <c r="D6" s="1503">
        <v>169.68189199723173</v>
      </c>
      <c r="E6" s="1503">
        <v>266.26086934368385</v>
      </c>
      <c r="F6" s="1503"/>
      <c r="G6" s="1503"/>
    </row>
    <row r="7" spans="1:7" s="1528" customFormat="1" ht="15" customHeight="1">
      <c r="A7" s="514">
        <v>1972</v>
      </c>
      <c r="B7" s="1503">
        <v>165.3157060096604</v>
      </c>
      <c r="C7" s="1503">
        <v>264.61430989011507</v>
      </c>
      <c r="D7" s="1503">
        <v>168.27632055514329</v>
      </c>
      <c r="E7" s="1503">
        <v>263.76973309857317</v>
      </c>
      <c r="F7" s="1503"/>
      <c r="G7" s="1503"/>
    </row>
    <row r="8" spans="1:7" s="1528" customFormat="1" ht="15" customHeight="1">
      <c r="A8" s="514">
        <v>1973</v>
      </c>
      <c r="B8" s="1503">
        <v>159.32925230346089</v>
      </c>
      <c r="C8" s="1503">
        <v>271.74003710075391</v>
      </c>
      <c r="D8" s="1503">
        <v>165.81112258016262</v>
      </c>
      <c r="E8" s="1503">
        <v>257.27992736259085</v>
      </c>
      <c r="F8" s="1503"/>
      <c r="G8" s="1503"/>
    </row>
    <row r="9" spans="1:7" s="1528" customFormat="1" ht="15" customHeight="1">
      <c r="A9" s="514">
        <v>1974</v>
      </c>
      <c r="B9" s="1503">
        <v>155.02161772239367</v>
      </c>
      <c r="C9" s="1503">
        <v>257.23233017918574</v>
      </c>
      <c r="D9" s="1503">
        <v>167.10305197276944</v>
      </c>
      <c r="E9" s="1503">
        <v>242.14666871486935</v>
      </c>
      <c r="F9" s="1503"/>
      <c r="G9" s="1503"/>
    </row>
    <row r="10" spans="1:7" s="1528" customFormat="1" ht="15" customHeight="1">
      <c r="A10" s="514">
        <v>1975</v>
      </c>
      <c r="B10" s="1503">
        <v>165.52768325073802</v>
      </c>
      <c r="C10" s="1503">
        <v>271.65564991898674</v>
      </c>
      <c r="D10" s="1503">
        <v>160.01386059500854</v>
      </c>
      <c r="E10" s="1503">
        <v>236.05968438591552</v>
      </c>
      <c r="F10" s="1503"/>
      <c r="G10" s="1503"/>
    </row>
    <row r="11" spans="1:7" s="1528" customFormat="1" ht="15" customHeight="1">
      <c r="A11" s="514">
        <v>1976</v>
      </c>
      <c r="B11" s="1503">
        <v>168.99901944660488</v>
      </c>
      <c r="C11" s="1503">
        <v>262.22377708289343</v>
      </c>
      <c r="D11" s="1503">
        <v>154.22451038400223</v>
      </c>
      <c r="E11" s="1503">
        <v>237.44177451720327</v>
      </c>
      <c r="F11" s="1503"/>
      <c r="G11" s="1503"/>
    </row>
    <row r="12" spans="1:7" s="1528" customFormat="1" ht="15" customHeight="1">
      <c r="A12" s="514">
        <v>1977</v>
      </c>
      <c r="B12" s="1503">
        <v>155.91445684882046</v>
      </c>
      <c r="C12" s="1503">
        <v>266.46931981526205</v>
      </c>
      <c r="D12" s="1503">
        <v>154.88376977125461</v>
      </c>
      <c r="E12" s="1503">
        <v>225.72977055477858</v>
      </c>
      <c r="F12" s="1503"/>
      <c r="G12" s="1503"/>
    </row>
    <row r="13" spans="1:7" s="1528" customFormat="1" ht="15" customHeight="1">
      <c r="A13" s="514">
        <v>1978</v>
      </c>
      <c r="B13" s="1503">
        <v>146.12425980212416</v>
      </c>
      <c r="C13" s="1503">
        <v>259.31442073081826</v>
      </c>
      <c r="D13" s="1503">
        <v>151.85428814243204</v>
      </c>
      <c r="E13" s="1503">
        <v>216.23394321659978</v>
      </c>
      <c r="F13" s="1503"/>
      <c r="G13" s="1503"/>
    </row>
    <row r="14" spans="1:7" s="1528" customFormat="1" ht="15" customHeight="1">
      <c r="A14" s="514">
        <v>1979</v>
      </c>
      <c r="B14" s="1503">
        <v>152.9906514875758</v>
      </c>
      <c r="C14" s="1503">
        <v>259.46111214607612</v>
      </c>
      <c r="D14" s="1503">
        <v>154.41555232033338</v>
      </c>
      <c r="E14" s="1503">
        <v>215.16380341450608</v>
      </c>
      <c r="F14" s="1503"/>
      <c r="G14" s="1503"/>
    </row>
    <row r="15" spans="1:7" s="1528" customFormat="1" ht="30" customHeight="1">
      <c r="A15" s="514">
        <v>1980</v>
      </c>
      <c r="B15" s="1503">
        <v>139.94923960205728</v>
      </c>
      <c r="C15" s="1503">
        <v>265.48024307893655</v>
      </c>
      <c r="D15" s="1503">
        <v>141.94364122570647</v>
      </c>
      <c r="E15" s="1503">
        <v>189.78914084365505</v>
      </c>
      <c r="F15" s="1503"/>
      <c r="G15" s="1503"/>
    </row>
    <row r="16" spans="1:7" s="1528" customFormat="1" ht="15" customHeight="1">
      <c r="A16" s="514">
        <v>1981</v>
      </c>
      <c r="B16" s="1503">
        <v>133.50067507251458</v>
      </c>
      <c r="C16" s="1503">
        <v>257.36175390312883</v>
      </c>
      <c r="D16" s="1503">
        <v>128.82692672536612</v>
      </c>
      <c r="E16" s="1503">
        <v>185.93898135842383</v>
      </c>
      <c r="F16" s="1503"/>
      <c r="G16" s="1503"/>
    </row>
    <row r="17" spans="1:7" s="1528" customFormat="1" ht="15" customHeight="1">
      <c r="A17" s="514">
        <v>1982</v>
      </c>
      <c r="B17" s="1503">
        <v>125.78436305733889</v>
      </c>
      <c r="C17" s="1503">
        <v>256.76848000317074</v>
      </c>
      <c r="D17" s="1503">
        <v>124.59769767662645</v>
      </c>
      <c r="E17" s="1503">
        <v>175.05657736571783</v>
      </c>
      <c r="F17" s="1503"/>
      <c r="G17" s="1503"/>
    </row>
    <row r="18" spans="1:7" s="1528" customFormat="1" ht="15" customHeight="1">
      <c r="A18" s="514">
        <v>1983</v>
      </c>
      <c r="B18" s="1503">
        <v>123.93809471904886</v>
      </c>
      <c r="C18" s="1503">
        <v>239.79413624349641</v>
      </c>
      <c r="D18" s="1503">
        <v>117.32676620394575</v>
      </c>
      <c r="E18" s="1503">
        <v>162.11333726587765</v>
      </c>
      <c r="F18" s="1503"/>
      <c r="G18" s="1503"/>
    </row>
    <row r="19" spans="1:7" s="1528" customFormat="1" ht="15" customHeight="1">
      <c r="A19" s="514">
        <v>1984</v>
      </c>
      <c r="B19" s="1503">
        <v>118.53547733870755</v>
      </c>
      <c r="C19" s="1503">
        <v>214.42496755304185</v>
      </c>
      <c r="D19" s="1503">
        <v>119.0355883481157</v>
      </c>
      <c r="E19" s="1503">
        <v>157.8817990087546</v>
      </c>
      <c r="F19" s="1503"/>
      <c r="G19" s="1503"/>
    </row>
    <row r="20" spans="1:7" s="1528" customFormat="1" ht="15" customHeight="1">
      <c r="A20" s="514">
        <v>1985</v>
      </c>
      <c r="B20" s="1503">
        <v>119.60869158935368</v>
      </c>
      <c r="C20" s="1503">
        <v>192.28084497331227</v>
      </c>
      <c r="D20" s="1503">
        <v>118.40923272157858</v>
      </c>
      <c r="E20" s="1503">
        <v>151.67907780291816</v>
      </c>
      <c r="F20" s="1503"/>
      <c r="G20" s="1503"/>
    </row>
    <row r="21" spans="1:7" s="1528" customFormat="1" ht="15" customHeight="1">
      <c r="A21" s="514">
        <v>1986</v>
      </c>
      <c r="B21" s="1503">
        <v>111.4834853300718</v>
      </c>
      <c r="C21" s="1503">
        <v>173.45898956882669</v>
      </c>
      <c r="D21" s="1503">
        <v>118.21824036320356</v>
      </c>
      <c r="E21" s="1503">
        <v>145.47655737141605</v>
      </c>
      <c r="F21" s="1503"/>
      <c r="G21" s="1503"/>
    </row>
    <row r="22" spans="1:7" s="1528" customFormat="1" ht="15" customHeight="1">
      <c r="A22" s="514">
        <v>1987</v>
      </c>
      <c r="B22" s="1503">
        <v>111.17359368904624</v>
      </c>
      <c r="C22" s="1503">
        <v>160.20799835439971</v>
      </c>
      <c r="D22" s="1503">
        <v>113.89721510768145</v>
      </c>
      <c r="E22" s="1503">
        <v>137.39199291620884</v>
      </c>
      <c r="F22" s="1503"/>
      <c r="G22" s="1503"/>
    </row>
    <row r="23" spans="1:7" s="1528" customFormat="1" ht="15" customHeight="1">
      <c r="A23" s="514">
        <v>1988</v>
      </c>
      <c r="B23" s="1503">
        <v>106.62062165266597</v>
      </c>
      <c r="C23" s="1503">
        <v>149.9700353350317</v>
      </c>
      <c r="D23" s="1503">
        <v>110.73946860456847</v>
      </c>
      <c r="E23" s="1503">
        <v>133.03386916095536</v>
      </c>
      <c r="F23" s="1503"/>
      <c r="G23" s="1503"/>
    </row>
    <row r="24" spans="1:7" s="1528" customFormat="1" ht="15" customHeight="1">
      <c r="A24" s="514">
        <v>1989</v>
      </c>
      <c r="B24" s="1503">
        <v>110.91568718451896</v>
      </c>
      <c r="C24" s="1503">
        <v>100.46215286001738</v>
      </c>
      <c r="D24" s="1503">
        <v>109.37340737222971</v>
      </c>
      <c r="E24" s="1503">
        <v>125.8281056285187</v>
      </c>
      <c r="F24" s="1503"/>
      <c r="G24" s="1503"/>
    </row>
    <row r="25" spans="1:7" s="1528" customFormat="1" ht="30" customHeight="1">
      <c r="A25" s="514">
        <v>1990</v>
      </c>
      <c r="B25" s="1503">
        <v>107.34401016355224</v>
      </c>
      <c r="C25" s="1503">
        <v>105.7168603740495</v>
      </c>
      <c r="D25" s="1503">
        <v>115.10742872916755</v>
      </c>
      <c r="E25" s="1503">
        <v>123.81252908918643</v>
      </c>
      <c r="F25" s="1503"/>
      <c r="G25" s="1503"/>
    </row>
    <row r="26" spans="1:7" s="1528" customFormat="1" ht="15" customHeight="1">
      <c r="A26" s="514">
        <v>1991</v>
      </c>
      <c r="B26" s="1503">
        <v>110.11433337258426</v>
      </c>
      <c r="C26" s="1503">
        <v>92.580486937865047</v>
      </c>
      <c r="D26" s="1503">
        <v>115.47356564843683</v>
      </c>
      <c r="E26" s="1503">
        <v>126.7424930668182</v>
      </c>
      <c r="F26" s="1503"/>
      <c r="G26" s="1503"/>
    </row>
    <row r="27" spans="1:7" s="1528" customFormat="1" ht="14.45" customHeight="1">
      <c r="A27" s="514">
        <v>1992</v>
      </c>
      <c r="B27" s="1503">
        <v>105.23243929343822</v>
      </c>
      <c r="C27" s="1503">
        <v>91.697693579467284</v>
      </c>
      <c r="D27" s="1503">
        <v>115.29961940133289</v>
      </c>
      <c r="E27" s="1503">
        <v>121.12816345454351</v>
      </c>
      <c r="F27" s="1503"/>
      <c r="G27" s="1503"/>
    </row>
    <row r="28" spans="1:7" s="1528" customFormat="1" ht="15" customHeight="1">
      <c r="A28" s="514">
        <v>1993</v>
      </c>
      <c r="B28" s="1503">
        <v>103.29878633315101</v>
      </c>
      <c r="C28" s="1503">
        <v>107.76091406640643</v>
      </c>
      <c r="D28" s="1503">
        <v>109.69846756009804</v>
      </c>
      <c r="E28" s="1503">
        <v>117.74062670024277</v>
      </c>
      <c r="F28" s="1503"/>
      <c r="G28" s="1503"/>
    </row>
    <row r="29" spans="1:7" s="1528" customFormat="1" ht="15" customHeight="1">
      <c r="A29" s="514">
        <v>1994</v>
      </c>
      <c r="B29" s="1503">
        <v>100.96712445821565</v>
      </c>
      <c r="C29" s="1503">
        <v>112.91581923040765</v>
      </c>
      <c r="D29" s="1503">
        <v>106.87948798466793</v>
      </c>
      <c r="E29" s="1503">
        <v>115.56553499267483</v>
      </c>
      <c r="F29" s="1503"/>
      <c r="G29" s="1503"/>
    </row>
    <row r="30" spans="1:7" s="1528" customFormat="1" ht="15" customHeight="1">
      <c r="A30" s="514">
        <v>1995</v>
      </c>
      <c r="B30" s="1503">
        <v>99.182475695989396</v>
      </c>
      <c r="C30" s="1503">
        <v>94.093747549392631</v>
      </c>
      <c r="D30" s="1503">
        <v>110.14886240150439</v>
      </c>
      <c r="E30" s="1503">
        <v>109.22537067714366</v>
      </c>
      <c r="F30" s="1503"/>
      <c r="G30" s="1503"/>
    </row>
    <row r="31" spans="1:7" s="1528" customFormat="1" ht="15" customHeight="1">
      <c r="A31" s="514">
        <v>1996</v>
      </c>
      <c r="B31" s="1503">
        <v>98.342955334643008</v>
      </c>
      <c r="C31" s="1503">
        <v>92.680670963239578</v>
      </c>
      <c r="D31" s="1503">
        <v>110.02234324974872</v>
      </c>
      <c r="E31" s="1503">
        <v>102.46596696252519</v>
      </c>
      <c r="F31" s="1503"/>
      <c r="G31" s="1503"/>
    </row>
    <row r="32" spans="1:7" s="1528" customFormat="1" ht="15" customHeight="1">
      <c r="A32" s="514">
        <v>1997</v>
      </c>
      <c r="B32" s="1503">
        <v>97.743856433196626</v>
      </c>
      <c r="C32" s="1503">
        <v>100.12560786640501</v>
      </c>
      <c r="D32" s="1503">
        <v>103.79309670936657</v>
      </c>
      <c r="E32" s="1503">
        <v>101.40210272869223</v>
      </c>
      <c r="F32" s="1503"/>
      <c r="G32" s="1503"/>
    </row>
    <row r="33" spans="1:7" s="1528" customFormat="1" ht="15" customHeight="1">
      <c r="A33" s="514">
        <v>1998</v>
      </c>
      <c r="B33" s="1503">
        <v>100.45963297728255</v>
      </c>
      <c r="C33" s="1503">
        <v>97.329376948908575</v>
      </c>
      <c r="D33" s="1503">
        <v>104.39172952626126</v>
      </c>
      <c r="E33" s="1503">
        <v>100.13286617367672</v>
      </c>
      <c r="F33" s="1503"/>
      <c r="G33" s="1503"/>
    </row>
    <row r="34" spans="1:7" s="1528" customFormat="1" ht="15" customHeight="1">
      <c r="A34" s="514">
        <v>1999</v>
      </c>
      <c r="B34" s="1503">
        <v>103.13793401371466</v>
      </c>
      <c r="C34" s="1503">
        <v>99.393754268020444</v>
      </c>
      <c r="D34" s="1503">
        <v>99.530629146905866</v>
      </c>
      <c r="E34" s="1503">
        <v>98.244545410556739</v>
      </c>
      <c r="F34" s="1503"/>
      <c r="G34" s="1503"/>
    </row>
    <row r="35" spans="1:7" s="1528" customFormat="1" ht="30" customHeight="1">
      <c r="A35" s="514">
        <v>2000</v>
      </c>
      <c r="B35" s="1503">
        <v>100</v>
      </c>
      <c r="C35" s="1503">
        <v>100</v>
      </c>
      <c r="D35" s="1503">
        <v>100</v>
      </c>
      <c r="E35" s="1503">
        <v>100</v>
      </c>
      <c r="F35" s="1503"/>
      <c r="G35" s="1503"/>
    </row>
    <row r="36" spans="1:7" s="1528" customFormat="1" ht="15" customHeight="1">
      <c r="A36" s="514">
        <v>2001</v>
      </c>
      <c r="B36" s="1503">
        <v>100.56790859280133</v>
      </c>
      <c r="C36" s="1503">
        <v>88.843736763796372</v>
      </c>
      <c r="D36" s="1503">
        <v>101.69285576797293</v>
      </c>
      <c r="E36" s="1503">
        <v>101.57080573537922</v>
      </c>
      <c r="F36" s="1503"/>
      <c r="G36" s="1503"/>
    </row>
    <row r="37" spans="1:7" s="1528" customFormat="1" ht="15" customHeight="1">
      <c r="A37" s="514">
        <v>2002</v>
      </c>
      <c r="B37" s="1503">
        <v>95.187607835214919</v>
      </c>
      <c r="C37" s="1503">
        <v>85.159610011183489</v>
      </c>
      <c r="D37" s="1503">
        <v>96.835602889400889</v>
      </c>
      <c r="E37" s="1503">
        <v>98.223336602705814</v>
      </c>
      <c r="F37" s="1503"/>
      <c r="G37" s="1503"/>
    </row>
    <row r="38" spans="1:7" s="1528" customFormat="1" ht="15" customHeight="1">
      <c r="A38" s="514">
        <v>2003</v>
      </c>
      <c r="B38" s="1503">
        <v>103.42282488432433</v>
      </c>
      <c r="C38" s="1503">
        <v>78.658176462355016</v>
      </c>
      <c r="D38" s="1503">
        <v>97.020462191880114</v>
      </c>
      <c r="E38" s="1503">
        <v>99.836621949087899</v>
      </c>
      <c r="F38" s="1503"/>
      <c r="G38" s="1503"/>
    </row>
    <row r="39" spans="1:7" s="1528" customFormat="1" ht="15" customHeight="1">
      <c r="A39" s="514">
        <v>2004</v>
      </c>
      <c r="B39" s="1503">
        <v>96.938232002646458</v>
      </c>
      <c r="C39" s="1503">
        <v>66.832031668525261</v>
      </c>
      <c r="D39" s="1503">
        <v>98.313796755785958</v>
      </c>
      <c r="E39" s="1503">
        <v>95.746349553103144</v>
      </c>
      <c r="F39" s="1503"/>
      <c r="G39" s="1503"/>
    </row>
    <row r="40" spans="1:7" s="1528" customFormat="1" ht="15" customHeight="1">
      <c r="A40" s="514">
        <v>2005</v>
      </c>
      <c r="B40" s="1503">
        <v>98.870289916721106</v>
      </c>
      <c r="C40" s="1503">
        <v>59.756572739797534</v>
      </c>
      <c r="D40" s="1503">
        <v>90.111832244918091</v>
      </c>
      <c r="E40" s="1503">
        <v>94.647621174831357</v>
      </c>
      <c r="F40" s="1503"/>
      <c r="G40" s="1503"/>
    </row>
    <row r="41" spans="1:7" s="1528" customFormat="1" ht="15" customHeight="1">
      <c r="A41" s="514">
        <v>2006</v>
      </c>
      <c r="B41" s="1503">
        <v>96.926101608143284</v>
      </c>
      <c r="C41" s="1503">
        <v>54.704880747852123</v>
      </c>
      <c r="D41" s="1503">
        <v>86.635291545749965</v>
      </c>
      <c r="E41" s="1503">
        <v>91.550702760885144</v>
      </c>
      <c r="F41" s="1503"/>
      <c r="G41" s="1503"/>
    </row>
    <row r="42" spans="1:7" s="1528" customFormat="1" ht="15" customHeight="1">
      <c r="A42" s="514">
        <v>2007</v>
      </c>
      <c r="B42" s="1503">
        <v>92.374801179028438</v>
      </c>
      <c r="C42" s="1503">
        <v>53.079768844012129</v>
      </c>
      <c r="D42" s="1503">
        <v>85.330641087018194</v>
      </c>
      <c r="E42" s="1503">
        <v>88.687650408064982</v>
      </c>
      <c r="F42" s="1503"/>
      <c r="G42" s="1503"/>
    </row>
    <row r="43" spans="1:7" s="1528" customFormat="1" ht="15" customHeight="1">
      <c r="A43" s="514">
        <v>2008</v>
      </c>
      <c r="B43" s="1503">
        <v>90.473359399589881</v>
      </c>
      <c r="C43" s="1503">
        <v>45.995943967720322</v>
      </c>
      <c r="D43" s="1503">
        <v>83.188606186377427</v>
      </c>
      <c r="E43" s="1503">
        <v>86.598367097317592</v>
      </c>
      <c r="F43" s="1503"/>
      <c r="G43" s="1503"/>
    </row>
    <row r="44" spans="1:7" s="1528" customFormat="1" ht="15" customHeight="1">
      <c r="A44" s="514">
        <v>2009</v>
      </c>
      <c r="B44" s="1503">
        <v>102.55622178074093</v>
      </c>
      <c r="C44" s="1503">
        <v>37.842137659171399</v>
      </c>
      <c r="D44" s="1503">
        <v>72.669882560036186</v>
      </c>
      <c r="E44" s="1503">
        <v>79.589047232393213</v>
      </c>
      <c r="F44" s="1503"/>
      <c r="G44" s="1503"/>
    </row>
    <row r="45" spans="1:7" s="1528" customFormat="1" ht="30" customHeight="1">
      <c r="A45" s="514">
        <v>2010</v>
      </c>
      <c r="B45" s="1503">
        <v>97.836262635528556</v>
      </c>
      <c r="C45" s="1503">
        <v>42.373720206893353</v>
      </c>
      <c r="D45" s="1503">
        <v>74.591848948661649</v>
      </c>
      <c r="E45" s="1503">
        <v>82.529357004487196</v>
      </c>
      <c r="F45" s="1503"/>
      <c r="G45" s="1503"/>
    </row>
    <row r="46" spans="1:7" s="1528" customFormat="1" ht="15" customHeight="1">
      <c r="A46" s="514">
        <v>2011</v>
      </c>
      <c r="B46" s="1503">
        <v>95.620354289683931</v>
      </c>
      <c r="C46" s="1503">
        <v>41.009654066571841</v>
      </c>
      <c r="D46" s="1503">
        <v>70.474297890046117</v>
      </c>
      <c r="E46" s="1503">
        <v>77.433921736319959</v>
      </c>
      <c r="F46" s="1503"/>
      <c r="G46" s="1503"/>
    </row>
    <row r="47" spans="1:7" s="1528" customFormat="1" ht="15" customHeight="1">
      <c r="A47" s="514">
        <v>2012</v>
      </c>
      <c r="B47" s="1503">
        <v>99.646474470302209</v>
      </c>
      <c r="C47" s="1503">
        <v>40.814263842597441</v>
      </c>
      <c r="D47" s="1503">
        <v>70.791382485824897</v>
      </c>
      <c r="E47" s="1503">
        <v>78.079260931301235</v>
      </c>
      <c r="F47" s="1503"/>
      <c r="G47" s="1503"/>
    </row>
    <row r="48" spans="1:7" s="1528" customFormat="1" ht="15" customHeight="1">
      <c r="A48" s="1484">
        <v>2013</v>
      </c>
      <c r="B48" s="1503">
        <v>93.104029176797496</v>
      </c>
      <c r="C48" s="1503">
        <v>40.365156439561915</v>
      </c>
      <c r="D48" s="1503">
        <v>72.842385180785257</v>
      </c>
      <c r="E48" s="1503">
        <v>78.648326384152114</v>
      </c>
      <c r="F48" s="1503"/>
      <c r="G48" s="1503"/>
    </row>
    <row r="49" spans="1:7" s="1528" customFormat="1" ht="15" customHeight="1">
      <c r="A49" s="1484">
        <v>2014</v>
      </c>
      <c r="B49" s="1503">
        <v>89.581174018756528</v>
      </c>
      <c r="C49" s="1503">
        <v>38.846986083677024</v>
      </c>
      <c r="D49" s="1503">
        <v>68.550013147275479</v>
      </c>
      <c r="E49" s="1503">
        <v>77.16901442531595</v>
      </c>
      <c r="F49" s="1503"/>
      <c r="G49" s="1503"/>
    </row>
    <row r="50" spans="1:7" s="1528" customFormat="1" ht="15" customHeight="1">
      <c r="A50" s="1484">
        <v>2015</v>
      </c>
      <c r="B50" s="1821" t="s">
        <v>192</v>
      </c>
      <c r="C50" s="1503">
        <v>38.393133169007399</v>
      </c>
      <c r="D50" s="1503">
        <v>68.460211215434853</v>
      </c>
      <c r="E50" s="1503">
        <v>76.009754869519313</v>
      </c>
      <c r="F50" s="1503"/>
      <c r="G50" s="1503"/>
    </row>
    <row r="51" spans="1:7" s="1528" customFormat="1" ht="15" customHeight="1" thickBot="1">
      <c r="A51" s="1527"/>
      <c r="B51" s="1532"/>
      <c r="C51" s="1532"/>
      <c r="D51" s="1532"/>
      <c r="E51" s="1533"/>
      <c r="F51" s="1534"/>
      <c r="G51" s="1534"/>
    </row>
    <row r="52" spans="1:7" s="1528" customFormat="1" ht="15" customHeight="1" thickTop="1">
      <c r="B52" s="1535"/>
      <c r="C52" s="1535"/>
      <c r="D52" s="1535"/>
      <c r="E52" s="1534"/>
      <c r="F52" s="1534"/>
      <c r="G52" s="1534"/>
    </row>
    <row r="53" spans="1:7" s="1528" customFormat="1" ht="15" customHeight="1">
      <c r="A53" s="558" t="s">
        <v>1507</v>
      </c>
      <c r="B53" s="1503"/>
      <c r="C53" s="1503"/>
      <c r="D53" s="1503"/>
      <c r="E53" s="558"/>
      <c r="F53" s="558"/>
      <c r="G53" s="558"/>
    </row>
    <row r="54" spans="1:7" s="1528" customFormat="1" ht="15" customHeight="1">
      <c r="A54" s="558" t="s">
        <v>1508</v>
      </c>
      <c r="B54" s="1272"/>
      <c r="C54" s="1272"/>
      <c r="D54" s="1272"/>
      <c r="E54" s="1272"/>
      <c r="F54" s="1272"/>
      <c r="G54" s="1272"/>
    </row>
    <row r="55" spans="1:7" s="1528" customFormat="1" ht="15" customHeight="1">
      <c r="A55" s="558"/>
      <c r="B55" s="1272"/>
      <c r="C55" s="1272"/>
      <c r="D55" s="1272"/>
      <c r="E55" s="1272"/>
      <c r="F55" s="1272"/>
      <c r="G55" s="1272"/>
    </row>
    <row r="56" spans="1:7" s="1528" customFormat="1" ht="15" customHeight="1">
      <c r="A56" s="1487" t="s">
        <v>8</v>
      </c>
      <c r="B56" s="1272"/>
      <c r="C56" s="1272"/>
      <c r="D56" s="1272"/>
      <c r="E56" s="558"/>
      <c r="F56" s="558"/>
      <c r="G56" s="558"/>
    </row>
    <row r="57" spans="1:7" ht="15" customHeight="1">
      <c r="A57" s="1536" t="s">
        <v>1925</v>
      </c>
      <c r="B57" s="558"/>
      <c r="C57" s="558"/>
      <c r="D57" s="558"/>
      <c r="E57" s="558"/>
      <c r="F57" s="558"/>
      <c r="G57" s="558"/>
    </row>
    <row r="58" spans="1:7" ht="15" customHeight="1">
      <c r="A58" s="1536" t="s">
        <v>1509</v>
      </c>
      <c r="B58" s="558"/>
      <c r="C58" s="558"/>
      <c r="D58" s="558"/>
      <c r="E58" s="558"/>
      <c r="F58" s="558"/>
      <c r="G58" s="558"/>
    </row>
    <row r="59" spans="1:7" ht="15" customHeight="1">
      <c r="A59" s="1537" t="s">
        <v>1510</v>
      </c>
      <c r="B59" s="558"/>
      <c r="C59" s="558"/>
      <c r="D59" s="558"/>
      <c r="E59" s="558"/>
      <c r="F59" s="558"/>
      <c r="G59" s="558"/>
    </row>
    <row r="60" spans="1:7">
      <c r="A60" s="1536" t="s">
        <v>1511</v>
      </c>
      <c r="B60" s="558"/>
      <c r="C60" s="558"/>
      <c r="D60" s="558"/>
      <c r="E60" s="558"/>
      <c r="F60" s="558"/>
      <c r="G60" s="558"/>
    </row>
    <row r="61" spans="1:7">
      <c r="A61" s="558"/>
      <c r="B61" s="558"/>
      <c r="C61" s="558"/>
      <c r="D61" s="558"/>
      <c r="E61" s="558"/>
      <c r="F61" s="558"/>
      <c r="G61" s="558"/>
    </row>
    <row r="62" spans="1:7" s="1538"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26" customWidth="1"/>
    <col min="3" max="3" width="15" style="1826" customWidth="1"/>
    <col min="4" max="4" width="18.5703125" style="1826" customWidth="1"/>
    <col min="5" max="5" width="21.28515625" style="1826" customWidth="1"/>
    <col min="6" max="6" width="11.7109375" style="1826" customWidth="1"/>
    <col min="7" max="7" width="11" style="1826" customWidth="1"/>
    <col min="8" max="16384" width="9.140625" style="640"/>
  </cols>
  <sheetData>
    <row r="1" spans="1:9" ht="18.75" customHeight="1">
      <c r="A1" s="720" t="s">
        <v>1512</v>
      </c>
      <c r="B1" s="374"/>
      <c r="C1" s="374"/>
      <c r="D1" s="374"/>
      <c r="E1" s="374"/>
      <c r="F1" s="374"/>
      <c r="G1" s="374"/>
    </row>
    <row r="2" spans="1:9" ht="13.5" thickBot="1">
      <c r="A2" s="1539" t="s">
        <v>0</v>
      </c>
      <c r="B2" s="1822"/>
      <c r="C2" s="1822"/>
      <c r="D2" s="1822"/>
      <c r="E2" s="1822"/>
      <c r="F2" s="1822"/>
      <c r="G2" s="360" t="s">
        <v>46</v>
      </c>
    </row>
    <row r="3" spans="1:9" ht="15" customHeight="1" thickTop="1">
      <c r="A3" s="729"/>
      <c r="B3" s="1581" t="s">
        <v>1513</v>
      </c>
      <c r="C3" s="1581" t="s">
        <v>1514</v>
      </c>
      <c r="D3" s="2167" t="s">
        <v>50</v>
      </c>
      <c r="E3" s="1581" t="s">
        <v>368</v>
      </c>
      <c r="F3" s="1581" t="s">
        <v>12</v>
      </c>
      <c r="G3" s="1581" t="s">
        <v>15</v>
      </c>
    </row>
    <row r="4" spans="1:9" ht="15" customHeight="1">
      <c r="A4" s="24">
        <v>1970</v>
      </c>
      <c r="B4" s="1540">
        <v>45572.665523766802</v>
      </c>
      <c r="C4" s="1540">
        <v>2808.2466379412826</v>
      </c>
      <c r="D4" s="1540">
        <v>2820.3738967476725</v>
      </c>
      <c r="E4" s="1823">
        <v>0</v>
      </c>
      <c r="F4" s="1540">
        <v>37757.668561959217</v>
      </c>
      <c r="G4" s="1540">
        <v>88958.954620414966</v>
      </c>
      <c r="H4" s="1541"/>
      <c r="I4" s="1542"/>
    </row>
    <row r="5" spans="1:9" ht="15" customHeight="1">
      <c r="A5" s="24">
        <v>1971</v>
      </c>
      <c r="B5" s="1540">
        <v>40284.458881385675</v>
      </c>
      <c r="C5" s="1540">
        <v>6219.1721530158566</v>
      </c>
      <c r="D5" s="1540">
        <v>2845.5047294518536</v>
      </c>
      <c r="E5" s="1823">
        <v>0</v>
      </c>
      <c r="F5" s="1540">
        <v>37249.992633406859</v>
      </c>
      <c r="G5" s="1540">
        <v>86599.12839726024</v>
      </c>
      <c r="I5" s="1542"/>
    </row>
    <row r="6" spans="1:9" ht="15" customHeight="1">
      <c r="A6" s="24">
        <v>1972</v>
      </c>
      <c r="B6" s="1540">
        <v>34345.429749507901</v>
      </c>
      <c r="C6" s="1540">
        <v>10297.121758126101</v>
      </c>
      <c r="D6" s="1540">
        <v>2925.4251544521908</v>
      </c>
      <c r="E6" s="1823">
        <v>0</v>
      </c>
      <c r="F6" s="1540">
        <v>38943.883605132934</v>
      </c>
      <c r="G6" s="1540">
        <v>86511.860267219134</v>
      </c>
      <c r="I6" s="1542"/>
    </row>
    <row r="7" spans="1:9" ht="15" customHeight="1">
      <c r="A7" s="24">
        <v>1973</v>
      </c>
      <c r="B7" s="1540">
        <v>37748.266162216234</v>
      </c>
      <c r="C7" s="1540">
        <v>12203.909013176801</v>
      </c>
      <c r="D7" s="1540">
        <v>2840.2237273785586</v>
      </c>
      <c r="E7" s="1823">
        <v>0</v>
      </c>
      <c r="F7" s="1540">
        <v>38626.321904538818</v>
      </c>
      <c r="G7" s="1540">
        <v>91418.720807310412</v>
      </c>
      <c r="I7" s="1542"/>
    </row>
    <row r="8" spans="1:9" ht="15" customHeight="1">
      <c r="A8" s="24">
        <v>1974</v>
      </c>
      <c r="B8" s="1540">
        <v>32205.737101890667</v>
      </c>
      <c r="C8" s="1540">
        <v>14297.126032258206</v>
      </c>
      <c r="D8" s="1540">
        <v>3311.0449989104382</v>
      </c>
      <c r="E8" s="1823">
        <v>0</v>
      </c>
      <c r="F8" s="1540">
        <v>34361.771159637268</v>
      </c>
      <c r="G8" s="1540">
        <v>84175.679292696586</v>
      </c>
      <c r="I8" s="1542"/>
    </row>
    <row r="9" spans="1:9" ht="15" customHeight="1">
      <c r="A9" s="24">
        <v>1975</v>
      </c>
      <c r="B9" s="1540">
        <v>32821.613334939764</v>
      </c>
      <c r="C9" s="1540">
        <v>14314.912616334534</v>
      </c>
      <c r="D9" s="1540">
        <v>2993.8767288033673</v>
      </c>
      <c r="E9" s="1823">
        <v>0</v>
      </c>
      <c r="F9" s="1540">
        <v>29229.048953660556</v>
      </c>
      <c r="G9" s="1540">
        <v>79359.451633738223</v>
      </c>
      <c r="I9" s="1542"/>
    </row>
    <row r="10" spans="1:9" ht="15" customHeight="1">
      <c r="A10" s="24">
        <v>1976</v>
      </c>
      <c r="B10" s="1540">
        <v>34643.836994950099</v>
      </c>
      <c r="C10" s="1540">
        <v>15684.643872986948</v>
      </c>
      <c r="D10" s="1540">
        <v>3730.8868748988511</v>
      </c>
      <c r="E10" s="1823">
        <v>0</v>
      </c>
      <c r="F10" s="1540">
        <v>28289.521403712664</v>
      </c>
      <c r="G10" s="1540">
        <v>82348.889146548565</v>
      </c>
      <c r="I10" s="1542"/>
    </row>
    <row r="11" spans="1:9" ht="15" customHeight="1">
      <c r="A11" s="24">
        <v>1977</v>
      </c>
      <c r="B11" s="1540">
        <v>33782.707582040857</v>
      </c>
      <c r="C11" s="1540">
        <v>16569.054470419811</v>
      </c>
      <c r="D11" s="1540">
        <v>4084.4716592780242</v>
      </c>
      <c r="E11" s="1823">
        <v>0</v>
      </c>
      <c r="F11" s="1540">
        <v>28333.055975820829</v>
      </c>
      <c r="G11" s="1540">
        <v>82769.289687559518</v>
      </c>
      <c r="I11" s="1542"/>
    </row>
    <row r="12" spans="1:9" ht="15" customHeight="1">
      <c r="A12" s="24">
        <v>1978</v>
      </c>
      <c r="B12" s="1540">
        <v>32615.144992106485</v>
      </c>
      <c r="C12" s="1540">
        <v>16401.74799985444</v>
      </c>
      <c r="D12" s="1540">
        <v>3847.4256309474554</v>
      </c>
      <c r="E12" s="1823">
        <v>0</v>
      </c>
      <c r="F12" s="1540">
        <v>28332.151303946121</v>
      </c>
      <c r="G12" s="1540">
        <v>81196.469926854508</v>
      </c>
      <c r="I12" s="1542"/>
    </row>
    <row r="13" spans="1:9" ht="15" customHeight="1">
      <c r="A13" s="24">
        <v>1979</v>
      </c>
      <c r="B13" s="1540">
        <v>35081.313316651525</v>
      </c>
      <c r="C13" s="1540">
        <v>17028.763504376202</v>
      </c>
      <c r="D13" s="1540">
        <v>3944.2030855956091</v>
      </c>
      <c r="E13" s="1823">
        <v>0</v>
      </c>
      <c r="F13" s="1540">
        <v>28197.239812978074</v>
      </c>
      <c r="G13" s="1540">
        <v>84251.51971960142</v>
      </c>
      <c r="I13" s="1542"/>
    </row>
    <row r="14" spans="1:9" ht="30" customHeight="1">
      <c r="A14" s="24">
        <v>1980</v>
      </c>
      <c r="B14" s="1540">
        <v>29876.730681302961</v>
      </c>
      <c r="C14" s="1540">
        <v>16387.259321439386</v>
      </c>
      <c r="D14" s="1540">
        <v>3648.0852898400167</v>
      </c>
      <c r="E14" s="1823">
        <v>0</v>
      </c>
      <c r="F14" s="1540">
        <v>21385.934820537947</v>
      </c>
      <c r="G14" s="1540">
        <v>71298.010113120312</v>
      </c>
      <c r="I14" s="1542"/>
    </row>
    <row r="15" spans="1:9" ht="15" customHeight="1">
      <c r="A15" s="24">
        <v>1981</v>
      </c>
      <c r="B15" s="1540">
        <v>29785.057200636056</v>
      </c>
      <c r="C15" s="1540">
        <v>15714.003595262524</v>
      </c>
      <c r="D15" s="1540">
        <v>3692.5208762206389</v>
      </c>
      <c r="E15" s="1823">
        <v>0</v>
      </c>
      <c r="F15" s="1540">
        <v>18146.691288843354</v>
      </c>
      <c r="G15" s="1540">
        <v>67338.272960962568</v>
      </c>
      <c r="I15" s="1542"/>
    </row>
    <row r="16" spans="1:9" ht="15" customHeight="1">
      <c r="A16" s="24">
        <v>1982</v>
      </c>
      <c r="B16" s="1540">
        <v>27398.56817438293</v>
      </c>
      <c r="C16" s="1540">
        <v>15678.350236523716</v>
      </c>
      <c r="D16" s="1540">
        <v>4199.7480476113533</v>
      </c>
      <c r="E16" s="1823">
        <v>0</v>
      </c>
      <c r="F16" s="1540">
        <v>17448.818528713484</v>
      </c>
      <c r="G16" s="1540">
        <v>64725.484987231488</v>
      </c>
      <c r="I16" s="1542"/>
    </row>
    <row r="17" spans="1:9" ht="15" customHeight="1">
      <c r="A17" s="24">
        <v>1983</v>
      </c>
      <c r="B17" s="1540">
        <v>27702.11260085693</v>
      </c>
      <c r="C17" s="1540">
        <v>15617.26407874353</v>
      </c>
      <c r="D17" s="1540">
        <v>4688.6728892660158</v>
      </c>
      <c r="E17" s="1823">
        <v>0</v>
      </c>
      <c r="F17" s="1540">
        <v>14981.695282307297</v>
      </c>
      <c r="G17" s="1540">
        <v>62989.744851173775</v>
      </c>
      <c r="I17" s="1542"/>
    </row>
    <row r="18" spans="1:9" ht="15" customHeight="1">
      <c r="A18" s="24">
        <v>1984</v>
      </c>
      <c r="B18" s="1540">
        <v>20630.520274523529</v>
      </c>
      <c r="C18" s="1540">
        <v>16350.077252803347</v>
      </c>
      <c r="D18" s="1540">
        <v>5203.4496887966807</v>
      </c>
      <c r="E18" s="1823">
        <v>0</v>
      </c>
      <c r="F18" s="1540">
        <v>19957.351692920194</v>
      </c>
      <c r="G18" s="1540">
        <v>62141.398909043754</v>
      </c>
      <c r="I18" s="1542"/>
    </row>
    <row r="19" spans="1:9" ht="15" customHeight="1">
      <c r="A19" s="24">
        <v>1985</v>
      </c>
      <c r="B19" s="1540">
        <v>26816.057334205118</v>
      </c>
      <c r="C19" s="1540">
        <v>16760.817855190016</v>
      </c>
      <c r="D19" s="1540">
        <v>5726.7266626901283</v>
      </c>
      <c r="E19" s="1823">
        <v>0</v>
      </c>
      <c r="F19" s="1540">
        <v>14441.001957109531</v>
      </c>
      <c r="G19" s="1540">
        <v>63744.603809194792</v>
      </c>
      <c r="I19" s="1542"/>
    </row>
    <row r="20" spans="1:9" ht="15" customHeight="1">
      <c r="A20" s="24">
        <v>1986</v>
      </c>
      <c r="B20" s="1540">
        <v>28328.879270216352</v>
      </c>
      <c r="C20" s="1540">
        <v>15299.808543833229</v>
      </c>
      <c r="D20" s="1540">
        <v>5367.4842749121035</v>
      </c>
      <c r="E20" s="1823">
        <v>0</v>
      </c>
      <c r="F20" s="1540">
        <v>13415.13093805933</v>
      </c>
      <c r="G20" s="1540">
        <v>62411.303027021015</v>
      </c>
      <c r="I20" s="1542"/>
    </row>
    <row r="21" spans="1:9" ht="15" customHeight="1">
      <c r="A21" s="24">
        <v>1987</v>
      </c>
      <c r="B21" s="1540">
        <v>30024.224867603218</v>
      </c>
      <c r="C21" s="1540">
        <v>15959.166888233212</v>
      </c>
      <c r="D21" s="1540">
        <v>5682.4995506021933</v>
      </c>
      <c r="E21" s="1823">
        <v>0</v>
      </c>
      <c r="F21" s="1540">
        <v>11520.351597021898</v>
      </c>
      <c r="G21" s="1540">
        <v>63186.24290346053</v>
      </c>
      <c r="I21" s="1542"/>
    </row>
    <row r="22" spans="1:9" ht="15" customHeight="1">
      <c r="A22" s="24">
        <v>1988</v>
      </c>
      <c r="B22" s="1540">
        <v>30179.416547278965</v>
      </c>
      <c r="C22" s="1540">
        <v>14385.704688079715</v>
      </c>
      <c r="D22" s="1540">
        <v>6619.3086668712467</v>
      </c>
      <c r="E22" s="1823">
        <v>175.00645050313926</v>
      </c>
      <c r="F22" s="1540">
        <v>12891.228383588419</v>
      </c>
      <c r="G22" s="1540">
        <v>64250.664736321487</v>
      </c>
      <c r="I22" s="1542"/>
    </row>
    <row r="23" spans="1:9" ht="15" customHeight="1">
      <c r="A23" s="24">
        <v>1989</v>
      </c>
      <c r="B23" s="1540">
        <v>29512.505627188915</v>
      </c>
      <c r="C23" s="1540">
        <v>13777.354436141746</v>
      </c>
      <c r="D23" s="1540">
        <v>7072.6670680313064</v>
      </c>
      <c r="E23" s="1823">
        <v>188.63327979937628</v>
      </c>
      <c r="F23" s="1540">
        <v>12352.138316142933</v>
      </c>
      <c r="G23" s="1540">
        <v>62903.298727304275</v>
      </c>
      <c r="I23" s="1542"/>
    </row>
    <row r="24" spans="1:9" ht="30" customHeight="1">
      <c r="A24" s="24">
        <v>1990</v>
      </c>
      <c r="B24" s="1540">
        <v>29376.330473729431</v>
      </c>
      <c r="C24" s="1540">
        <v>14379.269261079551</v>
      </c>
      <c r="D24" s="1540">
        <v>6503.0767764077791</v>
      </c>
      <c r="E24" s="1823">
        <v>182.58339171394948</v>
      </c>
      <c r="F24" s="1540">
        <v>12506.518867048248</v>
      </c>
      <c r="G24" s="1540">
        <v>62947.778769978955</v>
      </c>
      <c r="H24" s="1541"/>
      <c r="I24" s="1542"/>
    </row>
    <row r="25" spans="1:9" ht="15" customHeight="1">
      <c r="A25" s="24">
        <v>1991</v>
      </c>
      <c r="B25" s="1540">
        <v>28410.664669464779</v>
      </c>
      <c r="C25" s="1540">
        <v>13788.157194204017</v>
      </c>
      <c r="D25" s="1540">
        <v>6816.3889118742245</v>
      </c>
      <c r="E25" s="1823">
        <v>191.96323659069301</v>
      </c>
      <c r="F25" s="1540">
        <v>12695.330110530256</v>
      </c>
      <c r="G25" s="1540">
        <v>61902.504122663973</v>
      </c>
      <c r="I25" s="1542"/>
    </row>
    <row r="26" spans="1:9" ht="15" customHeight="1">
      <c r="A26" s="24">
        <v>1992</v>
      </c>
      <c r="B26" s="1540">
        <v>26333.540457128744</v>
      </c>
      <c r="C26" s="1540">
        <v>13138.333183062956</v>
      </c>
      <c r="D26" s="1540">
        <v>6891.7477484921092</v>
      </c>
      <c r="E26" s="1823">
        <v>320.7472895361372</v>
      </c>
      <c r="F26" s="1540">
        <v>12115.608429909989</v>
      </c>
      <c r="G26" s="1540">
        <v>58799.977108129933</v>
      </c>
      <c r="I26" s="1542"/>
    </row>
    <row r="27" spans="1:9" ht="15" customHeight="1">
      <c r="A27" s="24">
        <v>1993</v>
      </c>
      <c r="B27" s="1540">
        <v>22902.432981082195</v>
      </c>
      <c r="C27" s="1540">
        <v>15540.239277513912</v>
      </c>
      <c r="D27" s="1540">
        <v>7921.53322225383</v>
      </c>
      <c r="E27" s="1823">
        <v>444.40389047083346</v>
      </c>
      <c r="F27" s="1540">
        <v>11912.175890735738</v>
      </c>
      <c r="G27" s="1540">
        <v>58720.78526205651</v>
      </c>
      <c r="I27" s="1542"/>
    </row>
    <row r="28" spans="1:9" ht="15" customHeight="1">
      <c r="A28" s="24">
        <v>1994</v>
      </c>
      <c r="B28" s="1540">
        <v>21891.466010997527</v>
      </c>
      <c r="C28" s="1540">
        <v>17540.949571758607</v>
      </c>
      <c r="D28" s="1540">
        <v>7661.8541452798427</v>
      </c>
      <c r="E28" s="1823">
        <v>742.23906722417382</v>
      </c>
      <c r="F28" s="1540">
        <v>11022.607856817784</v>
      </c>
      <c r="G28" s="1540">
        <v>58859.116652077937</v>
      </c>
      <c r="I28" s="1542"/>
    </row>
    <row r="29" spans="1:9" ht="15" customHeight="1">
      <c r="A29" s="24">
        <v>1995</v>
      </c>
      <c r="B29" s="1540">
        <v>21521.988569806661</v>
      </c>
      <c r="C29" s="1540">
        <v>18819.659912836727</v>
      </c>
      <c r="D29" s="1540">
        <v>7913.7875336373372</v>
      </c>
      <c r="E29" s="1823">
        <v>811.52186970490266</v>
      </c>
      <c r="F29" s="1540">
        <v>9837.3137713151827</v>
      </c>
      <c r="G29" s="1540">
        <v>58904.271657300815</v>
      </c>
      <c r="I29" s="1542"/>
    </row>
    <row r="30" spans="1:9" ht="15" customHeight="1">
      <c r="A30" s="24">
        <v>1996</v>
      </c>
      <c r="B30" s="1540">
        <v>17844.54860495204</v>
      </c>
      <c r="C30" s="1540">
        <v>21907.885872933497</v>
      </c>
      <c r="D30" s="1540">
        <v>8112.9784258398995</v>
      </c>
      <c r="E30" s="1823">
        <v>759.82736583436667</v>
      </c>
      <c r="F30" s="1540">
        <v>9616.7665054054887</v>
      </c>
      <c r="G30" s="1540">
        <v>58242.006774965295</v>
      </c>
      <c r="I30" s="1542"/>
    </row>
    <row r="31" spans="1:9" ht="15" customHeight="1">
      <c r="A31" s="24">
        <v>1997</v>
      </c>
      <c r="B31" s="1540">
        <v>17030.04398427971</v>
      </c>
      <c r="C31" s="1540">
        <v>24453.473467506083</v>
      </c>
      <c r="D31" s="1540">
        <v>8571.6004369108632</v>
      </c>
      <c r="E31" s="1823">
        <v>958.947976671991</v>
      </c>
      <c r="F31" s="1540">
        <v>8150.6632941098314</v>
      </c>
      <c r="G31" s="1540">
        <v>59164.729159478477</v>
      </c>
      <c r="I31" s="1542"/>
    </row>
    <row r="32" spans="1:9" ht="15" customHeight="1">
      <c r="A32" s="24">
        <v>1998</v>
      </c>
      <c r="B32" s="1540">
        <v>16147.681263015776</v>
      </c>
      <c r="C32" s="1540">
        <v>25412.624596971313</v>
      </c>
      <c r="D32" s="1540">
        <v>8495.9546463794377</v>
      </c>
      <c r="E32" s="1823">
        <v>897.74729168206022</v>
      </c>
      <c r="F32" s="1540">
        <v>7884.213350981684</v>
      </c>
      <c r="G32" s="1540">
        <v>58838.221149030272</v>
      </c>
      <c r="I32" s="1542"/>
    </row>
    <row r="33" spans="1:9" ht="15" customHeight="1">
      <c r="A33" s="24">
        <v>1999</v>
      </c>
      <c r="B33" s="1540">
        <v>14095.1143098216</v>
      </c>
      <c r="C33" s="1540">
        <v>27920.143254948012</v>
      </c>
      <c r="D33" s="1540">
        <v>8310.2647598917429</v>
      </c>
      <c r="E33" s="1823">
        <v>828.0559453705572</v>
      </c>
      <c r="F33" s="1540">
        <v>7207.6348655037818</v>
      </c>
      <c r="G33" s="1540">
        <v>58361.213135535698</v>
      </c>
      <c r="I33" s="1542"/>
    </row>
    <row r="34" spans="1:9" ht="30" customHeight="1">
      <c r="A34" s="24">
        <v>2000</v>
      </c>
      <c r="B34" s="1540">
        <v>15316.335666689693</v>
      </c>
      <c r="C34" s="1540">
        <v>29022.836143916356</v>
      </c>
      <c r="D34" s="1540">
        <v>7403.6217710272431</v>
      </c>
      <c r="E34" s="1823">
        <v>834.03239291353225</v>
      </c>
      <c r="F34" s="1540">
        <v>7821.2802787282772</v>
      </c>
      <c r="G34" s="1540">
        <v>60398.106253275102</v>
      </c>
      <c r="H34" s="1541"/>
      <c r="I34" s="1542"/>
    </row>
    <row r="35" spans="1:9" ht="15" customHeight="1">
      <c r="A35" s="24">
        <v>2001</v>
      </c>
      <c r="B35" s="1540">
        <v>15757.963126858533</v>
      </c>
      <c r="C35" s="1540">
        <v>27912.088343524141</v>
      </c>
      <c r="D35" s="1540">
        <v>7402.6883760278843</v>
      </c>
      <c r="E35" s="1823">
        <v>873.84239205006611</v>
      </c>
      <c r="F35" s="1540">
        <v>8182.6462064497264</v>
      </c>
      <c r="G35" s="1540">
        <v>60129.228444910354</v>
      </c>
      <c r="I35" s="1542"/>
    </row>
    <row r="36" spans="1:9" ht="15" customHeight="1">
      <c r="A36" s="24">
        <v>2002</v>
      </c>
      <c r="B36" s="1540">
        <v>14374.342399130497</v>
      </c>
      <c r="C36" s="1540">
        <v>27332.701344837529</v>
      </c>
      <c r="D36" s="1540">
        <v>7052.6594494203837</v>
      </c>
      <c r="E36" s="1823">
        <v>937.96480728689653</v>
      </c>
      <c r="F36" s="1540">
        <v>7521.34448159164</v>
      </c>
      <c r="G36" s="1540">
        <v>57219.012482266939</v>
      </c>
      <c r="I36" s="1542"/>
    </row>
    <row r="37" spans="1:9" ht="15" customHeight="1">
      <c r="A37" s="24">
        <v>2003</v>
      </c>
      <c r="B37" s="1540">
        <v>15104.445348313069</v>
      </c>
      <c r="C37" s="1540">
        <v>26793.050126970771</v>
      </c>
      <c r="D37" s="1540">
        <v>6700.4209344545534</v>
      </c>
      <c r="E37" s="1823">
        <v>1052.8022199416453</v>
      </c>
      <c r="F37" s="1540">
        <v>8022.3674385135655</v>
      </c>
      <c r="G37" s="1540">
        <v>57673.086068193603</v>
      </c>
      <c r="I37" s="1542"/>
    </row>
    <row r="38" spans="1:9" ht="15" customHeight="1">
      <c r="A38" s="24">
        <v>2004</v>
      </c>
      <c r="B38" s="1540">
        <v>14839.480117597695</v>
      </c>
      <c r="C38" s="1540">
        <v>26403.913349380702</v>
      </c>
      <c r="D38" s="1540">
        <v>6377.0780027082174</v>
      </c>
      <c r="E38" s="1823">
        <v>1177.4700245599802</v>
      </c>
      <c r="F38" s="1540">
        <v>8024.6393431772349</v>
      </c>
      <c r="G38" s="1540">
        <v>56822.580837423833</v>
      </c>
      <c r="I38" s="1542"/>
    </row>
    <row r="39" spans="1:9" ht="15" customHeight="1">
      <c r="A39" s="24">
        <v>2005</v>
      </c>
      <c r="B39" s="1540">
        <v>15270.340620410727</v>
      </c>
      <c r="C39" s="1540">
        <v>26118.550728341721</v>
      </c>
      <c r="D39" s="1540">
        <v>6575.4810803117944</v>
      </c>
      <c r="E39" s="1823">
        <v>1317.9888245717827</v>
      </c>
      <c r="F39" s="1540">
        <v>7599.4494617422815</v>
      </c>
      <c r="G39" s="1540">
        <v>56881.810715378306</v>
      </c>
      <c r="I39" s="1542"/>
    </row>
    <row r="40" spans="1:9" ht="15" customHeight="1">
      <c r="A40" s="24">
        <v>2006</v>
      </c>
      <c r="B40" s="1540">
        <v>16545.199535054235</v>
      </c>
      <c r="C40" s="1540">
        <v>24815.904360605447</v>
      </c>
      <c r="D40" s="1540">
        <v>6169.1967780432478</v>
      </c>
      <c r="E40" s="1823">
        <v>1361.3511585501394</v>
      </c>
      <c r="F40" s="1540">
        <v>7297.0062872302969</v>
      </c>
      <c r="G40" s="1540">
        <v>56188.658119483363</v>
      </c>
      <c r="I40" s="1542"/>
    </row>
    <row r="41" spans="1:9" ht="15" customHeight="1">
      <c r="A41" s="24">
        <v>2007</v>
      </c>
      <c r="B41" s="1540">
        <v>15813.079977415486</v>
      </c>
      <c r="C41" s="1540">
        <v>25039.183624703877</v>
      </c>
      <c r="D41" s="1540">
        <v>5076.5649482966001</v>
      </c>
      <c r="E41" s="1823">
        <v>1396.0237325656651</v>
      </c>
      <c r="F41" s="1540">
        <v>7140.282158682372</v>
      </c>
      <c r="G41" s="1540">
        <v>54465.134441663991</v>
      </c>
      <c r="I41" s="1542"/>
    </row>
    <row r="42" spans="1:9" ht="15" customHeight="1">
      <c r="A42" s="24">
        <v>2008</v>
      </c>
      <c r="B42" s="1540">
        <v>14892.04677851142</v>
      </c>
      <c r="C42" s="1540">
        <v>23951.348860806967</v>
      </c>
      <c r="D42" s="1540">
        <v>4646.2830693214773</v>
      </c>
      <c r="E42" s="1823">
        <v>1608.5154881186572</v>
      </c>
      <c r="F42" s="1540">
        <v>7162.6841030520063</v>
      </c>
      <c r="G42" s="1540">
        <v>52260.878299810538</v>
      </c>
      <c r="I42" s="1542"/>
    </row>
    <row r="43" spans="1:9" ht="15" customHeight="1">
      <c r="A43" s="24">
        <v>2009</v>
      </c>
      <c r="B43" s="1540">
        <v>11221.079844128311</v>
      </c>
      <c r="C43" s="1540">
        <v>20255.660411054716</v>
      </c>
      <c r="D43" s="1540">
        <v>5184.6196426462238</v>
      </c>
      <c r="E43" s="1823">
        <v>1642.9015735118974</v>
      </c>
      <c r="F43" s="1540">
        <v>6201.3349427591993</v>
      </c>
      <c r="G43" s="1540">
        <v>44505.596414100342</v>
      </c>
      <c r="I43" s="1542"/>
    </row>
    <row r="44" spans="1:9" ht="30" customHeight="1">
      <c r="A44" s="24">
        <v>2010</v>
      </c>
      <c r="B44" s="1540">
        <v>12063.544126825083</v>
      </c>
      <c r="C44" s="1540">
        <v>21826.633955317582</v>
      </c>
      <c r="D44" s="1540">
        <v>4878.2791581941783</v>
      </c>
      <c r="E44" s="1823">
        <v>1791.9400548579317</v>
      </c>
      <c r="F44" s="1540">
        <v>6429.5180075508324</v>
      </c>
      <c r="G44" s="1540">
        <v>46989.915302745605</v>
      </c>
      <c r="I44" s="1542"/>
    </row>
    <row r="45" spans="1:9" ht="15" customHeight="1">
      <c r="A45" s="24">
        <v>2011</v>
      </c>
      <c r="B45" s="1540">
        <v>11896.883367096247</v>
      </c>
      <c r="C45" s="1540">
        <v>19524.761679342104</v>
      </c>
      <c r="D45" s="1540">
        <v>5802.408855273964</v>
      </c>
      <c r="E45" s="1823">
        <v>2002.5625006968885</v>
      </c>
      <c r="F45" s="1540">
        <v>5218.7508438818277</v>
      </c>
      <c r="G45" s="1540">
        <v>44445.367246291033</v>
      </c>
      <c r="I45" s="1542"/>
    </row>
    <row r="46" spans="1:9" ht="15" customHeight="1">
      <c r="A46" s="24">
        <v>2012</v>
      </c>
      <c r="B46" s="1540">
        <v>14241.461639426814</v>
      </c>
      <c r="C46" s="1540">
        <v>16149.610865270739</v>
      </c>
      <c r="D46" s="1540">
        <v>5713.1955382793813</v>
      </c>
      <c r="E46" s="1823">
        <v>2035.4419340676716</v>
      </c>
      <c r="F46" s="1540">
        <v>5347.098491337154</v>
      </c>
      <c r="G46" s="1540">
        <v>43486.808468381758</v>
      </c>
      <c r="I46" s="1542"/>
    </row>
    <row r="47" spans="1:9" ht="15" customHeight="1">
      <c r="A47" s="24">
        <v>2013</v>
      </c>
      <c r="B47" s="1540">
        <v>14019.325838413002</v>
      </c>
      <c r="C47" s="1540">
        <v>15972.256263882595</v>
      </c>
      <c r="D47" s="1540">
        <v>6038.3206004705771</v>
      </c>
      <c r="E47" s="1823">
        <v>2332.414836939286</v>
      </c>
      <c r="F47" s="1540">
        <v>4618.6558776416769</v>
      </c>
      <c r="G47" s="1540">
        <v>42980.973417347137</v>
      </c>
      <c r="H47" s="1541"/>
      <c r="I47" s="1542"/>
    </row>
    <row r="48" spans="1:9" ht="15" customHeight="1">
      <c r="A48" s="24">
        <v>2014</v>
      </c>
      <c r="B48" s="1540">
        <v>11843.886309404503</v>
      </c>
      <c r="C48" s="1540">
        <v>16349.789144817041</v>
      </c>
      <c r="D48" s="1540">
        <v>5886.0688816952834</v>
      </c>
      <c r="E48" s="1823">
        <v>2883.9200358573703</v>
      </c>
      <c r="F48" s="1540">
        <v>4583.725051930418</v>
      </c>
      <c r="G48" s="1540">
        <v>41547.389423704619</v>
      </c>
      <c r="I48" s="1542"/>
    </row>
    <row r="49" spans="1:9" ht="15" customHeight="1">
      <c r="A49" s="16">
        <v>2015</v>
      </c>
      <c r="B49" s="1540">
        <v>9398.316574990009</v>
      </c>
      <c r="C49" s="1540">
        <v>16404.419519954648</v>
      </c>
      <c r="D49" s="1540">
        <v>6691.3927202591376</v>
      </c>
      <c r="E49" s="1823">
        <v>3717.409142669293</v>
      </c>
      <c r="F49" s="1540">
        <v>4463.7445113074591</v>
      </c>
      <c r="G49" s="1540">
        <v>40675.282469180544</v>
      </c>
      <c r="I49" s="1542"/>
    </row>
    <row r="50" spans="1:9" ht="6.75" customHeight="1" thickBot="1">
      <c r="A50" s="29"/>
      <c r="B50" s="1824"/>
      <c r="C50" s="1824"/>
      <c r="D50" s="1824"/>
      <c r="E50" s="1824"/>
      <c r="F50" s="1824"/>
      <c r="G50" s="1824"/>
      <c r="I50" s="1542"/>
    </row>
    <row r="51" spans="1:9" ht="15" customHeight="1" thickTop="1">
      <c r="A51" s="24"/>
      <c r="B51" s="1825"/>
      <c r="C51" s="1825"/>
      <c r="D51" s="1825"/>
      <c r="E51" s="1825"/>
      <c r="F51" s="1825"/>
      <c r="G51" s="1825"/>
    </row>
    <row r="52" spans="1:9" ht="15" customHeight="1">
      <c r="A52" s="24" t="s">
        <v>1515</v>
      </c>
      <c r="B52" s="1825"/>
      <c r="C52" s="1825"/>
      <c r="D52" s="1825"/>
      <c r="E52" s="1825"/>
      <c r="F52" s="1825"/>
      <c r="G52" s="1825"/>
    </row>
    <row r="53" spans="1:9" ht="15" customHeight="1">
      <c r="A53" s="24" t="s">
        <v>1516</v>
      </c>
    </row>
    <row r="54" spans="1:9" ht="15" customHeight="1">
      <c r="A54" s="16" t="s">
        <v>1517</v>
      </c>
    </row>
    <row r="55" spans="1:9" ht="15" customHeight="1">
      <c r="A55" s="16" t="s">
        <v>1518</v>
      </c>
    </row>
    <row r="56" spans="1:9" ht="15" customHeight="1"/>
    <row r="57" spans="1:9" s="1543" customFormat="1" ht="15" customHeight="1">
      <c r="A57" s="16"/>
      <c r="B57" s="1827"/>
      <c r="C57" s="1827"/>
      <c r="D57" s="1827"/>
      <c r="E57" s="1827"/>
      <c r="F57" s="1827"/>
      <c r="G57" s="1827"/>
    </row>
    <row r="58" spans="1:9" ht="15" customHeight="1">
      <c r="A58" s="1544" t="s">
        <v>103</v>
      </c>
    </row>
    <row r="59" spans="1:9" ht="15" customHeight="1"/>
    <row r="60" spans="1:9" ht="15" customHeight="1">
      <c r="A60" s="1544" t="s">
        <v>8</v>
      </c>
    </row>
    <row r="61" spans="1:9">
      <c r="A61" s="1545" t="s">
        <v>1907</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P38" sqref="P38"/>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46"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86"/>
    <col min="21" max="16384" width="9.140625" style="1"/>
  </cols>
  <sheetData>
    <row r="1" spans="1:20" ht="18.75">
      <c r="A1" s="47" t="s">
        <v>1888</v>
      </c>
      <c r="P1" s="153"/>
    </row>
    <row r="2" spans="1:20" ht="15.75">
      <c r="A2" s="47"/>
      <c r="P2" s="1188" t="s">
        <v>1543</v>
      </c>
    </row>
    <row r="3" spans="1:20" ht="33" customHeight="1" thickBot="1">
      <c r="A3" s="1547" t="s">
        <v>0</v>
      </c>
      <c r="B3" s="1548"/>
      <c r="C3" s="1548"/>
      <c r="D3" s="217"/>
      <c r="E3" s="217"/>
      <c r="F3" s="217"/>
      <c r="G3" s="217"/>
      <c r="H3" s="217"/>
      <c r="I3" s="12" t="s">
        <v>46</v>
      </c>
      <c r="L3" s="261" t="s">
        <v>1544</v>
      </c>
      <c r="P3" s="1188"/>
      <c r="Q3" s="2486" t="s">
        <v>2039</v>
      </c>
      <c r="R3" s="2487"/>
      <c r="T3" s="1549"/>
    </row>
    <row r="4" spans="1:20" s="14" customFormat="1" ht="64.5" thickTop="1">
      <c r="A4" s="649"/>
      <c r="B4" s="1550" t="s">
        <v>47</v>
      </c>
      <c r="C4" s="1550" t="s">
        <v>357</v>
      </c>
      <c r="D4" s="2166" t="s">
        <v>2037</v>
      </c>
      <c r="E4" s="2166" t="s">
        <v>50</v>
      </c>
      <c r="F4" s="1550" t="s">
        <v>51</v>
      </c>
      <c r="G4" s="1551" t="s">
        <v>14</v>
      </c>
      <c r="H4" s="1550" t="s">
        <v>12</v>
      </c>
      <c r="I4" s="1550" t="s">
        <v>15</v>
      </c>
      <c r="J4" s="258"/>
      <c r="K4" s="1552" t="s">
        <v>1545</v>
      </c>
      <c r="L4" s="1554" t="s">
        <v>2017</v>
      </c>
      <c r="M4" s="1554" t="s">
        <v>1547</v>
      </c>
      <c r="N4" s="1554" t="s">
        <v>1548</v>
      </c>
      <c r="O4" s="1555"/>
      <c r="P4" s="1556" t="s">
        <v>1549</v>
      </c>
      <c r="Q4" s="2172" t="s">
        <v>2030</v>
      </c>
      <c r="R4" s="2172" t="s">
        <v>2031</v>
      </c>
      <c r="T4" s="1557"/>
    </row>
    <row r="5" spans="1:20" ht="15" customHeight="1">
      <c r="A5" s="16">
        <v>1970</v>
      </c>
      <c r="B5" s="1476">
        <v>2723</v>
      </c>
      <c r="C5" s="1476">
        <v>1499</v>
      </c>
      <c r="D5" s="1476">
        <v>1919</v>
      </c>
      <c r="E5" s="1476">
        <v>3408</v>
      </c>
      <c r="F5" s="1476">
        <v>0</v>
      </c>
      <c r="G5" s="1476">
        <v>0</v>
      </c>
      <c r="H5" s="1476">
        <v>9038</v>
      </c>
      <c r="I5" s="1476">
        <v>18587</v>
      </c>
      <c r="J5" s="1558"/>
      <c r="K5" s="1546">
        <v>82.127130623566174</v>
      </c>
      <c r="L5" s="1559">
        <v>45.639470957050527</v>
      </c>
      <c r="M5" s="261">
        <v>365.84560797632548</v>
      </c>
      <c r="N5" s="1546">
        <v>179.94759558201875</v>
      </c>
      <c r="O5" s="1546"/>
      <c r="P5" s="1"/>
      <c r="T5" s="268"/>
    </row>
    <row r="6" spans="1:20" ht="15" customHeight="1">
      <c r="A6" s="16">
        <v>1971</v>
      </c>
      <c r="B6" s="1476">
        <v>2328</v>
      </c>
      <c r="C6" s="1476">
        <v>688</v>
      </c>
      <c r="D6" s="1476">
        <v>2181</v>
      </c>
      <c r="E6" s="1476">
        <v>3534</v>
      </c>
      <c r="F6" s="1476">
        <v>0</v>
      </c>
      <c r="G6" s="1476">
        <v>0</v>
      </c>
      <c r="H6" s="1476">
        <v>9184</v>
      </c>
      <c r="I6" s="1476">
        <v>17915</v>
      </c>
      <c r="K6" s="1546">
        <v>78.301187802446535</v>
      </c>
      <c r="L6" s="1559">
        <v>46.897032232129739</v>
      </c>
      <c r="M6" s="261">
        <v>339.44919843123006</v>
      </c>
      <c r="N6" s="1546">
        <v>166.96405737333933</v>
      </c>
      <c r="O6" s="1546"/>
      <c r="P6" s="1560" t="s">
        <v>293</v>
      </c>
      <c r="T6" s="268"/>
    </row>
    <row r="7" spans="1:20" ht="15" customHeight="1">
      <c r="A7" s="16">
        <v>1972</v>
      </c>
      <c r="B7" s="1476">
        <v>2013</v>
      </c>
      <c r="C7" s="1476">
        <v>537</v>
      </c>
      <c r="D7" s="1476">
        <v>2509</v>
      </c>
      <c r="E7" s="1476">
        <v>3650</v>
      </c>
      <c r="F7" s="1476">
        <v>0</v>
      </c>
      <c r="G7" s="1476">
        <v>0</v>
      </c>
      <c r="H7" s="1476">
        <v>9487</v>
      </c>
      <c r="I7" s="1476">
        <v>18196</v>
      </c>
      <c r="K7" s="1546">
        <v>78.976817116841531</v>
      </c>
      <c r="L7" s="1559">
        <v>48.791412533580711</v>
      </c>
      <c r="M7" s="261">
        <v>329.08495914007602</v>
      </c>
      <c r="N7" s="1546">
        <v>161.86622402556125</v>
      </c>
      <c r="O7" s="1546"/>
      <c r="P7" s="1560" t="s">
        <v>293</v>
      </c>
      <c r="T7" s="268"/>
    </row>
    <row r="8" spans="1:20" ht="15" customHeight="1">
      <c r="A8" s="16">
        <v>1973</v>
      </c>
      <c r="B8" s="1476">
        <v>1731</v>
      </c>
      <c r="C8" s="1476">
        <v>602</v>
      </c>
      <c r="D8" s="1476">
        <v>2728</v>
      </c>
      <c r="E8" s="1476">
        <v>3940</v>
      </c>
      <c r="F8" s="1476">
        <v>0</v>
      </c>
      <c r="G8" s="1476">
        <v>0</v>
      </c>
      <c r="H8" s="1476">
        <v>9585</v>
      </c>
      <c r="I8" s="1476">
        <v>18586</v>
      </c>
      <c r="K8" s="1546">
        <v>80.473668550713697</v>
      </c>
      <c r="L8" s="1559">
        <v>50.692580807823319</v>
      </c>
      <c r="M8" s="261">
        <v>322.74624292703311</v>
      </c>
      <c r="N8" s="1546">
        <v>158.74841499151745</v>
      </c>
      <c r="O8" s="1546"/>
      <c r="P8" s="1560" t="s">
        <v>293</v>
      </c>
      <c r="T8" s="268"/>
    </row>
    <row r="9" spans="1:20" ht="15" customHeight="1">
      <c r="A9" s="16">
        <v>1974</v>
      </c>
      <c r="B9" s="1476">
        <v>1685</v>
      </c>
      <c r="C9" s="1476">
        <v>567</v>
      </c>
      <c r="D9" s="1476">
        <v>3197</v>
      </c>
      <c r="E9" s="1476">
        <v>3642</v>
      </c>
      <c r="F9" s="1476">
        <v>0</v>
      </c>
      <c r="G9" s="1476">
        <v>0</v>
      </c>
      <c r="H9" s="1476">
        <v>8401</v>
      </c>
      <c r="I9" s="1476">
        <v>17492</v>
      </c>
      <c r="K9" s="1546">
        <v>76.778365760100243</v>
      </c>
      <c r="L9" s="1559">
        <v>50.852098168426409</v>
      </c>
      <c r="M9" s="261">
        <v>306.95999894241982</v>
      </c>
      <c r="N9" s="1546">
        <v>150.98367329073398</v>
      </c>
      <c r="O9" s="1546"/>
      <c r="P9" s="1560" t="s">
        <v>293</v>
      </c>
      <c r="T9" s="268"/>
    </row>
    <row r="10" spans="1:20" ht="15" customHeight="1">
      <c r="A10" s="16">
        <v>1975</v>
      </c>
      <c r="B10" s="1476">
        <v>1234</v>
      </c>
      <c r="C10" s="1476">
        <v>408</v>
      </c>
      <c r="D10" s="1476">
        <v>3393</v>
      </c>
      <c r="E10" s="1476">
        <v>3893.9999999999995</v>
      </c>
      <c r="F10" s="1476">
        <v>0</v>
      </c>
      <c r="G10" s="1476">
        <v>0</v>
      </c>
      <c r="H10" s="1476">
        <v>8431</v>
      </c>
      <c r="I10" s="1476">
        <v>17360</v>
      </c>
      <c r="K10" s="1546">
        <v>76.327421558413207</v>
      </c>
      <c r="L10" s="1559">
        <v>51.458014055510013</v>
      </c>
      <c r="M10" s="261">
        <v>301.56391156604263</v>
      </c>
      <c r="N10" s="1546">
        <v>148.32951282588456</v>
      </c>
      <c r="O10" s="1546"/>
      <c r="P10" s="1560" t="s">
        <v>293</v>
      </c>
      <c r="T10" s="268"/>
    </row>
    <row r="11" spans="1:20" ht="15" customHeight="1">
      <c r="A11" s="16">
        <v>1976</v>
      </c>
      <c r="B11" s="1476">
        <v>1300</v>
      </c>
      <c r="C11" s="1476">
        <v>335</v>
      </c>
      <c r="D11" s="1476">
        <v>3831</v>
      </c>
      <c r="E11" s="1476">
        <v>4023</v>
      </c>
      <c r="F11" s="1476">
        <v>0</v>
      </c>
      <c r="G11" s="1476">
        <v>0</v>
      </c>
      <c r="H11" s="1476">
        <v>8668</v>
      </c>
      <c r="I11" s="1476">
        <v>18157</v>
      </c>
      <c r="K11" s="1546">
        <v>80.693828481642043</v>
      </c>
      <c r="L11" s="1559">
        <v>52.692710580133237</v>
      </c>
      <c r="M11" s="261">
        <v>311.34477272811642</v>
      </c>
      <c r="N11" s="1546">
        <v>153.14040138232343</v>
      </c>
      <c r="O11" s="1546"/>
      <c r="P11" s="1560" t="s">
        <v>293</v>
      </c>
      <c r="T11" s="268"/>
    </row>
    <row r="12" spans="1:20" ht="15" customHeight="1">
      <c r="A12" s="16">
        <v>1977</v>
      </c>
      <c r="B12" s="1476">
        <v>1370</v>
      </c>
      <c r="C12" s="1476">
        <v>315</v>
      </c>
      <c r="D12" s="1476">
        <v>3998</v>
      </c>
      <c r="E12" s="1476">
        <v>4257</v>
      </c>
      <c r="F12" s="1476">
        <v>0</v>
      </c>
      <c r="G12" s="1476">
        <v>0</v>
      </c>
      <c r="H12" s="1476">
        <v>9157</v>
      </c>
      <c r="I12" s="1476">
        <v>19097</v>
      </c>
      <c r="K12" s="1546">
        <v>84.821581252756431</v>
      </c>
      <c r="L12" s="1559">
        <v>53.424739856450643</v>
      </c>
      <c r="M12" s="261">
        <v>322.78678466822367</v>
      </c>
      <c r="N12" s="1546">
        <v>158.76835615983791</v>
      </c>
      <c r="O12" s="1546"/>
      <c r="P12" s="1560" t="s">
        <v>293</v>
      </c>
      <c r="T12" s="268"/>
    </row>
    <row r="13" spans="1:20" ht="15" customHeight="1">
      <c r="A13" s="16">
        <v>1978</v>
      </c>
      <c r="B13" s="1476">
        <v>1300</v>
      </c>
      <c r="C13" s="1476">
        <v>275</v>
      </c>
      <c r="D13" s="1476">
        <v>4393</v>
      </c>
      <c r="E13" s="1476">
        <v>4481</v>
      </c>
      <c r="F13" s="1476">
        <v>0</v>
      </c>
      <c r="G13" s="1476">
        <v>0</v>
      </c>
      <c r="H13" s="1476">
        <v>8764</v>
      </c>
      <c r="I13" s="1476">
        <v>19213</v>
      </c>
      <c r="K13" s="1546">
        <v>85.42933284045769</v>
      </c>
      <c r="L13" s="1559">
        <v>55.112622880346009</v>
      </c>
      <c r="M13" s="261">
        <v>315.14304876594468</v>
      </c>
      <c r="N13" s="1546">
        <v>155.0086502432151</v>
      </c>
      <c r="O13" s="1546"/>
      <c r="P13" s="1561">
        <v>17245</v>
      </c>
      <c r="T13" s="268"/>
    </row>
    <row r="14" spans="1:20" ht="15" customHeight="1">
      <c r="A14" s="16">
        <v>1979</v>
      </c>
      <c r="B14" s="1476">
        <v>1307</v>
      </c>
      <c r="C14" s="1476">
        <v>285</v>
      </c>
      <c r="D14" s="1476">
        <v>4955</v>
      </c>
      <c r="E14" s="1476">
        <v>4731</v>
      </c>
      <c r="F14" s="1476">
        <v>0</v>
      </c>
      <c r="G14" s="1476">
        <v>0</v>
      </c>
      <c r="H14" s="1476">
        <v>8754</v>
      </c>
      <c r="I14" s="1476">
        <v>20032</v>
      </c>
      <c r="K14" s="1546">
        <v>89.457728359455146</v>
      </c>
      <c r="L14" s="1559">
        <v>56.760313960080467</v>
      </c>
      <c r="M14" s="261">
        <v>320.42387948719193</v>
      </c>
      <c r="N14" s="1546">
        <v>157.60611969548086</v>
      </c>
      <c r="O14" s="1546"/>
      <c r="P14" s="1561">
        <v>17553</v>
      </c>
      <c r="T14" s="268"/>
    </row>
    <row r="15" spans="1:20" ht="30" customHeight="1">
      <c r="A15" s="16">
        <v>1980</v>
      </c>
      <c r="B15" s="1476">
        <v>1154</v>
      </c>
      <c r="C15" s="1476">
        <v>237</v>
      </c>
      <c r="D15" s="1476">
        <v>5194</v>
      </c>
      <c r="E15" s="1476">
        <v>4733</v>
      </c>
      <c r="F15" s="1476">
        <v>0</v>
      </c>
      <c r="G15" s="1476">
        <v>0</v>
      </c>
      <c r="H15" s="1476">
        <v>7403</v>
      </c>
      <c r="I15" s="1476">
        <v>18721</v>
      </c>
      <c r="K15" s="1546">
        <v>84.71986303623278</v>
      </c>
      <c r="L15" s="1559">
        <v>56.666354126175399</v>
      </c>
      <c r="M15" s="261">
        <v>303.95673527271822</v>
      </c>
      <c r="N15" s="1546">
        <v>149.50646524318893</v>
      </c>
      <c r="O15" s="1546"/>
      <c r="P15" s="1562">
        <v>17474</v>
      </c>
      <c r="T15" s="268"/>
    </row>
    <row r="16" spans="1:20" ht="15" customHeight="1">
      <c r="A16" s="16">
        <v>1981</v>
      </c>
      <c r="B16" s="1476">
        <v>1174</v>
      </c>
      <c r="C16" s="1476">
        <v>204</v>
      </c>
      <c r="D16" s="1476">
        <v>5315</v>
      </c>
      <c r="E16" s="1476">
        <v>4804</v>
      </c>
      <c r="F16" s="1476">
        <v>0</v>
      </c>
      <c r="G16" s="1476">
        <v>0</v>
      </c>
      <c r="H16" s="1476">
        <v>7096</v>
      </c>
      <c r="I16" s="1476">
        <v>18593</v>
      </c>
      <c r="K16" s="1546">
        <v>84.548889863778143</v>
      </c>
      <c r="L16" s="1559">
        <v>56.833909875610658</v>
      </c>
      <c r="M16" s="261">
        <v>302.44901393589555</v>
      </c>
      <c r="N16" s="1546">
        <v>148.76486599078927</v>
      </c>
      <c r="O16" s="1546"/>
      <c r="P16" s="1562">
        <v>17297</v>
      </c>
      <c r="T16" s="268"/>
    </row>
    <row r="17" spans="1:20" ht="15" customHeight="1">
      <c r="A17" s="16">
        <v>1982</v>
      </c>
      <c r="B17" s="1476">
        <v>1222</v>
      </c>
      <c r="C17" s="1476">
        <v>212</v>
      </c>
      <c r="D17" s="1476">
        <v>5486</v>
      </c>
      <c r="E17" s="1476">
        <v>4867</v>
      </c>
      <c r="F17" s="1476">
        <v>0</v>
      </c>
      <c r="G17" s="1476">
        <v>0</v>
      </c>
      <c r="H17" s="1476">
        <v>6678</v>
      </c>
      <c r="I17" s="1476">
        <v>18465</v>
      </c>
      <c r="K17" s="1546">
        <v>83.906904292179178</v>
      </c>
      <c r="L17" s="1559">
        <v>57.910339455671355</v>
      </c>
      <c r="M17" s="261">
        <v>294.57330349544981</v>
      </c>
      <c r="N17" s="1546">
        <v>144.89105931835783</v>
      </c>
      <c r="O17" s="1546"/>
      <c r="P17" s="1562">
        <v>17204</v>
      </c>
      <c r="T17" s="268"/>
    </row>
    <row r="18" spans="1:20" ht="15" customHeight="1">
      <c r="A18" s="16">
        <v>1983</v>
      </c>
      <c r="B18" s="1476">
        <v>1166</v>
      </c>
      <c r="C18" s="1476">
        <v>257</v>
      </c>
      <c r="D18" s="1476">
        <v>5915</v>
      </c>
      <c r="E18" s="1476">
        <v>5106</v>
      </c>
      <c r="F18" s="1476">
        <v>0</v>
      </c>
      <c r="G18" s="1476">
        <v>0</v>
      </c>
      <c r="H18" s="1476">
        <v>6403</v>
      </c>
      <c r="I18" s="1476">
        <v>18847</v>
      </c>
      <c r="K18" s="1546">
        <v>85.686677960792181</v>
      </c>
      <c r="L18" s="1559">
        <v>59.852950090115442</v>
      </c>
      <c r="M18" s="261">
        <v>291.05800088000973</v>
      </c>
      <c r="N18" s="1546">
        <v>143.16199591128108</v>
      </c>
      <c r="O18" s="1546"/>
      <c r="P18" s="1562">
        <v>17777</v>
      </c>
      <c r="T18" s="268"/>
    </row>
    <row r="19" spans="1:20" ht="15" customHeight="1">
      <c r="A19" s="16">
        <v>1984</v>
      </c>
      <c r="B19" s="1476">
        <v>1141</v>
      </c>
      <c r="C19" s="1476">
        <v>252</v>
      </c>
      <c r="D19" s="1476">
        <v>6101</v>
      </c>
      <c r="E19" s="1476">
        <v>5063</v>
      </c>
      <c r="F19" s="1476">
        <v>0</v>
      </c>
      <c r="G19" s="1476">
        <v>0</v>
      </c>
      <c r="H19" s="1476">
        <v>6381</v>
      </c>
      <c r="I19" s="1476">
        <v>18938</v>
      </c>
      <c r="K19" s="1546">
        <v>86.332598473069027</v>
      </c>
      <c r="L19" s="1559">
        <v>62.169613751550401</v>
      </c>
      <c r="M19" s="261">
        <v>282.32441768326549</v>
      </c>
      <c r="N19" s="1546">
        <v>138.86622943819728</v>
      </c>
      <c r="O19" s="1546"/>
      <c r="P19" s="1562">
        <v>18241</v>
      </c>
      <c r="T19" s="268"/>
    </row>
    <row r="20" spans="1:20" ht="15" customHeight="1">
      <c r="A20" s="16">
        <v>1985</v>
      </c>
      <c r="B20" s="1476">
        <v>1123</v>
      </c>
      <c r="C20" s="1476">
        <v>297</v>
      </c>
      <c r="D20" s="1476">
        <v>6718</v>
      </c>
      <c r="E20" s="1476">
        <v>5446</v>
      </c>
      <c r="F20" s="1476">
        <v>0</v>
      </c>
      <c r="G20" s="1476">
        <v>0</v>
      </c>
      <c r="H20" s="1476">
        <v>6018</v>
      </c>
      <c r="I20" s="1476">
        <v>19602</v>
      </c>
      <c r="K20" s="1546">
        <v>89.425068351828614</v>
      </c>
      <c r="L20" s="1559">
        <v>63.999686942343914</v>
      </c>
      <c r="M20" s="261">
        <v>284.07513956089599</v>
      </c>
      <c r="N20" s="1546">
        <v>139.72735277969394</v>
      </c>
      <c r="O20" s="1546"/>
      <c r="P20" s="1562">
        <v>18487</v>
      </c>
      <c r="T20" s="268"/>
    </row>
    <row r="21" spans="1:20" ht="15" customHeight="1">
      <c r="A21" s="16">
        <v>1986</v>
      </c>
      <c r="B21" s="1476">
        <v>982</v>
      </c>
      <c r="C21" s="1476">
        <v>390</v>
      </c>
      <c r="D21" s="1476">
        <v>7308</v>
      </c>
      <c r="E21" s="1476">
        <v>5731</v>
      </c>
      <c r="F21" s="1476">
        <v>0</v>
      </c>
      <c r="G21" s="1476">
        <v>0</v>
      </c>
      <c r="H21" s="1476">
        <v>5723</v>
      </c>
      <c r="I21" s="1476">
        <v>20134</v>
      </c>
      <c r="K21" s="1546">
        <v>92.029408839494991</v>
      </c>
      <c r="L21" s="1559">
        <v>66.619308547320699</v>
      </c>
      <c r="M21" s="261">
        <v>280.85250970009486</v>
      </c>
      <c r="N21" s="1546">
        <v>138.14224561355979</v>
      </c>
      <c r="O21" s="1546"/>
      <c r="P21" s="1562">
        <v>18793</v>
      </c>
      <c r="T21" s="268"/>
    </row>
    <row r="22" spans="1:20" ht="15" customHeight="1">
      <c r="A22" s="16">
        <v>1987</v>
      </c>
      <c r="B22" s="1476">
        <v>935</v>
      </c>
      <c r="C22" s="1476">
        <v>368</v>
      </c>
      <c r="D22" s="1476">
        <v>7534</v>
      </c>
      <c r="E22" s="1476">
        <v>5965</v>
      </c>
      <c r="F22" s="1476">
        <v>0</v>
      </c>
      <c r="G22" s="1476">
        <v>0</v>
      </c>
      <c r="H22" s="1476">
        <v>4988</v>
      </c>
      <c r="I22" s="1476">
        <v>19790</v>
      </c>
      <c r="K22" s="1546">
        <v>90.597680673842021</v>
      </c>
      <c r="L22" s="1559">
        <v>69.260544486712902</v>
      </c>
      <c r="M22" s="261">
        <v>265.93957839204631</v>
      </c>
      <c r="N22" s="1546">
        <v>130.80705810971855</v>
      </c>
      <c r="O22" s="1546"/>
      <c r="P22" s="1562">
        <v>19560</v>
      </c>
      <c r="T22" s="268"/>
    </row>
    <row r="23" spans="1:20" ht="15" customHeight="1">
      <c r="A23" s="16">
        <v>1988</v>
      </c>
      <c r="B23" s="1476">
        <v>831</v>
      </c>
      <c r="C23" s="1476">
        <v>264</v>
      </c>
      <c r="D23" s="1476">
        <v>7569</v>
      </c>
      <c r="E23" s="1476">
        <v>6239.9999999999991</v>
      </c>
      <c r="F23" s="1476">
        <v>0</v>
      </c>
      <c r="G23" s="1476">
        <v>138</v>
      </c>
      <c r="H23" s="1476">
        <v>5008</v>
      </c>
      <c r="I23" s="1476">
        <v>20050</v>
      </c>
      <c r="K23" s="1546">
        <v>91.616240068315761</v>
      </c>
      <c r="L23" s="1559">
        <v>72.444639618571827</v>
      </c>
      <c r="M23" s="261">
        <v>257.10943001537146</v>
      </c>
      <c r="N23" s="1546">
        <v>126.46379435481259</v>
      </c>
      <c r="O23" s="1546"/>
      <c r="P23" s="1562">
        <v>20329</v>
      </c>
      <c r="T23" s="268"/>
    </row>
    <row r="24" spans="1:20" ht="15" customHeight="1">
      <c r="A24" s="16">
        <v>1989</v>
      </c>
      <c r="B24" s="1476">
        <v>698</v>
      </c>
      <c r="C24" s="1476">
        <v>119</v>
      </c>
      <c r="D24" s="1476">
        <v>7278.0000000000009</v>
      </c>
      <c r="E24" s="1476">
        <v>6497</v>
      </c>
      <c r="F24" s="1476">
        <v>0</v>
      </c>
      <c r="G24" s="1476">
        <v>138.30000000000001</v>
      </c>
      <c r="H24" s="1476">
        <v>4345</v>
      </c>
      <c r="I24" s="1476">
        <v>19075.3</v>
      </c>
      <c r="K24" s="1546">
        <v>87.243438866485334</v>
      </c>
      <c r="L24" s="1559">
        <v>73.884583004710109</v>
      </c>
      <c r="M24" s="261">
        <v>240.06605002926338</v>
      </c>
      <c r="N24" s="1546">
        <v>118.08070820528771</v>
      </c>
      <c r="O24" s="1546"/>
      <c r="P24" s="1562">
        <v>20905</v>
      </c>
      <c r="T24" s="268"/>
    </row>
    <row r="25" spans="1:20" ht="30" customHeight="1">
      <c r="A25" s="16">
        <v>1990</v>
      </c>
      <c r="B25" s="1476">
        <v>795</v>
      </c>
      <c r="C25" s="1476">
        <v>127</v>
      </c>
      <c r="D25" s="1476">
        <v>7329</v>
      </c>
      <c r="E25" s="1476">
        <v>6426</v>
      </c>
      <c r="F25" s="1476">
        <v>0</v>
      </c>
      <c r="G25" s="1476">
        <v>138.6</v>
      </c>
      <c r="H25" s="1476">
        <v>4402</v>
      </c>
      <c r="I25" s="1476">
        <v>19217.599999999999</v>
      </c>
      <c r="K25" s="1546">
        <v>87.918576313295574</v>
      </c>
      <c r="L25" s="1559">
        <v>74.983877335226779</v>
      </c>
      <c r="M25" s="261">
        <v>238.37711032319132</v>
      </c>
      <c r="N25" s="1546">
        <v>117.24997351129531</v>
      </c>
      <c r="O25" s="1546"/>
      <c r="P25" s="1562">
        <v>20996</v>
      </c>
      <c r="T25" s="268"/>
    </row>
    <row r="26" spans="1:20" ht="15" customHeight="1">
      <c r="A26" s="16">
        <v>1991</v>
      </c>
      <c r="B26" s="1476">
        <v>753</v>
      </c>
      <c r="C26" s="1476">
        <v>105</v>
      </c>
      <c r="D26" s="1476">
        <v>8640</v>
      </c>
      <c r="E26" s="1476">
        <v>6717</v>
      </c>
      <c r="F26" s="1476">
        <v>0</v>
      </c>
      <c r="G26" s="1476">
        <v>149.1</v>
      </c>
      <c r="H26" s="1476">
        <v>4456</v>
      </c>
      <c r="I26" s="1476">
        <v>20820.099999999999</v>
      </c>
      <c r="K26" s="1546">
        <v>95.676803727355036</v>
      </c>
      <c r="L26" s="1559">
        <v>74.914032667818248</v>
      </c>
      <c r="M26" s="261">
        <v>259.65415700223178</v>
      </c>
      <c r="N26" s="1546">
        <v>127.71546307165509</v>
      </c>
      <c r="O26" s="1546"/>
      <c r="P26" s="1562">
        <v>20672</v>
      </c>
      <c r="T26" s="268"/>
    </row>
    <row r="27" spans="1:20" ht="15" customHeight="1">
      <c r="A27" s="16">
        <v>1992</v>
      </c>
      <c r="B27" s="1476">
        <v>622</v>
      </c>
      <c r="C27" s="1476">
        <v>88</v>
      </c>
      <c r="D27" s="1476">
        <v>8585</v>
      </c>
      <c r="E27" s="1476">
        <v>6996</v>
      </c>
      <c r="F27" s="1476">
        <v>0</v>
      </c>
      <c r="G27" s="1476">
        <v>150.19999999999999</v>
      </c>
      <c r="H27" s="1476">
        <v>4518</v>
      </c>
      <c r="I27" s="1476">
        <v>20959.2</v>
      </c>
      <c r="K27" s="1546">
        <v>96.422966853401363</v>
      </c>
      <c r="L27" s="1559">
        <v>75.143394695829841</v>
      </c>
      <c r="M27" s="261">
        <v>260.88041509639055</v>
      </c>
      <c r="N27" s="1546">
        <v>128.31861967869338</v>
      </c>
      <c r="O27" s="1546"/>
      <c r="P27" s="1562">
        <v>20404</v>
      </c>
      <c r="T27" s="268"/>
    </row>
    <row r="28" spans="1:20" ht="15" customHeight="1">
      <c r="A28" s="16">
        <v>1993</v>
      </c>
      <c r="B28" s="1476">
        <v>566</v>
      </c>
      <c r="C28" s="1476">
        <v>74</v>
      </c>
      <c r="D28" s="1476">
        <v>8504</v>
      </c>
      <c r="E28" s="1476">
        <v>6999</v>
      </c>
      <c r="F28" s="1476">
        <v>0</v>
      </c>
      <c r="G28" s="1476">
        <v>145.5</v>
      </c>
      <c r="H28" s="1476">
        <v>4446</v>
      </c>
      <c r="I28" s="1476">
        <v>20734.5</v>
      </c>
      <c r="K28" s="1546">
        <v>95.203430363803989</v>
      </c>
      <c r="L28" s="1559">
        <v>77.48417352376137</v>
      </c>
      <c r="M28" s="261">
        <v>249.7993992807373</v>
      </c>
      <c r="N28" s="1546">
        <v>122.86822719301358</v>
      </c>
      <c r="O28" s="1546"/>
      <c r="P28" s="1562">
        <v>20706</v>
      </c>
      <c r="T28" s="268"/>
    </row>
    <row r="29" spans="1:20" ht="15" customHeight="1">
      <c r="A29" s="16">
        <v>1994</v>
      </c>
      <c r="B29" s="1476">
        <v>496</v>
      </c>
      <c r="C29" s="1476">
        <v>34</v>
      </c>
      <c r="D29" s="1476">
        <v>8695</v>
      </c>
      <c r="E29" s="1476">
        <v>6951</v>
      </c>
      <c r="F29" s="1476">
        <v>0</v>
      </c>
      <c r="G29" s="1476">
        <v>172</v>
      </c>
      <c r="H29" s="1476">
        <v>4289</v>
      </c>
      <c r="I29" s="1476">
        <v>20637</v>
      </c>
      <c r="K29" s="1546">
        <v>94.763208875464215</v>
      </c>
      <c r="L29" s="1559">
        <v>80.929784238960622</v>
      </c>
      <c r="M29" s="261">
        <v>238.05821529331476</v>
      </c>
      <c r="N29" s="1546">
        <v>117.09311938316525</v>
      </c>
      <c r="O29" s="1546"/>
      <c r="P29" s="1562">
        <v>20949</v>
      </c>
      <c r="T29" s="268"/>
    </row>
    <row r="30" spans="1:20" ht="15" customHeight="1">
      <c r="A30" s="16">
        <v>1995</v>
      </c>
      <c r="B30" s="1476">
        <v>362</v>
      </c>
      <c r="C30" s="1476">
        <v>39</v>
      </c>
      <c r="D30" s="1476">
        <v>9374</v>
      </c>
      <c r="E30" s="1476">
        <v>7199</v>
      </c>
      <c r="F30" s="1476">
        <v>0</v>
      </c>
      <c r="G30" s="1476">
        <v>188.8</v>
      </c>
      <c r="H30" s="1476">
        <v>4016</v>
      </c>
      <c r="I30" s="1476">
        <v>21178.799999999999</v>
      </c>
      <c r="K30" s="1546">
        <v>97.619975807617735</v>
      </c>
      <c r="L30" s="1559">
        <v>83.635327289010291</v>
      </c>
      <c r="M30" s="261">
        <v>237.30163608276899</v>
      </c>
      <c r="N30" s="1546">
        <v>116.72098259421175</v>
      </c>
      <c r="O30" s="1546"/>
      <c r="P30" s="1562">
        <v>21148</v>
      </c>
      <c r="T30" s="268"/>
    </row>
    <row r="31" spans="1:20" ht="15" customHeight="1">
      <c r="A31" s="16">
        <v>1996</v>
      </c>
      <c r="B31" s="1476">
        <v>384.68479760152343</v>
      </c>
      <c r="C31" s="1476">
        <v>0</v>
      </c>
      <c r="D31" s="1476">
        <v>10138.228718830609</v>
      </c>
      <c r="E31" s="1476">
        <v>7494.8765999999996</v>
      </c>
      <c r="F31" s="1476">
        <v>0</v>
      </c>
      <c r="G31" s="1476">
        <v>181.3</v>
      </c>
      <c r="H31" s="1476">
        <v>3908.6701899903273</v>
      </c>
      <c r="I31" s="1476">
        <v>22107.760306422457</v>
      </c>
      <c r="K31" s="1546">
        <v>101.72252894431986</v>
      </c>
      <c r="L31" s="1559">
        <v>86.780480892748841</v>
      </c>
      <c r="M31" s="261">
        <v>238.31253908110992</v>
      </c>
      <c r="N31" s="1546">
        <v>117.21821301040927</v>
      </c>
      <c r="O31" s="1546"/>
      <c r="P31" s="1562">
        <v>21455</v>
      </c>
      <c r="T31" s="268"/>
    </row>
    <row r="32" spans="1:20" ht="15" customHeight="1">
      <c r="A32" s="16">
        <v>1997</v>
      </c>
      <c r="B32" s="1476">
        <v>375.42882467414267</v>
      </c>
      <c r="C32" s="1476">
        <v>0</v>
      </c>
      <c r="D32" s="1476">
        <v>9697.0765262252771</v>
      </c>
      <c r="E32" s="1476">
        <v>7859.3293207222696</v>
      </c>
      <c r="F32" s="1476">
        <v>0</v>
      </c>
      <c r="G32" s="1476">
        <v>173.63439380911436</v>
      </c>
      <c r="H32" s="1476">
        <v>3361.516395428313</v>
      </c>
      <c r="I32" s="1476">
        <v>21466.985460859119</v>
      </c>
      <c r="K32" s="1546">
        <v>98.974337870402564</v>
      </c>
      <c r="L32" s="1559">
        <v>90.265033136068425</v>
      </c>
      <c r="M32" s="261">
        <v>222.92298855910272</v>
      </c>
      <c r="N32" s="1546">
        <v>109.64859196495884</v>
      </c>
      <c r="O32" s="1563"/>
      <c r="P32" s="1562">
        <v>21871</v>
      </c>
      <c r="T32" s="268"/>
    </row>
    <row r="33" spans="1:20" ht="15" customHeight="1">
      <c r="A33" s="16">
        <v>1998</v>
      </c>
      <c r="B33" s="1476">
        <v>290.50709040852558</v>
      </c>
      <c r="C33" s="1476">
        <v>0</v>
      </c>
      <c r="D33" s="1476">
        <v>10113.843508168529</v>
      </c>
      <c r="E33" s="1476">
        <v>7788.4780739466896</v>
      </c>
      <c r="F33" s="1476">
        <v>0</v>
      </c>
      <c r="G33" s="1476">
        <v>174.24</v>
      </c>
      <c r="H33" s="1476">
        <v>3144.0476081208467</v>
      </c>
      <c r="I33" s="1476">
        <v>21511.116280644594</v>
      </c>
      <c r="K33" s="1546">
        <v>99.120520672831674</v>
      </c>
      <c r="L33" s="1559">
        <v>94.469102555577749</v>
      </c>
      <c r="M33" s="261">
        <v>213.31705662881825</v>
      </c>
      <c r="N33" s="1546">
        <v>104.9237454272601</v>
      </c>
      <c r="O33" s="1546"/>
      <c r="P33" s="1562">
        <v>22182</v>
      </c>
      <c r="T33" s="268"/>
    </row>
    <row r="34" spans="1:20" ht="15" customHeight="1">
      <c r="A34" s="16">
        <v>1999</v>
      </c>
      <c r="B34" s="1476">
        <v>189.01528873021519</v>
      </c>
      <c r="C34" s="1476">
        <v>0</v>
      </c>
      <c r="D34" s="1476">
        <v>9156.2338779019774</v>
      </c>
      <c r="E34" s="1476">
        <v>7986.1564918314698</v>
      </c>
      <c r="F34" s="1476">
        <v>1368.2208232158212</v>
      </c>
      <c r="G34" s="1476">
        <v>174.3</v>
      </c>
      <c r="H34" s="1476">
        <v>2463.9681997438693</v>
      </c>
      <c r="I34" s="1476">
        <v>21337.894681423357</v>
      </c>
      <c r="K34" s="1546">
        <v>98.626135732369008</v>
      </c>
      <c r="L34" s="1559">
        <v>96.877562781213271</v>
      </c>
      <c r="M34" s="261">
        <v>206.97629593959508</v>
      </c>
      <c r="N34" s="1546">
        <v>101.80493078165547</v>
      </c>
      <c r="O34" s="1546"/>
      <c r="P34" s="1562">
        <v>22887</v>
      </c>
      <c r="T34" s="268"/>
    </row>
    <row r="35" spans="1:20" ht="30" customHeight="1">
      <c r="A35" s="24">
        <v>2000</v>
      </c>
      <c r="B35" s="1476">
        <v>57.151071998584975</v>
      </c>
      <c r="C35" s="1476">
        <v>0</v>
      </c>
      <c r="D35" s="1476">
        <v>9497.506448839209</v>
      </c>
      <c r="E35" s="1476">
        <v>8154.9441100601889</v>
      </c>
      <c r="F35" s="1476">
        <v>1371.0910576096303</v>
      </c>
      <c r="G35" s="1476">
        <v>171.98000000000002</v>
      </c>
      <c r="H35" s="1476">
        <v>2294.2147039860961</v>
      </c>
      <c r="I35" s="1476">
        <v>21546.887392493707</v>
      </c>
      <c r="K35" s="1546">
        <v>100</v>
      </c>
      <c r="L35" s="1559">
        <v>100</v>
      </c>
      <c r="M35" s="261">
        <v>203.30674983071717</v>
      </c>
      <c r="N35" s="1546">
        <v>100</v>
      </c>
      <c r="O35" s="1546"/>
      <c r="P35" s="1562">
        <v>23351</v>
      </c>
      <c r="Q35" s="261">
        <v>109391</v>
      </c>
      <c r="R35" s="261">
        <v>79494</v>
      </c>
      <c r="T35" s="268"/>
    </row>
    <row r="36" spans="1:20" ht="15" customHeight="1">
      <c r="A36" s="24">
        <v>2001</v>
      </c>
      <c r="B36" s="1476">
        <v>47.462079044206881</v>
      </c>
      <c r="C36" s="1476">
        <v>0</v>
      </c>
      <c r="D36" s="1476">
        <v>9725.7953568357698</v>
      </c>
      <c r="E36" s="1476">
        <v>8359.3293207222705</v>
      </c>
      <c r="F36" s="1476">
        <v>1294.078807394669</v>
      </c>
      <c r="G36" s="1476">
        <v>172.53000000000003</v>
      </c>
      <c r="H36" s="1476">
        <v>2568.2855818610369</v>
      </c>
      <c r="I36" s="1476">
        <v>22167.481145857953</v>
      </c>
      <c r="K36" s="1546">
        <v>102.71001563689831</v>
      </c>
      <c r="L36" s="1559">
        <v>104.05141077642573</v>
      </c>
      <c r="M36" s="261">
        <v>200.68578886516121</v>
      </c>
      <c r="N36" s="1546">
        <v>98.710834260181585</v>
      </c>
      <c r="O36" s="1546"/>
      <c r="P36" s="1562">
        <v>23753</v>
      </c>
      <c r="Q36" s="261">
        <v>111531</v>
      </c>
      <c r="R36" s="261">
        <v>82075</v>
      </c>
      <c r="T36" s="268"/>
    </row>
    <row r="37" spans="1:20" ht="15" customHeight="1">
      <c r="A37" s="24">
        <v>2002</v>
      </c>
      <c r="B37" s="1476">
        <v>14.474856226793907</v>
      </c>
      <c r="C37" s="1476">
        <v>0</v>
      </c>
      <c r="D37" s="1476">
        <v>8670.1263289244398</v>
      </c>
      <c r="E37" s="1476">
        <v>8148.3082900313048</v>
      </c>
      <c r="F37" s="1476">
        <v>730.05692175408421</v>
      </c>
      <c r="G37" s="1476">
        <v>188.27</v>
      </c>
      <c r="H37" s="1476">
        <v>1805.0881183871893</v>
      </c>
      <c r="I37" s="1476">
        <v>19556.324515323813</v>
      </c>
      <c r="K37" s="1546">
        <v>90.343672611159562</v>
      </c>
      <c r="L37" s="1559">
        <v>107.25641110889464</v>
      </c>
      <c r="M37" s="261">
        <v>171.24830354147511</v>
      </c>
      <c r="N37" s="1546">
        <v>84.231489453284041</v>
      </c>
      <c r="O37" s="1546"/>
      <c r="P37" s="1562">
        <v>24176</v>
      </c>
      <c r="Q37" s="261">
        <v>112346</v>
      </c>
      <c r="R37" s="261">
        <v>83578</v>
      </c>
      <c r="T37" s="268"/>
    </row>
    <row r="38" spans="1:20" ht="15" customHeight="1">
      <c r="A38" s="24">
        <v>2003</v>
      </c>
      <c r="B38" s="1476">
        <v>17.346023927125916</v>
      </c>
      <c r="C38" s="1476">
        <v>0</v>
      </c>
      <c r="D38" s="1476">
        <v>9177.4818375428567</v>
      </c>
      <c r="E38" s="1476">
        <v>8231.0327487550876</v>
      </c>
      <c r="F38" s="1476">
        <v>647.73727171109203</v>
      </c>
      <c r="G38" s="1476">
        <v>195.61</v>
      </c>
      <c r="H38" s="1476">
        <v>1144.512716071772</v>
      </c>
      <c r="I38" s="1476">
        <v>19413.720598007934</v>
      </c>
      <c r="K38" s="1546">
        <v>90.821699890181364</v>
      </c>
      <c r="L38" s="1559">
        <v>112.19800740297447</v>
      </c>
      <c r="M38" s="261">
        <v>164.57212606686684</v>
      </c>
      <c r="N38" s="1546">
        <v>80.94769416357174</v>
      </c>
      <c r="O38" s="1546"/>
      <c r="P38" s="1562">
        <v>24669</v>
      </c>
      <c r="Q38" s="261">
        <v>113228</v>
      </c>
      <c r="R38" s="261">
        <v>85056</v>
      </c>
      <c r="T38" s="268"/>
    </row>
    <row r="39" spans="1:20" ht="15" customHeight="1">
      <c r="A39" s="24">
        <v>2004</v>
      </c>
      <c r="B39" s="1476">
        <v>19.401737493269685</v>
      </c>
      <c r="C39" s="1476">
        <v>0</v>
      </c>
      <c r="D39" s="1476">
        <v>9757.0868479995497</v>
      </c>
      <c r="E39" s="1476">
        <v>8531.5689298654725</v>
      </c>
      <c r="F39" s="1476">
        <v>373.31008168529667</v>
      </c>
      <c r="G39" s="1476">
        <v>197.68</v>
      </c>
      <c r="H39" s="1476">
        <v>1437.7909332977511</v>
      </c>
      <c r="I39" s="1476">
        <v>20316.838530341338</v>
      </c>
      <c r="K39" s="1546">
        <v>95.475535108527794</v>
      </c>
      <c r="L39" s="1559">
        <v>115.26115433206998</v>
      </c>
      <c r="M39" s="261">
        <v>168.40730811475566</v>
      </c>
      <c r="N39" s="1546">
        <v>82.834095894494183</v>
      </c>
      <c r="O39" s="1546"/>
      <c r="P39" s="1562">
        <v>25055</v>
      </c>
      <c r="Q39" s="261">
        <v>114342</v>
      </c>
      <c r="R39" s="261">
        <v>86137</v>
      </c>
      <c r="T39" s="268"/>
    </row>
    <row r="40" spans="1:20" ht="15" customHeight="1">
      <c r="A40" s="24">
        <v>2005</v>
      </c>
      <c r="B40" s="1476">
        <v>38.095509913882537</v>
      </c>
      <c r="C40" s="1476">
        <v>0</v>
      </c>
      <c r="D40" s="1476">
        <v>9526.3268911176474</v>
      </c>
      <c r="E40" s="1476">
        <v>8846.092462007502</v>
      </c>
      <c r="F40" s="1476">
        <v>385.53377730008589</v>
      </c>
      <c r="G40" s="1476">
        <v>204.89309555492807</v>
      </c>
      <c r="H40" s="1476">
        <v>1773.4799151017683</v>
      </c>
      <c r="I40" s="1476">
        <v>20774.421650995817</v>
      </c>
      <c r="K40" s="1546">
        <v>97.230394472377043</v>
      </c>
      <c r="L40" s="1559">
        <v>120.29196311811512</v>
      </c>
      <c r="M40" s="261">
        <v>164.33014286688154</v>
      </c>
      <c r="N40" s="1546">
        <v>80.828670471448007</v>
      </c>
      <c r="O40" s="1546"/>
      <c r="P40" s="1562">
        <v>25516</v>
      </c>
      <c r="Q40" s="261">
        <v>111557</v>
      </c>
      <c r="R40" s="261">
        <v>86042</v>
      </c>
      <c r="T40" s="268"/>
    </row>
    <row r="41" spans="1:20" ht="15" customHeight="1">
      <c r="A41" s="24">
        <v>2006</v>
      </c>
      <c r="B41" s="1476">
        <v>23.891277612025164</v>
      </c>
      <c r="C41" s="1476">
        <v>0</v>
      </c>
      <c r="D41" s="1476">
        <v>8654.6472234467547</v>
      </c>
      <c r="E41" s="1476">
        <v>8738.3724777961161</v>
      </c>
      <c r="F41" s="1476">
        <v>383.89735597592437</v>
      </c>
      <c r="G41" s="1476">
        <v>192.42807477786357</v>
      </c>
      <c r="H41" s="1476">
        <v>1529.6486932978789</v>
      </c>
      <c r="I41" s="1476">
        <v>19522.885102906566</v>
      </c>
      <c r="K41" s="1546">
        <v>91.518736325115242</v>
      </c>
      <c r="L41" s="1559">
        <v>126.02622071502982</v>
      </c>
      <c r="M41" s="261">
        <v>147.63893359102042</v>
      </c>
      <c r="N41" s="1546">
        <v>72.618805678587449</v>
      </c>
      <c r="O41" s="1546"/>
      <c r="P41" s="1562">
        <v>25895</v>
      </c>
      <c r="Q41" s="261">
        <v>112676</v>
      </c>
      <c r="R41" s="261">
        <v>87223</v>
      </c>
      <c r="T41" s="268"/>
    </row>
    <row r="42" spans="1:20" ht="15" customHeight="1">
      <c r="A42" s="24">
        <v>2007</v>
      </c>
      <c r="B42" s="1476">
        <v>18.552191091532581</v>
      </c>
      <c r="C42" s="1476">
        <v>0</v>
      </c>
      <c r="D42" s="1476">
        <v>8153.6798193937984</v>
      </c>
      <c r="E42" s="1476">
        <v>8754.8828137297987</v>
      </c>
      <c r="F42" s="1476">
        <v>390.20266552020632</v>
      </c>
      <c r="G42" s="1476">
        <v>197.66223108436361</v>
      </c>
      <c r="H42" s="1476">
        <v>1500.8061320957618</v>
      </c>
      <c r="I42" s="1476">
        <v>19015.785852915458</v>
      </c>
      <c r="K42" s="1546">
        <v>89.071371374175214</v>
      </c>
      <c r="L42" s="1559">
        <v>131.12629385819093</v>
      </c>
      <c r="M42" s="261">
        <v>138.1020578270325</v>
      </c>
      <c r="N42" s="1546">
        <v>67.927925630616201</v>
      </c>
      <c r="O42" s="1546"/>
      <c r="P42" s="1562">
        <v>26163</v>
      </c>
      <c r="Q42" s="261">
        <v>113717</v>
      </c>
      <c r="R42" s="261">
        <v>87945</v>
      </c>
      <c r="T42" s="268"/>
    </row>
    <row r="43" spans="1:20" ht="15" customHeight="1">
      <c r="A43" s="24" t="s">
        <v>1550</v>
      </c>
      <c r="B43" s="1476">
        <v>20.791580985890427</v>
      </c>
      <c r="C43" s="1476">
        <v>0</v>
      </c>
      <c r="D43" s="1476">
        <v>11017.446819409492</v>
      </c>
      <c r="E43" s="1476">
        <v>8935.2951308749507</v>
      </c>
      <c r="F43" s="1476">
        <v>392.82619948409285</v>
      </c>
      <c r="G43" s="1476">
        <v>228.80737812631503</v>
      </c>
      <c r="H43" s="1476">
        <v>1411.1033710794227</v>
      </c>
      <c r="I43" s="1476">
        <v>22006.270479960163</v>
      </c>
      <c r="K43" s="1546">
        <v>103.7436093717792</v>
      </c>
      <c r="L43" s="1559">
        <v>131.43826052264112</v>
      </c>
      <c r="M43" s="261">
        <v>160.46907463029578</v>
      </c>
      <c r="N43" s="1546">
        <v>78.929536163413132</v>
      </c>
      <c r="O43" s="1546"/>
      <c r="P43" s="1562">
        <v>26246</v>
      </c>
      <c r="Q43" s="261">
        <v>114569</v>
      </c>
      <c r="R43" s="261">
        <v>88814</v>
      </c>
      <c r="T43" s="268"/>
    </row>
    <row r="44" spans="1:20" ht="15" customHeight="1">
      <c r="A44" s="24">
        <v>2009</v>
      </c>
      <c r="B44" s="1476">
        <v>53.094637608387188</v>
      </c>
      <c r="C44" s="1476">
        <v>0</v>
      </c>
      <c r="D44" s="1476">
        <v>9156.673203131606</v>
      </c>
      <c r="E44" s="1476">
        <v>8548.4401145114207</v>
      </c>
      <c r="F44" s="1476">
        <v>391.56700318142731</v>
      </c>
      <c r="G44" s="1476">
        <v>231.04563855715861</v>
      </c>
      <c r="H44" s="1476">
        <v>1250.9654819767782</v>
      </c>
      <c r="I44" s="1476">
        <v>19631.786078966776</v>
      </c>
      <c r="K44" s="1546">
        <v>92.289658832437652</v>
      </c>
      <c r="L44" s="1559">
        <v>127.02473568721324</v>
      </c>
      <c r="M44" s="261">
        <v>147.71225839360199</v>
      </c>
      <c r="N44" s="1546">
        <v>72.654871772134584</v>
      </c>
      <c r="O44" s="1546"/>
      <c r="P44" s="1562">
        <v>25842</v>
      </c>
      <c r="Q44" s="261">
        <v>115479</v>
      </c>
      <c r="R44" s="261">
        <v>90016</v>
      </c>
      <c r="T44" s="268"/>
    </row>
    <row r="45" spans="1:20" ht="30" customHeight="1">
      <c r="A45" s="24">
        <v>2010</v>
      </c>
      <c r="B45" s="1476">
        <v>27.596208160578996</v>
      </c>
      <c r="C45" s="1476">
        <v>0</v>
      </c>
      <c r="D45" s="1476">
        <v>9880.6916458027354</v>
      </c>
      <c r="E45" s="1476">
        <v>8703.2502634607627</v>
      </c>
      <c r="F45" s="1476">
        <v>392.29822012037835</v>
      </c>
      <c r="G45" s="1476">
        <v>315.33878357723103</v>
      </c>
      <c r="H45" s="1476">
        <v>1257.7755539161017</v>
      </c>
      <c r="I45" s="1476">
        <v>20576.950675037784</v>
      </c>
      <c r="K45" s="1546">
        <v>96.35718420231386</v>
      </c>
      <c r="L45" s="1559">
        <v>127.79440122348562</v>
      </c>
      <c r="M45" s="261">
        <v>153.2936165861698</v>
      </c>
      <c r="N45" s="1546">
        <v>75.400160945865963</v>
      </c>
      <c r="O45" s="1546"/>
      <c r="P45" s="402">
        <v>25991</v>
      </c>
      <c r="Q45" s="261">
        <v>116527</v>
      </c>
      <c r="R45" s="261">
        <v>91219</v>
      </c>
      <c r="T45" s="268"/>
    </row>
    <row r="46" spans="1:20" ht="15" customHeight="1">
      <c r="A46" s="24">
        <v>2011</v>
      </c>
      <c r="B46" s="1476">
        <v>28.062131242632123</v>
      </c>
      <c r="C46" s="1476">
        <v>0</v>
      </c>
      <c r="D46" s="1476">
        <v>9449.4883870508456</v>
      </c>
      <c r="E46" s="1476">
        <v>8565.9653906962703</v>
      </c>
      <c r="F46" s="1476">
        <v>384.77200748065349</v>
      </c>
      <c r="G46" s="1476">
        <v>283.08586215823681</v>
      </c>
      <c r="H46" s="1476">
        <v>1360.0242589467741</v>
      </c>
      <c r="I46" s="1476">
        <v>20071.398037575414</v>
      </c>
      <c r="K46" s="1546">
        <v>94.214909434836414</v>
      </c>
      <c r="L46" s="1559">
        <v>131.60200146286326</v>
      </c>
      <c r="M46" s="261">
        <v>145.54890358713254</v>
      </c>
      <c r="N46" s="1546">
        <v>71.590787668546895</v>
      </c>
      <c r="O46" s="1546"/>
      <c r="P46" s="402">
        <v>26206</v>
      </c>
      <c r="Q46" s="261">
        <v>117115</v>
      </c>
      <c r="R46" s="261">
        <v>92038</v>
      </c>
      <c r="T46" s="268"/>
    </row>
    <row r="47" spans="1:20" ht="15" customHeight="1">
      <c r="A47" s="24">
        <v>2012</v>
      </c>
      <c r="B47" s="1476">
        <v>16.965451398250227</v>
      </c>
      <c r="C47" s="1476">
        <v>0</v>
      </c>
      <c r="D47" s="1476">
        <v>9586.6381173767622</v>
      </c>
      <c r="E47" s="1476">
        <v>8671.914897194998</v>
      </c>
      <c r="F47" s="1476">
        <v>408.01155640584693</v>
      </c>
      <c r="G47" s="1476">
        <v>293.52507845026946</v>
      </c>
      <c r="H47" s="1476">
        <v>1340.2718718429269</v>
      </c>
      <c r="I47" s="1476">
        <v>20317.326972669052</v>
      </c>
      <c r="K47" s="1546">
        <v>95.237782430289514</v>
      </c>
      <c r="L47" s="1559">
        <v>135.20402509032073</v>
      </c>
      <c r="M47" s="261">
        <v>143.20937556446538</v>
      </c>
      <c r="N47" s="1546">
        <v>70.440049670612652</v>
      </c>
      <c r="O47" s="1546"/>
      <c r="P47" s="1564">
        <v>26447</v>
      </c>
      <c r="Q47" s="261">
        <v>118151</v>
      </c>
      <c r="R47" s="261">
        <v>92720</v>
      </c>
      <c r="T47" s="268"/>
    </row>
    <row r="48" spans="1:20" ht="15" customHeight="1">
      <c r="A48" s="24">
        <v>2013</v>
      </c>
      <c r="B48" s="1476">
        <v>24.252516695409255</v>
      </c>
      <c r="C48" s="1476">
        <v>0</v>
      </c>
      <c r="D48" s="1476">
        <v>9921.8065174731655</v>
      </c>
      <c r="E48" s="1476">
        <v>8728.7526642811572</v>
      </c>
      <c r="F48" s="1476">
        <v>399.06028460877047</v>
      </c>
      <c r="G48" s="1476">
        <v>407.06032858745868</v>
      </c>
      <c r="H48" s="1476">
        <v>1305.4838377094181</v>
      </c>
      <c r="I48" s="1476">
        <v>20786.41614935538</v>
      </c>
      <c r="J48" s="1476"/>
      <c r="K48" s="1546">
        <v>97.260787246527684</v>
      </c>
      <c r="L48" s="1559">
        <v>139.99656448788707</v>
      </c>
      <c r="M48" s="261">
        <v>141.24471277850034</v>
      </c>
      <c r="N48" s="1546">
        <v>69.473695731257024</v>
      </c>
      <c r="O48" s="1546"/>
      <c r="P48" s="1565">
        <v>27172</v>
      </c>
      <c r="T48" s="268"/>
    </row>
    <row r="49" spans="1:16383" ht="15" customHeight="1">
      <c r="A49" s="24">
        <v>2014</v>
      </c>
      <c r="B49" s="1476">
        <v>24.959480922858724</v>
      </c>
      <c r="C49" s="1476">
        <v>0</v>
      </c>
      <c r="D49" s="1476">
        <v>8286.9970949173548</v>
      </c>
      <c r="E49" s="1476">
        <v>8364.085154816119</v>
      </c>
      <c r="F49" s="1476">
        <v>395.53443250214951</v>
      </c>
      <c r="G49" s="1476">
        <v>464.77528491870669</v>
      </c>
      <c r="H49" s="1476">
        <v>1526.3906590460217</v>
      </c>
      <c r="I49" s="1476">
        <v>19062.742107123209</v>
      </c>
      <c r="J49" s="1558"/>
      <c r="K49" s="1546">
        <v>88.812977684924988</v>
      </c>
      <c r="L49" s="1559">
        <v>145.9314116630095</v>
      </c>
      <c r="M49" s="261">
        <v>123.73126272228744</v>
      </c>
      <c r="N49" s="1546">
        <v>60.859397351692436</v>
      </c>
      <c r="O49" s="1546"/>
      <c r="P49" s="1565">
        <v>27848</v>
      </c>
      <c r="T49" s="268"/>
    </row>
    <row r="50" spans="1:16383" ht="15" customHeight="1">
      <c r="A50" s="24">
        <v>2015</v>
      </c>
      <c r="B50" s="1476">
        <v>13.131330806972272</v>
      </c>
      <c r="C50" s="1476">
        <v>0</v>
      </c>
      <c r="D50" s="1476">
        <v>8440.5280482021444</v>
      </c>
      <c r="E50" s="1476">
        <v>8406.2765006232894</v>
      </c>
      <c r="F50" s="1476">
        <v>405.88362940670675</v>
      </c>
      <c r="G50" s="1476">
        <v>494.36532782028473</v>
      </c>
      <c r="H50" s="1476">
        <v>1643.0905130922788</v>
      </c>
      <c r="I50" s="1476">
        <v>19403.27534995168</v>
      </c>
      <c r="J50" s="1566"/>
      <c r="K50" s="1546">
        <v>90.015176282304935</v>
      </c>
      <c r="L50" s="1559">
        <v>150.55577720149833</v>
      </c>
      <c r="M50" s="261">
        <v>121.55423900407021</v>
      </c>
      <c r="N50" s="1546">
        <v>59.788589953497372</v>
      </c>
      <c r="O50" s="1546"/>
      <c r="P50" s="1565">
        <v>28083</v>
      </c>
      <c r="T50" s="268"/>
    </row>
    <row r="51" spans="1:16383" ht="15" customHeight="1" thickBot="1">
      <c r="A51" s="29"/>
      <c r="B51" s="1567"/>
      <c r="C51" s="1567"/>
      <c r="D51" s="1567"/>
      <c r="E51" s="1567"/>
      <c r="F51" s="1567"/>
      <c r="G51" s="1567"/>
      <c r="H51" s="1567"/>
      <c r="I51" s="1567"/>
      <c r="J51" s="1558"/>
      <c r="K51" s="1567"/>
      <c r="L51" s="1567"/>
      <c r="M51" s="1567"/>
      <c r="N51" s="1567"/>
      <c r="O51" s="1567"/>
      <c r="P51" s="1567"/>
    </row>
    <row r="52" spans="1:16383" ht="15" customHeight="1" thickTop="1">
      <c r="A52" s="1568"/>
      <c r="B52" s="1569"/>
      <c r="C52" s="1569"/>
      <c r="D52" s="1569"/>
      <c r="E52" s="1569"/>
      <c r="F52" s="1569"/>
      <c r="G52" s="1569"/>
      <c r="H52" s="1569"/>
      <c r="I52" s="1569"/>
    </row>
    <row r="53" spans="1:16383" ht="15" customHeight="1">
      <c r="A53" s="10" t="s">
        <v>1551</v>
      </c>
      <c r="B53" s="1569"/>
      <c r="C53" s="1570"/>
      <c r="D53" s="1569"/>
      <c r="E53" s="1569"/>
      <c r="F53" s="1569"/>
      <c r="G53" s="1569"/>
      <c r="H53" s="1569"/>
    </row>
    <row r="54" spans="1:16383" ht="15" customHeight="1">
      <c r="A54" s="10" t="s">
        <v>1552</v>
      </c>
      <c r="B54" s="1571"/>
      <c r="C54" s="1572"/>
      <c r="D54" s="1571"/>
      <c r="E54" s="1571"/>
      <c r="F54" s="1571"/>
      <c r="G54" s="1571"/>
      <c r="H54" s="1572"/>
      <c r="I54" s="1571"/>
      <c r="K54" s="1563"/>
      <c r="L54" s="422"/>
      <c r="M54" s="422"/>
      <c r="N54" s="422"/>
      <c r="O54" s="422"/>
      <c r="P54" s="422"/>
      <c r="Q54" s="422"/>
      <c r="R54" s="422"/>
      <c r="S54" s="52"/>
    </row>
    <row r="55" spans="1:16383" ht="15" customHeight="1">
      <c r="A55" s="153" t="s">
        <v>2019</v>
      </c>
      <c r="B55" s="153"/>
      <c r="C55" s="153"/>
      <c r="D55" s="153"/>
      <c r="E55" s="153"/>
      <c r="F55" s="153"/>
      <c r="G55" s="153"/>
      <c r="H55" s="153"/>
      <c r="I55" s="153"/>
      <c r="K55" s="2161"/>
      <c r="L55" s="2161"/>
      <c r="M55" s="2161"/>
      <c r="N55" s="2161"/>
      <c r="O55" s="2161"/>
      <c r="P55" s="2161"/>
      <c r="Q55" s="2161"/>
      <c r="R55" s="422"/>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2018</v>
      </c>
      <c r="B56" s="153"/>
      <c r="C56" s="153"/>
      <c r="D56" s="153"/>
      <c r="E56" s="153"/>
      <c r="F56" s="153"/>
      <c r="G56" s="153"/>
      <c r="H56" s="153"/>
      <c r="I56" s="153"/>
      <c r="K56" s="2161"/>
      <c r="L56" s="2161"/>
      <c r="M56" s="2161"/>
      <c r="N56" s="2161"/>
      <c r="O56" s="2161"/>
      <c r="P56" s="2161"/>
      <c r="Q56" s="2161"/>
      <c r="R56" s="422"/>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2036</v>
      </c>
      <c r="B57" s="825"/>
      <c r="C57" s="1573"/>
      <c r="D57" s="52"/>
      <c r="E57" s="52"/>
      <c r="F57" s="52"/>
      <c r="G57" s="52"/>
      <c r="H57" s="52"/>
      <c r="I57" s="52"/>
      <c r="K57" s="1563"/>
      <c r="L57" s="422"/>
      <c r="M57" s="422"/>
      <c r="N57" s="422"/>
      <c r="O57" s="422"/>
      <c r="P57" s="422"/>
      <c r="Q57" s="422"/>
      <c r="R57" s="422"/>
      <c r="S57" s="52"/>
    </row>
    <row r="58" spans="1:16383" ht="15" customHeight="1">
      <c r="A58" s="25" t="s">
        <v>1553</v>
      </c>
      <c r="B58" s="825"/>
      <c r="C58" s="1573"/>
      <c r="D58" s="52"/>
      <c r="E58" s="52"/>
      <c r="F58" s="52"/>
      <c r="G58" s="52"/>
      <c r="H58" s="52"/>
      <c r="I58" s="52"/>
    </row>
    <row r="59" spans="1:16383" ht="15" customHeight="1">
      <c r="A59" s="827" t="s">
        <v>1554</v>
      </c>
      <c r="B59" s="907"/>
      <c r="C59" s="1574"/>
    </row>
    <row r="60" spans="1:16383">
      <c r="A60" s="1575" t="s">
        <v>2038</v>
      </c>
      <c r="B60" s="1574"/>
      <c r="C60" s="1574"/>
    </row>
    <row r="61" spans="1:16383">
      <c r="A61" s="1575" t="s">
        <v>2032</v>
      </c>
    </row>
    <row r="62" spans="1:16383">
      <c r="A62" s="1576" t="s">
        <v>8</v>
      </c>
    </row>
    <row r="63" spans="1:16383">
      <c r="A63" s="1577" t="s">
        <v>178</v>
      </c>
    </row>
    <row r="64" spans="1:16383">
      <c r="A64" s="827" t="s">
        <v>1555</v>
      </c>
    </row>
    <row r="65" spans="1:8" ht="15" customHeight="1">
      <c r="A65" s="60" t="s">
        <v>8</v>
      </c>
      <c r="B65" s="907"/>
      <c r="C65" s="907"/>
      <c r="D65" s="10"/>
      <c r="E65" s="10"/>
      <c r="F65" s="10"/>
      <c r="G65" s="10"/>
      <c r="H65" s="10"/>
    </row>
    <row r="66" spans="1:8" ht="15" customHeight="1">
      <c r="A66" s="116" t="s">
        <v>1909</v>
      </c>
      <c r="B66" s="907"/>
      <c r="C66" s="907"/>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46" customWidth="1"/>
    <col min="12" max="12" width="9.140625" style="261"/>
    <col min="13" max="13" width="16.140625" style="261" customWidth="1"/>
    <col min="14" max="14" width="17.7109375" style="261" customWidth="1"/>
    <col min="15" max="16384" width="9.140625" style="1"/>
  </cols>
  <sheetData>
    <row r="1" spans="1:14" ht="18.75">
      <c r="A1" s="47" t="s">
        <v>1885</v>
      </c>
      <c r="J1" s="881"/>
    </row>
    <row r="2" spans="1:14" ht="15.75">
      <c r="A2" s="47"/>
      <c r="J2" s="881"/>
    </row>
    <row r="3" spans="1:14" ht="13.5" customHeight="1" thickBot="1">
      <c r="A3" s="1547" t="s">
        <v>0</v>
      </c>
      <c r="B3" s="1578"/>
      <c r="C3" s="1579"/>
      <c r="D3" s="1578"/>
      <c r="E3" s="1580"/>
      <c r="F3" s="1580"/>
      <c r="G3" s="1580"/>
      <c r="H3" s="1580"/>
      <c r="I3" s="376" t="s">
        <v>46</v>
      </c>
      <c r="J3" s="101"/>
      <c r="L3" s="261" t="s">
        <v>1556</v>
      </c>
    </row>
    <row r="4" spans="1:14" s="14" customFormat="1" ht="51" customHeight="1"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82">
        <v>8699.9907941060192</v>
      </c>
      <c r="K5" s="1546">
        <v>107.54498958366285</v>
      </c>
      <c r="L5" s="1559">
        <v>63.710300758258022</v>
      </c>
      <c r="M5" s="261">
        <v>136.55548146158046</v>
      </c>
      <c r="N5" s="1546">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82">
        <v>8617.2449793578762</v>
      </c>
      <c r="K6" s="1546">
        <v>106.52212668693319</v>
      </c>
      <c r="L6" s="1559">
        <v>65.928750053479263</v>
      </c>
      <c r="M6" s="261">
        <v>130.7054202054164</v>
      </c>
      <c r="N6" s="1546">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82">
        <v>8789.1878371234088</v>
      </c>
      <c r="K7" s="1546">
        <v>108.64759937822694</v>
      </c>
      <c r="L7" s="1559">
        <v>68.334377246371091</v>
      </c>
      <c r="M7" s="261">
        <v>128.6202961276004</v>
      </c>
      <c r="N7" s="1546">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82">
        <v>8962.6326216017478</v>
      </c>
      <c r="K8" s="1546">
        <v>110.79163814579674</v>
      </c>
      <c r="L8" s="1559">
        <v>70.459538521852949</v>
      </c>
      <c r="M8" s="261">
        <v>127.20254502975487</v>
      </c>
      <c r="N8" s="1546">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82">
        <v>8355.1938009640126</v>
      </c>
      <c r="K9" s="1546">
        <v>103.28277943729618</v>
      </c>
      <c r="L9" s="1559">
        <v>72.596736961172155</v>
      </c>
      <c r="M9" s="261">
        <v>115.09048685525258</v>
      </c>
      <c r="N9" s="1546">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82">
        <v>8130.3916563301163</v>
      </c>
      <c r="K10" s="1546">
        <v>100.50388634703955</v>
      </c>
      <c r="L10" s="1559">
        <v>75.795011392752627</v>
      </c>
      <c r="M10" s="261">
        <v>107.268163259456</v>
      </c>
      <c r="N10" s="1546">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82">
        <v>8705.365366645663</v>
      </c>
      <c r="K11" s="1546">
        <v>107.61142739508954</v>
      </c>
      <c r="L11" s="1559">
        <v>77.956886017938388</v>
      </c>
      <c r="M11" s="261">
        <v>111.66897257341067</v>
      </c>
      <c r="N11" s="1546">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82">
        <v>9310.028655512655</v>
      </c>
      <c r="K12" s="1546">
        <v>115.08597635057565</v>
      </c>
      <c r="L12" s="1559">
        <v>78.180777265312884</v>
      </c>
      <c r="M12" s="261">
        <v>119.08334735427749</v>
      </c>
      <c r="N12" s="1546">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82">
        <v>9212.1908963967471</v>
      </c>
      <c r="K13" s="1546">
        <v>113.87655429094113</v>
      </c>
      <c r="L13" s="1559">
        <v>78.986063526030705</v>
      </c>
      <c r="M13" s="261">
        <v>116.63058627248553</v>
      </c>
      <c r="N13" s="1546">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82">
        <v>9552.0746932218499</v>
      </c>
      <c r="K14" s="1546">
        <v>118.07802993088947</v>
      </c>
      <c r="L14" s="1559">
        <v>80.167511156665356</v>
      </c>
      <c r="M14" s="261">
        <v>119.15144371333852</v>
      </c>
      <c r="N14" s="1546">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82">
        <v>8925.5349266980866</v>
      </c>
      <c r="K15" s="1546">
        <v>110.33305476261719</v>
      </c>
      <c r="L15" s="1559">
        <v>80.883120546795027</v>
      </c>
      <c r="M15" s="261">
        <v>110.35102090966195</v>
      </c>
      <c r="N15" s="1546">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82">
        <v>8826.3623341007078</v>
      </c>
      <c r="K16" s="1546">
        <v>109.10713215071104</v>
      </c>
      <c r="L16" s="1559">
        <v>81.563220303604595</v>
      </c>
      <c r="M16" s="261">
        <v>108.21498098341559</v>
      </c>
      <c r="N16" s="1546">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82">
        <v>8668.1170788211857</v>
      </c>
      <c r="K17" s="1546">
        <v>107.15098245659529</v>
      </c>
      <c r="L17" s="1559">
        <v>81.660721330687025</v>
      </c>
      <c r="M17" s="261">
        <v>106.14793670165416</v>
      </c>
      <c r="N17" s="1546">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82">
        <v>8808.3989156315765</v>
      </c>
      <c r="K18" s="1546">
        <v>108.88507724308303</v>
      </c>
      <c r="L18" s="1559">
        <v>82.309524461519516</v>
      </c>
      <c r="M18" s="261">
        <v>107.01554860457962</v>
      </c>
      <c r="N18" s="1546">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82">
        <v>8808.7981781094531</v>
      </c>
      <c r="K19" s="1546">
        <v>108.89001272865313</v>
      </c>
      <c r="L19" s="1559">
        <v>82.318552334397509</v>
      </c>
      <c r="M19" s="261">
        <v>107.00866242552496</v>
      </c>
      <c r="N19" s="1546">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82">
        <v>8916.3915816880854</v>
      </c>
      <c r="K20" s="1546">
        <v>110.22002924717336</v>
      </c>
      <c r="L20" s="1559">
        <v>82.546054730923174</v>
      </c>
      <c r="M20" s="261">
        <v>108.01717430049206</v>
      </c>
      <c r="N20" s="1546">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82">
        <v>8926.5927577260954</v>
      </c>
      <c r="K21" s="1546">
        <v>110.34613114736067</v>
      </c>
      <c r="L21" s="1559">
        <v>83.187635563453242</v>
      </c>
      <c r="M21" s="261">
        <v>107.3067252995445</v>
      </c>
      <c r="N21" s="1546">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82">
        <v>8577.4847040771274</v>
      </c>
      <c r="K22" s="1546">
        <v>106.03062980008492</v>
      </c>
      <c r="L22" s="1559">
        <v>83.1467092064063</v>
      </c>
      <c r="M22" s="261">
        <v>103.16084407843586</v>
      </c>
      <c r="N22" s="1546">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82">
        <v>8317.7674107946059</v>
      </c>
      <c r="K23" s="1546">
        <v>102.82013288557226</v>
      </c>
      <c r="L23" s="1559">
        <v>83.916485833804032</v>
      </c>
      <c r="M23" s="261">
        <v>99.119586910108239</v>
      </c>
      <c r="N23" s="1546">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82">
        <v>7529.1515397687399</v>
      </c>
      <c r="K24" s="1546">
        <v>93.071652957013569</v>
      </c>
      <c r="L24" s="1559">
        <v>84.732003683783603</v>
      </c>
      <c r="M24" s="261">
        <v>88.85841491329802</v>
      </c>
      <c r="N24" s="1546">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82">
        <v>7555.5145040710177</v>
      </c>
      <c r="K25" s="1546">
        <v>93.397538901996839</v>
      </c>
      <c r="L25" s="1559">
        <v>85.905025299732102</v>
      </c>
      <c r="M25" s="261">
        <v>87.951950164836049</v>
      </c>
      <c r="N25" s="1546">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82">
        <v>8161.7172918736796</v>
      </c>
      <c r="K26" s="1546">
        <v>100.89111838302244</v>
      </c>
      <c r="L26" s="1559">
        <v>89.292885061750638</v>
      </c>
      <c r="M26" s="261">
        <v>91.403892776332967</v>
      </c>
      <c r="N26" s="1546">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82">
        <v>8733.8905374602109</v>
      </c>
      <c r="K27" s="1546">
        <v>107.96404146914131</v>
      </c>
      <c r="L27" s="1559">
        <v>90.76503019905698</v>
      </c>
      <c r="M27" s="261">
        <v>96.225281017434767</v>
      </c>
      <c r="N27" s="1546">
        <v>118.948940172625</v>
      </c>
    </row>
    <row r="28" spans="1:14" s="14" customFormat="1" ht="15" customHeight="1">
      <c r="A28" s="211">
        <f t="shared" si="0"/>
        <v>1993</v>
      </c>
      <c r="B28" s="352">
        <v>417</v>
      </c>
      <c r="C28" s="352">
        <v>74</v>
      </c>
      <c r="D28" s="352">
        <v>3330</v>
      </c>
      <c r="E28" s="352">
        <v>1864</v>
      </c>
      <c r="F28" s="352">
        <v>0</v>
      </c>
      <c r="G28" s="352">
        <v>47.11538461538462</v>
      </c>
      <c r="H28" s="352">
        <v>2402</v>
      </c>
      <c r="I28" s="1582">
        <v>8134.1153846153848</v>
      </c>
      <c r="K28" s="1546">
        <v>100.54991723708635</v>
      </c>
      <c r="L28" s="1559">
        <v>91.480037730994809</v>
      </c>
      <c r="M28" s="261">
        <v>88.916834605320943</v>
      </c>
      <c r="N28" s="1546">
        <v>109.91459965589686</v>
      </c>
    </row>
    <row r="29" spans="1:14" s="14" customFormat="1" ht="15" customHeight="1">
      <c r="A29" s="211">
        <f t="shared" si="0"/>
        <v>1994</v>
      </c>
      <c r="B29" s="352">
        <v>352</v>
      </c>
      <c r="C29" s="352">
        <v>34</v>
      </c>
      <c r="D29" s="352">
        <v>3536</v>
      </c>
      <c r="E29" s="352">
        <v>1920.289986406887</v>
      </c>
      <c r="F29" s="352">
        <v>0</v>
      </c>
      <c r="G29" s="352">
        <v>70</v>
      </c>
      <c r="H29" s="352">
        <v>2346</v>
      </c>
      <c r="I29" s="1582">
        <v>8258.2899864068859</v>
      </c>
      <c r="K29" s="1546">
        <v>102.0849023390556</v>
      </c>
      <c r="L29" s="1559">
        <v>92.816764775131105</v>
      </c>
      <c r="M29" s="261">
        <v>88.974120207856828</v>
      </c>
      <c r="N29" s="1546">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82">
        <v>8535.1636786613835</v>
      </c>
      <c r="K30" s="1546">
        <v>105.50747818473039</v>
      </c>
      <c r="L30" s="1559">
        <v>94.077055828900299</v>
      </c>
      <c r="M30" s="261">
        <v>90.725242233180055</v>
      </c>
      <c r="N30" s="1546">
        <v>112.15006385469673</v>
      </c>
    </row>
    <row r="31" spans="1:14" s="14" customFormat="1" ht="15" customHeight="1">
      <c r="A31" s="211">
        <f t="shared" si="0"/>
        <v>1996</v>
      </c>
      <c r="B31" s="1582">
        <v>246.24494859150207</v>
      </c>
      <c r="C31" s="1582">
        <v>0</v>
      </c>
      <c r="D31" s="1582">
        <v>4420.5503009458298</v>
      </c>
      <c r="E31" s="1582">
        <v>1980.03342</v>
      </c>
      <c r="F31" s="1582">
        <v>0</v>
      </c>
      <c r="G31" s="1582">
        <v>94.2</v>
      </c>
      <c r="H31" s="1582">
        <v>2052.1001407790186</v>
      </c>
      <c r="I31" s="1582">
        <v>8793.1288103163497</v>
      </c>
      <c r="K31" s="1546">
        <v>108.69631574253293</v>
      </c>
      <c r="L31" s="1559">
        <v>94.837202725228124</v>
      </c>
      <c r="M31" s="261">
        <v>92.718137583546053</v>
      </c>
      <c r="N31" s="1546">
        <v>114.61358266487342</v>
      </c>
    </row>
    <row r="32" spans="1:14" s="14" customFormat="1" ht="15" customHeight="1">
      <c r="A32" s="211">
        <f>A33-1</f>
        <v>1997</v>
      </c>
      <c r="B32" s="1582">
        <v>234.90871058414163</v>
      </c>
      <c r="C32" s="1582">
        <v>0</v>
      </c>
      <c r="D32" s="1582">
        <v>4498.2803095442814</v>
      </c>
      <c r="E32" s="1582">
        <v>1875.1504729148753</v>
      </c>
      <c r="F32" s="1582">
        <v>0</v>
      </c>
      <c r="G32" s="1582">
        <v>100</v>
      </c>
      <c r="H32" s="1582">
        <v>1708.1983380807415</v>
      </c>
      <c r="I32" s="1582">
        <v>8416.5378311240402</v>
      </c>
      <c r="K32" s="1546">
        <v>104.04108404252052</v>
      </c>
      <c r="L32" s="1559">
        <v>94.667478715121675</v>
      </c>
      <c r="M32" s="261">
        <v>88.906327128997759</v>
      </c>
      <c r="N32" s="1546">
        <v>109.90161083259267</v>
      </c>
    </row>
    <row r="33" spans="1:14" s="14" customFormat="1" ht="15" customHeight="1">
      <c r="A33" s="16">
        <v>1998</v>
      </c>
      <c r="B33" s="1582">
        <v>219.6728565466403</v>
      </c>
      <c r="C33" s="1582">
        <v>0</v>
      </c>
      <c r="D33" s="1582">
        <v>4469.1315563198623</v>
      </c>
      <c r="E33" s="1582">
        <v>1855.2880481513328</v>
      </c>
      <c r="F33" s="1582">
        <v>0</v>
      </c>
      <c r="G33" s="1582">
        <v>95.9</v>
      </c>
      <c r="H33" s="1582">
        <v>1500.5333606751697</v>
      </c>
      <c r="I33" s="1582">
        <v>8140.5258216930051</v>
      </c>
      <c r="K33" s="1546">
        <v>100.6291598943552</v>
      </c>
      <c r="L33" s="1559">
        <v>95.556546198859778</v>
      </c>
      <c r="M33" s="261">
        <v>85.190666108337652</v>
      </c>
      <c r="N33" s="1546">
        <v>105.3084941820092</v>
      </c>
    </row>
    <row r="34" spans="1:14" ht="15" customHeight="1">
      <c r="A34" s="16">
        <v>1999</v>
      </c>
      <c r="B34" s="1582">
        <v>162.32545393291193</v>
      </c>
      <c r="C34" s="1582">
        <v>0</v>
      </c>
      <c r="D34" s="1582">
        <v>3719.0885640584693</v>
      </c>
      <c r="E34" s="1582">
        <v>1887.4462596732587</v>
      </c>
      <c r="F34" s="1582">
        <v>1286.6723989681857</v>
      </c>
      <c r="G34" s="1582">
        <v>94.5</v>
      </c>
      <c r="H34" s="1582">
        <v>1065.1963496183666</v>
      </c>
      <c r="I34" s="1582">
        <v>8215.2290262511924</v>
      </c>
      <c r="K34" s="1546">
        <v>101.55260401587303</v>
      </c>
      <c r="L34" s="1559">
        <v>97.777959163171516</v>
      </c>
      <c r="M34" s="261">
        <v>84.019231906258611</v>
      </c>
      <c r="N34" s="1546">
        <v>103.86042507432822</v>
      </c>
    </row>
    <row r="35" spans="1:14" ht="30" customHeight="1">
      <c r="A35" s="24">
        <v>2000</v>
      </c>
      <c r="B35" s="1582">
        <v>41.875608279646784</v>
      </c>
      <c r="C35" s="1582">
        <v>0</v>
      </c>
      <c r="D35" s="1582">
        <v>3830.7824591573517</v>
      </c>
      <c r="E35" s="1582">
        <v>1798.1943250214961</v>
      </c>
      <c r="F35" s="1582">
        <v>1286.6723989681857</v>
      </c>
      <c r="G35" s="1582">
        <v>88.37</v>
      </c>
      <c r="H35" s="1582">
        <v>1043.7343282432828</v>
      </c>
      <c r="I35" s="1582">
        <v>8089.6291196699631</v>
      </c>
      <c r="K35" s="1546">
        <v>100</v>
      </c>
      <c r="L35" s="1559">
        <v>100</v>
      </c>
      <c r="M35" s="261">
        <v>80.896291196699636</v>
      </c>
      <c r="N35" s="1546">
        <v>100</v>
      </c>
    </row>
    <row r="36" spans="1:14" ht="15" customHeight="1">
      <c r="A36" s="24">
        <v>2001</v>
      </c>
      <c r="B36" s="1582">
        <v>33.548677023822016</v>
      </c>
      <c r="C36" s="1582">
        <v>0</v>
      </c>
      <c r="D36" s="1582">
        <v>3975.2364574376611</v>
      </c>
      <c r="E36" s="1582">
        <v>1814.7033533963886</v>
      </c>
      <c r="F36" s="1582">
        <v>1286.6723989681857</v>
      </c>
      <c r="G36" s="1582">
        <v>89.710000000000008</v>
      </c>
      <c r="H36" s="1582">
        <v>845.42585830344967</v>
      </c>
      <c r="I36" s="1582">
        <v>8045.2967451295081</v>
      </c>
      <c r="K36" s="1546">
        <v>99.451985080098908</v>
      </c>
      <c r="L36" s="1559">
        <v>101.88801265790994</v>
      </c>
      <c r="M36" s="261">
        <v>78.96215202608451</v>
      </c>
      <c r="N36" s="1546">
        <v>97.609112677474599</v>
      </c>
    </row>
    <row r="37" spans="1:14" ht="15" customHeight="1">
      <c r="A37" s="24">
        <v>2002</v>
      </c>
      <c r="B37" s="1582">
        <v>5.2386713004633378</v>
      </c>
      <c r="C37" s="1582">
        <v>0</v>
      </c>
      <c r="D37" s="1582">
        <v>3697.193366510578</v>
      </c>
      <c r="E37" s="1582">
        <v>1750.3738269919902</v>
      </c>
      <c r="F37" s="1582">
        <v>730.00859845227853</v>
      </c>
      <c r="G37" s="1582">
        <v>96.84</v>
      </c>
      <c r="H37" s="1582">
        <v>742.71848637635776</v>
      </c>
      <c r="I37" s="1582">
        <v>7022.3729496316682</v>
      </c>
      <c r="K37" s="1546">
        <v>86.807106305488617</v>
      </c>
      <c r="L37" s="1559">
        <v>105.11339377652762</v>
      </c>
      <c r="M37" s="261">
        <v>66.807594135542047</v>
      </c>
      <c r="N37" s="1546">
        <v>82.584248483158689</v>
      </c>
    </row>
    <row r="38" spans="1:14" ht="15" customHeight="1">
      <c r="A38" s="24">
        <v>2003</v>
      </c>
      <c r="B38" s="1582">
        <v>7.6724690273239204</v>
      </c>
      <c r="C38" s="1582">
        <v>0</v>
      </c>
      <c r="D38" s="1582">
        <v>3814.4866492357819</v>
      </c>
      <c r="E38" s="1582">
        <v>1756.0984905435662</v>
      </c>
      <c r="F38" s="1582">
        <v>627.17110920034395</v>
      </c>
      <c r="G38" s="1582">
        <v>104.17999999999999</v>
      </c>
      <c r="H38" s="1582">
        <v>399.11752357023374</v>
      </c>
      <c r="I38" s="1582">
        <v>6708.7262415772511</v>
      </c>
      <c r="K38" s="1546">
        <v>82.929960599367391</v>
      </c>
      <c r="L38" s="1559">
        <v>108.41098023457319</v>
      </c>
      <c r="M38" s="261">
        <v>61.882350173952041</v>
      </c>
      <c r="N38" s="1546">
        <v>76.495905137956044</v>
      </c>
    </row>
    <row r="39" spans="1:14" ht="15" customHeight="1">
      <c r="A39" s="24">
        <v>2004</v>
      </c>
      <c r="B39" s="1582">
        <v>9.0085630672095132</v>
      </c>
      <c r="C39" s="1582">
        <v>0</v>
      </c>
      <c r="D39" s="1582">
        <v>4465.5488057926332</v>
      </c>
      <c r="E39" s="1582">
        <v>1733.2300094365314</v>
      </c>
      <c r="F39" s="1582">
        <v>368.09958082545143</v>
      </c>
      <c r="G39" s="1582">
        <v>104.14999999999999</v>
      </c>
      <c r="H39" s="1582">
        <v>503.85444691278565</v>
      </c>
      <c r="I39" s="1582">
        <v>7183.8914060346106</v>
      </c>
      <c r="K39" s="1546">
        <v>88.803717695375568</v>
      </c>
      <c r="L39" s="1559">
        <v>109.76467338071679</v>
      </c>
      <c r="M39" s="261">
        <v>65.448119005624093</v>
      </c>
      <c r="N39" s="1546">
        <v>80.90373246714951</v>
      </c>
    </row>
    <row r="40" spans="1:14" ht="15" customHeight="1">
      <c r="A40" s="24">
        <v>2005</v>
      </c>
      <c r="B40" s="1582">
        <v>26.511499766703182</v>
      </c>
      <c r="C40" s="1582">
        <v>0</v>
      </c>
      <c r="D40" s="1582">
        <v>4326.6794867223098</v>
      </c>
      <c r="E40" s="1582">
        <v>1722.0871195311458</v>
      </c>
      <c r="F40" s="1582">
        <v>375.77697807394657</v>
      </c>
      <c r="G40" s="1582">
        <v>104.56632743575615</v>
      </c>
      <c r="H40" s="1582">
        <v>542.555973905663</v>
      </c>
      <c r="I40" s="1582">
        <v>7098.1773854355233</v>
      </c>
      <c r="K40" s="1546">
        <v>87.744163303806829</v>
      </c>
      <c r="L40" s="1559">
        <v>114.74244669362332</v>
      </c>
      <c r="M40" s="261">
        <v>61.861826987083035</v>
      </c>
      <c r="N40" s="1546">
        <v>76.470535387915092</v>
      </c>
    </row>
    <row r="41" spans="1:14" ht="15" customHeight="1">
      <c r="A41" s="24">
        <v>2006</v>
      </c>
      <c r="B41" s="1582">
        <v>13.094933965577432</v>
      </c>
      <c r="C41" s="1582">
        <v>0</v>
      </c>
      <c r="D41" s="1582">
        <v>3938.3384923914173</v>
      </c>
      <c r="E41" s="1582">
        <v>1720.741842053485</v>
      </c>
      <c r="F41" s="1582">
        <v>375.64902106620809</v>
      </c>
      <c r="G41" s="1582">
        <v>83.200242640691656</v>
      </c>
      <c r="H41" s="1582">
        <v>489.98682602089804</v>
      </c>
      <c r="I41" s="1582">
        <v>6621.0113581382766</v>
      </c>
      <c r="K41" s="1546">
        <v>81.845672529526269</v>
      </c>
      <c r="L41" s="1559">
        <v>115.16940000502298</v>
      </c>
      <c r="M41" s="261">
        <v>57.489327528401716</v>
      </c>
      <c r="N41" s="1546">
        <v>71.065467499141832</v>
      </c>
    </row>
    <row r="42" spans="1:14" ht="15" customHeight="1">
      <c r="A42" s="24">
        <v>2007</v>
      </c>
      <c r="B42" s="1582">
        <v>9.9876848442387391</v>
      </c>
      <c r="C42" s="1582">
        <v>0</v>
      </c>
      <c r="D42" s="1582">
        <v>3649.5623576853122</v>
      </c>
      <c r="E42" s="1582">
        <v>1727.1967172233367</v>
      </c>
      <c r="F42" s="1582">
        <v>383.10864144453996</v>
      </c>
      <c r="G42" s="1582">
        <v>88.533806205691675</v>
      </c>
      <c r="H42" s="1582">
        <v>487.49356628005404</v>
      </c>
      <c r="I42" s="1582">
        <v>6345.8827736831736</v>
      </c>
      <c r="K42" s="1546">
        <v>78.444668844621518</v>
      </c>
      <c r="L42" s="1559">
        <v>114.55408493859404</v>
      </c>
      <c r="M42" s="261">
        <v>55.396390072731513</v>
      </c>
      <c r="N42" s="1546">
        <v>68.478281579108469</v>
      </c>
    </row>
    <row r="43" spans="1:14" ht="15" customHeight="1">
      <c r="A43" s="24" t="s">
        <v>1557</v>
      </c>
      <c r="B43" s="1582">
        <v>9.3544386894320208</v>
      </c>
      <c r="C43" s="1582">
        <v>0</v>
      </c>
      <c r="D43" s="1582">
        <v>4307.7207296885654</v>
      </c>
      <c r="E43" s="1582">
        <v>1750.2093859782922</v>
      </c>
      <c r="F43" s="1582">
        <v>386.62941100601893</v>
      </c>
      <c r="G43" s="1582">
        <v>74.525166515235455</v>
      </c>
      <c r="H43" s="1582">
        <v>468.25306046582614</v>
      </c>
      <c r="I43" s="1582">
        <v>6996.6921923433692</v>
      </c>
      <c r="K43" s="1546">
        <v>86.48965346669462</v>
      </c>
      <c r="L43" s="1559">
        <v>115.45445412763391</v>
      </c>
      <c r="M43" s="261">
        <v>60.601318894189966</v>
      </c>
      <c r="N43" s="1546">
        <v>74.912357535449473</v>
      </c>
    </row>
    <row r="44" spans="1:14" ht="15" customHeight="1">
      <c r="A44" s="24">
        <v>2009</v>
      </c>
      <c r="B44" s="1582">
        <v>16.712283012142269</v>
      </c>
      <c r="C44" s="1582">
        <v>0</v>
      </c>
      <c r="D44" s="1582">
        <v>3643.3571751668237</v>
      </c>
      <c r="E44" s="1582">
        <v>1671.675709206482</v>
      </c>
      <c r="F44" s="1582">
        <v>382.38427545141872</v>
      </c>
      <c r="G44" s="1582">
        <v>83.703516466039844</v>
      </c>
      <c r="H44" s="1582">
        <v>372.75510571915686</v>
      </c>
      <c r="I44" s="1582">
        <v>6170.5880650220633</v>
      </c>
      <c r="K44" s="1546">
        <v>76.277762227915431</v>
      </c>
      <c r="L44" s="1559">
        <v>117.11392118944171</v>
      </c>
      <c r="M44" s="261">
        <v>52.688766650043362</v>
      </c>
      <c r="N44" s="1546">
        <v>65.131251223780367</v>
      </c>
    </row>
    <row r="45" spans="1:14" ht="30" customHeight="1">
      <c r="A45" s="24">
        <v>2010</v>
      </c>
      <c r="B45" s="1582">
        <v>19.902099612848879</v>
      </c>
      <c r="C45" s="1582">
        <v>0</v>
      </c>
      <c r="D45" s="1582">
        <v>3909.9665758664328</v>
      </c>
      <c r="E45" s="1582">
        <v>1642.3520564740575</v>
      </c>
      <c r="F45" s="1582">
        <v>382.3462188306105</v>
      </c>
      <c r="G45" s="1582">
        <v>101.53814038205293</v>
      </c>
      <c r="H45" s="1582">
        <v>313.63922783301962</v>
      </c>
      <c r="I45" s="1582">
        <v>6369.7443189990217</v>
      </c>
      <c r="K45" s="1546">
        <v>78.739633483455563</v>
      </c>
      <c r="L45" s="1559">
        <v>117.65012431875832</v>
      </c>
      <c r="M45" s="261">
        <v>54.141415964346926</v>
      </c>
      <c r="N45" s="1546">
        <v>66.926944564988617</v>
      </c>
    </row>
    <row r="46" spans="1:14" ht="15" customHeight="1">
      <c r="A46" s="24">
        <v>2011</v>
      </c>
      <c r="B46" s="1582">
        <v>18.151467560887809</v>
      </c>
      <c r="C46" s="1582">
        <v>0</v>
      </c>
      <c r="D46" s="1582">
        <v>3693.8995391206413</v>
      </c>
      <c r="E46" s="1582">
        <v>1581.7600052041619</v>
      </c>
      <c r="F46" s="1582">
        <v>381.61314333619947</v>
      </c>
      <c r="G46" s="1582">
        <v>94.002841780558001</v>
      </c>
      <c r="H46" s="1582">
        <v>365.75260608432882</v>
      </c>
      <c r="I46" s="1582">
        <v>6135.1796030867772</v>
      </c>
      <c r="K46" s="1546">
        <v>75.840060308439433</v>
      </c>
      <c r="L46" s="1559">
        <v>117.98038526257628</v>
      </c>
      <c r="M46" s="261">
        <v>52.001691547559929</v>
      </c>
      <c r="N46" s="1546">
        <v>64.28192291426268</v>
      </c>
    </row>
    <row r="47" spans="1:14" ht="15" customHeight="1">
      <c r="A47" s="24">
        <v>2012</v>
      </c>
      <c r="B47" s="1582">
        <v>8.1668420232679608</v>
      </c>
      <c r="C47" s="1582">
        <v>0</v>
      </c>
      <c r="D47" s="1582">
        <v>3718.2211883546433</v>
      </c>
      <c r="E47" s="1582">
        <v>1625.3279419396897</v>
      </c>
      <c r="F47" s="1582">
        <v>401.55680369887131</v>
      </c>
      <c r="G47" s="1582">
        <v>88.644376701862413</v>
      </c>
      <c r="H47" s="1582">
        <v>321.40945834641769</v>
      </c>
      <c r="I47" s="1582">
        <v>6163.3266110647528</v>
      </c>
      <c r="K47" s="1546">
        <v>76.187999720266546</v>
      </c>
      <c r="L47" s="1559">
        <v>120.55152321872566</v>
      </c>
      <c r="M47" s="261">
        <v>51.126078265159435</v>
      </c>
      <c r="N47" s="1546">
        <v>63.199533017955275</v>
      </c>
    </row>
    <row r="48" spans="1:14" ht="15" customHeight="1">
      <c r="A48" s="24">
        <v>2013</v>
      </c>
      <c r="B48" s="1582">
        <v>15.827083722394773</v>
      </c>
      <c r="C48" s="1582">
        <v>0</v>
      </c>
      <c r="D48" s="1582">
        <v>3819.9397593733474</v>
      </c>
      <c r="E48" s="1582">
        <v>1616.716002123512</v>
      </c>
      <c r="F48" s="1582">
        <v>384.38190498710236</v>
      </c>
      <c r="G48" s="1582">
        <v>124.06358753208239</v>
      </c>
      <c r="H48" s="1582">
        <v>299.62251897589283</v>
      </c>
      <c r="I48" s="1582">
        <v>6260.5508567143315</v>
      </c>
      <c r="J48" s="1583"/>
      <c r="K48" s="1546">
        <v>77.389837829422603</v>
      </c>
      <c r="L48" s="1559">
        <v>122.19466559509755</v>
      </c>
      <c r="M48" s="261">
        <v>51.234240269204555</v>
      </c>
      <c r="N48" s="1546">
        <v>63.333237545622836</v>
      </c>
    </row>
    <row r="49" spans="1:14" ht="15" customHeight="1">
      <c r="A49" s="211">
        <v>2014</v>
      </c>
      <c r="B49" s="1582">
        <v>16.524444500781424</v>
      </c>
      <c r="C49" s="1582">
        <v>0</v>
      </c>
      <c r="D49" s="1582">
        <v>3179.0499731378868</v>
      </c>
      <c r="E49" s="1582">
        <v>1590.8671673602664</v>
      </c>
      <c r="F49" s="1582">
        <v>383.78577429062761</v>
      </c>
      <c r="G49" s="1582">
        <v>119.57646364683741</v>
      </c>
      <c r="H49" s="1582">
        <v>334.19840852154391</v>
      </c>
      <c r="I49" s="1582">
        <v>5624.0022314579428</v>
      </c>
      <c r="J49" s="1583"/>
      <c r="K49" s="1546">
        <v>69.521138092513553</v>
      </c>
      <c r="L49" s="1559">
        <v>123.22814375769143</v>
      </c>
      <c r="M49" s="261">
        <v>45.638943020326998</v>
      </c>
      <c r="N49" s="1546">
        <v>56.416607418201338</v>
      </c>
    </row>
    <row r="50" spans="1:14" ht="15" customHeight="1">
      <c r="A50" s="211">
        <v>2015</v>
      </c>
      <c r="B50" s="1582">
        <v>4.6686435643601527</v>
      </c>
      <c r="C50" s="1582">
        <v>0</v>
      </c>
      <c r="D50" s="1582">
        <v>3171.7870296720253</v>
      </c>
      <c r="E50" s="1582">
        <v>1653.1826169164838</v>
      </c>
      <c r="F50" s="1582">
        <v>389.24932545141871</v>
      </c>
      <c r="G50" s="1582">
        <v>121.00754152741843</v>
      </c>
      <c r="H50" s="1582">
        <v>330.10295563454252</v>
      </c>
      <c r="I50" s="1582">
        <v>5669.9981127662486</v>
      </c>
      <c r="K50" s="1546">
        <v>70.089716461532547</v>
      </c>
      <c r="L50" s="1559">
        <v>123.78695029761158</v>
      </c>
      <c r="M50" s="261">
        <v>45.804489884711607</v>
      </c>
      <c r="N50" s="1546">
        <v>56.621248276188361</v>
      </c>
    </row>
    <row r="51" spans="1:14" ht="15" customHeight="1" thickBot="1">
      <c r="A51" s="1584"/>
      <c r="B51" s="1585"/>
      <c r="C51" s="1585"/>
      <c r="D51" s="1585"/>
      <c r="E51" s="1585"/>
      <c r="F51" s="1585"/>
      <c r="G51" s="1585"/>
      <c r="H51" s="1585"/>
      <c r="I51" s="1585"/>
      <c r="K51" s="1567"/>
      <c r="L51" s="1567"/>
      <c r="M51" s="1567"/>
      <c r="N51" s="1567"/>
    </row>
    <row r="52" spans="1:14" ht="15" customHeight="1" thickTop="1">
      <c r="A52" s="1586"/>
      <c r="B52" s="1587"/>
      <c r="C52" s="1587"/>
      <c r="D52" s="1587"/>
      <c r="E52" s="1587"/>
      <c r="F52" s="1587"/>
      <c r="G52" s="1587"/>
      <c r="H52" s="1587"/>
      <c r="I52" s="1587"/>
    </row>
    <row r="53" spans="1:14" ht="15" customHeight="1">
      <c r="A53" s="10" t="s">
        <v>1558</v>
      </c>
      <c r="B53" s="1588"/>
      <c r="C53" s="1589"/>
      <c r="D53" s="1589"/>
      <c r="E53" s="1589"/>
      <c r="F53" s="1589"/>
      <c r="G53" s="1589"/>
      <c r="H53" s="1589"/>
      <c r="I53" s="1589"/>
    </row>
    <row r="54" spans="1:14" ht="15" customHeight="1">
      <c r="A54" s="25" t="s">
        <v>1559</v>
      </c>
      <c r="B54" s="1588"/>
      <c r="C54" s="1590"/>
      <c r="D54" s="1589"/>
      <c r="E54" s="1589"/>
      <c r="F54" s="1589"/>
      <c r="G54" s="1589"/>
      <c r="H54" s="1589"/>
      <c r="I54" s="1589"/>
    </row>
    <row r="55" spans="1:14" ht="15" customHeight="1">
      <c r="A55" s="264" t="s">
        <v>2021</v>
      </c>
      <c r="B55" s="420"/>
      <c r="C55" s="95"/>
      <c r="D55" s="95"/>
      <c r="E55" s="95"/>
      <c r="F55" s="95"/>
      <c r="G55" s="95"/>
      <c r="H55" s="95"/>
      <c r="I55" s="95"/>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A59" s="10"/>
      <c r="B59" s="156"/>
    </row>
    <row r="60" spans="1:14" ht="15" customHeight="1">
      <c r="A60" s="60" t="s">
        <v>8</v>
      </c>
      <c r="B60" s="156"/>
    </row>
    <row r="61" spans="1:14" ht="15.75" customHeight="1">
      <c r="A61" s="116" t="s">
        <v>1926</v>
      </c>
      <c r="B61" s="156"/>
    </row>
    <row r="62" spans="1:14">
      <c r="A62" s="10"/>
      <c r="B62" s="1588"/>
      <c r="C62" s="1589"/>
      <c r="D62" s="1589"/>
      <c r="E62" s="1589"/>
      <c r="F62" s="1589"/>
      <c r="G62" s="1589"/>
      <c r="H62" s="1589"/>
      <c r="I62" s="1589"/>
    </row>
    <row r="63" spans="1:14">
      <c r="B63" s="1589"/>
      <c r="C63" s="1589"/>
      <c r="D63" s="1589"/>
      <c r="E63" s="1589"/>
      <c r="F63" s="1589"/>
      <c r="G63" s="1589"/>
      <c r="H63" s="1589"/>
      <c r="I63" s="1589"/>
    </row>
    <row r="64" spans="1:14">
      <c r="B64" s="1589"/>
      <c r="C64" s="1589"/>
      <c r="D64" s="1589"/>
      <c r="E64" s="1589"/>
      <c r="F64" s="1589"/>
      <c r="G64" s="1589"/>
      <c r="H64" s="1589"/>
      <c r="I64" s="1589"/>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1889</v>
      </c>
      <c r="J1" s="881"/>
    </row>
    <row r="2" spans="1:14" ht="15.75">
      <c r="A2" s="47"/>
      <c r="J2" s="881"/>
    </row>
    <row r="3" spans="1:14" ht="13.5" thickBot="1">
      <c r="A3" s="1547" t="s">
        <v>0</v>
      </c>
      <c r="B3" s="1578"/>
      <c r="C3" s="1578"/>
      <c r="D3" s="1580"/>
      <c r="E3" s="1580"/>
      <c r="F3" s="1580"/>
      <c r="G3" s="1580"/>
      <c r="H3" s="1580"/>
      <c r="I3" s="376" t="s">
        <v>46</v>
      </c>
      <c r="J3" s="101"/>
      <c r="L3" s="261" t="s">
        <v>1556</v>
      </c>
    </row>
    <row r="4" spans="1:14" s="14" customFormat="1" ht="39" thickTop="1">
      <c r="A4" s="649"/>
      <c r="B4" s="1581" t="s">
        <v>47</v>
      </c>
      <c r="C4" s="1581" t="s">
        <v>357</v>
      </c>
      <c r="D4" s="1581" t="s">
        <v>359</v>
      </c>
      <c r="E4" s="2167" t="s">
        <v>50</v>
      </c>
      <c r="F4" s="1581" t="s">
        <v>51</v>
      </c>
      <c r="G4" s="1581" t="s">
        <v>14</v>
      </c>
      <c r="H4" s="1581" t="s">
        <v>12</v>
      </c>
      <c r="I4" s="1581" t="s">
        <v>15</v>
      </c>
      <c r="K4" s="1552" t="s">
        <v>1545</v>
      </c>
      <c r="L4" s="1553" t="s">
        <v>1546</v>
      </c>
      <c r="M4" s="1554" t="s">
        <v>1547</v>
      </c>
      <c r="N4" s="1554" t="s">
        <v>1548</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46">
        <v>65.329460367462701</v>
      </c>
      <c r="L5" s="1559">
        <v>37.403066352091592</v>
      </c>
      <c r="M5" s="261">
        <v>213.80624600706798</v>
      </c>
      <c r="N5" s="1546">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46">
        <v>59.651071502585971</v>
      </c>
      <c r="L6" s="1559">
        <v>38.241410942741929</v>
      </c>
      <c r="M6" s="261">
        <v>190.94261536466661</v>
      </c>
      <c r="N6" s="1546">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46">
        <v>59.368555954883249</v>
      </c>
      <c r="L7" s="1559">
        <v>39.89310475759504</v>
      </c>
      <c r="M7" s="261">
        <v>182.17013208261267</v>
      </c>
      <c r="N7" s="1546">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46">
        <v>60.437706556736238</v>
      </c>
      <c r="L8" s="1559">
        <v>41.670775219343732</v>
      </c>
      <c r="M8" s="261">
        <v>177.53947075512951</v>
      </c>
      <c r="N8" s="1546">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46">
        <v>59.262633928405336</v>
      </c>
      <c r="L9" s="1559">
        <v>41.00639837916826</v>
      </c>
      <c r="M9" s="261">
        <v>176.90815301451329</v>
      </c>
      <c r="N9" s="1546">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46">
        <v>60.350140225819871</v>
      </c>
      <c r="L10" s="1559">
        <v>40.52598743604662</v>
      </c>
      <c r="M10" s="261">
        <v>182.29015037148579</v>
      </c>
      <c r="N10" s="1546">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46">
        <v>62.905038664845428</v>
      </c>
      <c r="L11" s="1559">
        <v>41.355833602104788</v>
      </c>
      <c r="M11" s="261">
        <v>186.19464202898899</v>
      </c>
      <c r="N11" s="1546">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46">
        <v>64.821024551592458</v>
      </c>
      <c r="L12" s="1559">
        <v>42.287160955939939</v>
      </c>
      <c r="M12" s="261">
        <v>187.64020012492171</v>
      </c>
      <c r="N12" s="1546">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46">
        <v>66.629675230517222</v>
      </c>
      <c r="L13" s="1559">
        <v>44.314535128499529</v>
      </c>
      <c r="M13" s="261">
        <v>184.05178075213212</v>
      </c>
      <c r="N13" s="1546">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46">
        <v>70.543688857468482</v>
      </c>
      <c r="L14" s="1559">
        <v>46.129448686255046</v>
      </c>
      <c r="M14" s="261">
        <v>187.19680275197311</v>
      </c>
      <c r="N14" s="1546">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46">
        <v>67.793104983888668</v>
      </c>
      <c r="L15" s="1559">
        <v>45.700778151679835</v>
      </c>
      <c r="M15" s="261">
        <v>181.5852028987143</v>
      </c>
      <c r="N15" s="1546">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46">
        <v>68.319306693417104</v>
      </c>
      <c r="L16" s="1559">
        <v>45.652787048100564</v>
      </c>
      <c r="M16" s="261">
        <v>183.1870123742477</v>
      </c>
      <c r="N16" s="1546">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46">
        <v>68.545800863840995</v>
      </c>
      <c r="L17" s="1559">
        <v>47.118515336584018</v>
      </c>
      <c r="M17" s="261">
        <v>178.0769801688561</v>
      </c>
      <c r="N17" s="1546">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46">
        <v>70.355761921596894</v>
      </c>
      <c r="L18" s="1559">
        <v>49.567311387449031</v>
      </c>
      <c r="M18" s="261">
        <v>173.74920776011959</v>
      </c>
      <c r="N18" s="1546">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46">
        <v>71.425284403442575</v>
      </c>
      <c r="L19" s="1559">
        <v>52.805211157062736</v>
      </c>
      <c r="M19" s="261">
        <v>165.57460201957997</v>
      </c>
      <c r="N19" s="1546">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46">
        <v>75.682490872862232</v>
      </c>
      <c r="L20" s="1559">
        <v>55.271503964441024</v>
      </c>
      <c r="M20" s="261">
        <v>167.61491462711288</v>
      </c>
      <c r="N20" s="1546">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46">
        <v>79.924602451861631</v>
      </c>
      <c r="L21" s="1559">
        <v>58.670623847641345</v>
      </c>
      <c r="M21" s="261">
        <v>166.75478460362791</v>
      </c>
      <c r="N21" s="1546">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46">
        <v>80.398647352080957</v>
      </c>
      <c r="L22" s="1559">
        <v>62.383435579758206</v>
      </c>
      <c r="M22" s="261">
        <v>157.7603927141875</v>
      </c>
      <c r="N22" s="1546">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46">
        <v>84.212024889356186</v>
      </c>
      <c r="L23" s="1559">
        <v>66.519168912167373</v>
      </c>
      <c r="M23" s="261">
        <v>154.96935331252797</v>
      </c>
      <c r="N23" s="1546">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46">
        <v>83.391799803243899</v>
      </c>
      <c r="L24" s="1559">
        <v>68.195358186139075</v>
      </c>
      <c r="M24" s="261">
        <v>149.68802469470825</v>
      </c>
      <c r="N24" s="1546">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46">
        <v>84.297743927097557</v>
      </c>
      <c r="L25" s="1559">
        <v>69.246413345257935</v>
      </c>
      <c r="M25" s="261">
        <v>149.01747249318916</v>
      </c>
      <c r="N25" s="1546">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46">
        <v>92.230866823897756</v>
      </c>
      <c r="L26" s="1559">
        <v>67.741692285116315</v>
      </c>
      <c r="M26" s="261">
        <v>166.6628383095011</v>
      </c>
      <c r="N26" s="1546">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46">
        <v>88.795921392938652</v>
      </c>
      <c r="L27" s="1559">
        <v>67.451246126995969</v>
      </c>
      <c r="M27" s="261">
        <v>161.14675542205407</v>
      </c>
      <c r="N27" s="1546">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46">
        <v>91.670146003898893</v>
      </c>
      <c r="L28" s="1559">
        <v>70.429693992884239</v>
      </c>
      <c r="M28" s="261">
        <v>159.32746515295597</v>
      </c>
      <c r="N28" s="1546">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46">
        <v>89.924587624525898</v>
      </c>
      <c r="L29" s="1559">
        <v>74.695903138149561</v>
      </c>
      <c r="M29" s="261">
        <v>147.36698468233834</v>
      </c>
      <c r="N29" s="1546">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46">
        <v>92.407433544204878</v>
      </c>
      <c r="L30" s="1559">
        <v>77.958298366881834</v>
      </c>
      <c r="M30" s="261">
        <v>145.09855343564061</v>
      </c>
      <c r="N30" s="1546">
        <v>118.53444146423458</v>
      </c>
    </row>
    <row r="31" spans="1:14" s="14" customFormat="1" ht="15" customHeight="1">
      <c r="A31" s="24">
        <v>1996</v>
      </c>
      <c r="B31" s="1582">
        <v>129.46195785808607</v>
      </c>
      <c r="C31" s="1582">
        <v>0</v>
      </c>
      <c r="D31" s="1582">
        <v>5595.8383490971619</v>
      </c>
      <c r="E31" s="393">
        <v>5185.8837000000003</v>
      </c>
      <c r="F31" s="1582">
        <v>0</v>
      </c>
      <c r="G31" s="393">
        <v>15.1</v>
      </c>
      <c r="H31" s="393">
        <v>961.46392695912527</v>
      </c>
      <c r="I31" s="393">
        <v>11887.747933914376</v>
      </c>
      <c r="K31" s="1546">
        <v>97.113825620540567</v>
      </c>
      <c r="L31" s="1559">
        <v>82.043541059066982</v>
      </c>
      <c r="M31" s="261">
        <v>144.8955978796165</v>
      </c>
      <c r="N31" s="1546">
        <v>118.36864226840693</v>
      </c>
    </row>
    <row r="32" spans="1:14" s="14" customFormat="1" ht="15" customHeight="1">
      <c r="A32" s="24">
        <v>1997</v>
      </c>
      <c r="B32" s="1582">
        <v>135.65922296853157</v>
      </c>
      <c r="C32" s="1582">
        <v>0</v>
      </c>
      <c r="D32" s="1582">
        <v>5074.9785038693035</v>
      </c>
      <c r="E32" s="393">
        <v>5656.5778159931206</v>
      </c>
      <c r="F32" s="1582">
        <v>0</v>
      </c>
      <c r="G32" s="393">
        <v>1.6343938091143595</v>
      </c>
      <c r="H32" s="393">
        <v>836.76318131469657</v>
      </c>
      <c r="I32" s="393">
        <v>11705.613117954766</v>
      </c>
      <c r="K32" s="1546">
        <v>95.625923214226134</v>
      </c>
      <c r="L32" s="1559">
        <v>86.989874125369695</v>
      </c>
      <c r="M32" s="261">
        <v>134.56293891269058</v>
      </c>
      <c r="N32" s="1546">
        <v>109.92764867829348</v>
      </c>
    </row>
    <row r="33" spans="1:14" s="14" customFormat="1" ht="15" customHeight="1">
      <c r="A33" s="16">
        <v>1998</v>
      </c>
      <c r="B33" s="1582">
        <v>64.702179736890955</v>
      </c>
      <c r="C33" s="1582">
        <v>0</v>
      </c>
      <c r="D33" s="1582">
        <v>5562.7687016337059</v>
      </c>
      <c r="E33" s="393">
        <v>5584.8667239896813</v>
      </c>
      <c r="F33" s="1582">
        <v>0</v>
      </c>
      <c r="G33" s="393">
        <v>6.24</v>
      </c>
      <c r="H33" s="393">
        <v>792.76747246853222</v>
      </c>
      <c r="I33" s="393">
        <v>12011.34507782881</v>
      </c>
      <c r="J33" s="1591"/>
      <c r="K33" s="1546">
        <v>98.123519933376741</v>
      </c>
      <c r="L33" s="1559">
        <v>91.533443338382767</v>
      </c>
      <c r="M33" s="261">
        <v>131.22356856416965</v>
      </c>
      <c r="N33" s="1546">
        <v>107.19963802807202</v>
      </c>
    </row>
    <row r="34" spans="1:14" ht="15" customHeight="1">
      <c r="A34" s="16">
        <v>1999</v>
      </c>
      <c r="B34" s="1582">
        <v>21.806064753104216</v>
      </c>
      <c r="C34" s="1582">
        <v>0</v>
      </c>
      <c r="D34" s="1582">
        <v>5337.8331900257945</v>
      </c>
      <c r="E34" s="393">
        <v>5739.294926913155</v>
      </c>
      <c r="F34" s="1582">
        <v>81.548424247635424</v>
      </c>
      <c r="G34" s="393">
        <v>7.4</v>
      </c>
      <c r="H34" s="393">
        <v>648.24747192021255</v>
      </c>
      <c r="I34" s="393">
        <v>11836.130077859902</v>
      </c>
      <c r="J34" s="1591"/>
      <c r="K34" s="1546">
        <v>96.692147141181209</v>
      </c>
      <c r="L34" s="1559">
        <v>95.213427829474128</v>
      </c>
      <c r="M34" s="261">
        <v>124.31156348092246</v>
      </c>
      <c r="N34" s="1546">
        <v>101.55305753129218</v>
      </c>
    </row>
    <row r="35" spans="1:14" ht="30" customHeight="1">
      <c r="A35" s="24">
        <v>2000</v>
      </c>
      <c r="B35" s="1582">
        <v>10.391693674739127</v>
      </c>
      <c r="C35" s="1582">
        <v>0</v>
      </c>
      <c r="D35" s="1582">
        <v>5535.8555460017196</v>
      </c>
      <c r="E35" s="393">
        <v>5982.0292347377472</v>
      </c>
      <c r="F35" s="1582">
        <v>84.418658641444537</v>
      </c>
      <c r="G35" s="393">
        <v>11.46</v>
      </c>
      <c r="H35" s="393">
        <v>616.89073034610567</v>
      </c>
      <c r="I35" s="393">
        <v>12241.045863401756</v>
      </c>
      <c r="J35" s="1591"/>
      <c r="K35" s="1546">
        <v>100</v>
      </c>
      <c r="L35" s="1559">
        <v>100</v>
      </c>
      <c r="M35" s="261">
        <v>122.41045863401756</v>
      </c>
      <c r="N35" s="1546">
        <v>100</v>
      </c>
    </row>
    <row r="36" spans="1:14" ht="15" customHeight="1">
      <c r="A36" s="24">
        <v>2001</v>
      </c>
      <c r="B36" s="1582">
        <v>10.450136519286177</v>
      </c>
      <c r="C36" s="1582">
        <v>0</v>
      </c>
      <c r="D36" s="1582">
        <v>5550.3009458297502</v>
      </c>
      <c r="E36" s="393">
        <v>6192.089423903697</v>
      </c>
      <c r="F36" s="1582">
        <v>0.10667153912295785</v>
      </c>
      <c r="G36" s="393">
        <v>10.67</v>
      </c>
      <c r="H36" s="393">
        <v>1072.7255312785665</v>
      </c>
      <c r="I36" s="393">
        <v>12836.342709070424</v>
      </c>
      <c r="J36" s="1591"/>
      <c r="K36" s="1546">
        <v>104.86312078487087</v>
      </c>
      <c r="L36" s="1559">
        <v>104.18041729784318</v>
      </c>
      <c r="M36" s="261">
        <v>123.21262519396889</v>
      </c>
      <c r="N36" s="1546">
        <v>100.65530884280864</v>
      </c>
    </row>
    <row r="37" spans="1:14" ht="15" customHeight="1">
      <c r="A37" s="24">
        <v>2002</v>
      </c>
      <c r="B37" s="1582">
        <v>5.0295462165055218</v>
      </c>
      <c r="C37" s="1582">
        <v>0</v>
      </c>
      <c r="D37" s="1582">
        <v>4771.2328900973507</v>
      </c>
      <c r="E37" s="393">
        <v>6050.1586961092071</v>
      </c>
      <c r="F37" s="1582">
        <v>4.8323301805674984E-2</v>
      </c>
      <c r="G37" s="393">
        <v>19.28</v>
      </c>
      <c r="H37" s="393">
        <v>499.35604098869226</v>
      </c>
      <c r="I37" s="393">
        <v>11345.105496713562</v>
      </c>
      <c r="J37" s="1591"/>
      <c r="K37" s="1546">
        <v>92.680851156951604</v>
      </c>
      <c r="L37" s="1559">
        <v>107.09870698982904</v>
      </c>
      <c r="M37" s="261">
        <v>105.93130221255599</v>
      </c>
      <c r="N37" s="1546">
        <v>86.537787207602165</v>
      </c>
    </row>
    <row r="38" spans="1:14" ht="15" customHeight="1">
      <c r="A38" s="24">
        <v>2003</v>
      </c>
      <c r="B38" s="1582">
        <v>5.3500650326070183</v>
      </c>
      <c r="C38" s="1582">
        <v>0</v>
      </c>
      <c r="D38" s="1582">
        <v>5163.1613955084358</v>
      </c>
      <c r="E38" s="393">
        <v>6130.5310776440238</v>
      </c>
      <c r="F38" s="1582">
        <v>20.566162510748065</v>
      </c>
      <c r="G38" s="393">
        <v>19.28</v>
      </c>
      <c r="H38" s="393">
        <v>417.04967650050929</v>
      </c>
      <c r="I38" s="393">
        <v>11755.938377196324</v>
      </c>
      <c r="J38" s="1591"/>
      <c r="K38" s="1546">
        <v>96.037042164380708</v>
      </c>
      <c r="L38" s="1559">
        <v>112.07508295462742</v>
      </c>
      <c r="M38" s="261">
        <v>104.89341669241153</v>
      </c>
      <c r="N38" s="1546">
        <v>85.689913968888533</v>
      </c>
    </row>
    <row r="39" spans="1:14" ht="15" customHeight="1">
      <c r="A39" s="24">
        <v>2004</v>
      </c>
      <c r="B39" s="1582">
        <v>4.9776144497393915</v>
      </c>
      <c r="C39" s="1582">
        <v>0</v>
      </c>
      <c r="D39" s="1582">
        <v>5089.0789671373541</v>
      </c>
      <c r="E39" s="393">
        <v>6450.6218079611854</v>
      </c>
      <c r="F39" s="1582">
        <v>5.2105008598452276</v>
      </c>
      <c r="G39" s="393">
        <v>19.690000000000001</v>
      </c>
      <c r="H39" s="393">
        <v>657.35043482057858</v>
      </c>
      <c r="I39" s="393">
        <v>12226.929325228703</v>
      </c>
      <c r="J39" s="1591"/>
      <c r="K39" s="1546">
        <v>99.884678659564059</v>
      </c>
      <c r="L39" s="1559">
        <v>115.09300836759722</v>
      </c>
      <c r="M39" s="261">
        <v>106.23520488904883</v>
      </c>
      <c r="N39" s="1546">
        <v>86.786052494640629</v>
      </c>
    </row>
    <row r="40" spans="1:14" ht="15" customHeight="1">
      <c r="A40" s="24">
        <v>2005</v>
      </c>
      <c r="B40" s="1582">
        <v>5.5650935521664584</v>
      </c>
      <c r="C40" s="1582">
        <v>0</v>
      </c>
      <c r="D40" s="1582">
        <v>5005.2177817720703</v>
      </c>
      <c r="E40" s="393">
        <v>6779.9173803095455</v>
      </c>
      <c r="F40" s="1582">
        <v>9.7567992261392966</v>
      </c>
      <c r="G40" s="393">
        <v>19.691926070423136</v>
      </c>
      <c r="H40" s="393">
        <v>849.26911857163304</v>
      </c>
      <c r="I40" s="393">
        <v>12669.418099501978</v>
      </c>
      <c r="J40" s="1591"/>
      <c r="K40" s="1546">
        <v>103.49947415343787</v>
      </c>
      <c r="L40" s="1559">
        <v>120.18975871023588</v>
      </c>
      <c r="M40" s="261">
        <v>105.41179411173071</v>
      </c>
      <c r="N40" s="1546">
        <v>86.113388748007708</v>
      </c>
    </row>
    <row r="41" spans="1:14" ht="15" customHeight="1">
      <c r="A41" s="24">
        <v>2006</v>
      </c>
      <c r="B41" s="1582">
        <v>7.4525010936627911</v>
      </c>
      <c r="C41" s="1582">
        <v>0</v>
      </c>
      <c r="D41" s="1582">
        <v>4543.2123890207413</v>
      </c>
      <c r="E41" s="393">
        <v>6672.9292456160147</v>
      </c>
      <c r="F41" s="1582">
        <v>8.2483349097162506</v>
      </c>
      <c r="G41" s="393">
        <v>19.691926070423136</v>
      </c>
      <c r="H41" s="393">
        <v>733.83107602473297</v>
      </c>
      <c r="I41" s="393">
        <v>11985.365472735291</v>
      </c>
      <c r="J41" s="1591"/>
      <c r="K41" s="1546">
        <v>97.911286392358861</v>
      </c>
      <c r="L41" s="1559">
        <v>125.16590925485104</v>
      </c>
      <c r="M41" s="261">
        <v>95.755829555249093</v>
      </c>
      <c r="N41" s="1546">
        <v>78.225202832986355</v>
      </c>
    </row>
    <row r="42" spans="1:14" ht="15" customHeight="1">
      <c r="A42" s="24">
        <v>2007</v>
      </c>
      <c r="B42" s="1582">
        <v>5.8894322050658872</v>
      </c>
      <c r="C42" s="1582">
        <v>0</v>
      </c>
      <c r="D42" s="1582">
        <v>4332.2827741063575</v>
      </c>
      <c r="E42" s="393">
        <v>6679.031034228633</v>
      </c>
      <c r="F42" s="1582">
        <v>7.0940240756663799</v>
      </c>
      <c r="G42" s="393">
        <v>19.691926070423136</v>
      </c>
      <c r="H42" s="393">
        <v>718.93905267902358</v>
      </c>
      <c r="I42" s="393">
        <v>11762.92824336517</v>
      </c>
      <c r="J42" s="1591"/>
      <c r="K42" s="1546">
        <v>96.094144034979394</v>
      </c>
      <c r="L42" s="1559">
        <v>130.19954194618771</v>
      </c>
      <c r="M42" s="261">
        <v>90.345388835752303</v>
      </c>
      <c r="N42" s="1546">
        <v>73.805285793321545</v>
      </c>
    </row>
    <row r="43" spans="1:14" ht="15" customHeight="1">
      <c r="A43" s="24" t="s">
        <v>1557</v>
      </c>
      <c r="B43" s="1582">
        <v>8.0932997436734659</v>
      </c>
      <c r="C43" s="1582">
        <v>0</v>
      </c>
      <c r="D43" s="1582">
        <v>6588.2070541280664</v>
      </c>
      <c r="E43" s="393">
        <v>6835.3989353403367</v>
      </c>
      <c r="F43" s="1582">
        <v>6.1967884780739455</v>
      </c>
      <c r="G43" s="393">
        <v>13.962972289092868</v>
      </c>
      <c r="H43" s="393">
        <v>643.22479476134481</v>
      </c>
      <c r="I43" s="393">
        <v>14095.083844740588</v>
      </c>
      <c r="J43" s="1591"/>
      <c r="K43" s="1546">
        <v>115.14607495166756</v>
      </c>
      <c r="L43" s="1559">
        <v>130.59673230902402</v>
      </c>
      <c r="M43" s="261">
        <v>107.92830414307878</v>
      </c>
      <c r="N43" s="1546">
        <v>88.169185335513291</v>
      </c>
    </row>
    <row r="44" spans="1:14" ht="15" customHeight="1">
      <c r="A44" s="24">
        <v>2009</v>
      </c>
      <c r="B44" s="1582">
        <v>36.382354596244923</v>
      </c>
      <c r="C44" s="1582">
        <v>0</v>
      </c>
      <c r="D44" s="1582">
        <v>5387.1057708884109</v>
      </c>
      <c r="E44" s="393">
        <v>6549.9713606959058</v>
      </c>
      <c r="F44" s="1582">
        <v>9.1827277300085974</v>
      </c>
      <c r="G44" s="393">
        <v>17.690185421323349</v>
      </c>
      <c r="H44" s="393">
        <v>592.19011585468161</v>
      </c>
      <c r="I44" s="393">
        <v>12592.522515186574</v>
      </c>
      <c r="J44" s="1591"/>
      <c r="K44" s="1546">
        <v>102.87129593097649</v>
      </c>
      <c r="L44" s="1559">
        <v>125.64380004328069</v>
      </c>
      <c r="M44" s="261">
        <v>100.2239864668914</v>
      </c>
      <c r="N44" s="1546">
        <v>81.875345934729964</v>
      </c>
    </row>
    <row r="45" spans="1:14" ht="30" customHeight="1">
      <c r="A45" s="24">
        <v>2010</v>
      </c>
      <c r="B45" s="1582">
        <v>6.7457018337398171</v>
      </c>
      <c r="C45" s="1582">
        <v>0</v>
      </c>
      <c r="D45" s="1582">
        <v>5831.5349769355462</v>
      </c>
      <c r="E45" s="393">
        <v>6714.5003425730547</v>
      </c>
      <c r="F45" s="1582">
        <v>9.9520012897678409</v>
      </c>
      <c r="G45" s="393">
        <v>26.152582403585853</v>
      </c>
      <c r="H45" s="393">
        <v>631.43601897744429</v>
      </c>
      <c r="I45" s="393">
        <v>13220.321624013137</v>
      </c>
      <c r="J45" s="1591"/>
      <c r="K45" s="1546">
        <v>107.99993539391284</v>
      </c>
      <c r="L45" s="1559">
        <v>127.010748034336</v>
      </c>
      <c r="M45" s="261">
        <v>104.0882116562227</v>
      </c>
      <c r="N45" s="1546">
        <v>85.032122922948389</v>
      </c>
    </row>
    <row r="46" spans="1:14" ht="15" customHeight="1">
      <c r="A46" s="24">
        <v>2011</v>
      </c>
      <c r="B46" s="1582">
        <v>8.9017489314734988</v>
      </c>
      <c r="C46" s="1582">
        <v>0</v>
      </c>
      <c r="D46" s="1582">
        <v>5639.4174771707312</v>
      </c>
      <c r="E46" s="393">
        <v>6644.7460944069471</v>
      </c>
      <c r="F46" s="1582">
        <v>3.1588641444539971</v>
      </c>
      <c r="G46" s="393">
        <v>31.653467960454449</v>
      </c>
      <c r="H46" s="393">
        <v>691.46976709112118</v>
      </c>
      <c r="I46" s="393">
        <v>13019.34741970518</v>
      </c>
      <c r="J46" s="1591"/>
      <c r="K46" s="1546">
        <v>106.35812956661152</v>
      </c>
      <c r="L46" s="1559">
        <v>130.51490478251461</v>
      </c>
      <c r="M46" s="261">
        <v>99.753721166177584</v>
      </c>
      <c r="N46" s="1546">
        <v>81.491175083675643</v>
      </c>
    </row>
    <row r="47" spans="1:14" ht="15" customHeight="1">
      <c r="A47" s="24">
        <v>2012</v>
      </c>
      <c r="B47" s="1582">
        <v>7.7781318453623101</v>
      </c>
      <c r="C47" s="1582">
        <v>0</v>
      </c>
      <c r="D47" s="1582">
        <v>5768.4851806738834</v>
      </c>
      <c r="E47" s="393">
        <v>6713.7370904072268</v>
      </c>
      <c r="F47" s="1582">
        <v>6.4547527069756381</v>
      </c>
      <c r="G47" s="393">
        <v>46.41329814946674</v>
      </c>
      <c r="H47" s="393">
        <v>656.28894213947729</v>
      </c>
      <c r="I47" s="393">
        <v>13199.157395922392</v>
      </c>
      <c r="J47" s="1591"/>
      <c r="K47" s="1546">
        <v>107.82703980699226</v>
      </c>
      <c r="L47" s="1559">
        <v>133.89958883358582</v>
      </c>
      <c r="M47" s="261">
        <v>98.575040527769474</v>
      </c>
      <c r="N47" s="1546">
        <v>80.528282981512916</v>
      </c>
    </row>
    <row r="48" spans="1:14" ht="15" customHeight="1">
      <c r="A48" s="24">
        <v>2013</v>
      </c>
      <c r="B48" s="1582">
        <v>8.4254329730144839</v>
      </c>
      <c r="C48" s="1582">
        <v>0</v>
      </c>
      <c r="D48" s="1582">
        <v>6007.5866502167046</v>
      </c>
      <c r="E48" s="393">
        <v>6778.9280190702029</v>
      </c>
      <c r="F48" s="1582">
        <v>14.678379621668098</v>
      </c>
      <c r="G48" s="393">
        <v>53.372111433132879</v>
      </c>
      <c r="H48" s="393">
        <v>650.2330910393531</v>
      </c>
      <c r="I48" s="393">
        <v>13513.223684354078</v>
      </c>
      <c r="J48" s="1591"/>
      <c r="K48" s="1546">
        <v>110.39272162810758</v>
      </c>
      <c r="L48" s="1559">
        <v>138.32458703022434</v>
      </c>
      <c r="M48" s="261">
        <v>97.69213105549629</v>
      </c>
      <c r="N48" s="1546">
        <v>79.807013343178411</v>
      </c>
    </row>
    <row r="49" spans="1:14" ht="15" customHeight="1">
      <c r="A49" s="24">
        <v>2014</v>
      </c>
      <c r="B49" s="1582">
        <v>8.4350364220772995</v>
      </c>
      <c r="C49" s="1582">
        <v>0</v>
      </c>
      <c r="D49" s="1582">
        <v>5031.7242595753141</v>
      </c>
      <c r="E49" s="393">
        <v>6442.6611561623049</v>
      </c>
      <c r="F49" s="1582">
        <v>11.748658211521926</v>
      </c>
      <c r="G49" s="393">
        <v>56.601732259477892</v>
      </c>
      <c r="H49" s="393">
        <v>881.10476182147158</v>
      </c>
      <c r="I49" s="393">
        <v>12432.275604452167</v>
      </c>
      <c r="J49" s="1591"/>
      <c r="K49" s="1546">
        <v>101.56220100132252</v>
      </c>
      <c r="L49" s="1559">
        <v>143.89404349707854</v>
      </c>
      <c r="M49" s="261">
        <v>86.398820286849315</v>
      </c>
      <c r="N49" s="1546">
        <v>70.581240566350843</v>
      </c>
    </row>
    <row r="50" spans="1:14" ht="15" customHeight="1">
      <c r="A50" s="24">
        <v>2015</v>
      </c>
      <c r="B50" s="1582">
        <v>8.4626872426121196</v>
      </c>
      <c r="C50" s="1582">
        <v>0</v>
      </c>
      <c r="D50" s="1582">
        <v>5192.5234902667953</v>
      </c>
      <c r="E50" s="393">
        <v>6401.8406896043853</v>
      </c>
      <c r="F50" s="1582">
        <v>16.634303955288051</v>
      </c>
      <c r="G50" s="393">
        <v>63.552203927448936</v>
      </c>
      <c r="H50" s="393">
        <v>947.68143763169189</v>
      </c>
      <c r="I50" s="393">
        <v>12630.694812628222</v>
      </c>
      <c r="J50" s="1591"/>
      <c r="K50" s="1546">
        <v>103.18313446068721</v>
      </c>
      <c r="L50" s="1559">
        <v>148.7317860491957</v>
      </c>
      <c r="M50" s="261">
        <v>84.922632532970411</v>
      </c>
      <c r="N50" s="1546">
        <v>69.375307862273317</v>
      </c>
    </row>
    <row r="51" spans="1:14" ht="15" customHeight="1" thickBot="1">
      <c r="A51" s="29"/>
      <c r="B51" s="1585"/>
      <c r="C51" s="1585"/>
      <c r="D51" s="1585"/>
      <c r="E51" s="1585"/>
      <c r="F51" s="1585"/>
      <c r="G51" s="1585"/>
      <c r="H51" s="1585"/>
      <c r="I51" s="1585"/>
      <c r="J51" s="1591"/>
      <c r="K51" s="1567"/>
      <c r="L51" s="1567"/>
      <c r="M51" s="1567"/>
      <c r="N51" s="1567"/>
    </row>
    <row r="52" spans="1:14" ht="15" customHeight="1" thickTop="1">
      <c r="A52" s="1568"/>
      <c r="B52" s="1587"/>
      <c r="C52" s="1587"/>
      <c r="D52" s="1587"/>
      <c r="E52" s="1587"/>
      <c r="F52" s="1587"/>
      <c r="G52" s="1587"/>
      <c r="H52" s="1587"/>
      <c r="I52" s="1587"/>
      <c r="J52" s="1591"/>
    </row>
    <row r="53" spans="1:14" ht="15" customHeight="1">
      <c r="A53" s="153" t="s">
        <v>1561</v>
      </c>
      <c r="B53" s="1592"/>
      <c r="C53" s="1593"/>
      <c r="D53" s="1594"/>
      <c r="E53" s="1594"/>
      <c r="F53" s="1594"/>
      <c r="G53" s="1594"/>
      <c r="H53" s="1594"/>
      <c r="I53" s="1594"/>
    </row>
    <row r="54" spans="1:14" ht="15" customHeight="1">
      <c r="A54" s="10" t="s">
        <v>1562</v>
      </c>
      <c r="B54" s="156"/>
    </row>
    <row r="55" spans="1:14" ht="15" customHeight="1">
      <c r="A55" s="10" t="s">
        <v>1563</v>
      </c>
      <c r="B55" s="156"/>
      <c r="K55" s="153"/>
      <c r="L55" s="153"/>
      <c r="M55" s="153"/>
      <c r="N55" s="153"/>
    </row>
    <row r="56" spans="1:14" ht="15" customHeight="1">
      <c r="A56" s="153" t="s">
        <v>1564</v>
      </c>
      <c r="B56" s="156"/>
    </row>
    <row r="57" spans="1:14" ht="15" customHeight="1">
      <c r="A57" s="264" t="s">
        <v>2022</v>
      </c>
      <c r="B57" s="156"/>
    </row>
    <row r="58" spans="1:14" ht="15" customHeight="1">
      <c r="A58" s="25" t="s">
        <v>1560</v>
      </c>
      <c r="B58" s="420"/>
      <c r="C58" s="95"/>
      <c r="D58" s="95"/>
      <c r="E58" s="95"/>
      <c r="F58" s="95"/>
      <c r="G58" s="95"/>
      <c r="H58" s="95"/>
      <c r="I58" s="95"/>
    </row>
    <row r="59" spans="1:14" ht="15" customHeight="1">
      <c r="A59" s="25" t="s">
        <v>1553</v>
      </c>
      <c r="B59" s="420"/>
      <c r="C59" s="95"/>
      <c r="D59" s="95"/>
      <c r="E59" s="95"/>
      <c r="F59" s="95"/>
      <c r="G59" s="95"/>
      <c r="H59" s="95"/>
      <c r="I59" s="95"/>
    </row>
    <row r="60" spans="1:14" ht="15" customHeight="1">
      <c r="A60" s="827" t="s">
        <v>1554</v>
      </c>
      <c r="B60" s="156"/>
    </row>
    <row r="61" spans="1:14" ht="15" customHeight="1">
      <c r="A61" s="10"/>
      <c r="B61" s="156"/>
    </row>
    <row r="62" spans="1:14" ht="15" customHeight="1">
      <c r="A62" s="60" t="s">
        <v>8</v>
      </c>
      <c r="B62" s="156"/>
    </row>
    <row r="63" spans="1:14" ht="15" customHeight="1">
      <c r="A63" s="116" t="s">
        <v>1886</v>
      </c>
      <c r="B63" s="156"/>
    </row>
    <row r="64" spans="1:14">
      <c r="A64" s="52"/>
      <c r="B64" s="1589"/>
      <c r="C64" s="1589"/>
      <c r="D64" s="1589"/>
      <c r="E64" s="1589"/>
      <c r="F64" s="1589"/>
      <c r="G64" s="1589"/>
      <c r="H64" s="1589"/>
      <c r="I64" s="1589"/>
    </row>
    <row r="65" spans="1:9" s="1" customFormat="1">
      <c r="A65" s="52"/>
      <c r="B65" s="1589"/>
      <c r="C65" s="1589"/>
      <c r="D65" s="1589"/>
      <c r="E65" s="1589"/>
      <c r="F65" s="1589"/>
      <c r="G65" s="1589"/>
      <c r="H65" s="1589"/>
      <c r="I65" s="1589"/>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46" customWidth="1"/>
    <col min="12" max="12" width="9.140625" style="261"/>
    <col min="13" max="13" width="17.7109375" style="261" customWidth="1"/>
    <col min="14" max="14" width="19.42578125" style="261" customWidth="1"/>
    <col min="15" max="16384" width="9.140625" style="1"/>
  </cols>
  <sheetData>
    <row r="1" spans="1:14" ht="18.75">
      <c r="A1" s="47" t="s">
        <v>1890</v>
      </c>
      <c r="B1" s="156"/>
      <c r="C1" s="156"/>
      <c r="D1" s="156"/>
      <c r="E1" s="156"/>
      <c r="F1" s="156"/>
      <c r="G1" s="156"/>
      <c r="J1" s="196"/>
    </row>
    <row r="2" spans="1:14" ht="15.75">
      <c r="A2" s="47"/>
      <c r="B2" s="156"/>
      <c r="C2" s="156"/>
      <c r="D2" s="156"/>
      <c r="E2" s="156"/>
      <c r="F2" s="156"/>
      <c r="G2" s="156"/>
      <c r="J2" s="196"/>
    </row>
    <row r="3" spans="1:14" ht="13.5" thickBot="1">
      <c r="A3" s="1547" t="s">
        <v>0</v>
      </c>
      <c r="B3" s="1578"/>
      <c r="C3" s="1578"/>
      <c r="D3" s="1580"/>
      <c r="E3" s="1580"/>
      <c r="F3" s="1580"/>
      <c r="G3" s="1580"/>
      <c r="H3" s="1580"/>
      <c r="I3" s="376" t="s">
        <v>46</v>
      </c>
      <c r="J3" s="357"/>
      <c r="L3" s="261" t="s">
        <v>1556</v>
      </c>
    </row>
    <row r="4" spans="1:14" s="14" customFormat="1" ht="39" thickTop="1">
      <c r="A4" s="649"/>
      <c r="B4" s="1581" t="s">
        <v>47</v>
      </c>
      <c r="C4" s="1581" t="s">
        <v>357</v>
      </c>
      <c r="D4" s="1581" t="s">
        <v>359</v>
      </c>
      <c r="E4" s="2167" t="s">
        <v>50</v>
      </c>
      <c r="F4" s="1581" t="s">
        <v>51</v>
      </c>
      <c r="G4" s="1581" t="s">
        <v>14</v>
      </c>
      <c r="H4" s="1581" t="s">
        <v>12</v>
      </c>
      <c r="I4" s="1581" t="s">
        <v>15</v>
      </c>
      <c r="J4" s="258"/>
      <c r="K4" s="1552" t="s">
        <v>1545</v>
      </c>
      <c r="L4" s="1553" t="s">
        <v>1546</v>
      </c>
      <c r="M4" s="1554" t="s">
        <v>1547</v>
      </c>
      <c r="N4" s="1554" t="s">
        <v>1548</v>
      </c>
    </row>
    <row r="5" spans="1:14" s="14" customFormat="1">
      <c r="A5" s="24">
        <v>1970</v>
      </c>
      <c r="B5" s="393">
        <v>105.84</v>
      </c>
      <c r="C5" s="393">
        <v>55.44</v>
      </c>
      <c r="D5" s="393">
        <v>0</v>
      </c>
      <c r="E5" s="393">
        <v>309.95999999999998</v>
      </c>
      <c r="F5" s="393">
        <v>0</v>
      </c>
      <c r="G5" s="393">
        <v>0</v>
      </c>
      <c r="H5" s="393">
        <v>1418.76</v>
      </c>
      <c r="I5" s="1595">
        <v>1890</v>
      </c>
      <c r="J5" s="258"/>
      <c r="K5" s="1546">
        <v>155.40048640831009</v>
      </c>
      <c r="L5" s="1559">
        <v>56.746326759573407</v>
      </c>
      <c r="M5" s="261">
        <v>33.306120553100769</v>
      </c>
      <c r="N5" s="1546">
        <v>273.8511817103531</v>
      </c>
    </row>
    <row r="6" spans="1:14" s="14" customFormat="1">
      <c r="A6" s="24">
        <v>1971</v>
      </c>
      <c r="B6" s="393">
        <v>90.72</v>
      </c>
      <c r="C6" s="393">
        <v>40.32</v>
      </c>
      <c r="D6" s="393">
        <v>0</v>
      </c>
      <c r="E6" s="393">
        <v>320.04000000000002</v>
      </c>
      <c r="F6" s="393">
        <v>0</v>
      </c>
      <c r="G6" s="393">
        <v>0</v>
      </c>
      <c r="H6" s="393">
        <v>1544.76</v>
      </c>
      <c r="I6" s="1595">
        <v>1995.8400000000001</v>
      </c>
      <c r="J6" s="258"/>
      <c r="K6" s="1546">
        <v>164.10291364717546</v>
      </c>
      <c r="L6" s="1559">
        <v>59.679737590282187</v>
      </c>
      <c r="M6" s="261">
        <v>33.442506294213132</v>
      </c>
      <c r="N6" s="1546">
        <v>274.97257909172976</v>
      </c>
    </row>
    <row r="7" spans="1:14" s="14" customFormat="1">
      <c r="A7" s="24">
        <v>1972</v>
      </c>
      <c r="B7" s="393">
        <v>75.599999999999994</v>
      </c>
      <c r="C7" s="393">
        <v>27.72</v>
      </c>
      <c r="D7" s="393">
        <v>0</v>
      </c>
      <c r="E7" s="393">
        <v>330.12</v>
      </c>
      <c r="F7" s="393">
        <v>0</v>
      </c>
      <c r="G7" s="393">
        <v>0</v>
      </c>
      <c r="H7" s="393">
        <v>1706.04</v>
      </c>
      <c r="I7" s="1595">
        <v>2139.48</v>
      </c>
      <c r="J7" s="258"/>
      <c r="K7" s="1546">
        <v>175.91335061420702</v>
      </c>
      <c r="L7" s="1559">
        <v>61.6016274448845</v>
      </c>
      <c r="M7" s="261">
        <v>34.730900606712233</v>
      </c>
      <c r="N7" s="1546">
        <v>285.56607659691815</v>
      </c>
    </row>
    <row r="8" spans="1:14" s="14" customFormat="1">
      <c r="A8" s="24">
        <v>1973</v>
      </c>
      <c r="B8" s="393">
        <v>60.48</v>
      </c>
      <c r="C8" s="393">
        <v>32.76</v>
      </c>
      <c r="D8" s="393">
        <v>0</v>
      </c>
      <c r="E8" s="393">
        <v>342.72</v>
      </c>
      <c r="F8" s="393">
        <v>0</v>
      </c>
      <c r="G8" s="393">
        <v>0</v>
      </c>
      <c r="H8" s="393">
        <v>1789.2</v>
      </c>
      <c r="I8" s="1595">
        <v>2225.16</v>
      </c>
      <c r="J8" s="258"/>
      <c r="K8" s="1546">
        <v>182.95817266471707</v>
      </c>
      <c r="L8" s="1559">
        <v>63.624669397097442</v>
      </c>
      <c r="M8" s="261">
        <v>34.97322691159652</v>
      </c>
      <c r="N8" s="1546">
        <v>287.55854356244976</v>
      </c>
    </row>
    <row r="9" spans="1:14" s="14" customFormat="1">
      <c r="A9" s="24">
        <v>1974</v>
      </c>
      <c r="B9" s="393">
        <v>45.36</v>
      </c>
      <c r="C9" s="393">
        <v>27.72</v>
      </c>
      <c r="D9" s="393">
        <v>0</v>
      </c>
      <c r="E9" s="393">
        <v>340.2</v>
      </c>
      <c r="F9" s="393">
        <v>0</v>
      </c>
      <c r="G9" s="393">
        <v>0</v>
      </c>
      <c r="H9" s="393">
        <v>1469.16</v>
      </c>
      <c r="I9" s="1595">
        <v>1882.44</v>
      </c>
      <c r="J9" s="258"/>
      <c r="K9" s="1546">
        <v>154.77888446267684</v>
      </c>
      <c r="L9" s="1559">
        <v>64.332734080371992</v>
      </c>
      <c r="M9" s="261">
        <v>29.260997949321343</v>
      </c>
      <c r="N9" s="1546">
        <v>240.59118064111647</v>
      </c>
    </row>
    <row r="10" spans="1:14" s="14" customFormat="1">
      <c r="A10" s="24">
        <v>1975</v>
      </c>
      <c r="B10" s="393">
        <v>27.72</v>
      </c>
      <c r="C10" s="393">
        <v>20.16</v>
      </c>
      <c r="D10" s="393">
        <v>0</v>
      </c>
      <c r="E10" s="393">
        <v>312.48</v>
      </c>
      <c r="F10" s="393">
        <v>0</v>
      </c>
      <c r="G10" s="393">
        <v>0</v>
      </c>
      <c r="H10" s="393">
        <v>1481.76</v>
      </c>
      <c r="I10" s="1595">
        <v>1842.12</v>
      </c>
      <c r="J10" s="258"/>
      <c r="K10" s="1546">
        <v>151.46367408596623</v>
      </c>
      <c r="L10" s="1559">
        <v>59.376281297450248</v>
      </c>
      <c r="M10" s="261">
        <v>31.024509446318334</v>
      </c>
      <c r="N10" s="1546">
        <v>255.09120944640637</v>
      </c>
    </row>
    <row r="11" spans="1:14" s="14" customFormat="1">
      <c r="A11" s="24">
        <v>1976</v>
      </c>
      <c r="B11" s="393">
        <v>22.68</v>
      </c>
      <c r="C11" s="393">
        <v>15.12</v>
      </c>
      <c r="D11" s="393">
        <v>0</v>
      </c>
      <c r="E11" s="393">
        <v>312.48</v>
      </c>
      <c r="F11" s="393">
        <v>0</v>
      </c>
      <c r="G11" s="393">
        <v>0</v>
      </c>
      <c r="H11" s="393">
        <v>1401.12</v>
      </c>
      <c r="I11" s="1595">
        <v>1751.3999999999999</v>
      </c>
      <c r="J11" s="258"/>
      <c r="K11" s="1546">
        <v>144.00445073836735</v>
      </c>
      <c r="L11" s="1559">
        <v>54.520980612139155</v>
      </c>
      <c r="M11" s="261">
        <v>32.123413415092699</v>
      </c>
      <c r="N11" s="1546">
        <v>264.12667035982219</v>
      </c>
    </row>
    <row r="12" spans="1:14" s="14" customFormat="1">
      <c r="A12" s="24">
        <v>1977</v>
      </c>
      <c r="B12" s="393">
        <v>20.16</v>
      </c>
      <c r="C12" s="393">
        <v>12.6</v>
      </c>
      <c r="D12" s="393">
        <v>0</v>
      </c>
      <c r="E12" s="393">
        <v>340.2</v>
      </c>
      <c r="F12" s="393">
        <v>0</v>
      </c>
      <c r="G12" s="393">
        <v>0</v>
      </c>
      <c r="H12" s="393">
        <v>1479.24</v>
      </c>
      <c r="I12" s="1595">
        <v>1852.2</v>
      </c>
      <c r="J12" s="258"/>
      <c r="K12" s="1546">
        <v>152.29247668014389</v>
      </c>
      <c r="L12" s="1559">
        <v>61.6016274448845</v>
      </c>
      <c r="M12" s="261">
        <v>30.067387451040627</v>
      </c>
      <c r="N12" s="1546">
        <v>247.2215150750705</v>
      </c>
    </row>
    <row r="13" spans="1:14" s="14" customFormat="1">
      <c r="A13" s="24">
        <v>1978</v>
      </c>
      <c r="B13" s="393">
        <v>17.64</v>
      </c>
      <c r="C13" s="393">
        <v>7.56</v>
      </c>
      <c r="D13" s="393">
        <v>0</v>
      </c>
      <c r="E13" s="393">
        <v>345.24</v>
      </c>
      <c r="F13" s="393">
        <v>0</v>
      </c>
      <c r="G13" s="393">
        <v>0</v>
      </c>
      <c r="H13" s="393">
        <v>1474.2</v>
      </c>
      <c r="I13" s="1595">
        <v>1844.64</v>
      </c>
      <c r="J13" s="258"/>
      <c r="K13" s="1546">
        <v>151.67087473451068</v>
      </c>
      <c r="L13" s="1559">
        <v>66.25462393497429</v>
      </c>
      <c r="M13" s="261">
        <v>27.841679424675704</v>
      </c>
      <c r="N13" s="1546">
        <v>228.92119179993878</v>
      </c>
    </row>
    <row r="14" spans="1:14" s="14" customFormat="1">
      <c r="A14" s="24">
        <v>1979</v>
      </c>
      <c r="B14" s="393">
        <v>22.68</v>
      </c>
      <c r="C14" s="393">
        <v>10.08</v>
      </c>
      <c r="D14" s="393">
        <v>0</v>
      </c>
      <c r="E14" s="393">
        <v>352.8</v>
      </c>
      <c r="F14" s="393">
        <v>0</v>
      </c>
      <c r="G14" s="393">
        <v>0</v>
      </c>
      <c r="H14" s="393">
        <v>1459.08</v>
      </c>
      <c r="I14" s="1595">
        <v>1844.6399999999999</v>
      </c>
      <c r="J14" s="258"/>
      <c r="K14" s="1546">
        <v>151.67087473451065</v>
      </c>
      <c r="L14" s="1559">
        <v>65.243102958867809</v>
      </c>
      <c r="M14" s="261">
        <v>28.273333369244316</v>
      </c>
      <c r="N14" s="1546">
        <v>232.47035756427894</v>
      </c>
    </row>
    <row r="15" spans="1:14" s="14" customFormat="1">
      <c r="A15" s="24">
        <v>1980</v>
      </c>
      <c r="B15" s="393">
        <v>20.16</v>
      </c>
      <c r="C15" s="393">
        <v>5.04</v>
      </c>
      <c r="D15" s="393">
        <v>0</v>
      </c>
      <c r="E15" s="393">
        <v>342.72</v>
      </c>
      <c r="F15" s="393">
        <v>0</v>
      </c>
      <c r="G15" s="393">
        <v>0</v>
      </c>
      <c r="H15" s="393">
        <v>1128.96</v>
      </c>
      <c r="I15" s="1595">
        <v>1496.88</v>
      </c>
      <c r="J15" s="258"/>
      <c r="K15" s="1546">
        <v>123.07718523538161</v>
      </c>
      <c r="L15" s="1559">
        <v>72.42490188922379</v>
      </c>
      <c r="M15" s="261">
        <v>20.668029378756025</v>
      </c>
      <c r="N15" s="1546">
        <v>169.93766235766822</v>
      </c>
    </row>
    <row r="16" spans="1:14" s="14" customFormat="1">
      <c r="A16" s="24">
        <v>1981</v>
      </c>
      <c r="B16" s="393">
        <v>17.64</v>
      </c>
      <c r="C16" s="393">
        <v>5.04</v>
      </c>
      <c r="D16" s="393">
        <v>0</v>
      </c>
      <c r="E16" s="393">
        <v>325.08</v>
      </c>
      <c r="F16" s="393">
        <v>0</v>
      </c>
      <c r="G16" s="393">
        <v>0</v>
      </c>
      <c r="H16" s="393">
        <v>1055.8800000000001</v>
      </c>
      <c r="I16" s="1595">
        <v>1403.64</v>
      </c>
      <c r="J16" s="258"/>
      <c r="K16" s="1546">
        <v>115.4107612392383</v>
      </c>
      <c r="L16" s="1559">
        <v>74.346791743826117</v>
      </c>
      <c r="M16" s="261">
        <v>18.879631078587337</v>
      </c>
      <c r="N16" s="1546">
        <v>155.2330080858159</v>
      </c>
    </row>
    <row r="17" spans="1:14" s="14" customFormat="1">
      <c r="A17" s="24">
        <v>1982</v>
      </c>
      <c r="B17" s="393">
        <v>17.64</v>
      </c>
      <c r="C17" s="393">
        <v>5.04</v>
      </c>
      <c r="D17" s="393">
        <v>0</v>
      </c>
      <c r="E17" s="393">
        <v>330.12</v>
      </c>
      <c r="F17" s="393">
        <v>0</v>
      </c>
      <c r="G17" s="393">
        <v>0</v>
      </c>
      <c r="H17" s="393">
        <v>1053.3599999999999</v>
      </c>
      <c r="I17" s="1595">
        <v>1406.1599999999999</v>
      </c>
      <c r="J17" s="258"/>
      <c r="K17" s="1546">
        <v>115.61796188778271</v>
      </c>
      <c r="L17" s="1559">
        <v>80.51706969807563</v>
      </c>
      <c r="M17" s="261">
        <v>17.464122890622374</v>
      </c>
      <c r="N17" s="1546">
        <v>143.59434877763067</v>
      </c>
    </row>
    <row r="18" spans="1:14" s="14" customFormat="1">
      <c r="A18" s="24">
        <v>1983</v>
      </c>
      <c r="B18" s="393">
        <v>17.64</v>
      </c>
      <c r="C18" s="393">
        <v>5.04</v>
      </c>
      <c r="D18" s="393">
        <v>27.72</v>
      </c>
      <c r="E18" s="393">
        <v>320.04000000000002</v>
      </c>
      <c r="F18" s="393">
        <v>0</v>
      </c>
      <c r="G18" s="393">
        <v>0</v>
      </c>
      <c r="H18" s="393">
        <v>1055.8800000000001</v>
      </c>
      <c r="I18" s="1595">
        <v>1426.3200000000002</v>
      </c>
      <c r="J18" s="258"/>
      <c r="K18" s="1546">
        <v>117.27556707613802</v>
      </c>
      <c r="L18" s="1559">
        <v>76.167529500817764</v>
      </c>
      <c r="M18" s="261">
        <v>18.7260898357572</v>
      </c>
      <c r="N18" s="1546">
        <v>153.97055391546988</v>
      </c>
    </row>
    <row r="19" spans="1:14" s="14" customFormat="1">
      <c r="A19" s="24">
        <v>1984</v>
      </c>
      <c r="B19" s="393">
        <v>17.64</v>
      </c>
      <c r="C19" s="393">
        <v>5.04</v>
      </c>
      <c r="D19" s="393">
        <v>32.76</v>
      </c>
      <c r="E19" s="393">
        <v>322.56</v>
      </c>
      <c r="F19" s="393">
        <v>0</v>
      </c>
      <c r="G19" s="393">
        <v>0</v>
      </c>
      <c r="H19" s="393">
        <v>1008</v>
      </c>
      <c r="I19" s="1595">
        <v>1386</v>
      </c>
      <c r="J19" s="258"/>
      <c r="K19" s="1546">
        <v>113.96035669942741</v>
      </c>
      <c r="L19" s="1559">
        <v>92.048408825689478</v>
      </c>
      <c r="M19" s="261">
        <v>15.057294500599623</v>
      </c>
      <c r="N19" s="1546">
        <v>123.80480896224095</v>
      </c>
    </row>
    <row r="20" spans="1:14" s="14" customFormat="1">
      <c r="A20" s="24">
        <v>1985</v>
      </c>
      <c r="B20" s="393">
        <v>17.64</v>
      </c>
      <c r="C20" s="393">
        <v>5.04</v>
      </c>
      <c r="D20" s="393">
        <v>50.4</v>
      </c>
      <c r="E20" s="393">
        <v>347.76</v>
      </c>
      <c r="F20" s="393">
        <v>0</v>
      </c>
      <c r="G20" s="393">
        <v>0</v>
      </c>
      <c r="H20" s="393">
        <v>1000.44</v>
      </c>
      <c r="I20" s="1595">
        <v>1421.28</v>
      </c>
      <c r="J20" s="258"/>
      <c r="K20" s="1546">
        <v>116.86116577904919</v>
      </c>
      <c r="L20" s="1559">
        <v>87.193108140378399</v>
      </c>
      <c r="M20" s="261">
        <v>16.300370870043764</v>
      </c>
      <c r="N20" s="1546">
        <v>134.02569110267987</v>
      </c>
    </row>
    <row r="21" spans="1:14" s="14" customFormat="1">
      <c r="A21" s="24">
        <v>1986</v>
      </c>
      <c r="B21" s="393">
        <v>7.56</v>
      </c>
      <c r="C21" s="393">
        <v>12.6</v>
      </c>
      <c r="D21" s="393">
        <v>63</v>
      </c>
      <c r="E21" s="393">
        <v>345.24</v>
      </c>
      <c r="F21" s="393">
        <v>0</v>
      </c>
      <c r="G21" s="393">
        <v>0</v>
      </c>
      <c r="H21" s="393">
        <v>995.4</v>
      </c>
      <c r="I21" s="1595">
        <v>1423.8</v>
      </c>
      <c r="J21" s="258"/>
      <c r="K21" s="1546">
        <v>117.06836642759359</v>
      </c>
      <c r="L21" s="1559">
        <v>87.294260237989036</v>
      </c>
      <c r="M21" s="261">
        <v>16.310350716282095</v>
      </c>
      <c r="N21" s="1546">
        <v>134.10774787303527</v>
      </c>
    </row>
    <row r="22" spans="1:14" s="14" customFormat="1">
      <c r="A22" s="24">
        <v>1987</v>
      </c>
      <c r="B22" s="393">
        <v>10.08</v>
      </c>
      <c r="C22" s="393">
        <v>12.6</v>
      </c>
      <c r="D22" s="393">
        <v>73.08</v>
      </c>
      <c r="E22" s="393">
        <v>352.8</v>
      </c>
      <c r="F22" s="393">
        <v>0</v>
      </c>
      <c r="G22" s="393">
        <v>0</v>
      </c>
      <c r="H22" s="393">
        <v>922.32</v>
      </c>
      <c r="I22" s="1595">
        <v>1370.88</v>
      </c>
      <c r="J22" s="258"/>
      <c r="K22" s="1546">
        <v>112.71715280816093</v>
      </c>
      <c r="L22" s="1559">
        <v>85.271218285776087</v>
      </c>
      <c r="M22" s="261">
        <v>16.076702403918553</v>
      </c>
      <c r="N22" s="1546">
        <v>132.18663351378791</v>
      </c>
    </row>
    <row r="23" spans="1:14" s="14" customFormat="1">
      <c r="A23" s="24">
        <v>1988</v>
      </c>
      <c r="B23" s="393">
        <v>10.08</v>
      </c>
      <c r="C23" s="393">
        <v>7.56</v>
      </c>
      <c r="D23" s="393">
        <v>75.599999999999994</v>
      </c>
      <c r="E23" s="393">
        <v>352.8</v>
      </c>
      <c r="F23" s="393">
        <v>0</v>
      </c>
      <c r="G23" s="393">
        <v>73.08</v>
      </c>
      <c r="H23" s="393">
        <v>904.68</v>
      </c>
      <c r="I23" s="1595">
        <v>1423.8</v>
      </c>
      <c r="J23" s="258"/>
      <c r="K23" s="1546">
        <v>117.06836642759359</v>
      </c>
      <c r="L23" s="1559">
        <v>85.776978773829327</v>
      </c>
      <c r="M23" s="261">
        <v>16.598859278480479</v>
      </c>
      <c r="N23" s="1546">
        <v>136.47993680946865</v>
      </c>
    </row>
    <row r="24" spans="1:14" s="14" customFormat="1">
      <c r="A24" s="24">
        <v>1989</v>
      </c>
      <c r="B24" s="393">
        <v>7.56</v>
      </c>
      <c r="C24" s="393">
        <v>7.56</v>
      </c>
      <c r="D24" s="393">
        <v>80.64</v>
      </c>
      <c r="E24" s="393">
        <v>340.2</v>
      </c>
      <c r="F24" s="393">
        <v>0</v>
      </c>
      <c r="G24" s="393">
        <v>73.08</v>
      </c>
      <c r="H24" s="393">
        <v>829.08</v>
      </c>
      <c r="I24" s="1595">
        <v>1338.12</v>
      </c>
      <c r="J24" s="258"/>
      <c r="K24" s="1546">
        <v>110.02354437708352</v>
      </c>
      <c r="L24" s="1559">
        <v>90.531127361529755</v>
      </c>
      <c r="M24" s="261">
        <v>14.780772525413395</v>
      </c>
      <c r="N24" s="1546">
        <v>121.53117671639299</v>
      </c>
    </row>
    <row r="25" spans="1:14" s="14" customFormat="1">
      <c r="A25" s="24">
        <v>1990</v>
      </c>
      <c r="B25" s="393">
        <v>12.6</v>
      </c>
      <c r="C25" s="393">
        <v>7.56</v>
      </c>
      <c r="D25" s="393">
        <v>85.68</v>
      </c>
      <c r="E25" s="393">
        <v>332.64</v>
      </c>
      <c r="F25" s="393">
        <v>0</v>
      </c>
      <c r="G25" s="393">
        <v>73.08</v>
      </c>
      <c r="H25" s="393">
        <v>831.6</v>
      </c>
      <c r="I25" s="1595">
        <v>1343.16</v>
      </c>
      <c r="J25" s="258"/>
      <c r="K25" s="1546">
        <v>110.43794567417238</v>
      </c>
      <c r="L25" s="1559">
        <v>91.84610463046819</v>
      </c>
      <c r="M25" s="261">
        <v>14.624027936775802</v>
      </c>
      <c r="N25" s="1546">
        <v>120.24238384252249</v>
      </c>
    </row>
    <row r="26" spans="1:14" s="14" customFormat="1">
      <c r="A26" s="24">
        <v>1991</v>
      </c>
      <c r="B26" s="393">
        <v>12.6</v>
      </c>
      <c r="C26" s="393">
        <v>5.04</v>
      </c>
      <c r="D26" s="393">
        <v>88.2</v>
      </c>
      <c r="E26" s="393">
        <v>337.68</v>
      </c>
      <c r="F26" s="393">
        <v>0</v>
      </c>
      <c r="G26" s="393">
        <v>73.08</v>
      </c>
      <c r="H26" s="393">
        <v>851.76</v>
      </c>
      <c r="I26" s="1595">
        <v>1368.3600000000001</v>
      </c>
      <c r="J26" s="258"/>
      <c r="K26" s="1546">
        <v>112.50995215961652</v>
      </c>
      <c r="L26" s="1559">
        <v>96.397949022947344</v>
      </c>
      <c r="M26" s="261">
        <v>14.194907815665919</v>
      </c>
      <c r="N26" s="1546">
        <v>116.71405180294214</v>
      </c>
    </row>
    <row r="27" spans="1:14" s="14" customFormat="1">
      <c r="A27" s="24">
        <v>1992</v>
      </c>
      <c r="B27" s="393">
        <v>7.56</v>
      </c>
      <c r="C27" s="393">
        <v>2.52</v>
      </c>
      <c r="D27" s="393">
        <v>100.8</v>
      </c>
      <c r="E27" s="393">
        <v>330.12</v>
      </c>
      <c r="F27" s="393">
        <v>0</v>
      </c>
      <c r="G27" s="393">
        <v>73.08</v>
      </c>
      <c r="H27" s="393">
        <v>841.68</v>
      </c>
      <c r="I27" s="1595">
        <v>1355.76</v>
      </c>
      <c r="J27" s="258"/>
      <c r="K27" s="1546">
        <v>111.47394891689444</v>
      </c>
      <c r="L27" s="1559">
        <v>100.44403292737326</v>
      </c>
      <c r="M27" s="261">
        <v>13.497665918893276</v>
      </c>
      <c r="N27" s="1546">
        <v>110.98115604089338</v>
      </c>
    </row>
    <row r="28" spans="1:14" s="14" customFormat="1">
      <c r="A28" s="24">
        <v>1993</v>
      </c>
      <c r="B28" s="393">
        <v>9</v>
      </c>
      <c r="C28" s="393">
        <v>0</v>
      </c>
      <c r="D28" s="393">
        <v>110</v>
      </c>
      <c r="E28" s="393">
        <v>337</v>
      </c>
      <c r="F28" s="393">
        <v>0</v>
      </c>
      <c r="G28" s="393">
        <v>72</v>
      </c>
      <c r="H28" s="393">
        <v>851</v>
      </c>
      <c r="I28" s="1595">
        <v>1379</v>
      </c>
      <c r="J28" s="258"/>
      <c r="K28" s="1546">
        <v>113.38479934235959</v>
      </c>
      <c r="L28" s="1559">
        <v>92.25071302091078</v>
      </c>
      <c r="M28" s="261">
        <v>14.948393945610126</v>
      </c>
      <c r="N28" s="1546">
        <v>122.90940159634134</v>
      </c>
    </row>
    <row r="29" spans="1:14" s="14" customFormat="1">
      <c r="A29" s="24">
        <v>1994</v>
      </c>
      <c r="B29" s="393">
        <v>9</v>
      </c>
      <c r="C29" s="393">
        <v>0</v>
      </c>
      <c r="D29" s="393">
        <v>106</v>
      </c>
      <c r="E29" s="393">
        <v>329</v>
      </c>
      <c r="F29" s="393">
        <v>0</v>
      </c>
      <c r="G29" s="393">
        <v>72</v>
      </c>
      <c r="H29" s="393">
        <v>855</v>
      </c>
      <c r="I29" s="1595">
        <v>1371</v>
      </c>
      <c r="J29" s="258"/>
      <c r="K29" s="1546">
        <v>112.72701950571064</v>
      </c>
      <c r="L29" s="1559">
        <v>91.138039947193647</v>
      </c>
      <c r="M29" s="261">
        <v>15.043114826634104</v>
      </c>
      <c r="N29" s="1546">
        <v>123.68822016693129</v>
      </c>
    </row>
    <row r="30" spans="1:14" s="14" customFormat="1">
      <c r="A30" s="24">
        <v>1995</v>
      </c>
      <c r="B30" s="393">
        <v>9</v>
      </c>
      <c r="C30" s="393">
        <v>0</v>
      </c>
      <c r="D30" s="393">
        <v>104</v>
      </c>
      <c r="E30" s="393">
        <v>326</v>
      </c>
      <c r="F30" s="393">
        <v>0</v>
      </c>
      <c r="G30" s="393">
        <v>72</v>
      </c>
      <c r="H30" s="393">
        <v>821</v>
      </c>
      <c r="I30" s="1595">
        <v>1332</v>
      </c>
      <c r="J30" s="258"/>
      <c r="K30" s="1546">
        <v>109.52034280204713</v>
      </c>
      <c r="L30" s="1559">
        <v>89.216150092591334</v>
      </c>
      <c r="M30" s="261">
        <v>14.930032271260398</v>
      </c>
      <c r="N30" s="1546">
        <v>122.75842735691178</v>
      </c>
    </row>
    <row r="31" spans="1:14" s="14" customFormat="1">
      <c r="A31" s="24">
        <v>1996</v>
      </c>
      <c r="B31" s="1595">
        <v>8.9778911519352729</v>
      </c>
      <c r="C31" s="1595">
        <v>0</v>
      </c>
      <c r="D31" s="1595">
        <v>121.84006878761822</v>
      </c>
      <c r="E31" s="1595">
        <v>328.95947999999999</v>
      </c>
      <c r="F31" s="1595">
        <v>0</v>
      </c>
      <c r="G31" s="1595">
        <v>72</v>
      </c>
      <c r="H31" s="1595">
        <v>895.10612225218335</v>
      </c>
      <c r="I31" s="1595">
        <v>1426.8835621917369</v>
      </c>
      <c r="J31" s="258"/>
      <c r="K31" s="1546">
        <v>117.32190455694081</v>
      </c>
      <c r="L31" s="1559">
        <v>86.586195554714493</v>
      </c>
      <c r="M31" s="261">
        <v>16.479342383048554</v>
      </c>
      <c r="N31" s="1546">
        <v>135.49723926004367</v>
      </c>
    </row>
    <row r="32" spans="1:14" s="14" customFormat="1">
      <c r="A32" s="24">
        <v>1997</v>
      </c>
      <c r="B32" s="1595">
        <v>4.8608911214694803</v>
      </c>
      <c r="C32" s="1595">
        <v>0</v>
      </c>
      <c r="D32" s="1595">
        <v>123.81771281169389</v>
      </c>
      <c r="E32" s="1595">
        <v>327.60103181427343</v>
      </c>
      <c r="F32" s="1595">
        <v>0</v>
      </c>
      <c r="G32" s="1595">
        <v>72</v>
      </c>
      <c r="H32" s="1595">
        <v>816.55487603287509</v>
      </c>
      <c r="I32" s="1595">
        <v>1344.8345117803119</v>
      </c>
      <c r="J32" s="258"/>
      <c r="K32" s="1546">
        <v>110.57562818483741</v>
      </c>
      <c r="L32" s="1559">
        <v>89.620758483033924</v>
      </c>
      <c r="M32" s="261">
        <v>15.005837202715732</v>
      </c>
      <c r="N32" s="1546">
        <v>123.38171429978519</v>
      </c>
    </row>
    <row r="33" spans="1:14" s="14" customFormat="1" ht="15" customHeight="1">
      <c r="A33" s="16">
        <v>1998</v>
      </c>
      <c r="B33" s="1595">
        <v>6.1320541249943439</v>
      </c>
      <c r="C33" s="1595">
        <v>0</v>
      </c>
      <c r="D33" s="1595">
        <v>81.94325021496131</v>
      </c>
      <c r="E33" s="1595">
        <v>348.32330180567499</v>
      </c>
      <c r="F33" s="1595">
        <v>0</v>
      </c>
      <c r="G33" s="1595">
        <v>72.100000000000009</v>
      </c>
      <c r="H33" s="1595">
        <v>850.74677497714504</v>
      </c>
      <c r="I33" s="1595">
        <v>1359.2453811227756</v>
      </c>
      <c r="J33" s="1596"/>
      <c r="K33" s="1546">
        <v>111.76052559509426</v>
      </c>
      <c r="L33" s="1559">
        <v>92.714570858283437</v>
      </c>
      <c r="M33" s="261">
        <v>14.660536834069118</v>
      </c>
      <c r="N33" s="1546">
        <v>120.54256904874536</v>
      </c>
    </row>
    <row r="34" spans="1:14" ht="15" customHeight="1">
      <c r="A34" s="16">
        <v>1999</v>
      </c>
      <c r="B34" s="1595">
        <v>4.8837700441990624</v>
      </c>
      <c r="C34" s="1595">
        <v>0</v>
      </c>
      <c r="D34" s="1595">
        <v>99.312123817712802</v>
      </c>
      <c r="E34" s="1595">
        <v>359.41530524505589</v>
      </c>
      <c r="F34" s="1595">
        <v>0</v>
      </c>
      <c r="G34" s="1595">
        <v>72.400000000000006</v>
      </c>
      <c r="H34" s="1595">
        <v>750.52437820529019</v>
      </c>
      <c r="I34" s="1595">
        <v>1286.5355773122578</v>
      </c>
      <c r="J34" s="1596"/>
      <c r="K34" s="1546">
        <v>105.78214523593698</v>
      </c>
      <c r="L34" s="1559">
        <v>98.702594810379239</v>
      </c>
      <c r="M34" s="261">
        <v>13.034465606338548</v>
      </c>
      <c r="N34" s="1546">
        <v>107.17260821679359</v>
      </c>
    </row>
    <row r="35" spans="1:14" ht="30" customHeight="1">
      <c r="A35" s="24">
        <v>2000</v>
      </c>
      <c r="B35" s="1595">
        <v>4.8837700441990624</v>
      </c>
      <c r="C35" s="1595">
        <v>0</v>
      </c>
      <c r="D35" s="1595">
        <v>130.86844368013757</v>
      </c>
      <c r="E35" s="1595">
        <v>374.72055030094583</v>
      </c>
      <c r="F35" s="1595">
        <v>0</v>
      </c>
      <c r="G35" s="1595">
        <v>72.150000000000006</v>
      </c>
      <c r="H35" s="1595">
        <v>633.5896453967074</v>
      </c>
      <c r="I35" s="1595">
        <v>1216.2124094219898</v>
      </c>
      <c r="J35" s="1596"/>
      <c r="K35" s="1546">
        <v>100</v>
      </c>
      <c r="L35" s="1559">
        <v>100</v>
      </c>
      <c r="M35" s="261">
        <v>12.162124094219898</v>
      </c>
      <c r="N35" s="1546">
        <v>100</v>
      </c>
    </row>
    <row r="36" spans="1:14" ht="15" customHeight="1">
      <c r="A36" s="24">
        <v>2001</v>
      </c>
      <c r="B36" s="1595">
        <v>3.4632655010986912</v>
      </c>
      <c r="C36" s="1595">
        <v>0</v>
      </c>
      <c r="D36" s="1595">
        <v>200.25795356835769</v>
      </c>
      <c r="E36" s="1595">
        <v>352.53654342218397</v>
      </c>
      <c r="F36" s="1595">
        <v>7.2997368873602744</v>
      </c>
      <c r="G36" s="1595">
        <v>72.150000000000006</v>
      </c>
      <c r="H36" s="1595">
        <v>650.13419227902045</v>
      </c>
      <c r="I36" s="1595">
        <v>1285.8416916580211</v>
      </c>
      <c r="J36" s="1596"/>
      <c r="K36" s="1546">
        <v>105.72509223689988</v>
      </c>
      <c r="L36" s="1559">
        <v>94.311377245508979</v>
      </c>
      <c r="M36" s="261">
        <v>13.634003968691399</v>
      </c>
      <c r="N36" s="1546">
        <v>112.10216129245892</v>
      </c>
    </row>
    <row r="37" spans="1:14" ht="15" customHeight="1">
      <c r="A37" s="24">
        <v>2002</v>
      </c>
      <c r="B37" s="1595">
        <v>4.2066387098250466</v>
      </c>
      <c r="C37" s="1595">
        <v>0</v>
      </c>
      <c r="D37" s="1595">
        <v>201.70007231651107</v>
      </c>
      <c r="E37" s="1595">
        <v>347.77576693010741</v>
      </c>
      <c r="F37" s="1595">
        <v>0</v>
      </c>
      <c r="G37" s="1595">
        <v>72.150000000000006</v>
      </c>
      <c r="H37" s="1595">
        <v>563.01359102213928</v>
      </c>
      <c r="I37" s="1595">
        <v>1188.8460689785829</v>
      </c>
      <c r="J37" s="1596"/>
      <c r="K37" s="1546">
        <v>97.749871631682097</v>
      </c>
      <c r="L37" s="1559">
        <v>106.38722554890219</v>
      </c>
      <c r="M37" s="261">
        <v>11.174706952312759</v>
      </c>
      <c r="N37" s="1546">
        <v>91.881211421149587</v>
      </c>
    </row>
    <row r="38" spans="1:14" ht="15" customHeight="1">
      <c r="A38" s="24">
        <v>2003</v>
      </c>
      <c r="B38" s="1595">
        <v>4.3234898671949784</v>
      </c>
      <c r="C38" s="1595">
        <v>0</v>
      </c>
      <c r="D38" s="1595">
        <v>199.83379279863874</v>
      </c>
      <c r="E38" s="1595">
        <v>344.40318056749783</v>
      </c>
      <c r="F38" s="1595">
        <v>0</v>
      </c>
      <c r="G38" s="1595">
        <v>72.150000000000006</v>
      </c>
      <c r="H38" s="1595">
        <v>328.34551600102884</v>
      </c>
      <c r="I38" s="1595">
        <v>949.05597923436039</v>
      </c>
      <c r="J38" s="1596"/>
      <c r="K38" s="1546">
        <v>78.033735873933679</v>
      </c>
      <c r="L38" s="1559">
        <v>101.89620758483034</v>
      </c>
      <c r="M38" s="261">
        <v>9.3139480038474947</v>
      </c>
      <c r="N38" s="1546">
        <v>76.581589956593092</v>
      </c>
    </row>
    <row r="39" spans="1:14" ht="15" customHeight="1">
      <c r="A39" s="24">
        <v>2004</v>
      </c>
      <c r="B39" s="1595">
        <v>5.4155599763207789</v>
      </c>
      <c r="C39" s="1595">
        <v>0</v>
      </c>
      <c r="D39" s="1595">
        <v>202.45907506956294</v>
      </c>
      <c r="E39" s="1595">
        <v>347.71711246775584</v>
      </c>
      <c r="F39" s="1595">
        <v>0</v>
      </c>
      <c r="G39" s="1595">
        <v>73.84</v>
      </c>
      <c r="H39" s="1595">
        <v>276.58605156438682</v>
      </c>
      <c r="I39" s="1595">
        <v>906.01779907802643</v>
      </c>
      <c r="J39" s="1596"/>
      <c r="K39" s="1546">
        <v>74.495029984821088</v>
      </c>
      <c r="L39" s="1559">
        <v>99.500998003992009</v>
      </c>
      <c r="M39" s="261">
        <v>9.105615192338842</v>
      </c>
      <c r="N39" s="1546">
        <v>74.868625922558422</v>
      </c>
    </row>
    <row r="40" spans="1:14" ht="15" customHeight="1">
      <c r="A40" s="24">
        <v>2005</v>
      </c>
      <c r="B40" s="1595">
        <v>6.0189165950128976</v>
      </c>
      <c r="C40" s="1595">
        <v>0</v>
      </c>
      <c r="D40" s="1595">
        <v>194.42962262326722</v>
      </c>
      <c r="E40" s="1595">
        <v>344.08796216680992</v>
      </c>
      <c r="F40" s="1595">
        <v>0</v>
      </c>
      <c r="G40" s="1595">
        <v>80.63484204874878</v>
      </c>
      <c r="H40" s="1595">
        <v>381.65482262447233</v>
      </c>
      <c r="I40" s="1595">
        <v>1006.8261660583112</v>
      </c>
      <c r="J40" s="1596"/>
      <c r="K40" s="1546">
        <v>82.783743880463263</v>
      </c>
      <c r="L40" s="1559">
        <v>107.38522954091816</v>
      </c>
      <c r="M40" s="261">
        <v>9.3758347434054627</v>
      </c>
      <c r="N40" s="1546">
        <v>77.090438074557781</v>
      </c>
    </row>
    <row r="41" spans="1:14" ht="15" customHeight="1">
      <c r="A41" s="24">
        <v>2006</v>
      </c>
      <c r="B41" s="1595">
        <v>3.3438425527849431</v>
      </c>
      <c r="C41" s="1595">
        <v>0</v>
      </c>
      <c r="D41" s="1595">
        <v>173.09634203459674</v>
      </c>
      <c r="E41" s="1595">
        <v>344.7013901266161</v>
      </c>
      <c r="F41" s="1595">
        <v>0</v>
      </c>
      <c r="G41" s="1595">
        <v>89.53590606674878</v>
      </c>
      <c r="H41" s="1595">
        <v>305.83079125224793</v>
      </c>
      <c r="I41" s="1595">
        <v>916.50827203299446</v>
      </c>
      <c r="J41" s="1596"/>
      <c r="K41" s="1546">
        <v>75.357582683157204</v>
      </c>
      <c r="L41" s="1559">
        <v>100.99800399201597</v>
      </c>
      <c r="M41" s="261">
        <v>9.0745186618286606</v>
      </c>
      <c r="N41" s="1546">
        <v>74.612942538066733</v>
      </c>
    </row>
    <row r="42" spans="1:14" ht="15" customHeight="1">
      <c r="A42" s="24">
        <v>2007</v>
      </c>
      <c r="B42" s="1595">
        <v>2.6750740422279544</v>
      </c>
      <c r="C42" s="1595">
        <v>0</v>
      </c>
      <c r="D42" s="1595">
        <v>171.83468760212867</v>
      </c>
      <c r="E42" s="1595">
        <v>348.65506227782828</v>
      </c>
      <c r="F42" s="1595">
        <v>0</v>
      </c>
      <c r="G42" s="1595">
        <v>89.436498808248786</v>
      </c>
      <c r="H42" s="1595">
        <v>294.37351313668421</v>
      </c>
      <c r="I42" s="1595">
        <v>906.97483586711792</v>
      </c>
      <c r="J42" s="1596"/>
      <c r="K42" s="1546">
        <v>74.573719922670548</v>
      </c>
      <c r="L42" s="1559">
        <v>97.205588822355296</v>
      </c>
      <c r="M42" s="261">
        <v>9.3304803443413977</v>
      </c>
      <c r="N42" s="1546">
        <v>76.717522959461903</v>
      </c>
    </row>
    <row r="43" spans="1:14" ht="15" customHeight="1">
      <c r="A43" s="24" t="s">
        <v>1557</v>
      </c>
      <c r="B43" s="1595">
        <v>3.3438425527849431</v>
      </c>
      <c r="C43" s="1595">
        <v>0</v>
      </c>
      <c r="D43" s="1595">
        <v>121.51903559286094</v>
      </c>
      <c r="E43" s="1595">
        <v>349.68680955632266</v>
      </c>
      <c r="F43" s="1595">
        <v>0</v>
      </c>
      <c r="G43" s="1595">
        <v>140.31923932198671</v>
      </c>
      <c r="H43" s="1595">
        <v>299.62551585225179</v>
      </c>
      <c r="I43" s="1595">
        <v>914.49444287620713</v>
      </c>
      <c r="J43" s="1596"/>
      <c r="K43" s="1546">
        <v>75.192000656433407</v>
      </c>
      <c r="L43" s="1559">
        <v>103.89221556886226</v>
      </c>
      <c r="M43" s="261">
        <v>8.8023384415173851</v>
      </c>
      <c r="N43" s="1546">
        <v>72.375009277373962</v>
      </c>
    </row>
    <row r="44" spans="1:14" ht="15" customHeight="1">
      <c r="A44" s="24">
        <v>2009</v>
      </c>
      <c r="B44" s="1595">
        <v>0</v>
      </c>
      <c r="C44" s="1595">
        <v>0</v>
      </c>
      <c r="D44" s="1595">
        <v>126.2102570763701</v>
      </c>
      <c r="E44" s="1595">
        <v>326.79304460903182</v>
      </c>
      <c r="F44" s="1595">
        <v>0</v>
      </c>
      <c r="G44" s="1595">
        <v>129.65193666979542</v>
      </c>
      <c r="H44" s="1595">
        <v>286.02026040293975</v>
      </c>
      <c r="I44" s="1595">
        <v>868.67549875813711</v>
      </c>
      <c r="J44" s="1596"/>
      <c r="K44" s="1546">
        <v>71.424653459257087</v>
      </c>
      <c r="L44" s="1559">
        <v>97.604790419161674</v>
      </c>
      <c r="M44" s="261">
        <v>8.8999268891171113</v>
      </c>
      <c r="N44" s="1546">
        <v>73.177405691386099</v>
      </c>
    </row>
    <row r="45" spans="1:14" ht="30" customHeight="1">
      <c r="A45" s="24">
        <v>2010</v>
      </c>
      <c r="B45" s="1595">
        <v>0.94840671399030096</v>
      </c>
      <c r="C45" s="1595">
        <v>0</v>
      </c>
      <c r="D45" s="1595">
        <v>139.19009300075646</v>
      </c>
      <c r="E45" s="1595">
        <v>346.39786441365101</v>
      </c>
      <c r="F45" s="1595">
        <v>0</v>
      </c>
      <c r="G45" s="1595">
        <v>187.64806079159223</v>
      </c>
      <c r="H45" s="1595">
        <v>312.70030710563788</v>
      </c>
      <c r="I45" s="1595">
        <v>986.88473202562784</v>
      </c>
      <c r="J45" s="1596"/>
      <c r="K45" s="1546">
        <v>81.144109727892769</v>
      </c>
      <c r="L45" s="1559">
        <v>97.005988023952099</v>
      </c>
      <c r="M45" s="261">
        <v>10.173441373350608</v>
      </c>
      <c r="N45" s="1546">
        <v>83.648557559000565</v>
      </c>
    </row>
    <row r="46" spans="1:14" ht="15" customHeight="1">
      <c r="A46" s="24">
        <v>2011</v>
      </c>
      <c r="B46" s="1595">
        <v>1.0089147502708165</v>
      </c>
      <c r="C46" s="1595">
        <v>0</v>
      </c>
      <c r="D46" s="1595">
        <v>116.17137075947359</v>
      </c>
      <c r="E46" s="1595">
        <v>339.45929108516054</v>
      </c>
      <c r="F46" s="1595">
        <v>0</v>
      </c>
      <c r="G46" s="1595">
        <v>157.42955241722436</v>
      </c>
      <c r="H46" s="1595">
        <v>302.80188577132407</v>
      </c>
      <c r="I46" s="1595">
        <v>916.87101478345335</v>
      </c>
      <c r="J46" s="1596"/>
      <c r="K46" s="1546">
        <v>75.387408291550017</v>
      </c>
      <c r="L46" s="1559">
        <v>107.68463073852294</v>
      </c>
      <c r="M46" s="261">
        <v>8.5144092383041734</v>
      </c>
      <c r="N46" s="1546">
        <v>70.007583974173414</v>
      </c>
    </row>
    <row r="47" spans="1:14" ht="15" customHeight="1">
      <c r="A47" s="24">
        <v>2012</v>
      </c>
      <c r="B47" s="1595">
        <v>1.0204775296199562</v>
      </c>
      <c r="C47" s="1595">
        <v>0</v>
      </c>
      <c r="D47" s="1595">
        <v>99.931748348236397</v>
      </c>
      <c r="E47" s="1595">
        <v>332.84986484808093</v>
      </c>
      <c r="F47" s="1595">
        <v>0</v>
      </c>
      <c r="G47" s="1595">
        <v>158.46740359894028</v>
      </c>
      <c r="H47" s="1595">
        <v>362.57347135703174</v>
      </c>
      <c r="I47" s="1595">
        <v>954.84296568190928</v>
      </c>
      <c r="J47" s="1596"/>
      <c r="K47" s="1546">
        <v>78.509556248953459</v>
      </c>
      <c r="L47" s="1559">
        <v>99.800399201596804</v>
      </c>
      <c r="M47" s="261">
        <v>9.5675265161327321</v>
      </c>
      <c r="N47" s="1546">
        <v>78.666575361451379</v>
      </c>
    </row>
    <row r="48" spans="1:14" ht="15" customHeight="1">
      <c r="A48" s="24">
        <v>2013</v>
      </c>
      <c r="B48" s="1595">
        <v>0</v>
      </c>
      <c r="C48" s="1595">
        <v>0</v>
      </c>
      <c r="D48" s="1595">
        <v>94.280107883112066</v>
      </c>
      <c r="E48" s="1595">
        <v>333.10864308744203</v>
      </c>
      <c r="F48" s="1595">
        <v>0</v>
      </c>
      <c r="G48" s="1595">
        <v>229.62462962224345</v>
      </c>
      <c r="H48" s="1595">
        <v>355.62822769417215</v>
      </c>
      <c r="I48" s="1595">
        <v>1012.6416082869698</v>
      </c>
      <c r="J48" s="1596"/>
      <c r="K48" s="1546">
        <v>83.261903960364307</v>
      </c>
      <c r="L48" s="1559">
        <v>100.49900199600799</v>
      </c>
      <c r="M48" s="261">
        <v>10.076135963292391</v>
      </c>
      <c r="N48" s="1546">
        <v>82.848488349836174</v>
      </c>
    </row>
    <row r="49" spans="1:14" ht="15" customHeight="1">
      <c r="A49" s="24">
        <v>2014</v>
      </c>
      <c r="B49" s="1595">
        <v>0</v>
      </c>
      <c r="C49" s="1595">
        <v>0</v>
      </c>
      <c r="D49" s="1595">
        <v>76.222862204154524</v>
      </c>
      <c r="E49" s="1595">
        <v>330.55683129354674</v>
      </c>
      <c r="F49" s="1595">
        <v>0</v>
      </c>
      <c r="G49" s="1595">
        <v>288.59708901239139</v>
      </c>
      <c r="H49" s="1595">
        <v>311.08748870300616</v>
      </c>
      <c r="I49" s="1595">
        <v>1006.4642712130988</v>
      </c>
      <c r="J49" s="1596"/>
      <c r="K49" s="1546">
        <v>82.753987988942256</v>
      </c>
      <c r="L49" s="1559">
        <v>114.87025948103791</v>
      </c>
      <c r="M49" s="261">
        <v>8.7617480430540837</v>
      </c>
      <c r="N49" s="1546">
        <v>72.041264956490153</v>
      </c>
    </row>
    <row r="50" spans="1:14" ht="15" customHeight="1">
      <c r="A50" s="24">
        <v>2015</v>
      </c>
      <c r="B50" s="1595">
        <v>0</v>
      </c>
      <c r="C50" s="1595">
        <v>0</v>
      </c>
      <c r="D50" s="1595">
        <v>76.217528263324013</v>
      </c>
      <c r="E50" s="1595">
        <v>351.25319410242088</v>
      </c>
      <c r="F50" s="1595">
        <v>0</v>
      </c>
      <c r="G50" s="1595">
        <v>309.80558236541737</v>
      </c>
      <c r="H50" s="1595">
        <v>365.30611982604438</v>
      </c>
      <c r="I50" s="1595">
        <v>1102.5824245572067</v>
      </c>
      <c r="J50" s="1596"/>
      <c r="K50" s="1546">
        <v>90.657060889652797</v>
      </c>
      <c r="L50" s="1559">
        <v>115.56886227544909</v>
      </c>
      <c r="M50" s="261">
        <v>9.5404800466867119</v>
      </c>
      <c r="N50" s="1546">
        <v>78.444192583274713</v>
      </c>
    </row>
    <row r="51" spans="1:14" ht="15" customHeight="1" thickBot="1">
      <c r="A51" s="29"/>
      <c r="B51" s="1597"/>
      <c r="C51" s="1597"/>
      <c r="D51" s="1597"/>
      <c r="E51" s="1597"/>
      <c r="F51" s="1597"/>
      <c r="G51" s="1597"/>
      <c r="H51" s="1597"/>
      <c r="I51" s="1597"/>
      <c r="J51" s="1596"/>
      <c r="K51" s="1567"/>
      <c r="L51" s="1567"/>
      <c r="M51" s="1567"/>
      <c r="N51" s="1567"/>
    </row>
    <row r="52" spans="1:14" ht="15" customHeight="1" thickTop="1">
      <c r="A52" s="1568"/>
      <c r="B52" s="1598"/>
      <c r="C52" s="1598"/>
      <c r="D52" s="1598"/>
      <c r="E52" s="1598"/>
      <c r="F52" s="1598"/>
      <c r="G52" s="1598"/>
      <c r="H52" s="1598"/>
      <c r="I52" s="1598"/>
      <c r="J52" s="1596"/>
    </row>
    <row r="53" spans="1:14" ht="15" customHeight="1">
      <c r="A53" s="10" t="s">
        <v>1565</v>
      </c>
      <c r="B53" s="1592"/>
      <c r="C53" s="1599"/>
      <c r="D53" s="1594"/>
      <c r="E53" s="1594"/>
      <c r="F53" s="1594"/>
      <c r="G53" s="1594"/>
      <c r="H53" s="1594"/>
      <c r="I53" s="1594"/>
    </row>
    <row r="54" spans="1:14" ht="15" customHeight="1">
      <c r="A54" s="10" t="s">
        <v>1566</v>
      </c>
      <c r="B54" s="156"/>
      <c r="C54" s="156"/>
    </row>
    <row r="55" spans="1:14" ht="15" customHeight="1">
      <c r="A55" s="264" t="s">
        <v>2020</v>
      </c>
      <c r="B55" s="156"/>
      <c r="C55" s="156"/>
      <c r="K55" s="153"/>
      <c r="L55" s="153"/>
      <c r="M55" s="153"/>
      <c r="N55" s="153"/>
    </row>
    <row r="56" spans="1:14" ht="15" customHeight="1">
      <c r="A56" s="25" t="s">
        <v>1560</v>
      </c>
      <c r="B56" s="420"/>
      <c r="C56" s="95"/>
      <c r="D56" s="95"/>
      <c r="E56" s="95"/>
      <c r="F56" s="95"/>
      <c r="G56" s="95"/>
      <c r="H56" s="95"/>
      <c r="I56" s="95"/>
    </row>
    <row r="57" spans="1:14" ht="15" customHeight="1">
      <c r="A57" s="25" t="s">
        <v>1553</v>
      </c>
      <c r="B57" s="420"/>
      <c r="C57" s="95"/>
      <c r="D57" s="95"/>
      <c r="E57" s="95"/>
      <c r="F57" s="95"/>
      <c r="G57" s="95"/>
      <c r="H57" s="95"/>
      <c r="I57" s="95"/>
    </row>
    <row r="58" spans="1:14" ht="15" customHeight="1">
      <c r="A58" s="827" t="s">
        <v>1554</v>
      </c>
      <c r="B58" s="156"/>
    </row>
    <row r="59" spans="1:14" ht="15" customHeight="1">
      <c r="B59" s="156"/>
      <c r="C59" s="156"/>
    </row>
    <row r="60" spans="1:14" ht="15" customHeight="1">
      <c r="A60" s="60" t="s">
        <v>8</v>
      </c>
      <c r="B60" s="156"/>
      <c r="C60" s="156"/>
    </row>
    <row r="61" spans="1:14" ht="15" customHeight="1">
      <c r="A61" s="116" t="s">
        <v>1927</v>
      </c>
      <c r="B61" s="156"/>
      <c r="C61" s="156"/>
    </row>
    <row r="62" spans="1:14">
      <c r="B62" s="156"/>
      <c r="C62" s="156"/>
    </row>
    <row r="63" spans="1:14">
      <c r="A63" s="1069"/>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N136"/>
  <sheetViews>
    <sheetView showGridLines="0" zoomScale="80" zoomScaleNormal="80" zoomScaleSheetLayoutView="100" workbookViewId="0">
      <pane xSplit="1" ySplit="5" topLeftCell="AE6" activePane="bottomRight" state="frozenSplit"/>
      <selection activeCell="A52" sqref="A52:E52"/>
      <selection pane="topRight" activeCell="A52" sqref="A52:E52"/>
      <selection pane="bottomLeft" activeCell="A52" sqref="A52:E52"/>
      <selection pane="bottomRight" activeCell="BA42" sqref="BA42"/>
    </sheetView>
  </sheetViews>
  <sheetFormatPr defaultColWidth="9.140625" defaultRowHeight="12.75"/>
  <cols>
    <col min="1" max="2" width="27.7109375" style="1636" customWidth="1"/>
    <col min="3" max="3" width="12.140625" style="1636" customWidth="1"/>
    <col min="4" max="4" width="6.28515625" style="1636" customWidth="1"/>
    <col min="5" max="5" width="9.85546875" style="1636" customWidth="1"/>
    <col min="6" max="6" width="10.140625" style="1636" customWidth="1"/>
    <col min="7" max="7" width="14.42578125" style="1636" customWidth="1"/>
    <col min="8" max="8" width="10" style="1636" customWidth="1"/>
    <col min="9" max="9" width="1.85546875" style="1636" customWidth="1"/>
    <col min="10" max="10" width="10" style="1636" customWidth="1"/>
    <col min="11" max="11" width="12.140625" style="1636" customWidth="1"/>
    <col min="12" max="12" width="3.5703125" style="1636" customWidth="1"/>
    <col min="13" max="13" width="9.85546875" style="1636" customWidth="1"/>
    <col min="14" max="14" width="5.85546875" style="1636" customWidth="1"/>
    <col min="15" max="15" width="14.42578125" style="1636" customWidth="1"/>
    <col min="16" max="16" width="6.85546875" style="1636" customWidth="1"/>
    <col min="17" max="17" width="3.42578125" style="1636" customWidth="1"/>
    <col min="18" max="18" width="10" style="1636" customWidth="1"/>
    <col min="19" max="19" width="12.140625" style="1636" customWidth="1"/>
    <col min="20" max="20" width="4.7109375" style="1636" customWidth="1"/>
    <col min="21" max="21" width="9.85546875" style="1636" customWidth="1"/>
    <col min="22" max="22" width="5.42578125" style="1636" customWidth="1"/>
    <col min="23" max="23" width="10.7109375" style="1636" customWidth="1"/>
    <col min="24" max="24" width="5.5703125" style="1636" customWidth="1"/>
    <col min="25" max="25" width="3.42578125" style="1636" customWidth="1"/>
    <col min="26" max="26" width="10" style="1636" customWidth="1"/>
    <col min="27" max="27" width="12.140625" style="1636" customWidth="1"/>
    <col min="28" max="28" width="4.7109375" style="1636" customWidth="1"/>
    <col min="29" max="29" width="9.85546875" style="1636" customWidth="1"/>
    <col min="30" max="30" width="10.140625" style="1636" customWidth="1"/>
    <col min="31" max="31" width="14.42578125" style="1636" customWidth="1"/>
    <col min="32" max="32" width="6.85546875" style="1636" customWidth="1"/>
    <col min="33" max="33" width="3.42578125" style="1636" customWidth="1"/>
    <col min="34" max="34" width="10" style="1636" customWidth="1"/>
    <col min="35" max="35" width="12.140625" style="1636" customWidth="1"/>
    <col min="36" max="36" width="4.7109375" style="1636" customWidth="1"/>
    <col min="37" max="37" width="9.85546875" style="1636" customWidth="1"/>
    <col min="38" max="38" width="10.140625" style="1636" customWidth="1"/>
    <col min="39" max="39" width="10.5703125" style="1636" customWidth="1"/>
    <col min="40" max="40" width="6.85546875" style="1636" customWidth="1"/>
    <col min="41" max="41" width="3.42578125" style="1636" customWidth="1"/>
    <col min="42" max="42" width="10" style="1636" customWidth="1"/>
    <col min="43" max="43" width="12.140625" style="1636" customWidth="1"/>
    <col min="44" max="44" width="4.7109375" style="1636" customWidth="1"/>
    <col min="45" max="45" width="7" style="1636" customWidth="1"/>
    <col min="46" max="46" width="10.140625" style="1636" customWidth="1"/>
    <col min="47" max="47" width="11" style="1636" customWidth="1"/>
    <col min="48" max="48" width="6.85546875" style="1636" customWidth="1"/>
    <col min="49" max="49" width="3.42578125" style="1636" customWidth="1"/>
    <col min="50" max="50" width="10" style="1636" customWidth="1"/>
    <col min="51" max="51" width="12.140625" style="1636" customWidth="1"/>
    <col min="52" max="52" width="4.7109375" style="1636" customWidth="1"/>
    <col min="53" max="53" width="9.85546875" style="1636" customWidth="1"/>
    <col min="54" max="54" width="10.140625" style="1636" customWidth="1"/>
    <col min="55" max="55" width="10.85546875" style="1636" customWidth="1"/>
    <col min="56" max="56" width="6.85546875" style="1636" customWidth="1"/>
    <col min="57" max="57" width="3.42578125" style="1636" customWidth="1"/>
    <col min="58" max="58" width="10" style="1638" customWidth="1"/>
    <col min="59" max="59" width="12.140625" style="1636" customWidth="1"/>
    <col min="60" max="60" width="6.28515625" style="1636" customWidth="1"/>
    <col min="61" max="61" width="9.85546875" style="1636" customWidth="1"/>
    <col min="62" max="62" width="6.85546875" style="1636" customWidth="1"/>
    <col min="63" max="63" width="10.140625" style="1636" customWidth="1"/>
    <col min="64" max="65" width="6.85546875" style="1636" customWidth="1"/>
    <col min="66" max="16384" width="9.140625" style="1636"/>
  </cols>
  <sheetData>
    <row r="1" spans="1:66" ht="15.75">
      <c r="A1" s="1635" t="s">
        <v>1892</v>
      </c>
      <c r="AG1" s="2488"/>
      <c r="AH1" s="2488"/>
      <c r="AI1" s="2488"/>
      <c r="AJ1" s="2488"/>
      <c r="AK1" s="2488"/>
      <c r="AL1" s="2488"/>
      <c r="AM1" s="2488"/>
      <c r="AN1" s="2488"/>
      <c r="AO1" s="2488"/>
      <c r="AP1" s="2488"/>
      <c r="AQ1" s="2488"/>
      <c r="AR1" s="2488"/>
      <c r="AS1" s="2488"/>
      <c r="AT1" s="1637"/>
      <c r="AU1" s="1637"/>
    </row>
    <row r="2" spans="1:66" ht="15.75">
      <c r="A2" s="2162"/>
      <c r="AG2" s="1637"/>
      <c r="AH2" s="1637"/>
      <c r="AI2" s="1637"/>
      <c r="AJ2" s="1637"/>
      <c r="AK2" s="1637"/>
      <c r="AL2" s="1637"/>
      <c r="AM2" s="1637"/>
      <c r="AN2" s="1637"/>
      <c r="AO2" s="1637"/>
      <c r="AP2" s="1637"/>
      <c r="AQ2" s="1637"/>
      <c r="AR2" s="1637"/>
      <c r="AS2" s="1637"/>
      <c r="AT2" s="1637"/>
      <c r="AU2" s="1637"/>
    </row>
    <row r="3" spans="1:66" ht="15.75">
      <c r="A3" s="2162"/>
      <c r="AG3" s="2155"/>
      <c r="AH3" s="2155"/>
      <c r="AI3" s="2155"/>
      <c r="AJ3" s="2155"/>
      <c r="AK3" s="2155"/>
      <c r="AL3" s="2155"/>
      <c r="AM3" s="2155"/>
      <c r="AN3" s="2155"/>
      <c r="AO3" s="2155"/>
      <c r="AP3" s="2155"/>
      <c r="AQ3" s="2155"/>
      <c r="AR3" s="2155"/>
      <c r="AS3" s="2155"/>
      <c r="AT3" s="2155"/>
      <c r="AU3" s="2155"/>
    </row>
    <row r="4" spans="1:66" ht="15.75">
      <c r="A4" s="2162"/>
      <c r="AG4" s="2155"/>
      <c r="AH4" s="2155"/>
      <c r="AI4" s="2155"/>
      <c r="AJ4" s="2155"/>
      <c r="AK4" s="2155"/>
      <c r="AL4" s="2155"/>
      <c r="AM4" s="2155"/>
      <c r="AN4" s="2155"/>
      <c r="AO4" s="2155"/>
      <c r="AP4" s="2155"/>
      <c r="AQ4" s="2155"/>
      <c r="AR4" s="2155"/>
      <c r="AS4" s="2155"/>
      <c r="AT4" s="2155"/>
      <c r="AU4" s="2155"/>
    </row>
    <row r="5" spans="1:66">
      <c r="A5" s="1639" t="s">
        <v>0</v>
      </c>
      <c r="BL5" s="1640" t="s">
        <v>46</v>
      </c>
      <c r="BM5" s="1640"/>
      <c r="BN5" s="2160" t="s">
        <v>2050</v>
      </c>
    </row>
    <row r="6" spans="1:66" ht="13.5" thickBot="1">
      <c r="A6" s="1639"/>
      <c r="BL6" s="1640"/>
      <c r="BM6" s="1640"/>
    </row>
    <row r="7" spans="1:66" s="2283" customFormat="1" ht="27.75" customHeight="1" thickTop="1">
      <c r="A7" s="2278"/>
      <c r="B7" s="2279" t="s">
        <v>1574</v>
      </c>
      <c r="C7" s="2279"/>
      <c r="D7" s="2279"/>
      <c r="E7" s="2279"/>
      <c r="F7" s="2280"/>
      <c r="G7" s="2280"/>
      <c r="H7" s="2280"/>
      <c r="I7" s="2278"/>
      <c r="J7" s="2279" t="s">
        <v>68</v>
      </c>
      <c r="K7" s="2279"/>
      <c r="L7" s="2279"/>
      <c r="M7" s="2279"/>
      <c r="N7" s="2280"/>
      <c r="O7" s="2280"/>
      <c r="P7" s="2280"/>
      <c r="Q7" s="2278"/>
      <c r="R7" s="2279" t="s">
        <v>1575</v>
      </c>
      <c r="S7" s="2279"/>
      <c r="T7" s="2279"/>
      <c r="U7" s="2279"/>
      <c r="V7" s="2280"/>
      <c r="W7" s="2280"/>
      <c r="X7" s="2280"/>
      <c r="Y7" s="2278"/>
      <c r="Z7" s="2279" t="s">
        <v>1576</v>
      </c>
      <c r="AA7" s="2279"/>
      <c r="AB7" s="2279"/>
      <c r="AC7" s="2279"/>
      <c r="AD7" s="2280"/>
      <c r="AE7" s="2280"/>
      <c r="AF7" s="2280"/>
      <c r="AG7" s="2278"/>
      <c r="AH7" s="2279" t="s">
        <v>526</v>
      </c>
      <c r="AI7" s="2279"/>
      <c r="AJ7" s="2279"/>
      <c r="AK7" s="2279"/>
      <c r="AL7" s="2280"/>
      <c r="AM7" s="2280"/>
      <c r="AN7" s="2280"/>
      <c r="AO7" s="2278"/>
      <c r="AP7" s="2279" t="s">
        <v>70</v>
      </c>
      <c r="AQ7" s="2279"/>
      <c r="AR7" s="2279"/>
      <c r="AS7" s="2279"/>
      <c r="AT7" s="2280"/>
      <c r="AU7" s="2280"/>
      <c r="AV7" s="2280"/>
      <c r="AW7" s="2278"/>
      <c r="AX7" s="2279" t="s">
        <v>1990</v>
      </c>
      <c r="AY7" s="2279"/>
      <c r="AZ7" s="2279"/>
      <c r="BA7" s="2279"/>
      <c r="BB7" s="2280"/>
      <c r="BC7" s="2280"/>
      <c r="BD7" s="2280"/>
      <c r="BE7" s="2278"/>
      <c r="BF7" s="2281" t="s">
        <v>15</v>
      </c>
      <c r="BG7" s="2279"/>
      <c r="BH7" s="2279"/>
      <c r="BI7" s="2279"/>
      <c r="BJ7" s="2280"/>
      <c r="BK7" s="2280"/>
      <c r="BL7" s="2280"/>
      <c r="BM7" s="2282"/>
      <c r="BN7" s="2300"/>
    </row>
    <row r="8" spans="1:66" s="2289" customFormat="1" ht="27.6" customHeight="1">
      <c r="A8" s="2284">
        <v>2015</v>
      </c>
      <c r="B8" s="2285" t="s">
        <v>50</v>
      </c>
      <c r="C8" s="2285" t="s">
        <v>953</v>
      </c>
      <c r="D8" s="2285" t="s">
        <v>58</v>
      </c>
      <c r="E8" s="2285" t="s">
        <v>59</v>
      </c>
      <c r="F8" s="2285" t="s">
        <v>1577</v>
      </c>
      <c r="G8" s="2285" t="s">
        <v>368</v>
      </c>
      <c r="H8" s="2285" t="s">
        <v>1578</v>
      </c>
      <c r="I8" s="2286"/>
      <c r="J8" s="2287" t="s">
        <v>50</v>
      </c>
      <c r="K8" s="2285" t="s">
        <v>953</v>
      </c>
      <c r="L8" s="2285" t="s">
        <v>58</v>
      </c>
      <c r="M8" s="2285" t="s">
        <v>59</v>
      </c>
      <c r="N8" s="2285" t="s">
        <v>1577</v>
      </c>
      <c r="O8" s="2285" t="s">
        <v>368</v>
      </c>
      <c r="P8" s="2285" t="s">
        <v>1578</v>
      </c>
      <c r="Q8" s="2286"/>
      <c r="R8" s="2285" t="s">
        <v>50</v>
      </c>
      <c r="S8" s="2285" t="s">
        <v>953</v>
      </c>
      <c r="T8" s="2285" t="s">
        <v>58</v>
      </c>
      <c r="U8" s="2285" t="s">
        <v>59</v>
      </c>
      <c r="V8" s="2285" t="s">
        <v>1577</v>
      </c>
      <c r="W8" s="2285" t="s">
        <v>368</v>
      </c>
      <c r="X8" s="2285" t="s">
        <v>1578</v>
      </c>
      <c r="Y8" s="2286"/>
      <c r="Z8" s="2285" t="s">
        <v>50</v>
      </c>
      <c r="AA8" s="2286" t="s">
        <v>953</v>
      </c>
      <c r="AB8" s="2286" t="s">
        <v>58</v>
      </c>
      <c r="AC8" s="2286" t="s">
        <v>59</v>
      </c>
      <c r="AD8" s="2285" t="s">
        <v>1577</v>
      </c>
      <c r="AE8" s="2285" t="s">
        <v>368</v>
      </c>
      <c r="AF8" s="2285" t="s">
        <v>1578</v>
      </c>
      <c r="AG8" s="2286"/>
      <c r="AH8" s="2285" t="s">
        <v>50</v>
      </c>
      <c r="AI8" s="2285" t="s">
        <v>953</v>
      </c>
      <c r="AJ8" s="2285" t="s">
        <v>58</v>
      </c>
      <c r="AK8" s="2285" t="s">
        <v>59</v>
      </c>
      <c r="AL8" s="2285" t="s">
        <v>1577</v>
      </c>
      <c r="AM8" s="2285" t="s">
        <v>368</v>
      </c>
      <c r="AN8" s="2285" t="s">
        <v>1578</v>
      </c>
      <c r="AO8" s="2286"/>
      <c r="AP8" s="2285" t="s">
        <v>50</v>
      </c>
      <c r="AQ8" s="2285" t="s">
        <v>953</v>
      </c>
      <c r="AR8" s="2285" t="s">
        <v>58</v>
      </c>
      <c r="AS8" s="2285" t="s">
        <v>59</v>
      </c>
      <c r="AT8" s="2285" t="s">
        <v>1577</v>
      </c>
      <c r="AU8" s="2285" t="s">
        <v>368</v>
      </c>
      <c r="AV8" s="2285" t="s">
        <v>1578</v>
      </c>
      <c r="AW8" s="2286"/>
      <c r="AX8" s="2285" t="s">
        <v>50</v>
      </c>
      <c r="AY8" s="2285" t="s">
        <v>953</v>
      </c>
      <c r="AZ8" s="2285" t="s">
        <v>58</v>
      </c>
      <c r="BA8" s="2285" t="s">
        <v>59</v>
      </c>
      <c r="BB8" s="2285" t="s">
        <v>1577</v>
      </c>
      <c r="BC8" s="2285" t="s">
        <v>368</v>
      </c>
      <c r="BD8" s="2285" t="s">
        <v>1578</v>
      </c>
      <c r="BE8" s="2286"/>
      <c r="BF8" s="2285" t="s">
        <v>50</v>
      </c>
      <c r="BG8" s="2285" t="s">
        <v>953</v>
      </c>
      <c r="BH8" s="2285" t="s">
        <v>58</v>
      </c>
      <c r="BI8" s="2285" t="s">
        <v>59</v>
      </c>
      <c r="BJ8" s="2285" t="s">
        <v>1577</v>
      </c>
      <c r="BK8" s="2285" t="s">
        <v>368</v>
      </c>
      <c r="BL8" s="2285" t="s">
        <v>1578</v>
      </c>
      <c r="BM8" s="2288"/>
      <c r="BN8" s="2301"/>
    </row>
    <row r="9" spans="1:66" s="2283" customFormat="1" ht="15" customHeight="1">
      <c r="A9" s="2290" t="s">
        <v>1991</v>
      </c>
      <c r="B9" s="2291">
        <v>39.130487104902059</v>
      </c>
      <c r="C9" s="2291">
        <v>59.27333377995258</v>
      </c>
      <c r="D9" s="2291">
        <v>26.706219525750534</v>
      </c>
      <c r="E9" s="2291">
        <v>0</v>
      </c>
      <c r="F9" s="2291">
        <v>4.3522178960609316E-2</v>
      </c>
      <c r="G9" s="2291">
        <v>0</v>
      </c>
      <c r="H9" s="2291">
        <v>125.11004041060518</v>
      </c>
      <c r="I9" s="2291"/>
      <c r="J9" s="2291">
        <v>1.0166119785593983</v>
      </c>
      <c r="K9" s="2291">
        <v>0</v>
      </c>
      <c r="L9" s="2291">
        <v>0</v>
      </c>
      <c r="M9" s="2291">
        <v>0</v>
      </c>
      <c r="N9" s="2291">
        <v>0</v>
      </c>
      <c r="O9" s="2291">
        <v>0</v>
      </c>
      <c r="P9" s="2291">
        <v>1.0166119785593983</v>
      </c>
      <c r="Q9" s="2291"/>
      <c r="R9" s="2291">
        <v>80.493658601558963</v>
      </c>
      <c r="S9" s="2291">
        <v>0.34200460635631669</v>
      </c>
      <c r="T9" s="2291">
        <v>7.8634074438945531E-2</v>
      </c>
      <c r="U9" s="2291">
        <v>0</v>
      </c>
      <c r="V9" s="2291">
        <v>6.478926741025777E-2</v>
      </c>
      <c r="W9" s="2291">
        <v>0</v>
      </c>
      <c r="X9" s="2291">
        <v>80.979086549764489</v>
      </c>
      <c r="Y9" s="2291"/>
      <c r="Z9" s="2291">
        <v>5.2727097198896882</v>
      </c>
      <c r="AA9" s="2291">
        <v>31.031282829689459</v>
      </c>
      <c r="AB9" s="2291">
        <v>8.1131454177711682</v>
      </c>
      <c r="AC9" s="2291">
        <v>0</v>
      </c>
      <c r="AD9" s="2291">
        <v>1.5764833474155175</v>
      </c>
      <c r="AE9" s="2291">
        <v>1.2667184266029399</v>
      </c>
      <c r="AF9" s="2291">
        <v>47.260339741368774</v>
      </c>
      <c r="AG9" s="2291"/>
      <c r="AH9" s="2291">
        <v>50.647082279091613</v>
      </c>
      <c r="AI9" s="2291">
        <v>750.27835011678781</v>
      </c>
      <c r="AJ9" s="2291">
        <v>83.743349438164174</v>
      </c>
      <c r="AK9" s="2291">
        <v>0</v>
      </c>
      <c r="AL9" s="2291">
        <v>48.384590922105737</v>
      </c>
      <c r="AM9" s="2291">
        <v>10.78389856667496</v>
      </c>
      <c r="AN9" s="2291">
        <v>943.83727132282422</v>
      </c>
      <c r="AO9" s="2291"/>
      <c r="AP9" s="2291">
        <v>84.55146793148792</v>
      </c>
      <c r="AQ9" s="2291">
        <v>0</v>
      </c>
      <c r="AR9" s="2291">
        <v>0</v>
      </c>
      <c r="AS9" s="2291">
        <v>0</v>
      </c>
      <c r="AT9" s="2291">
        <v>0</v>
      </c>
      <c r="AU9" s="2291">
        <v>0</v>
      </c>
      <c r="AV9" s="2291">
        <v>84.55146793148792</v>
      </c>
      <c r="AW9" s="2291"/>
      <c r="AX9" s="2291">
        <v>142.41583797513658</v>
      </c>
      <c r="AY9" s="2291">
        <v>263.23084585763849</v>
      </c>
      <c r="AZ9" s="2291">
        <v>20.050444051555285</v>
      </c>
      <c r="BA9" s="2291">
        <v>0</v>
      </c>
      <c r="BB9" s="2291">
        <v>50.461361646731085</v>
      </c>
      <c r="BC9" s="2291">
        <v>11.882431269784274</v>
      </c>
      <c r="BD9" s="2291">
        <v>488.0409208008457</v>
      </c>
      <c r="BE9" s="2291"/>
      <c r="BF9" s="2292">
        <v>403.52785550952279</v>
      </c>
      <c r="BG9" s="2292">
        <v>1104.1558171904246</v>
      </c>
      <c r="BH9" s="2292">
        <v>138.69179250768011</v>
      </c>
      <c r="BI9" s="2291">
        <v>0</v>
      </c>
      <c r="BJ9" s="2292">
        <v>100.5307473626232</v>
      </c>
      <c r="BK9" s="2292">
        <v>23.933048263062176</v>
      </c>
      <c r="BL9" s="2291">
        <v>1770.7957387354556</v>
      </c>
      <c r="BM9" s="2293"/>
      <c r="BN9" s="1737">
        <f>BL9-(AI9+AA9)</f>
        <v>989.48610578897842</v>
      </c>
    </row>
    <row r="10" spans="1:66" s="2283" customFormat="1" ht="15" customHeight="1">
      <c r="A10" s="2294" t="s">
        <v>1597</v>
      </c>
      <c r="B10" s="2291">
        <v>67.67560137308179</v>
      </c>
      <c r="C10" s="2291">
        <v>75.24938701636448</v>
      </c>
      <c r="D10" s="2291">
        <v>6.4757029226741558</v>
      </c>
      <c r="E10" s="2291">
        <v>0</v>
      </c>
      <c r="F10" s="2291">
        <v>4.3522178960609316E-2</v>
      </c>
      <c r="G10" s="2291">
        <v>0</v>
      </c>
      <c r="H10" s="2291">
        <v>149.40069131212044</v>
      </c>
      <c r="I10" s="2291"/>
      <c r="J10" s="2291">
        <v>28.296320026769738</v>
      </c>
      <c r="K10" s="2291">
        <v>0</v>
      </c>
      <c r="L10" s="2291">
        <v>0</v>
      </c>
      <c r="M10" s="2291">
        <v>0</v>
      </c>
      <c r="N10" s="2291">
        <v>0</v>
      </c>
      <c r="O10" s="2291">
        <v>0</v>
      </c>
      <c r="P10" s="2291">
        <v>28.296320026769738</v>
      </c>
      <c r="Q10" s="2291"/>
      <c r="R10" s="2291">
        <v>69.878190734387587</v>
      </c>
      <c r="S10" s="2291">
        <v>0</v>
      </c>
      <c r="T10" s="2291">
        <v>0</v>
      </c>
      <c r="U10" s="2291">
        <v>0</v>
      </c>
      <c r="V10" s="2291">
        <v>0</v>
      </c>
      <c r="W10" s="2291">
        <v>0</v>
      </c>
      <c r="X10" s="2291">
        <v>69.878190734387587</v>
      </c>
      <c r="Y10" s="2291"/>
      <c r="Z10" s="2291">
        <v>26.452557434330796</v>
      </c>
      <c r="AA10" s="2291">
        <v>178.67525584050964</v>
      </c>
      <c r="AB10" s="2291">
        <v>12.305691554736397</v>
      </c>
      <c r="AC10" s="2291">
        <v>0</v>
      </c>
      <c r="AD10" s="2291">
        <v>11.859142933451999</v>
      </c>
      <c r="AE10" s="2291">
        <v>1.4630913009992716</v>
      </c>
      <c r="AF10" s="2291">
        <v>230.75573906402812</v>
      </c>
      <c r="AG10" s="2291"/>
      <c r="AH10" s="2291">
        <v>19.182787519459893</v>
      </c>
      <c r="AI10" s="2291">
        <v>1183.6586384018144</v>
      </c>
      <c r="AJ10" s="2291">
        <v>96.070714715669823</v>
      </c>
      <c r="AK10" s="2291">
        <v>0</v>
      </c>
      <c r="AL10" s="2291">
        <v>95.486259030145831</v>
      </c>
      <c r="AM10" s="2291">
        <v>6.3270630751798134</v>
      </c>
      <c r="AN10" s="2291">
        <v>1400.7254627422699</v>
      </c>
      <c r="AO10" s="2291"/>
      <c r="AP10" s="2291">
        <v>161.19960953376423</v>
      </c>
      <c r="AQ10" s="2291">
        <v>0</v>
      </c>
      <c r="AR10" s="2291">
        <v>0</v>
      </c>
      <c r="AS10" s="2291">
        <v>0</v>
      </c>
      <c r="AT10" s="2291">
        <v>0</v>
      </c>
      <c r="AU10" s="2291">
        <v>0</v>
      </c>
      <c r="AV10" s="2291">
        <v>161.19960953376423</v>
      </c>
      <c r="AW10" s="2291"/>
      <c r="AX10" s="2291">
        <v>167.1927968900568</v>
      </c>
      <c r="AY10" s="2291">
        <v>19.705792036967601</v>
      </c>
      <c r="AZ10" s="2291">
        <v>0</v>
      </c>
      <c r="BA10" s="2291">
        <v>0</v>
      </c>
      <c r="BB10" s="2291">
        <v>0</v>
      </c>
      <c r="BC10" s="2291">
        <v>0</v>
      </c>
      <c r="BD10" s="2291">
        <v>186.89858892702441</v>
      </c>
      <c r="BE10" s="2291"/>
      <c r="BF10" s="2292">
        <v>539.87786356665038</v>
      </c>
      <c r="BG10" s="2292">
        <v>1457.2890732956562</v>
      </c>
      <c r="BH10" s="2292">
        <v>114.85210919308037</v>
      </c>
      <c r="BI10" s="2291">
        <v>0</v>
      </c>
      <c r="BJ10" s="2292">
        <v>107.38892414255844</v>
      </c>
      <c r="BK10" s="2292">
        <v>7.7901543761790855</v>
      </c>
      <c r="BL10" s="2291">
        <v>2227.1546023403644</v>
      </c>
      <c r="BM10" s="2291"/>
      <c r="BN10" s="1737">
        <f>BG10-(AI10+AA10)</f>
        <v>94.955179053332131</v>
      </c>
    </row>
    <row r="11" spans="1:66" s="2283" customFormat="1" ht="15" customHeight="1">
      <c r="A11" s="2295" t="s">
        <v>1948</v>
      </c>
      <c r="B11" s="2291">
        <v>4.1260331080707111</v>
      </c>
      <c r="C11" s="2291">
        <v>1.9770882687589064</v>
      </c>
      <c r="D11" s="2291">
        <v>6.169852245909814E-2</v>
      </c>
      <c r="E11" s="2291">
        <v>0</v>
      </c>
      <c r="F11" s="2291">
        <v>4.3522178960609316E-2</v>
      </c>
      <c r="G11" s="2291">
        <v>0</v>
      </c>
      <c r="H11" s="2291">
        <v>6.1648198992887151</v>
      </c>
      <c r="I11" s="2291"/>
      <c r="J11" s="2291">
        <v>1.7422588922606117</v>
      </c>
      <c r="K11" s="2291">
        <v>0</v>
      </c>
      <c r="L11" s="2291">
        <v>0</v>
      </c>
      <c r="M11" s="2291">
        <v>0</v>
      </c>
      <c r="N11" s="2291">
        <v>0</v>
      </c>
      <c r="O11" s="2291">
        <v>0</v>
      </c>
      <c r="P11" s="2291">
        <v>1.7422588922606117</v>
      </c>
      <c r="Q11" s="2291"/>
      <c r="R11" s="2291">
        <v>21.850398542215249</v>
      </c>
      <c r="S11" s="2291">
        <v>0</v>
      </c>
      <c r="T11" s="2291">
        <v>0</v>
      </c>
      <c r="U11" s="2291">
        <v>0</v>
      </c>
      <c r="V11" s="2291">
        <v>0</v>
      </c>
      <c r="W11" s="2291">
        <v>0</v>
      </c>
      <c r="X11" s="2291">
        <v>21.850398542215249</v>
      </c>
      <c r="Y11" s="2291"/>
      <c r="Z11" s="2291">
        <v>2.7327857432791274</v>
      </c>
      <c r="AA11" s="2291">
        <v>50.684942940544531</v>
      </c>
      <c r="AB11" s="2291">
        <v>3.851550440976117</v>
      </c>
      <c r="AC11" s="2291">
        <v>0</v>
      </c>
      <c r="AD11" s="2291">
        <v>7.1183488643253873E-3</v>
      </c>
      <c r="AE11" s="2291">
        <v>0</v>
      </c>
      <c r="AF11" s="2291">
        <v>57.276397473664105</v>
      </c>
      <c r="AG11" s="2291"/>
      <c r="AH11" s="2291">
        <v>6.8314868815794334</v>
      </c>
      <c r="AI11" s="2291">
        <v>401.71559388074451</v>
      </c>
      <c r="AJ11" s="2291">
        <v>19.235636739660844</v>
      </c>
      <c r="AK11" s="2291">
        <v>0</v>
      </c>
      <c r="AL11" s="2291">
        <v>1.85192493033066</v>
      </c>
      <c r="AM11" s="2291">
        <v>0</v>
      </c>
      <c r="AN11" s="2291">
        <v>429.63464243231545</v>
      </c>
      <c r="AO11" s="2291"/>
      <c r="AP11" s="2291">
        <v>54.046582717875829</v>
      </c>
      <c r="AQ11" s="2291">
        <v>0</v>
      </c>
      <c r="AR11" s="2291">
        <v>0</v>
      </c>
      <c r="AS11" s="2291">
        <v>0</v>
      </c>
      <c r="AT11" s="2291">
        <v>0</v>
      </c>
      <c r="AU11" s="2291">
        <v>0</v>
      </c>
      <c r="AV11" s="2291">
        <v>54.046582717875829</v>
      </c>
      <c r="AW11" s="2291"/>
      <c r="AX11" s="2291">
        <v>46.723960172298817</v>
      </c>
      <c r="AY11" s="2291">
        <v>0</v>
      </c>
      <c r="AZ11" s="2291">
        <v>0</v>
      </c>
      <c r="BA11" s="2291">
        <v>0</v>
      </c>
      <c r="BB11" s="2291">
        <v>0</v>
      </c>
      <c r="BC11" s="2291">
        <v>0</v>
      </c>
      <c r="BD11" s="2291">
        <v>46.723960172298817</v>
      </c>
      <c r="BE11" s="2291"/>
      <c r="BF11" s="2292">
        <v>138.0535060937475</v>
      </c>
      <c r="BG11" s="2292">
        <v>454.37762509004796</v>
      </c>
      <c r="BH11" s="2292">
        <v>23.14888570309606</v>
      </c>
      <c r="BI11" s="2291">
        <v>0</v>
      </c>
      <c r="BJ11" s="2292">
        <v>1.9025654581555946</v>
      </c>
      <c r="BK11" s="2291">
        <v>0</v>
      </c>
      <c r="BL11" s="2291">
        <v>617.43906012991874</v>
      </c>
      <c r="BM11" s="2296"/>
      <c r="BN11" s="1737">
        <f t="shared" ref="BN11:BN18" si="0">BG11-(AI11+AA11)</f>
        <v>1.9770882687589051</v>
      </c>
    </row>
    <row r="12" spans="1:66" s="2283" customFormat="1" ht="15" customHeight="1">
      <c r="A12" s="2295" t="s">
        <v>1598</v>
      </c>
      <c r="B12" s="2291">
        <v>32.781221521814288</v>
      </c>
      <c r="C12" s="2291">
        <v>60.052220572245638</v>
      </c>
      <c r="D12" s="2291">
        <v>2.3136891678861113</v>
      </c>
      <c r="E12" s="2291">
        <v>0</v>
      </c>
      <c r="F12" s="2291">
        <v>4.3522178960609316E-2</v>
      </c>
      <c r="G12" s="2291">
        <v>0</v>
      </c>
      <c r="H12" s="2291">
        <v>95.147131261946043</v>
      </c>
      <c r="I12" s="2291"/>
      <c r="J12" s="2291">
        <v>6.3759752660952156</v>
      </c>
      <c r="K12" s="2291">
        <v>0</v>
      </c>
      <c r="L12" s="2291">
        <v>0</v>
      </c>
      <c r="M12" s="2291">
        <v>0</v>
      </c>
      <c r="N12" s="2291">
        <v>0</v>
      </c>
      <c r="O12" s="2291">
        <v>0</v>
      </c>
      <c r="P12" s="2291">
        <v>6.3759752660952156</v>
      </c>
      <c r="Q12" s="2291"/>
      <c r="R12" s="2291">
        <v>157.26216727674984</v>
      </c>
      <c r="S12" s="2291">
        <v>0</v>
      </c>
      <c r="T12" s="2291">
        <v>0</v>
      </c>
      <c r="U12" s="2291">
        <v>0</v>
      </c>
      <c r="V12" s="2291">
        <v>0</v>
      </c>
      <c r="W12" s="2291">
        <v>0</v>
      </c>
      <c r="X12" s="2291">
        <v>157.26216727674984</v>
      </c>
      <c r="Y12" s="2291"/>
      <c r="Z12" s="2291">
        <v>16.703342118180576</v>
      </c>
      <c r="AA12" s="2291">
        <v>338.60815749073464</v>
      </c>
      <c r="AB12" s="2291">
        <v>1.8027466051116403</v>
      </c>
      <c r="AC12" s="2291">
        <v>0</v>
      </c>
      <c r="AD12" s="2291">
        <v>3.2175184441014748</v>
      </c>
      <c r="AE12" s="2291">
        <v>0</v>
      </c>
      <c r="AF12" s="2291">
        <v>360.33176465812829</v>
      </c>
      <c r="AG12" s="2291"/>
      <c r="AH12" s="2291">
        <v>14.347340353546857</v>
      </c>
      <c r="AI12" s="2291">
        <v>1031.3779749056127</v>
      </c>
      <c r="AJ12" s="2291">
        <v>3.4120325130216154</v>
      </c>
      <c r="AK12" s="2291">
        <v>0</v>
      </c>
      <c r="AL12" s="2291">
        <v>38.544624768873305</v>
      </c>
      <c r="AM12" s="2291">
        <v>1.3308369392256314</v>
      </c>
      <c r="AN12" s="2291">
        <v>1089.0128094802801</v>
      </c>
      <c r="AO12" s="2291"/>
      <c r="AP12" s="2291">
        <v>138.82389662844776</v>
      </c>
      <c r="AQ12" s="2291">
        <v>0</v>
      </c>
      <c r="AR12" s="2291">
        <v>0</v>
      </c>
      <c r="AS12" s="2291">
        <v>0</v>
      </c>
      <c r="AT12" s="2291">
        <v>0</v>
      </c>
      <c r="AU12" s="2291">
        <v>0</v>
      </c>
      <c r="AV12" s="2291">
        <v>138.82389662844776</v>
      </c>
      <c r="AW12" s="2291"/>
      <c r="AX12" s="2291">
        <v>317.1981396039493</v>
      </c>
      <c r="AY12" s="2291">
        <v>319.23527439629555</v>
      </c>
      <c r="AZ12" s="2291">
        <v>8.740007596140412</v>
      </c>
      <c r="BA12" s="2291">
        <v>0</v>
      </c>
      <c r="BB12" s="2291">
        <v>0</v>
      </c>
      <c r="BC12" s="2291">
        <v>0</v>
      </c>
      <c r="BD12" s="2291">
        <v>645.17342159638531</v>
      </c>
      <c r="BE12" s="2291"/>
      <c r="BF12" s="2292">
        <v>683.49208295948642</v>
      </c>
      <c r="BG12" s="2292">
        <v>1749.2736273648886</v>
      </c>
      <c r="BH12" s="2292">
        <v>16.26847588215978</v>
      </c>
      <c r="BI12" s="2291">
        <v>0</v>
      </c>
      <c r="BJ12" s="2292">
        <v>41.805665391935392</v>
      </c>
      <c r="BK12" s="2292">
        <v>1.3308369392256314</v>
      </c>
      <c r="BL12" s="2291">
        <v>2492.1271661680325</v>
      </c>
      <c r="BM12" s="2296"/>
      <c r="BN12" s="1737">
        <f t="shared" si="0"/>
        <v>379.2874949685413</v>
      </c>
    </row>
    <row r="13" spans="1:66" s="2283" customFormat="1">
      <c r="A13" s="2295" t="s">
        <v>1956</v>
      </c>
      <c r="B13" s="2291">
        <v>520.71298113377816</v>
      </c>
      <c r="C13" s="2291">
        <v>354.89898740273355</v>
      </c>
      <c r="D13" s="2291">
        <v>290.34750651090292</v>
      </c>
      <c r="E13" s="2291">
        <v>0</v>
      </c>
      <c r="F13" s="2291">
        <v>4.3522178960609316E-2</v>
      </c>
      <c r="G13" s="2291">
        <v>0</v>
      </c>
      <c r="H13" s="2291">
        <v>1165.9594750474146</v>
      </c>
      <c r="I13" s="2291"/>
      <c r="J13" s="2291">
        <v>0</v>
      </c>
      <c r="K13" s="2291">
        <v>0</v>
      </c>
      <c r="L13" s="2291">
        <v>0</v>
      </c>
      <c r="M13" s="2291">
        <v>0</v>
      </c>
      <c r="N13" s="2291">
        <v>0</v>
      </c>
      <c r="O13" s="2291">
        <v>0</v>
      </c>
      <c r="P13" s="2291">
        <v>0</v>
      </c>
      <c r="Q13" s="2291"/>
      <c r="R13" s="2291">
        <v>99.46793930315178</v>
      </c>
      <c r="S13" s="2291">
        <v>0</v>
      </c>
      <c r="T13" s="2291">
        <v>0</v>
      </c>
      <c r="U13" s="2291">
        <v>0</v>
      </c>
      <c r="V13" s="2291">
        <v>0</v>
      </c>
      <c r="W13" s="2291">
        <v>0</v>
      </c>
      <c r="X13" s="2291">
        <v>99.46793930315178</v>
      </c>
      <c r="Y13" s="2291"/>
      <c r="Z13" s="2291">
        <v>19.16983496349042</v>
      </c>
      <c r="AA13" s="2291">
        <v>111.08131731107623</v>
      </c>
      <c r="AB13" s="2291">
        <v>41.971370622651932</v>
      </c>
      <c r="AC13" s="2291">
        <v>0</v>
      </c>
      <c r="AD13" s="2291">
        <v>0</v>
      </c>
      <c r="AE13" s="2291">
        <v>13.09311979354008</v>
      </c>
      <c r="AF13" s="2291">
        <v>185.31564269075866</v>
      </c>
      <c r="AG13" s="2291"/>
      <c r="AH13" s="2291">
        <v>40.775782310434188</v>
      </c>
      <c r="AI13" s="2291">
        <v>377.83210864743518</v>
      </c>
      <c r="AJ13" s="2291">
        <v>89.235879964663255</v>
      </c>
      <c r="AK13" s="2291">
        <v>0</v>
      </c>
      <c r="AL13" s="2291">
        <v>0</v>
      </c>
      <c r="AM13" s="2291">
        <v>49.520385016391572</v>
      </c>
      <c r="AN13" s="2291">
        <v>557.36415593892411</v>
      </c>
      <c r="AO13" s="2291"/>
      <c r="AP13" s="2291">
        <v>75.935360413476616</v>
      </c>
      <c r="AQ13" s="2291">
        <v>0</v>
      </c>
      <c r="AR13" s="2291">
        <v>0</v>
      </c>
      <c r="AS13" s="2291">
        <v>0</v>
      </c>
      <c r="AT13" s="2291">
        <v>0</v>
      </c>
      <c r="AU13" s="2291">
        <v>0</v>
      </c>
      <c r="AV13" s="2291">
        <v>75.935360413476616</v>
      </c>
      <c r="AW13" s="2291"/>
      <c r="AX13" s="2291">
        <v>203.49638172329352</v>
      </c>
      <c r="AY13" s="2291">
        <v>9.5796293272531159</v>
      </c>
      <c r="AZ13" s="2291">
        <v>0</v>
      </c>
      <c r="BA13" s="2291">
        <v>0</v>
      </c>
      <c r="BB13" s="2291">
        <v>0</v>
      </c>
      <c r="BC13" s="2291">
        <v>19.806109156599391</v>
      </c>
      <c r="BD13" s="2291">
        <v>232.88212020714604</v>
      </c>
      <c r="BE13" s="2291"/>
      <c r="BF13" s="2292">
        <v>959.55827970624159</v>
      </c>
      <c r="BG13" s="2292">
        <v>853.39204268849812</v>
      </c>
      <c r="BH13" s="2292">
        <v>421.55475709821809</v>
      </c>
      <c r="BI13" s="2291">
        <v>0</v>
      </c>
      <c r="BJ13" s="2292">
        <v>4.3522178960609316E-2</v>
      </c>
      <c r="BK13" s="2292">
        <v>82.419613966531045</v>
      </c>
      <c r="BL13" s="2291">
        <v>2316.9246936008722</v>
      </c>
      <c r="BM13" s="2297"/>
      <c r="BN13" s="1737">
        <f t="shared" si="0"/>
        <v>364.4786167299867</v>
      </c>
    </row>
    <row r="14" spans="1:66" s="2283" customFormat="1">
      <c r="A14" s="2294" t="s">
        <v>1961</v>
      </c>
      <c r="B14" s="2291">
        <v>4.3988858813680665</v>
      </c>
      <c r="C14" s="2291">
        <v>4.4175803610970634</v>
      </c>
      <c r="D14" s="2291">
        <v>0</v>
      </c>
      <c r="E14" s="2291">
        <v>0</v>
      </c>
      <c r="F14" s="2291">
        <v>4.3522178960609316E-2</v>
      </c>
      <c r="G14" s="2291">
        <v>0</v>
      </c>
      <c r="H14" s="2291">
        <v>8.816466242465129</v>
      </c>
      <c r="I14" s="2291"/>
      <c r="J14" s="2291">
        <v>0.40034870692047397</v>
      </c>
      <c r="K14" s="2291">
        <v>0</v>
      </c>
      <c r="L14" s="2291">
        <v>0</v>
      </c>
      <c r="M14" s="2291">
        <v>0</v>
      </c>
      <c r="N14" s="2291">
        <v>0</v>
      </c>
      <c r="O14" s="2291">
        <v>0</v>
      </c>
      <c r="P14" s="2291">
        <v>0.40034870692047397</v>
      </c>
      <c r="Q14" s="2291"/>
      <c r="R14" s="2291">
        <v>19.726269354034827</v>
      </c>
      <c r="S14" s="2291">
        <v>0</v>
      </c>
      <c r="T14" s="2291">
        <v>0</v>
      </c>
      <c r="U14" s="2291">
        <v>0</v>
      </c>
      <c r="V14" s="2291">
        <v>0</v>
      </c>
      <c r="W14" s="2291">
        <v>0</v>
      </c>
      <c r="X14" s="2291">
        <v>19.726269354034827</v>
      </c>
      <c r="Y14" s="2291"/>
      <c r="Z14" s="2291">
        <v>0.93579653162183152</v>
      </c>
      <c r="AA14" s="2291">
        <v>8.5070394315446727</v>
      </c>
      <c r="AB14" s="2291">
        <v>0.71864030011679003</v>
      </c>
      <c r="AC14" s="2291">
        <v>0</v>
      </c>
      <c r="AD14" s="2291">
        <v>4.3720533807301152</v>
      </c>
      <c r="AE14" s="2291">
        <v>0</v>
      </c>
      <c r="AF14" s="2291">
        <v>14.533529644013409</v>
      </c>
      <c r="AG14" s="2291"/>
      <c r="AH14" s="2291">
        <v>0.40596858053562868</v>
      </c>
      <c r="AI14" s="2291">
        <v>102.80219579850151</v>
      </c>
      <c r="AJ14" s="2291">
        <v>8.0860550518928846</v>
      </c>
      <c r="AK14" s="2291">
        <v>0</v>
      </c>
      <c r="AL14" s="2291">
        <v>131.39913992681821</v>
      </c>
      <c r="AM14" s="2291">
        <v>0</v>
      </c>
      <c r="AN14" s="2291">
        <v>242.69335935774825</v>
      </c>
      <c r="AO14" s="2291"/>
      <c r="AP14" s="2291">
        <v>32.589459459343502</v>
      </c>
      <c r="AQ14" s="2291">
        <v>0</v>
      </c>
      <c r="AR14" s="2291">
        <v>0</v>
      </c>
      <c r="AS14" s="2291">
        <v>0</v>
      </c>
      <c r="AT14" s="2291">
        <v>0</v>
      </c>
      <c r="AU14" s="2291">
        <v>0</v>
      </c>
      <c r="AV14" s="2291">
        <v>32.589459459343502</v>
      </c>
      <c r="AW14" s="2291"/>
      <c r="AX14" s="2291">
        <v>17.078279948595274</v>
      </c>
      <c r="AY14" s="2291">
        <v>0</v>
      </c>
      <c r="AZ14" s="2291">
        <v>0</v>
      </c>
      <c r="BA14" s="2291">
        <v>0</v>
      </c>
      <c r="BB14" s="2291">
        <v>0</v>
      </c>
      <c r="BC14" s="2291">
        <v>0</v>
      </c>
      <c r="BD14" s="2291">
        <v>17.078279948595274</v>
      </c>
      <c r="BE14" s="2291"/>
      <c r="BF14" s="2292">
        <v>75.53500830459673</v>
      </c>
      <c r="BG14" s="2292">
        <v>115.72681559114325</v>
      </c>
      <c r="BH14" s="2292">
        <v>8.8046953520096753</v>
      </c>
      <c r="BI14" s="2291">
        <v>0</v>
      </c>
      <c r="BJ14" s="2292">
        <v>135.81471548650893</v>
      </c>
      <c r="BK14" s="2292">
        <v>0</v>
      </c>
      <c r="BL14" s="2291">
        <v>335.83771271312088</v>
      </c>
      <c r="BM14" s="2297"/>
      <c r="BN14" s="1737">
        <f t="shared" si="0"/>
        <v>4.4175803610970661</v>
      </c>
    </row>
    <row r="15" spans="1:66" s="2283" customFormat="1">
      <c r="A15" s="2294" t="s">
        <v>1965</v>
      </c>
      <c r="B15" s="2291">
        <v>38.647851569630603</v>
      </c>
      <c r="C15" s="2291">
        <v>19.642560469037353</v>
      </c>
      <c r="D15" s="2291">
        <v>33.374293884550411</v>
      </c>
      <c r="E15" s="2291">
        <v>0</v>
      </c>
      <c r="F15" s="2291">
        <v>4.3522178960609316E-2</v>
      </c>
      <c r="G15" s="2291">
        <v>0</v>
      </c>
      <c r="H15" s="2291">
        <v>91.664705923218364</v>
      </c>
      <c r="I15" s="2291"/>
      <c r="J15" s="2291">
        <v>761.31993694913604</v>
      </c>
      <c r="K15" s="2291">
        <v>0</v>
      </c>
      <c r="L15" s="2291">
        <v>0</v>
      </c>
      <c r="M15" s="2291">
        <v>0</v>
      </c>
      <c r="N15" s="2291">
        <v>0</v>
      </c>
      <c r="O15" s="2291">
        <v>0</v>
      </c>
      <c r="P15" s="2291">
        <v>761.31993694913604</v>
      </c>
      <c r="Q15" s="2291"/>
      <c r="R15" s="2291">
        <v>389.30319293747311</v>
      </c>
      <c r="S15" s="2291">
        <v>2.2744872390748094</v>
      </c>
      <c r="T15" s="2291">
        <v>19.746888809465954</v>
      </c>
      <c r="U15" s="2291">
        <v>0</v>
      </c>
      <c r="V15" s="2291">
        <v>0</v>
      </c>
      <c r="W15" s="2291">
        <v>0</v>
      </c>
      <c r="X15" s="2291">
        <v>411.32456898601384</v>
      </c>
      <c r="Y15" s="2291"/>
      <c r="Z15" s="2291">
        <v>59.805159562654723</v>
      </c>
      <c r="AA15" s="2291">
        <v>78.711796744996292</v>
      </c>
      <c r="AB15" s="2291">
        <v>32.883331212588516</v>
      </c>
      <c r="AC15" s="2291">
        <v>0</v>
      </c>
      <c r="AD15" s="2291">
        <v>0.99288797807937812</v>
      </c>
      <c r="AE15" s="2291">
        <v>1.641400690786017</v>
      </c>
      <c r="AF15" s="2291">
        <v>174.03457618910494</v>
      </c>
      <c r="AG15" s="2291"/>
      <c r="AH15" s="2291">
        <v>200.41135199161394</v>
      </c>
      <c r="AI15" s="2291">
        <v>1106.3287981994401</v>
      </c>
      <c r="AJ15" s="2291">
        <v>70.632745154824164</v>
      </c>
      <c r="AK15" s="2291">
        <v>0</v>
      </c>
      <c r="AL15" s="2291">
        <v>17.665734481648869</v>
      </c>
      <c r="AM15" s="2291">
        <v>21.42708694314528</v>
      </c>
      <c r="AN15" s="2291">
        <v>1416.4657167706721</v>
      </c>
      <c r="AO15" s="2291"/>
      <c r="AP15" s="2291">
        <v>319.75630779997448</v>
      </c>
      <c r="AQ15" s="2291">
        <v>0</v>
      </c>
      <c r="AR15" s="2291">
        <v>0</v>
      </c>
      <c r="AS15" s="2291">
        <v>0</v>
      </c>
      <c r="AT15" s="2291">
        <v>0</v>
      </c>
      <c r="AU15" s="2291">
        <v>0</v>
      </c>
      <c r="AV15" s="2291">
        <v>319.75630779997448</v>
      </c>
      <c r="AW15" s="2291"/>
      <c r="AX15" s="2291">
        <v>295.80999613998642</v>
      </c>
      <c r="AY15" s="2291">
        <v>26.086821247768203</v>
      </c>
      <c r="AZ15" s="2291">
        <v>0</v>
      </c>
      <c r="BA15" s="2291">
        <v>0</v>
      </c>
      <c r="BB15" s="2291">
        <v>0</v>
      </c>
      <c r="BC15" s="2291">
        <v>0</v>
      </c>
      <c r="BD15" s="2291">
        <v>321.89681738775465</v>
      </c>
      <c r="BE15" s="2291"/>
      <c r="BF15" s="2292">
        <v>2065.0537968134699</v>
      </c>
      <c r="BG15" s="2292">
        <v>1233.0444639003169</v>
      </c>
      <c r="BH15" s="2292">
        <v>156.63725906142906</v>
      </c>
      <c r="BI15" s="2291">
        <v>0</v>
      </c>
      <c r="BJ15" s="2292">
        <v>18.702144638688857</v>
      </c>
      <c r="BK15" s="2292">
        <v>23.068487633931298</v>
      </c>
      <c r="BL15" s="2291">
        <v>3496.462630005874</v>
      </c>
      <c r="BM15" s="2297"/>
      <c r="BN15" s="1737">
        <f t="shared" si="0"/>
        <v>48.003868955880534</v>
      </c>
    </row>
    <row r="16" spans="1:66" s="2283" customFormat="1">
      <c r="A16" s="2294" t="s">
        <v>1585</v>
      </c>
      <c r="B16" s="2291">
        <v>59.298681374150433</v>
      </c>
      <c r="C16" s="2291">
        <v>28.955250688404107</v>
      </c>
      <c r="D16" s="2291">
        <v>10.548345858620102</v>
      </c>
      <c r="E16" s="2291">
        <v>0</v>
      </c>
      <c r="F16" s="2291">
        <v>4.3522178960609316E-2</v>
      </c>
      <c r="G16" s="2291">
        <v>0</v>
      </c>
      <c r="H16" s="2291">
        <v>98.80227792117465</v>
      </c>
      <c r="I16" s="2291"/>
      <c r="J16" s="2291">
        <v>9.5575107581915013</v>
      </c>
      <c r="K16" s="2291">
        <v>0</v>
      </c>
      <c r="L16" s="2291">
        <v>0</v>
      </c>
      <c r="M16" s="2291">
        <v>0</v>
      </c>
      <c r="N16" s="2291">
        <v>0</v>
      </c>
      <c r="O16" s="2291">
        <v>0</v>
      </c>
      <c r="P16" s="2291">
        <v>9.5575107581915013</v>
      </c>
      <c r="Q16" s="2291"/>
      <c r="R16" s="2291">
        <v>197.88458250970425</v>
      </c>
      <c r="S16" s="2291">
        <v>0</v>
      </c>
      <c r="T16" s="2291">
        <v>0</v>
      </c>
      <c r="U16" s="2291">
        <v>0</v>
      </c>
      <c r="V16" s="2291">
        <v>0</v>
      </c>
      <c r="W16" s="2291">
        <v>0</v>
      </c>
      <c r="X16" s="2291">
        <v>197.88458250970425</v>
      </c>
      <c r="Y16" s="2291"/>
      <c r="Z16" s="2291">
        <v>19.811901118407718</v>
      </c>
      <c r="AA16" s="2291">
        <v>15.658728886408413</v>
      </c>
      <c r="AB16" s="2291">
        <v>11.402475154378195</v>
      </c>
      <c r="AC16" s="2291">
        <v>0</v>
      </c>
      <c r="AD16" s="2291">
        <v>0</v>
      </c>
      <c r="AE16" s="2291">
        <v>0.34879511722958401</v>
      </c>
      <c r="AF16" s="2291">
        <v>47.221900276423909</v>
      </c>
      <c r="AG16" s="2291"/>
      <c r="AH16" s="2291">
        <v>380.80937283379035</v>
      </c>
      <c r="AI16" s="2291">
        <v>774.41125087266835</v>
      </c>
      <c r="AJ16" s="2291">
        <v>51.999939759185743</v>
      </c>
      <c r="AK16" s="2291">
        <v>0</v>
      </c>
      <c r="AL16" s="2291">
        <v>0</v>
      </c>
      <c r="AM16" s="2291">
        <v>22.488994753741203</v>
      </c>
      <c r="AN16" s="2291">
        <v>1229.7095582193858</v>
      </c>
      <c r="AO16" s="2291"/>
      <c r="AP16" s="2291">
        <v>654.43768163732705</v>
      </c>
      <c r="AQ16" s="2291">
        <v>0</v>
      </c>
      <c r="AR16" s="2291">
        <v>0</v>
      </c>
      <c r="AS16" s="2291">
        <v>0</v>
      </c>
      <c r="AT16" s="2291">
        <v>0</v>
      </c>
      <c r="AU16" s="2291">
        <v>0</v>
      </c>
      <c r="AV16" s="2291">
        <v>654.43768163732705</v>
      </c>
      <c r="AW16" s="2291"/>
      <c r="AX16" s="2291">
        <v>1052.8139258915526</v>
      </c>
      <c r="AY16" s="2291">
        <v>0</v>
      </c>
      <c r="AZ16" s="2291">
        <v>0</v>
      </c>
      <c r="BA16" s="2291">
        <v>0</v>
      </c>
      <c r="BB16" s="2291">
        <v>0</v>
      </c>
      <c r="BC16" s="2291">
        <v>0</v>
      </c>
      <c r="BD16" s="2291">
        <v>1052.8139258915526</v>
      </c>
      <c r="BE16" s="2291"/>
      <c r="BF16" s="2292">
        <v>2374.6136563993141</v>
      </c>
      <c r="BG16" s="2292">
        <v>819.02523044748091</v>
      </c>
      <c r="BH16" s="2292">
        <v>73.95076077218404</v>
      </c>
      <c r="BI16" s="2291">
        <v>0</v>
      </c>
      <c r="BJ16" s="2292">
        <v>4.3522178960609316E-2</v>
      </c>
      <c r="BK16" s="2292">
        <v>22.837789870970788</v>
      </c>
      <c r="BL16" s="2291">
        <v>3290.4274372137597</v>
      </c>
      <c r="BM16" s="2297"/>
      <c r="BN16" s="1737">
        <f t="shared" si="0"/>
        <v>28.955250688404135</v>
      </c>
    </row>
    <row r="17" spans="1:66" s="2283" customFormat="1" ht="15" customHeight="1">
      <c r="A17" s="2294" t="s">
        <v>1974</v>
      </c>
      <c r="B17" s="2291">
        <v>6.035333193313476</v>
      </c>
      <c r="C17" s="2291">
        <v>5.2041295561116216</v>
      </c>
      <c r="D17" s="2291">
        <v>0.75419298334599683</v>
      </c>
      <c r="E17" s="2291">
        <v>0</v>
      </c>
      <c r="F17" s="2291">
        <v>4.3522178960609316E-2</v>
      </c>
      <c r="G17" s="2291">
        <v>0</v>
      </c>
      <c r="H17" s="2291">
        <v>11.993655732771094</v>
      </c>
      <c r="I17" s="2291"/>
      <c r="J17" s="2291">
        <v>29.081341241317475</v>
      </c>
      <c r="K17" s="2291">
        <v>0</v>
      </c>
      <c r="L17" s="2291">
        <v>0</v>
      </c>
      <c r="M17" s="2291">
        <v>0</v>
      </c>
      <c r="N17" s="2291">
        <v>0</v>
      </c>
      <c r="O17" s="2291">
        <v>0</v>
      </c>
      <c r="P17" s="2291">
        <v>29.081341241317475</v>
      </c>
      <c r="Q17" s="2291"/>
      <c r="R17" s="2291">
        <v>44.191005128137597</v>
      </c>
      <c r="S17" s="2291">
        <v>0</v>
      </c>
      <c r="T17" s="2291">
        <v>0</v>
      </c>
      <c r="U17" s="2291">
        <v>0</v>
      </c>
      <c r="V17" s="2291">
        <v>0</v>
      </c>
      <c r="W17" s="2291">
        <v>0</v>
      </c>
      <c r="X17" s="2291">
        <v>44.191005128137597</v>
      </c>
      <c r="Y17" s="2291"/>
      <c r="Z17" s="2291">
        <v>13.64116447223463</v>
      </c>
      <c r="AA17" s="2291">
        <v>20.670880792735794</v>
      </c>
      <c r="AB17" s="2291">
        <v>5.658487334908151</v>
      </c>
      <c r="AC17" s="2291">
        <v>0</v>
      </c>
      <c r="AD17" s="2291">
        <v>0</v>
      </c>
      <c r="AE17" s="2291">
        <v>1.2169912169654653</v>
      </c>
      <c r="AF17" s="2291">
        <v>41.187523816844042</v>
      </c>
      <c r="AG17" s="2291"/>
      <c r="AH17" s="2291">
        <v>61.844198670680214</v>
      </c>
      <c r="AI17" s="2291">
        <v>552.1508140215152</v>
      </c>
      <c r="AJ17" s="2291">
        <v>317.46297737812301</v>
      </c>
      <c r="AK17" s="2291">
        <v>0</v>
      </c>
      <c r="AL17" s="2291">
        <v>0</v>
      </c>
      <c r="AM17" s="2291">
        <v>35.094153994974157</v>
      </c>
      <c r="AN17" s="2291">
        <v>966.55214406529251</v>
      </c>
      <c r="AO17" s="2291"/>
      <c r="AP17" s="2291">
        <v>318.3413864280401</v>
      </c>
      <c r="AQ17" s="2291">
        <v>0</v>
      </c>
      <c r="AR17" s="2291">
        <v>0</v>
      </c>
      <c r="AS17" s="2291">
        <v>0</v>
      </c>
      <c r="AT17" s="2291">
        <v>0</v>
      </c>
      <c r="AU17" s="2291">
        <v>0</v>
      </c>
      <c r="AV17" s="2291">
        <v>318.3413864280401</v>
      </c>
      <c r="AW17" s="2291"/>
      <c r="AX17" s="2291">
        <v>342.17682808672475</v>
      </c>
      <c r="AY17" s="2291">
        <v>0</v>
      </c>
      <c r="AZ17" s="2291">
        <v>0</v>
      </c>
      <c r="BA17" s="2291">
        <v>0</v>
      </c>
      <c r="BB17" s="2291">
        <v>0</v>
      </c>
      <c r="BC17" s="2291">
        <v>0</v>
      </c>
      <c r="BD17" s="2291">
        <v>342.17682808672475</v>
      </c>
      <c r="BE17" s="2291"/>
      <c r="BF17" s="2292">
        <v>815.31125716784061</v>
      </c>
      <c r="BG17" s="2292">
        <v>578.02582437036267</v>
      </c>
      <c r="BH17" s="2292">
        <v>323.87565769637717</v>
      </c>
      <c r="BI17" s="2291">
        <v>0</v>
      </c>
      <c r="BJ17" s="2292">
        <v>4.3522178960609316E-2</v>
      </c>
      <c r="BK17" s="2292">
        <v>36.311145211939625</v>
      </c>
      <c r="BL17" s="2291">
        <v>1753.5238844991275</v>
      </c>
      <c r="BM17" s="2297"/>
      <c r="BN17" s="1737">
        <f t="shared" si="0"/>
        <v>5.2041295561116385</v>
      </c>
    </row>
    <row r="18" spans="1:66" s="2283" customFormat="1" ht="15" customHeight="1" thickBot="1">
      <c r="A18" s="2298" t="s">
        <v>15</v>
      </c>
      <c r="B18" s="2299">
        <v>772.80707626010962</v>
      </c>
      <c r="C18" s="2299">
        <v>609.67053811470532</v>
      </c>
      <c r="D18" s="2299">
        <v>370.58164937618932</v>
      </c>
      <c r="E18" s="2299">
        <v>0</v>
      </c>
      <c r="F18" s="2299">
        <v>0.39169961064548392</v>
      </c>
      <c r="G18" s="2299">
        <v>0</v>
      </c>
      <c r="H18" s="2299">
        <v>1753.0592637510042</v>
      </c>
      <c r="I18" s="2299">
        <v>0</v>
      </c>
      <c r="J18" s="2299">
        <v>837.79030381925043</v>
      </c>
      <c r="K18" s="2299">
        <v>0</v>
      </c>
      <c r="L18" s="2299">
        <v>0</v>
      </c>
      <c r="M18" s="2299">
        <v>0</v>
      </c>
      <c r="N18" s="2299">
        <v>0</v>
      </c>
      <c r="O18" s="2299">
        <v>0</v>
      </c>
      <c r="P18" s="2299">
        <v>837.79030381925043</v>
      </c>
      <c r="Q18" s="2299"/>
      <c r="R18" s="2299">
        <v>1080.0574043874133</v>
      </c>
      <c r="S18" s="2299">
        <v>2.6164918454311259</v>
      </c>
      <c r="T18" s="2299">
        <v>19.825522883904899</v>
      </c>
      <c r="U18" s="2299">
        <v>0</v>
      </c>
      <c r="V18" s="2299">
        <v>6.478926741025777E-2</v>
      </c>
      <c r="W18" s="2299">
        <v>0</v>
      </c>
      <c r="X18" s="2299">
        <v>1102.5642083841594</v>
      </c>
      <c r="Y18" s="2299"/>
      <c r="Z18" s="2299">
        <v>164.5252516640895</v>
      </c>
      <c r="AA18" s="2299">
        <v>833.62940226823969</v>
      </c>
      <c r="AB18" s="2299">
        <v>118.70743864323889</v>
      </c>
      <c r="AC18" s="2299"/>
      <c r="AD18" s="2299">
        <v>22.025204432642809</v>
      </c>
      <c r="AE18" s="2299">
        <v>19.030116546123359</v>
      </c>
      <c r="AF18" s="2299">
        <v>1157.9174135543342</v>
      </c>
      <c r="AG18" s="2299"/>
      <c r="AH18" s="2299">
        <v>775.25537142073222</v>
      </c>
      <c r="AI18" s="2299">
        <v>6280.5557248445202</v>
      </c>
      <c r="AJ18" s="2299">
        <v>739.87933071520558</v>
      </c>
      <c r="AK18" s="2299">
        <v>0</v>
      </c>
      <c r="AL18" s="2299">
        <v>333.33227405992261</v>
      </c>
      <c r="AM18" s="2299">
        <v>146.97241928933263</v>
      </c>
      <c r="AN18" s="2299">
        <v>8275.9951203297132</v>
      </c>
      <c r="AO18" s="2299"/>
      <c r="AP18" s="2299">
        <v>1839.6817525497374</v>
      </c>
      <c r="AQ18" s="2299">
        <v>0</v>
      </c>
      <c r="AR18" s="2299">
        <v>0</v>
      </c>
      <c r="AS18" s="2299">
        <v>0</v>
      </c>
      <c r="AT18" s="2299">
        <v>0</v>
      </c>
      <c r="AU18" s="2299">
        <v>0</v>
      </c>
      <c r="AV18" s="2299">
        <v>1839.6817525497374</v>
      </c>
      <c r="AW18" s="2299"/>
      <c r="AX18" s="2299">
        <v>2584.9061464315937</v>
      </c>
      <c r="AY18" s="2299">
        <v>637.83836286592293</v>
      </c>
      <c r="AZ18" s="2299">
        <v>28.790451647695697</v>
      </c>
      <c r="BA18" s="2299">
        <v>0</v>
      </c>
      <c r="BB18" s="2299">
        <v>50.461361646731085</v>
      </c>
      <c r="BC18" s="2299">
        <v>31.688540426383664</v>
      </c>
      <c r="BD18" s="2299">
        <v>3333.6848630183276</v>
      </c>
      <c r="BE18" s="2299"/>
      <c r="BF18" s="2299">
        <v>8055.0233065208704</v>
      </c>
      <c r="BG18" s="2299">
        <v>8364.3105199388192</v>
      </c>
      <c r="BH18" s="2299">
        <v>1277.7843932662345</v>
      </c>
      <c r="BI18" s="2299">
        <v>0</v>
      </c>
      <c r="BJ18" s="2299">
        <v>406.27532901735219</v>
      </c>
      <c r="BK18" s="2299">
        <v>197.69107626183964</v>
      </c>
      <c r="BL18" s="2299">
        <v>18300.692925406525</v>
      </c>
      <c r="BM18" s="2297"/>
      <c r="BN18" s="1737">
        <f t="shared" si="0"/>
        <v>1250.1253928260594</v>
      </c>
    </row>
    <row r="19" spans="1:66" ht="13.5" thickTop="1">
      <c r="A19" s="2124"/>
      <c r="B19" s="2125"/>
      <c r="C19" s="2125"/>
      <c r="D19" s="2125"/>
      <c r="E19" s="2125"/>
      <c r="F19" s="2125"/>
      <c r="G19" s="2125"/>
      <c r="H19" s="2125"/>
      <c r="I19" s="2125"/>
      <c r="J19" s="2125"/>
      <c r="K19" s="2125"/>
      <c r="L19" s="2125"/>
      <c r="M19" s="2125"/>
      <c r="N19" s="2125"/>
      <c r="O19" s="2125"/>
      <c r="P19" s="2125"/>
      <c r="Q19" s="2125"/>
      <c r="R19" s="2125"/>
      <c r="S19" s="2125"/>
      <c r="T19" s="2125"/>
      <c r="U19" s="2125"/>
      <c r="V19" s="2125"/>
      <c r="W19" s="2125"/>
      <c r="X19" s="2125"/>
      <c r="Y19" s="2125"/>
      <c r="Z19" s="2125"/>
      <c r="AA19" s="2125"/>
      <c r="AB19" s="2125"/>
      <c r="AC19" s="2125"/>
      <c r="AD19" s="2125"/>
      <c r="AE19" s="2125"/>
      <c r="AF19" s="2125"/>
      <c r="AG19" s="2125"/>
      <c r="AH19" s="2125"/>
      <c r="AI19" s="2125"/>
      <c r="AJ19" s="2125"/>
      <c r="AK19" s="2125"/>
      <c r="AL19" s="2125"/>
      <c r="AM19" s="2125"/>
      <c r="AN19" s="2125"/>
      <c r="AO19" s="2125"/>
      <c r="AP19" s="2125"/>
      <c r="AQ19" s="2125"/>
      <c r="AR19" s="2125"/>
      <c r="AS19" s="2125"/>
      <c r="AT19" s="2125"/>
      <c r="AU19" s="2125"/>
      <c r="AV19" s="2125"/>
      <c r="AW19" s="2125"/>
      <c r="AX19" s="2125"/>
      <c r="AY19" s="2125"/>
      <c r="AZ19" s="2125"/>
      <c r="BA19" s="2125"/>
      <c r="BB19" s="2125"/>
      <c r="BC19" s="2125"/>
      <c r="BD19" s="2125"/>
      <c r="BE19" s="2125"/>
      <c r="BF19" s="2126"/>
      <c r="BG19" s="2125"/>
      <c r="BH19" s="2125"/>
      <c r="BI19" s="2125"/>
      <c r="BJ19" s="2125"/>
      <c r="BK19" s="2125"/>
      <c r="BL19" s="2125"/>
      <c r="BM19" s="1664"/>
      <c r="BN19" s="1710"/>
    </row>
    <row r="20" spans="1:66" ht="38.25">
      <c r="A20" s="2129" t="s">
        <v>1992</v>
      </c>
      <c r="B20" s="2127"/>
      <c r="C20" s="2127"/>
      <c r="D20" s="2127"/>
      <c r="E20" s="2127"/>
      <c r="F20" s="2127"/>
      <c r="G20" s="2127"/>
      <c r="H20" s="2127"/>
      <c r="I20" s="2127"/>
      <c r="J20" s="2127"/>
      <c r="K20" s="2127"/>
      <c r="L20" s="2127"/>
      <c r="M20" s="2127"/>
      <c r="N20" s="2127"/>
      <c r="O20" s="2127"/>
      <c r="P20" s="2127"/>
      <c r="Q20" s="2127"/>
      <c r="R20" s="2127"/>
      <c r="S20" s="2127"/>
      <c r="T20" s="2127"/>
      <c r="U20" s="2127"/>
      <c r="V20" s="2127"/>
      <c r="W20" s="2127"/>
      <c r="X20" s="2127"/>
      <c r="Y20" s="2127"/>
      <c r="Z20" s="2127"/>
      <c r="AA20" s="2127"/>
      <c r="AB20" s="2127"/>
      <c r="AC20" s="2127"/>
      <c r="AD20" s="2127"/>
      <c r="AE20" s="2127"/>
      <c r="AF20" s="2127"/>
      <c r="AG20" s="2127"/>
      <c r="AH20" s="2127"/>
      <c r="AI20" s="2127"/>
      <c r="AJ20" s="2127"/>
      <c r="AK20" s="2127"/>
      <c r="AL20" s="2127"/>
      <c r="AM20" s="2127"/>
      <c r="AN20" s="2127"/>
      <c r="AO20" s="2127"/>
      <c r="AP20" s="2127"/>
      <c r="AQ20" s="2127"/>
      <c r="AR20" s="2127"/>
      <c r="AS20" s="2127"/>
      <c r="AT20" s="2127"/>
      <c r="AU20" s="2127"/>
      <c r="AV20" s="2127"/>
      <c r="AW20" s="2127"/>
      <c r="AX20" s="2127"/>
      <c r="AY20" s="2127"/>
      <c r="AZ20" s="2127"/>
      <c r="BA20" s="2127"/>
      <c r="BB20" s="2127"/>
      <c r="BC20" s="2127"/>
      <c r="BD20" s="2127"/>
      <c r="BE20" s="2127"/>
      <c r="BF20" s="2128"/>
      <c r="BG20" s="2127"/>
      <c r="BH20" s="2127"/>
      <c r="BI20" s="2127"/>
      <c r="BJ20" s="2127"/>
      <c r="BK20" s="2127"/>
      <c r="BL20" s="2127"/>
      <c r="BM20" s="1664"/>
    </row>
    <row r="21" spans="1:66" ht="15" customHeight="1" thickBot="1">
      <c r="A21" s="1662" t="s">
        <v>1993</v>
      </c>
      <c r="B21" s="1664"/>
      <c r="C21" s="1664"/>
      <c r="D21" s="1664"/>
      <c r="E21" s="1664"/>
      <c r="F21" s="1664"/>
      <c r="G21" s="1664"/>
      <c r="H21" s="1664"/>
      <c r="I21" s="1664"/>
      <c r="J21" s="1664"/>
      <c r="K21" s="1664"/>
      <c r="L21" s="1664"/>
      <c r="M21" s="1664"/>
      <c r="N21" s="1664"/>
      <c r="O21" s="1664"/>
      <c r="P21" s="1664"/>
      <c r="Q21" s="1664"/>
      <c r="R21" s="1664"/>
      <c r="S21" s="1664"/>
      <c r="T21" s="1664"/>
      <c r="U21" s="1664"/>
      <c r="V21" s="1664"/>
      <c r="W21" s="1664"/>
      <c r="X21" s="1664"/>
      <c r="Y21" s="1664"/>
      <c r="Z21" s="1664"/>
      <c r="AA21" s="1664"/>
      <c r="AB21" s="1664"/>
      <c r="AC21" s="1664"/>
      <c r="AD21" s="1664"/>
      <c r="AE21" s="1664"/>
      <c r="AF21" s="1664"/>
      <c r="AG21" s="1664"/>
      <c r="AH21" s="1664"/>
      <c r="AI21" s="1664"/>
      <c r="AJ21" s="1664"/>
      <c r="AK21" s="1664"/>
      <c r="AL21" s="1664"/>
      <c r="AM21" s="1664"/>
      <c r="AN21" s="1664"/>
      <c r="AO21" s="1664"/>
      <c r="AP21" s="1664"/>
      <c r="AQ21" s="1664"/>
      <c r="AR21" s="1664"/>
      <c r="AS21" s="1664"/>
      <c r="AT21" s="1664"/>
      <c r="AU21" s="1664"/>
      <c r="AV21" s="1664"/>
      <c r="AW21" s="1664"/>
      <c r="AX21" s="1664"/>
      <c r="AY21" s="1664"/>
      <c r="AZ21" s="1664"/>
      <c r="BA21" s="1664"/>
      <c r="BB21" s="1664"/>
      <c r="BC21" s="1664"/>
      <c r="BD21" s="1664"/>
      <c r="BE21" s="1664"/>
      <c r="BF21" s="1665"/>
      <c r="BG21" s="1664"/>
      <c r="BH21" s="1664"/>
      <c r="BI21" s="1664"/>
      <c r="BJ21" s="1664"/>
      <c r="BK21" s="1664"/>
      <c r="BL21" s="1664"/>
      <c r="BM21" s="1664"/>
    </row>
    <row r="22" spans="1:66" ht="15" customHeight="1" thickTop="1">
      <c r="A22" s="1641"/>
      <c r="B22" s="1642" t="s">
        <v>1574</v>
      </c>
      <c r="C22" s="1642"/>
      <c r="D22" s="1642"/>
      <c r="E22" s="1642"/>
      <c r="F22" s="1643"/>
      <c r="G22" s="1643"/>
      <c r="H22" s="1643"/>
      <c r="I22" s="1641"/>
      <c r="J22" s="1642" t="s">
        <v>68</v>
      </c>
      <c r="K22" s="1642"/>
      <c r="L22" s="1642"/>
      <c r="M22" s="1642"/>
      <c r="N22" s="1643"/>
      <c r="O22" s="1643"/>
      <c r="P22" s="1643"/>
      <c r="Q22" s="1641"/>
      <c r="R22" s="1642" t="s">
        <v>1575</v>
      </c>
      <c r="S22" s="1642"/>
      <c r="T22" s="1642"/>
      <c r="U22" s="1642"/>
      <c r="V22" s="1643"/>
      <c r="W22" s="1643"/>
      <c r="X22" s="1643"/>
      <c r="Y22" s="1641"/>
      <c r="Z22" s="1642" t="s">
        <v>1576</v>
      </c>
      <c r="AA22" s="1642"/>
      <c r="AB22" s="1642"/>
      <c r="AC22" s="1642"/>
      <c r="AD22" s="1643"/>
      <c r="AE22" s="1643"/>
      <c r="AF22" s="1643"/>
      <c r="AG22" s="1641"/>
      <c r="AH22" s="1642" t="s">
        <v>526</v>
      </c>
      <c r="AI22" s="1642"/>
      <c r="AJ22" s="1642"/>
      <c r="AK22" s="1642"/>
      <c r="AL22" s="1643"/>
      <c r="AM22" s="1643"/>
      <c r="AN22" s="1643"/>
      <c r="AO22" s="1641"/>
      <c r="AP22" s="1642" t="s">
        <v>70</v>
      </c>
      <c r="AQ22" s="1642"/>
      <c r="AR22" s="1642"/>
      <c r="AS22" s="1642"/>
      <c r="AT22" s="1643"/>
      <c r="AU22" s="1643"/>
      <c r="AV22" s="1643"/>
      <c r="AW22" s="1641"/>
      <c r="AX22" s="1642" t="s">
        <v>71</v>
      </c>
      <c r="AY22" s="1642"/>
      <c r="AZ22" s="1642"/>
      <c r="BA22" s="1642"/>
      <c r="BB22" s="1643"/>
      <c r="BC22" s="1643"/>
      <c r="BD22" s="1643"/>
      <c r="BE22" s="1641"/>
      <c r="BF22" s="1644" t="s">
        <v>15</v>
      </c>
      <c r="BG22" s="1642"/>
      <c r="BH22" s="1642"/>
      <c r="BI22" s="1642"/>
      <c r="BJ22" s="1643"/>
      <c r="BK22" s="1643"/>
      <c r="BL22" s="1643"/>
      <c r="BM22" s="1645"/>
    </row>
    <row r="23" spans="1:66" ht="24.75" customHeight="1">
      <c r="A23" s="1646">
        <v>2014</v>
      </c>
      <c r="B23" s="1647" t="s">
        <v>50</v>
      </c>
      <c r="C23" s="1647" t="s">
        <v>953</v>
      </c>
      <c r="D23" s="1647" t="s">
        <v>58</v>
      </c>
      <c r="E23" s="1647" t="s">
        <v>59</v>
      </c>
      <c r="F23" s="1647" t="s">
        <v>1577</v>
      </c>
      <c r="G23" s="1647" t="s">
        <v>368</v>
      </c>
      <c r="H23" s="1647" t="s">
        <v>1578</v>
      </c>
      <c r="I23" s="1648"/>
      <c r="J23" s="2090" t="s">
        <v>50</v>
      </c>
      <c r="K23" s="1647" t="s">
        <v>953</v>
      </c>
      <c r="L23" s="1647" t="s">
        <v>58</v>
      </c>
      <c r="M23" s="1647" t="s">
        <v>59</v>
      </c>
      <c r="N23" s="1647" t="s">
        <v>1577</v>
      </c>
      <c r="O23" s="1647" t="s">
        <v>368</v>
      </c>
      <c r="P23" s="1647" t="s">
        <v>1578</v>
      </c>
      <c r="Q23" s="1648"/>
      <c r="R23" s="1647" t="s">
        <v>50</v>
      </c>
      <c r="S23" s="1647" t="s">
        <v>953</v>
      </c>
      <c r="T23" s="1647" t="s">
        <v>58</v>
      </c>
      <c r="U23" s="1647" t="s">
        <v>59</v>
      </c>
      <c r="V23" s="1647" t="s">
        <v>1577</v>
      </c>
      <c r="W23" s="1647" t="s">
        <v>368</v>
      </c>
      <c r="X23" s="1647" t="s">
        <v>1578</v>
      </c>
      <c r="Y23" s="1648"/>
      <c r="Z23" s="1647" t="s">
        <v>50</v>
      </c>
      <c r="AA23" s="1648" t="s">
        <v>953</v>
      </c>
      <c r="AB23" s="1648" t="s">
        <v>58</v>
      </c>
      <c r="AC23" s="1648" t="s">
        <v>59</v>
      </c>
      <c r="AD23" s="1647" t="s">
        <v>1577</v>
      </c>
      <c r="AE23" s="1647" t="s">
        <v>368</v>
      </c>
      <c r="AF23" s="1647" t="s">
        <v>1578</v>
      </c>
      <c r="AG23" s="1648"/>
      <c r="AH23" s="1647" t="s">
        <v>50</v>
      </c>
      <c r="AI23" s="1647" t="s">
        <v>953</v>
      </c>
      <c r="AJ23" s="1647" t="s">
        <v>58</v>
      </c>
      <c r="AK23" s="1647" t="s">
        <v>59</v>
      </c>
      <c r="AL23" s="1647" t="s">
        <v>1577</v>
      </c>
      <c r="AM23" s="1647" t="s">
        <v>368</v>
      </c>
      <c r="AN23" s="1647" t="s">
        <v>1578</v>
      </c>
      <c r="AO23" s="1648"/>
      <c r="AP23" s="1647" t="s">
        <v>50</v>
      </c>
      <c r="AQ23" s="1647" t="s">
        <v>953</v>
      </c>
      <c r="AR23" s="1647" t="s">
        <v>58</v>
      </c>
      <c r="AS23" s="1647" t="s">
        <v>59</v>
      </c>
      <c r="AT23" s="1647" t="s">
        <v>1577</v>
      </c>
      <c r="AU23" s="1647" t="s">
        <v>368</v>
      </c>
      <c r="AV23" s="1647" t="s">
        <v>1578</v>
      </c>
      <c r="AW23" s="1648"/>
      <c r="AX23" s="1647" t="s">
        <v>50</v>
      </c>
      <c r="AY23" s="1647" t="s">
        <v>953</v>
      </c>
      <c r="AZ23" s="1647" t="s">
        <v>58</v>
      </c>
      <c r="BA23" s="1647" t="s">
        <v>59</v>
      </c>
      <c r="BB23" s="1647" t="s">
        <v>1577</v>
      </c>
      <c r="BC23" s="1647" t="s">
        <v>368</v>
      </c>
      <c r="BD23" s="1647" t="s">
        <v>1578</v>
      </c>
      <c r="BE23" s="1648"/>
      <c r="BF23" s="1649" t="s">
        <v>50</v>
      </c>
      <c r="BG23" s="1647" t="s">
        <v>953</v>
      </c>
      <c r="BH23" s="1647" t="s">
        <v>58</v>
      </c>
      <c r="BI23" s="1647" t="s">
        <v>59</v>
      </c>
      <c r="BJ23" s="1647" t="s">
        <v>1577</v>
      </c>
      <c r="BK23" s="1647" t="s">
        <v>368</v>
      </c>
      <c r="BL23" s="1647" t="s">
        <v>1578</v>
      </c>
      <c r="BM23" s="1650"/>
    </row>
    <row r="24" spans="1:66" ht="15" customHeight="1">
      <c r="A24" s="1651" t="s">
        <v>1579</v>
      </c>
      <c r="B24" s="1652">
        <v>24.694057094173658</v>
      </c>
      <c r="C24" s="1652">
        <v>18.639711851597767</v>
      </c>
      <c r="D24" s="1652">
        <v>0</v>
      </c>
      <c r="E24" s="1652">
        <v>0</v>
      </c>
      <c r="F24" s="1652">
        <v>4.3522178960609316E-2</v>
      </c>
      <c r="G24" s="1652">
        <v>0</v>
      </c>
      <c r="H24" s="1652">
        <v>43.377291124732032</v>
      </c>
      <c r="I24" s="1652"/>
      <c r="J24" s="1652">
        <v>111.29641156337884</v>
      </c>
      <c r="K24" s="1652">
        <v>0</v>
      </c>
      <c r="L24" s="1652">
        <v>0</v>
      </c>
      <c r="M24" s="1652">
        <v>0</v>
      </c>
      <c r="N24" s="1652">
        <v>0</v>
      </c>
      <c r="O24" s="1652">
        <v>0</v>
      </c>
      <c r="P24" s="1652">
        <v>111.29641156337884</v>
      </c>
      <c r="Q24" s="1652"/>
      <c r="R24" s="1652">
        <v>160.13683220012783</v>
      </c>
      <c r="S24" s="1652">
        <v>0</v>
      </c>
      <c r="T24" s="1652">
        <v>0</v>
      </c>
      <c r="U24" s="1652">
        <v>0</v>
      </c>
      <c r="V24" s="1652">
        <v>0</v>
      </c>
      <c r="W24" s="1652">
        <v>0</v>
      </c>
      <c r="X24" s="1652">
        <v>160.13683220012783</v>
      </c>
      <c r="Y24" s="1652"/>
      <c r="Z24" s="1652">
        <v>16.140354250627315</v>
      </c>
      <c r="AA24" s="1652">
        <v>79.849889388025176</v>
      </c>
      <c r="AB24" s="1652">
        <v>0</v>
      </c>
      <c r="AC24" s="1652">
        <v>0</v>
      </c>
      <c r="AD24" s="1652">
        <v>0.18644285939605865</v>
      </c>
      <c r="AE24" s="1652">
        <v>0</v>
      </c>
      <c r="AF24" s="1652">
        <v>96.176686498048539</v>
      </c>
      <c r="AG24" s="1652"/>
      <c r="AH24" s="1652">
        <v>147.4686778962336</v>
      </c>
      <c r="AI24" s="1652">
        <v>638.25220372081696</v>
      </c>
      <c r="AJ24" s="1652">
        <v>147.73674549830139</v>
      </c>
      <c r="AK24" s="1652">
        <v>0</v>
      </c>
      <c r="AL24" s="1652">
        <v>1.4902658825146793</v>
      </c>
      <c r="AM24" s="1652">
        <v>0</v>
      </c>
      <c r="AN24" s="1652">
        <v>934.94789299786657</v>
      </c>
      <c r="AO24" s="1652"/>
      <c r="AP24" s="1652">
        <v>241.18986691252621</v>
      </c>
      <c r="AQ24" s="1652">
        <v>0</v>
      </c>
      <c r="AR24" s="1652">
        <v>0</v>
      </c>
      <c r="AS24" s="1652">
        <v>0</v>
      </c>
      <c r="AT24" s="1652">
        <v>0</v>
      </c>
      <c r="AU24" s="1652">
        <v>0</v>
      </c>
      <c r="AV24" s="1652">
        <v>241.18986691252621</v>
      </c>
      <c r="AW24" s="1652"/>
      <c r="AX24" s="1652">
        <v>45.699349500279226</v>
      </c>
      <c r="AY24" s="1652">
        <v>0</v>
      </c>
      <c r="AZ24" s="1652">
        <v>0</v>
      </c>
      <c r="BA24" s="1652">
        <v>0</v>
      </c>
      <c r="BB24" s="1652">
        <v>0</v>
      </c>
      <c r="BC24" s="1652">
        <v>0</v>
      </c>
      <c r="BD24" s="1652">
        <v>45.699349500279226</v>
      </c>
      <c r="BE24" s="1652"/>
      <c r="BF24" s="1653">
        <v>746.62554941734663</v>
      </c>
      <c r="BG24" s="1653">
        <v>736.74180496043994</v>
      </c>
      <c r="BH24" s="1653">
        <v>147.73674549830139</v>
      </c>
      <c r="BI24" s="1653">
        <v>0</v>
      </c>
      <c r="BJ24" s="1653">
        <v>1.7202309208713473</v>
      </c>
      <c r="BK24" s="1653">
        <v>0</v>
      </c>
      <c r="BL24" s="1652">
        <v>1632.8243307969592</v>
      </c>
      <c r="BM24" s="1652"/>
    </row>
    <row r="25" spans="1:66" ht="15" customHeight="1">
      <c r="A25" s="1654" t="s">
        <v>1580</v>
      </c>
      <c r="B25" s="1652">
        <v>31.0348455175453</v>
      </c>
      <c r="C25" s="1652">
        <v>2.2975944794109688</v>
      </c>
      <c r="D25" s="1652">
        <v>7.2889457636319025E-4</v>
      </c>
      <c r="E25" s="1652">
        <v>0</v>
      </c>
      <c r="F25" s="1652">
        <v>5.3646922714237488E-3</v>
      </c>
      <c r="G25" s="1652">
        <v>0</v>
      </c>
      <c r="H25" s="1652">
        <v>33.33853358380405</v>
      </c>
      <c r="I25" s="1652"/>
      <c r="J25" s="1652">
        <v>7.8292440924905744</v>
      </c>
      <c r="K25" s="1652">
        <v>0</v>
      </c>
      <c r="L25" s="1652">
        <v>0</v>
      </c>
      <c r="M25" s="1652">
        <v>0</v>
      </c>
      <c r="N25" s="1652">
        <v>0</v>
      </c>
      <c r="O25" s="1652">
        <v>0</v>
      </c>
      <c r="P25" s="1652">
        <v>7.8292440924905744</v>
      </c>
      <c r="Q25" s="1652"/>
      <c r="R25" s="1652">
        <v>27.888038688645874</v>
      </c>
      <c r="S25" s="1652">
        <v>0</v>
      </c>
      <c r="T25" s="1652">
        <v>0</v>
      </c>
      <c r="U25" s="1652">
        <v>0</v>
      </c>
      <c r="V25" s="1652">
        <v>0</v>
      </c>
      <c r="W25" s="1652">
        <v>0</v>
      </c>
      <c r="X25" s="1652">
        <v>27.888038688645874</v>
      </c>
      <c r="Y25" s="1652"/>
      <c r="Z25" s="1652">
        <v>8.6511545558940313</v>
      </c>
      <c r="AA25" s="1652">
        <v>15.706048397581284</v>
      </c>
      <c r="AB25" s="1652">
        <v>0.87836957323057097</v>
      </c>
      <c r="AC25" s="1652">
        <v>0.51192805618237769</v>
      </c>
      <c r="AD25" s="1652">
        <v>3.6672318465316295E-2</v>
      </c>
      <c r="AE25" s="1652">
        <v>3.4351973509337812</v>
      </c>
      <c r="AF25" s="1652">
        <v>29.219370252287362</v>
      </c>
      <c r="AG25" s="1652"/>
      <c r="AH25" s="1652">
        <v>56.503058869986177</v>
      </c>
      <c r="AI25" s="1652">
        <v>50.978356239825672</v>
      </c>
      <c r="AJ25" s="1652">
        <v>5.2691660507637916</v>
      </c>
      <c r="AK25" s="1652">
        <v>1.2704390588264027</v>
      </c>
      <c r="AL25" s="1652">
        <v>0.11903022756208569</v>
      </c>
      <c r="AM25" s="1652">
        <v>8.525043385878595</v>
      </c>
      <c r="AN25" s="1652">
        <v>122.66509383284271</v>
      </c>
      <c r="AO25" s="1652"/>
      <c r="AP25" s="1652">
        <v>196.51689269743039</v>
      </c>
      <c r="AQ25" s="1652">
        <v>0</v>
      </c>
      <c r="AR25" s="1652">
        <v>0</v>
      </c>
      <c r="AS25" s="1652">
        <v>0</v>
      </c>
      <c r="AT25" s="1652">
        <v>0</v>
      </c>
      <c r="AU25" s="1652">
        <v>0</v>
      </c>
      <c r="AV25" s="1652">
        <v>196.51689269743039</v>
      </c>
      <c r="AW25" s="1652"/>
      <c r="AX25" s="1652">
        <v>82.089609429351555</v>
      </c>
      <c r="AY25" s="1652">
        <v>0</v>
      </c>
      <c r="AZ25" s="1652">
        <v>1.6518327088663107E-2</v>
      </c>
      <c r="BA25" s="1652">
        <v>0</v>
      </c>
      <c r="BB25" s="1652">
        <v>0</v>
      </c>
      <c r="BC25" s="1652">
        <v>0</v>
      </c>
      <c r="BD25" s="1652">
        <v>82.106127756440216</v>
      </c>
      <c r="BE25" s="1652"/>
      <c r="BF25" s="1653">
        <v>410.51284385134386</v>
      </c>
      <c r="BG25" s="1653">
        <v>68.981999116817917</v>
      </c>
      <c r="BH25" s="1653">
        <v>6.1647828456593894</v>
      </c>
      <c r="BI25" s="1653">
        <v>1.7823671150087805</v>
      </c>
      <c r="BJ25" s="1653">
        <v>0.16106723829882574</v>
      </c>
      <c r="BK25" s="1653">
        <v>11.960240736812377</v>
      </c>
      <c r="BL25" s="1652">
        <v>499.56330090394107</v>
      </c>
      <c r="BM25" s="1652"/>
    </row>
    <row r="26" spans="1:66" ht="14.25">
      <c r="A26" s="1655" t="s">
        <v>1581</v>
      </c>
      <c r="B26" s="1652">
        <v>78.500361335746803</v>
      </c>
      <c r="C26" s="1652">
        <v>130.39280093656507</v>
      </c>
      <c r="D26" s="1652">
        <v>0</v>
      </c>
      <c r="E26" s="1652">
        <v>0</v>
      </c>
      <c r="F26" s="1652">
        <v>15.741464428748301</v>
      </c>
      <c r="G26" s="1652">
        <v>0</v>
      </c>
      <c r="H26" s="1652">
        <v>224.6346267010602</v>
      </c>
      <c r="I26" s="1652"/>
      <c r="J26" s="1652">
        <v>88.892363886382299</v>
      </c>
      <c r="K26" s="1652">
        <v>0</v>
      </c>
      <c r="L26" s="1652">
        <v>0</v>
      </c>
      <c r="M26" s="1652">
        <v>0</v>
      </c>
      <c r="N26" s="1652">
        <v>0</v>
      </c>
      <c r="O26" s="1652">
        <v>0</v>
      </c>
      <c r="P26" s="1652">
        <v>88.892363886382299</v>
      </c>
      <c r="Q26" s="1652"/>
      <c r="R26" s="1652">
        <v>11.892817265400478</v>
      </c>
      <c r="S26" s="1652">
        <v>0</v>
      </c>
      <c r="T26" s="1652">
        <v>0</v>
      </c>
      <c r="U26" s="1652">
        <v>0</v>
      </c>
      <c r="V26" s="1652">
        <v>0</v>
      </c>
      <c r="W26" s="1652">
        <v>0</v>
      </c>
      <c r="X26" s="1652">
        <v>11.892817265400478</v>
      </c>
      <c r="Y26" s="1652"/>
      <c r="Z26" s="1652">
        <v>50.505608254983983</v>
      </c>
      <c r="AA26" s="1652">
        <v>234.84590640285771</v>
      </c>
      <c r="AB26" s="1652">
        <v>1.5624416564439121</v>
      </c>
      <c r="AC26" s="1652">
        <v>1.2712809253076388E-2</v>
      </c>
      <c r="AD26" s="1652">
        <v>28.351400194832902</v>
      </c>
      <c r="AE26" s="1652">
        <v>9.1994183128381743E-2</v>
      </c>
      <c r="AF26" s="1652">
        <v>315.37006350149994</v>
      </c>
      <c r="AG26" s="1652"/>
      <c r="AH26" s="1652">
        <v>60.868797830130504</v>
      </c>
      <c r="AI26" s="1652">
        <v>987.9180401362205</v>
      </c>
      <c r="AJ26" s="1652">
        <v>188.79771589262091</v>
      </c>
      <c r="AK26" s="1652">
        <v>7.044318561076147</v>
      </c>
      <c r="AL26" s="1652">
        <v>119.2648411233118</v>
      </c>
      <c r="AM26" s="1652">
        <v>50.975069225197302</v>
      </c>
      <c r="AN26" s="1652">
        <v>1414.8687827685571</v>
      </c>
      <c r="AO26" s="1652"/>
      <c r="AP26" s="1652">
        <v>372.97858011444328</v>
      </c>
      <c r="AQ26" s="1652">
        <v>0</v>
      </c>
      <c r="AR26" s="1652">
        <v>0</v>
      </c>
      <c r="AS26" s="1652">
        <v>0</v>
      </c>
      <c r="AT26" s="1652">
        <v>0</v>
      </c>
      <c r="AU26" s="1652">
        <v>0</v>
      </c>
      <c r="AV26" s="1652">
        <v>372.97858011444328</v>
      </c>
      <c r="AW26" s="1652"/>
      <c r="AX26" s="1652">
        <v>63.680364017160976</v>
      </c>
      <c r="AY26" s="1652">
        <v>48.762326055384918</v>
      </c>
      <c r="AZ26" s="1652">
        <v>1.9004052691218916E-2</v>
      </c>
      <c r="BA26" s="1652">
        <v>0</v>
      </c>
      <c r="BB26" s="1652">
        <v>5.8867546026355724</v>
      </c>
      <c r="BC26" s="1652">
        <v>0</v>
      </c>
      <c r="BD26" s="1652">
        <v>118.34844872787269</v>
      </c>
      <c r="BE26" s="1652"/>
      <c r="BF26" s="1653">
        <v>727.31889270424836</v>
      </c>
      <c r="BG26" s="1653">
        <v>1401.9190735310281</v>
      </c>
      <c r="BH26" s="1653">
        <v>190.37916160175607</v>
      </c>
      <c r="BI26" s="1653">
        <v>7.0570313703292236</v>
      </c>
      <c r="BJ26" s="1653">
        <v>169.24446034952857</v>
      </c>
      <c r="BK26" s="1653">
        <v>51.067063408325687</v>
      </c>
      <c r="BL26" s="1652">
        <v>2546.9856829652163</v>
      </c>
      <c r="BM26" s="1652"/>
    </row>
    <row r="27" spans="1:66" ht="14.25">
      <c r="A27" s="1655" t="s">
        <v>1582</v>
      </c>
      <c r="B27" s="1652">
        <v>55.804678585248624</v>
      </c>
      <c r="C27" s="1652">
        <v>45.987056753748604</v>
      </c>
      <c r="D27" s="1652">
        <v>7.2260452147463496</v>
      </c>
      <c r="E27" s="1652">
        <v>1.3634113446237327E-3</v>
      </c>
      <c r="F27" s="1652">
        <v>5.5517146105645478</v>
      </c>
      <c r="G27" s="1652">
        <v>9.8661051558117958E-3</v>
      </c>
      <c r="H27" s="1652">
        <v>114.58072468080856</v>
      </c>
      <c r="I27" s="1652"/>
      <c r="J27" s="1652">
        <v>89.160201397265084</v>
      </c>
      <c r="K27" s="1652">
        <v>0</v>
      </c>
      <c r="L27" s="1652">
        <v>0</v>
      </c>
      <c r="M27" s="1652">
        <v>0</v>
      </c>
      <c r="N27" s="1652">
        <v>0</v>
      </c>
      <c r="O27" s="1652">
        <v>0</v>
      </c>
      <c r="P27" s="1652">
        <v>89.160201397265084</v>
      </c>
      <c r="Q27" s="1652"/>
      <c r="R27" s="1652">
        <v>38.26342821481925</v>
      </c>
      <c r="S27" s="1652">
        <v>0.10713331066756884</v>
      </c>
      <c r="T27" s="1652">
        <v>0</v>
      </c>
      <c r="U27" s="1652">
        <v>0</v>
      </c>
      <c r="V27" s="1652">
        <v>1.2933499295164401E-2</v>
      </c>
      <c r="W27" s="1652">
        <v>0</v>
      </c>
      <c r="X27" s="1652">
        <v>38.383495024781986</v>
      </c>
      <c r="Y27" s="1652"/>
      <c r="Z27" s="1652">
        <v>26.73541799968778</v>
      </c>
      <c r="AA27" s="1652">
        <v>86.697941416405627</v>
      </c>
      <c r="AB27" s="1652">
        <v>3.5904280907123072</v>
      </c>
      <c r="AC27" s="1652">
        <v>1.2881604083331732E-2</v>
      </c>
      <c r="AD27" s="1652">
        <v>10.466471699737422</v>
      </c>
      <c r="AE27" s="1652">
        <v>9.3215639552096788E-2</v>
      </c>
      <c r="AF27" s="1652">
        <v>127.59635645017858</v>
      </c>
      <c r="AG27" s="1652"/>
      <c r="AH27" s="1652">
        <v>96.406663749017724</v>
      </c>
      <c r="AI27" s="1652">
        <v>745.31889805265553</v>
      </c>
      <c r="AJ27" s="1652">
        <v>90.450896726015216</v>
      </c>
      <c r="AK27" s="1652">
        <v>2.694704797102351</v>
      </c>
      <c r="AL27" s="1652">
        <v>89.977443827420146</v>
      </c>
      <c r="AM27" s="1652">
        <v>19.499794392146136</v>
      </c>
      <c r="AN27" s="1652">
        <v>1044.3484015443571</v>
      </c>
      <c r="AO27" s="1652"/>
      <c r="AP27" s="1652">
        <v>134.59842518020557</v>
      </c>
      <c r="AQ27" s="1652">
        <v>0</v>
      </c>
      <c r="AR27" s="1652">
        <v>0</v>
      </c>
      <c r="AS27" s="1652">
        <v>0</v>
      </c>
      <c r="AT27" s="1652">
        <v>0</v>
      </c>
      <c r="AU27" s="1652">
        <v>0</v>
      </c>
      <c r="AV27" s="1652">
        <v>134.59842518020557</v>
      </c>
      <c r="AW27" s="1652"/>
      <c r="AX27" s="1652">
        <v>76.256998530073659</v>
      </c>
      <c r="AY27" s="1652">
        <v>6.8512330656937932</v>
      </c>
      <c r="AZ27" s="1652">
        <v>1.3115190473690113</v>
      </c>
      <c r="BA27" s="1652">
        <v>0</v>
      </c>
      <c r="BB27" s="1652">
        <v>0.82710426359466238</v>
      </c>
      <c r="BC27" s="1652">
        <v>0</v>
      </c>
      <c r="BD27" s="1652">
        <v>85.24685490673113</v>
      </c>
      <c r="BE27" s="1652"/>
      <c r="BF27" s="1653">
        <v>517.22581365631777</v>
      </c>
      <c r="BG27" s="1653">
        <v>884.96226259917114</v>
      </c>
      <c r="BH27" s="1653">
        <v>102.57888907884289</v>
      </c>
      <c r="BI27" s="1653">
        <v>2.7089498125303066</v>
      </c>
      <c r="BJ27" s="1653">
        <v>106.83566790061195</v>
      </c>
      <c r="BK27" s="1653">
        <v>19.602876136854043</v>
      </c>
      <c r="BL27" s="1652">
        <v>1633.9144591843281</v>
      </c>
      <c r="BM27" s="1652"/>
    </row>
    <row r="28" spans="1:66" ht="14.25">
      <c r="A28" s="1655" t="s">
        <v>1583</v>
      </c>
      <c r="B28" s="1652">
        <v>40.023904568520763</v>
      </c>
      <c r="C28" s="1652">
        <v>15.331109368497239</v>
      </c>
      <c r="D28" s="1652">
        <v>0.81926551293464933</v>
      </c>
      <c r="E28" s="1652">
        <v>0.12545569387472014</v>
      </c>
      <c r="F28" s="1652">
        <v>1.8508239031912201</v>
      </c>
      <c r="G28" s="1652">
        <v>0.90783978954268807</v>
      </c>
      <c r="H28" s="1652">
        <v>59.058398836561274</v>
      </c>
      <c r="I28" s="1652"/>
      <c r="J28" s="1652">
        <v>14.884818201032992</v>
      </c>
      <c r="K28" s="1652">
        <v>0</v>
      </c>
      <c r="L28" s="1652">
        <v>0</v>
      </c>
      <c r="M28" s="1652">
        <v>0</v>
      </c>
      <c r="N28" s="1652">
        <v>0</v>
      </c>
      <c r="O28" s="1652">
        <v>0</v>
      </c>
      <c r="P28" s="1652">
        <v>14.884818201032992</v>
      </c>
      <c r="Q28" s="1652"/>
      <c r="R28" s="1652">
        <v>1.2446488702051577</v>
      </c>
      <c r="S28" s="1652">
        <v>0</v>
      </c>
      <c r="T28" s="1652">
        <v>0</v>
      </c>
      <c r="U28" s="1652">
        <v>0</v>
      </c>
      <c r="V28" s="1652">
        <v>0</v>
      </c>
      <c r="W28" s="1652">
        <v>0</v>
      </c>
      <c r="X28" s="1652">
        <v>1.2446488702051577</v>
      </c>
      <c r="Y28" s="1652"/>
      <c r="Z28" s="1652">
        <v>1.524783629325094</v>
      </c>
      <c r="AA28" s="1652">
        <v>132.11423359877909</v>
      </c>
      <c r="AB28" s="1652">
        <v>6.1237806440278408</v>
      </c>
      <c r="AC28" s="1652">
        <v>0.93774623452797023</v>
      </c>
      <c r="AD28" s="1652">
        <v>15.949281661172895</v>
      </c>
      <c r="AE28" s="1652">
        <v>6.7858485964650663</v>
      </c>
      <c r="AF28" s="1652">
        <v>163.43567436429797</v>
      </c>
      <c r="AG28" s="1652"/>
      <c r="AH28" s="1652">
        <v>39.695205343226931</v>
      </c>
      <c r="AI28" s="1652">
        <v>744.7232940404117</v>
      </c>
      <c r="AJ28" s="1652">
        <v>34.297311683982535</v>
      </c>
      <c r="AK28" s="1652">
        <v>5.6952613895192039</v>
      </c>
      <c r="AL28" s="1652">
        <v>89.905540476123051</v>
      </c>
      <c r="AM28" s="1652">
        <v>41.212835715649931</v>
      </c>
      <c r="AN28" s="1652">
        <v>955.52944864891344</v>
      </c>
      <c r="AO28" s="1652"/>
      <c r="AP28" s="1652">
        <v>218.58277039890018</v>
      </c>
      <c r="AQ28" s="1652">
        <v>0</v>
      </c>
      <c r="AR28" s="1652">
        <v>0</v>
      </c>
      <c r="AS28" s="1652">
        <v>0</v>
      </c>
      <c r="AT28" s="1652">
        <v>0</v>
      </c>
      <c r="AU28" s="1652">
        <v>0</v>
      </c>
      <c r="AV28" s="1652">
        <v>218.58277039890018</v>
      </c>
      <c r="AW28" s="1652"/>
      <c r="AX28" s="1652">
        <v>30.366329988489156</v>
      </c>
      <c r="AY28" s="1652">
        <v>0</v>
      </c>
      <c r="AZ28" s="1652">
        <v>0</v>
      </c>
      <c r="BA28" s="1652">
        <v>0</v>
      </c>
      <c r="BB28" s="1652">
        <v>0</v>
      </c>
      <c r="BC28" s="1652">
        <v>0</v>
      </c>
      <c r="BD28" s="1652">
        <v>30.366329988489156</v>
      </c>
      <c r="BE28" s="1652"/>
      <c r="BF28" s="1653">
        <v>346.3224609997003</v>
      </c>
      <c r="BG28" s="1653">
        <v>892.16863700768806</v>
      </c>
      <c r="BH28" s="1653">
        <v>41.240357840945023</v>
      </c>
      <c r="BI28" s="1653">
        <v>6.758463317921894</v>
      </c>
      <c r="BJ28" s="1653">
        <v>107.70564604048717</v>
      </c>
      <c r="BK28" s="1653">
        <v>48.906524101657688</v>
      </c>
      <c r="BL28" s="1652">
        <v>1443.1020893084001</v>
      </c>
      <c r="BM28" s="1652"/>
    </row>
    <row r="29" spans="1:66">
      <c r="A29" s="1654" t="s">
        <v>1584</v>
      </c>
      <c r="B29" s="1652">
        <v>315.22756776559351</v>
      </c>
      <c r="C29" s="1652">
        <v>287.36165723383812</v>
      </c>
      <c r="D29" s="1652">
        <v>9.7537382137113902</v>
      </c>
      <c r="E29" s="1652">
        <v>0</v>
      </c>
      <c r="F29" s="1652">
        <v>0.67096560140635042</v>
      </c>
      <c r="G29" s="1652">
        <v>0</v>
      </c>
      <c r="H29" s="1652">
        <v>613.01392881454933</v>
      </c>
      <c r="I29" s="1652"/>
      <c r="J29" s="1652">
        <v>5.4445730639996555</v>
      </c>
      <c r="K29" s="1652">
        <v>0</v>
      </c>
      <c r="L29" s="1652">
        <v>0</v>
      </c>
      <c r="M29" s="1652">
        <v>0</v>
      </c>
      <c r="N29" s="1652">
        <v>0</v>
      </c>
      <c r="O29" s="1652">
        <v>0</v>
      </c>
      <c r="P29" s="1652">
        <v>5.4445730639996555</v>
      </c>
      <c r="Q29" s="1652"/>
      <c r="R29" s="1652">
        <v>98.491672129061129</v>
      </c>
      <c r="S29" s="1652">
        <v>7.0765400410102652E-2</v>
      </c>
      <c r="T29" s="1652">
        <v>0</v>
      </c>
      <c r="U29" s="1652">
        <v>0</v>
      </c>
      <c r="V29" s="1652">
        <v>1.652313321894867E-4</v>
      </c>
      <c r="W29" s="1652">
        <v>0</v>
      </c>
      <c r="X29" s="1652">
        <v>98.562602760803415</v>
      </c>
      <c r="Y29" s="1652"/>
      <c r="Z29" s="1652">
        <v>49.996857246232835</v>
      </c>
      <c r="AA29" s="1652">
        <v>352.57549058800083</v>
      </c>
      <c r="AB29" s="1652">
        <v>21.226959674124732</v>
      </c>
      <c r="AC29" s="1652">
        <v>1.4861476961597075</v>
      </c>
      <c r="AD29" s="1652">
        <v>0.82323448563290202</v>
      </c>
      <c r="AE29" s="1652">
        <v>9.9725158003948202</v>
      </c>
      <c r="AF29" s="1652">
        <v>436.08120549054581</v>
      </c>
      <c r="AG29" s="1652"/>
      <c r="AH29" s="1652">
        <v>66.124370259705174</v>
      </c>
      <c r="AI29" s="1652">
        <v>729.04009076100328</v>
      </c>
      <c r="AJ29" s="1652">
        <v>53.328414639453889</v>
      </c>
      <c r="AK29" s="1652">
        <v>4.4372834635214478</v>
      </c>
      <c r="AL29" s="1652">
        <v>1.702248057919385</v>
      </c>
      <c r="AM29" s="1652">
        <v>29.775559700523139</v>
      </c>
      <c r="AN29" s="1652">
        <v>884.40796688212629</v>
      </c>
      <c r="AO29" s="1652"/>
      <c r="AP29" s="1652">
        <v>295.82506712269395</v>
      </c>
      <c r="AQ29" s="1652">
        <v>0</v>
      </c>
      <c r="AR29" s="1652">
        <v>0</v>
      </c>
      <c r="AS29" s="1652">
        <v>0</v>
      </c>
      <c r="AT29" s="1652">
        <v>0</v>
      </c>
      <c r="AU29" s="1652">
        <v>0</v>
      </c>
      <c r="AV29" s="1652">
        <v>295.82506712269395</v>
      </c>
      <c r="AW29" s="1652"/>
      <c r="AX29" s="1652">
        <v>91.104134258907166</v>
      </c>
      <c r="AY29" s="1652">
        <v>12.035165972017202</v>
      </c>
      <c r="AZ29" s="1652">
        <v>1.2192104345320349</v>
      </c>
      <c r="BA29" s="1652">
        <v>0</v>
      </c>
      <c r="BB29" s="1652">
        <v>2.8101112904804326E-2</v>
      </c>
      <c r="BC29" s="1652">
        <v>0</v>
      </c>
      <c r="BD29" s="1652">
        <v>104.3866117783612</v>
      </c>
      <c r="BE29" s="1652"/>
      <c r="BF29" s="1653">
        <v>922.21424184619332</v>
      </c>
      <c r="BG29" s="1653">
        <v>1381.0831699552696</v>
      </c>
      <c r="BH29" s="1653">
        <v>85.528322961822042</v>
      </c>
      <c r="BI29" s="1653">
        <v>5.9234311596811553</v>
      </c>
      <c r="BJ29" s="1653">
        <v>3.2247144891956312</v>
      </c>
      <c r="BK29" s="1653">
        <v>39.748075500917963</v>
      </c>
      <c r="BL29" s="1652">
        <v>2437.7219559130795</v>
      </c>
      <c r="BM29" s="1652"/>
    </row>
    <row r="30" spans="1:66">
      <c r="A30" s="1654" t="s">
        <v>71</v>
      </c>
      <c r="B30" s="1652">
        <v>30.38810738168274</v>
      </c>
      <c r="C30" s="1652">
        <v>9.1430251396528064</v>
      </c>
      <c r="D30" s="1652">
        <v>2.8957280873497714E-2</v>
      </c>
      <c r="E30" s="1652">
        <v>6.4310005599433645E-2</v>
      </c>
      <c r="F30" s="1652">
        <v>2.1348204282203537E-2</v>
      </c>
      <c r="G30" s="1652">
        <v>0.43154024907556093</v>
      </c>
      <c r="H30" s="1652">
        <v>40.077288261166245</v>
      </c>
      <c r="I30" s="1652"/>
      <c r="J30" s="1652">
        <v>13.862210199794459</v>
      </c>
      <c r="K30" s="1652">
        <v>0</v>
      </c>
      <c r="L30" s="1652">
        <v>0</v>
      </c>
      <c r="M30" s="1652">
        <v>0</v>
      </c>
      <c r="N30" s="1652">
        <v>0</v>
      </c>
      <c r="O30" s="1652">
        <v>0</v>
      </c>
      <c r="P30" s="1652">
        <v>13.862210199794459</v>
      </c>
      <c r="Q30" s="1652"/>
      <c r="R30" s="1652">
        <v>17.535983330061075</v>
      </c>
      <c r="S30" s="1652">
        <v>1.742781373531903E-4</v>
      </c>
      <c r="T30" s="1652">
        <v>0</v>
      </c>
      <c r="U30" s="1652">
        <v>0</v>
      </c>
      <c r="V30" s="1652">
        <v>4.0692497519252301E-7</v>
      </c>
      <c r="W30" s="1652">
        <v>0</v>
      </c>
      <c r="X30" s="1652">
        <v>17.536158015123405</v>
      </c>
      <c r="Y30" s="1652"/>
      <c r="Z30" s="1652">
        <v>41.862270408878707</v>
      </c>
      <c r="AA30" s="1652">
        <v>41.677331418323689</v>
      </c>
      <c r="AB30" s="1652">
        <v>8.7030237945842678E-2</v>
      </c>
      <c r="AC30" s="1652">
        <v>0.25168051175643663</v>
      </c>
      <c r="AD30" s="1652">
        <v>9.7313107146204364E-2</v>
      </c>
      <c r="AE30" s="1652">
        <v>1.6888549412876093</v>
      </c>
      <c r="AF30" s="1652">
        <v>85.664480625338498</v>
      </c>
      <c r="AG30" s="1652"/>
      <c r="AH30" s="1652">
        <v>76.381247706302261</v>
      </c>
      <c r="AI30" s="1652">
        <v>413.68283397411307</v>
      </c>
      <c r="AJ30" s="1652">
        <v>70.720135467604734</v>
      </c>
      <c r="AK30" s="1652">
        <v>0.41324763003150139</v>
      </c>
      <c r="AL30" s="1652">
        <v>0.96591505686876133</v>
      </c>
      <c r="AM30" s="1652">
        <v>2.7730208313844389</v>
      </c>
      <c r="AN30" s="1652">
        <v>564.93640066630473</v>
      </c>
      <c r="AO30" s="1652"/>
      <c r="AP30" s="1652">
        <v>130.35642743712435</v>
      </c>
      <c r="AQ30" s="1652">
        <v>0</v>
      </c>
      <c r="AR30" s="1652">
        <v>0</v>
      </c>
      <c r="AS30" s="1652">
        <v>0</v>
      </c>
      <c r="AT30" s="1652">
        <v>0</v>
      </c>
      <c r="AU30" s="1652">
        <v>0</v>
      </c>
      <c r="AV30" s="1652">
        <v>130.35642743712435</v>
      </c>
      <c r="AW30" s="1652"/>
      <c r="AX30" s="1652">
        <v>60.062317527545638</v>
      </c>
      <c r="AY30" s="1652">
        <v>1.5802438569243573</v>
      </c>
      <c r="AZ30" s="1652">
        <v>8.7618999379250617</v>
      </c>
      <c r="BA30" s="1652">
        <v>0</v>
      </c>
      <c r="BB30" s="1652">
        <v>3.6897381509988329E-3</v>
      </c>
      <c r="BC30" s="1652">
        <v>0</v>
      </c>
      <c r="BD30" s="1652">
        <v>70.408151060546047</v>
      </c>
      <c r="BE30" s="1652"/>
      <c r="BF30" s="1653">
        <v>370.44856399138922</v>
      </c>
      <c r="BG30" s="1653">
        <v>466.08360866715128</v>
      </c>
      <c r="BH30" s="1653">
        <v>79.598022924349138</v>
      </c>
      <c r="BI30" s="1653">
        <v>0.72923814738737169</v>
      </c>
      <c r="BJ30" s="1653">
        <v>1.0882665133731433</v>
      </c>
      <c r="BK30" s="1653">
        <v>4.8934160217476093</v>
      </c>
      <c r="BL30" s="1652">
        <v>922.84111626539777</v>
      </c>
      <c r="BM30" s="1652"/>
    </row>
    <row r="31" spans="1:66">
      <c r="A31" s="1654" t="s">
        <v>1585</v>
      </c>
      <c r="B31" s="1652">
        <v>399.68446861841841</v>
      </c>
      <c r="C31" s="1652">
        <v>53.600151407136153</v>
      </c>
      <c r="D31" s="1652">
        <v>0</v>
      </c>
      <c r="E31" s="1652">
        <v>0</v>
      </c>
      <c r="F31" s="1652">
        <v>0.12515190151167338</v>
      </c>
      <c r="G31" s="1652">
        <v>0</v>
      </c>
      <c r="H31" s="1652">
        <v>453.40977192706623</v>
      </c>
      <c r="I31" s="1652"/>
      <c r="J31" s="1652">
        <v>113.00473386612877</v>
      </c>
      <c r="K31" s="1652">
        <v>0</v>
      </c>
      <c r="L31" s="1652">
        <v>0</v>
      </c>
      <c r="M31" s="1652">
        <v>0</v>
      </c>
      <c r="N31" s="1652">
        <v>0</v>
      </c>
      <c r="O31" s="1652">
        <v>0</v>
      </c>
      <c r="P31" s="1652">
        <v>113.00473386612877</v>
      </c>
      <c r="Q31" s="1652"/>
      <c r="R31" s="1652">
        <v>260.73036930079854</v>
      </c>
      <c r="S31" s="1652">
        <v>27.753918727622576</v>
      </c>
      <c r="T31" s="1652">
        <v>0</v>
      </c>
      <c r="U31" s="1652">
        <v>0</v>
      </c>
      <c r="V31" s="1652">
        <v>6.4803094990883978E-2</v>
      </c>
      <c r="W31" s="1652">
        <v>0</v>
      </c>
      <c r="X31" s="1652">
        <v>288.54909112341204</v>
      </c>
      <c r="Y31" s="1652"/>
      <c r="Z31" s="1652">
        <v>76.628930225018095</v>
      </c>
      <c r="AA31" s="1652">
        <v>95.017369859143756</v>
      </c>
      <c r="AB31" s="1652">
        <v>0</v>
      </c>
      <c r="AC31" s="1652">
        <v>0</v>
      </c>
      <c r="AD31" s="1652">
        <v>0.22185766648649038</v>
      </c>
      <c r="AE31" s="1652">
        <v>0</v>
      </c>
      <c r="AF31" s="1652">
        <v>171.86815775064835</v>
      </c>
      <c r="AG31" s="1652"/>
      <c r="AH31" s="1652">
        <v>377.19915622859077</v>
      </c>
      <c r="AI31" s="1652">
        <v>755.31540475165332</v>
      </c>
      <c r="AJ31" s="1652">
        <v>80.733130590200773</v>
      </c>
      <c r="AK31" s="1652">
        <v>0</v>
      </c>
      <c r="AL31" s="1652">
        <v>1.7635987336622212</v>
      </c>
      <c r="AM31" s="1652">
        <v>0</v>
      </c>
      <c r="AN31" s="1652">
        <v>1215.0112903041072</v>
      </c>
      <c r="AO31" s="1652"/>
      <c r="AP31" s="1652">
        <v>1140.0891471157654</v>
      </c>
      <c r="AQ31" s="1652">
        <v>0</v>
      </c>
      <c r="AR31" s="1652">
        <v>0</v>
      </c>
      <c r="AS31" s="1652">
        <v>0</v>
      </c>
      <c r="AT31" s="1652">
        <v>0</v>
      </c>
      <c r="AU31" s="1652">
        <v>0</v>
      </c>
      <c r="AV31" s="1652">
        <v>1140.0891471157654</v>
      </c>
      <c r="AW31" s="1652"/>
      <c r="AX31" s="1652">
        <v>261.62645069982534</v>
      </c>
      <c r="AY31" s="1652">
        <v>7.3319654914787726</v>
      </c>
      <c r="AZ31" s="1652">
        <v>1.6244833023902543</v>
      </c>
      <c r="BA31" s="1652">
        <v>0</v>
      </c>
      <c r="BB31" s="1652">
        <v>1.7119530430176576E-2</v>
      </c>
      <c r="BC31" s="1652">
        <v>0</v>
      </c>
      <c r="BD31" s="1652">
        <v>270.60001902412461</v>
      </c>
      <c r="BE31" s="1652"/>
      <c r="BF31" s="1653">
        <v>2628.9632560545456</v>
      </c>
      <c r="BG31" s="1653">
        <v>939.01881023703459</v>
      </c>
      <c r="BH31" s="1653">
        <v>82.357613892591033</v>
      </c>
      <c r="BI31" s="1653">
        <v>0</v>
      </c>
      <c r="BJ31" s="1653">
        <v>2.1925309270814455</v>
      </c>
      <c r="BK31" s="1653">
        <v>0</v>
      </c>
      <c r="BL31" s="1652">
        <v>3652.5322111112523</v>
      </c>
      <c r="BM31" s="1652"/>
    </row>
    <row r="32" spans="1:66">
      <c r="A32" s="1654" t="s">
        <v>1586</v>
      </c>
      <c r="B32" s="1652">
        <v>35.964822010045935</v>
      </c>
      <c r="C32" s="1652">
        <v>40.926017185187916</v>
      </c>
      <c r="D32" s="1652">
        <v>0</v>
      </c>
      <c r="E32" s="1652">
        <v>0</v>
      </c>
      <c r="F32" s="1652">
        <v>9.5558850815928256E-2</v>
      </c>
      <c r="G32" s="1652">
        <v>0</v>
      </c>
      <c r="H32" s="1652">
        <v>76.986398046049786</v>
      </c>
      <c r="I32" s="1652"/>
      <c r="J32" s="1652">
        <v>10.803185449763225</v>
      </c>
      <c r="K32" s="1652">
        <v>0</v>
      </c>
      <c r="L32" s="1652">
        <v>0</v>
      </c>
      <c r="M32" s="1652">
        <v>0</v>
      </c>
      <c r="N32" s="1652">
        <v>0</v>
      </c>
      <c r="O32" s="1652">
        <v>0</v>
      </c>
      <c r="P32" s="1652">
        <v>10.803185449763225</v>
      </c>
      <c r="Q32" s="1652"/>
      <c r="R32" s="1652">
        <v>43.338653502174651</v>
      </c>
      <c r="S32" s="1652">
        <v>0</v>
      </c>
      <c r="T32" s="1652">
        <v>0</v>
      </c>
      <c r="U32" s="1652">
        <v>0</v>
      </c>
      <c r="V32" s="1652">
        <v>0</v>
      </c>
      <c r="W32" s="1652">
        <v>0</v>
      </c>
      <c r="X32" s="1652">
        <v>43.338653502174651</v>
      </c>
      <c r="Y32" s="1652"/>
      <c r="Z32" s="1652">
        <v>3.8734944800137288</v>
      </c>
      <c r="AA32" s="1652">
        <v>133.73421961237753</v>
      </c>
      <c r="AB32" s="1652">
        <v>3.1973128502212287</v>
      </c>
      <c r="AC32" s="1652">
        <v>0</v>
      </c>
      <c r="AD32" s="1652">
        <v>0.31225829484206363</v>
      </c>
      <c r="AE32" s="1652">
        <v>0</v>
      </c>
      <c r="AF32" s="1652">
        <v>141.11728523745455</v>
      </c>
      <c r="AG32" s="1652"/>
      <c r="AH32" s="1652">
        <v>91.876277350851737</v>
      </c>
      <c r="AI32" s="1652">
        <v>246.84749643407085</v>
      </c>
      <c r="AJ32" s="1652">
        <v>4.7655484509925534</v>
      </c>
      <c r="AK32" s="1652">
        <v>0</v>
      </c>
      <c r="AL32" s="1652">
        <v>0.57636840104162335</v>
      </c>
      <c r="AM32" s="1652">
        <v>0</v>
      </c>
      <c r="AN32" s="1652">
        <v>344.06569063695673</v>
      </c>
      <c r="AO32" s="1652"/>
      <c r="AP32" s="1652">
        <v>141.74741433637314</v>
      </c>
      <c r="AQ32" s="1652">
        <v>0</v>
      </c>
      <c r="AR32" s="1652">
        <v>0</v>
      </c>
      <c r="AS32" s="1652">
        <v>0</v>
      </c>
      <c r="AT32" s="1652">
        <v>0</v>
      </c>
      <c r="AU32" s="1652">
        <v>0</v>
      </c>
      <c r="AV32" s="1652">
        <v>141.74741433637314</v>
      </c>
      <c r="AW32" s="1652"/>
      <c r="AX32" s="1652">
        <v>95.333854353997452</v>
      </c>
      <c r="AY32" s="1652">
        <v>53.956310147048164</v>
      </c>
      <c r="AZ32" s="1652">
        <v>0</v>
      </c>
      <c r="BA32" s="1652">
        <v>0</v>
      </c>
      <c r="BB32" s="1652">
        <v>0.12598350258685345</v>
      </c>
      <c r="BC32" s="1652">
        <v>0</v>
      </c>
      <c r="BD32" s="1652">
        <v>149.41614800363246</v>
      </c>
      <c r="BE32" s="1652"/>
      <c r="BF32" s="1653">
        <v>422.93770148321983</v>
      </c>
      <c r="BG32" s="1653">
        <v>475.46404337868444</v>
      </c>
      <c r="BH32" s="1653">
        <v>7.9628613012137821</v>
      </c>
      <c r="BI32" s="1653">
        <v>0</v>
      </c>
      <c r="BJ32" s="1653">
        <v>1.1101690492864686</v>
      </c>
      <c r="BK32" s="1653">
        <v>0</v>
      </c>
      <c r="BL32" s="1652">
        <v>907.47477521240455</v>
      </c>
      <c r="BM32" s="1652"/>
    </row>
    <row r="33" spans="1:65">
      <c r="A33" s="2178" t="s">
        <v>1587</v>
      </c>
      <c r="B33" s="1652">
        <v>60.135675436499291</v>
      </c>
      <c r="C33" s="1652">
        <v>83.830651022144792</v>
      </c>
      <c r="D33" s="1652">
        <v>28.131586786161787</v>
      </c>
      <c r="E33" s="1652">
        <v>0</v>
      </c>
      <c r="F33" s="1652">
        <v>0.19573760717000724</v>
      </c>
      <c r="G33" s="1652">
        <v>0</v>
      </c>
      <c r="H33" s="1652">
        <v>172.29365085197588</v>
      </c>
      <c r="I33" s="1652"/>
      <c r="J33" s="1652">
        <v>33.317821037443622</v>
      </c>
      <c r="K33" s="1652">
        <v>0</v>
      </c>
      <c r="L33" s="1652">
        <v>0</v>
      </c>
      <c r="M33" s="1652">
        <v>0</v>
      </c>
      <c r="N33" s="1652">
        <v>0</v>
      </c>
      <c r="O33" s="1652">
        <v>0</v>
      </c>
      <c r="P33" s="1652">
        <v>33.317821037443622</v>
      </c>
      <c r="Q33" s="1652"/>
      <c r="R33" s="1652">
        <v>51.63236128016424</v>
      </c>
      <c r="S33" s="1652">
        <v>0</v>
      </c>
      <c r="T33" s="1652">
        <v>0</v>
      </c>
      <c r="U33" s="1652">
        <v>0</v>
      </c>
      <c r="V33" s="1652">
        <v>0</v>
      </c>
      <c r="W33" s="1652">
        <v>0</v>
      </c>
      <c r="X33" s="1652">
        <v>51.63236128016424</v>
      </c>
      <c r="Y33" s="1652"/>
      <c r="Z33" s="1652">
        <v>8.595850574890763</v>
      </c>
      <c r="AA33" s="1652">
        <v>32.265936739035183</v>
      </c>
      <c r="AB33" s="1652">
        <v>78.755401420235486</v>
      </c>
      <c r="AC33" s="1652">
        <v>0</v>
      </c>
      <c r="AD33" s="1652">
        <v>7.5338282279702462E-2</v>
      </c>
      <c r="AE33" s="1652">
        <v>0</v>
      </c>
      <c r="AF33" s="1652">
        <v>119.69252701644113</v>
      </c>
      <c r="AG33" s="1652"/>
      <c r="AH33" s="1652">
        <v>133.50442037563127</v>
      </c>
      <c r="AI33" s="1652">
        <v>848.25423549873574</v>
      </c>
      <c r="AJ33" s="1652">
        <v>364.40399887853283</v>
      </c>
      <c r="AK33" s="1652">
        <v>0</v>
      </c>
      <c r="AL33" s="1652">
        <v>1.9806031839653291</v>
      </c>
      <c r="AM33" s="1652">
        <v>0</v>
      </c>
      <c r="AN33" s="1652">
        <v>1348.1432579368652</v>
      </c>
      <c r="AO33" s="1652"/>
      <c r="AP33" s="1652">
        <v>406.01729402289868</v>
      </c>
      <c r="AQ33" s="1652">
        <v>0</v>
      </c>
      <c r="AR33" s="1652">
        <v>0</v>
      </c>
      <c r="AS33" s="1652">
        <v>0</v>
      </c>
      <c r="AT33" s="1652">
        <v>0</v>
      </c>
      <c r="AU33" s="1652">
        <v>0</v>
      </c>
      <c r="AV33" s="1652">
        <v>406.01729402289868</v>
      </c>
      <c r="AW33" s="1652"/>
      <c r="AX33" s="1652">
        <v>247.75557679073884</v>
      </c>
      <c r="AY33" s="1652">
        <v>0</v>
      </c>
      <c r="AZ33" s="1652">
        <v>0.46542531260476366</v>
      </c>
      <c r="BA33" s="1652">
        <v>0</v>
      </c>
      <c r="BB33" s="1652">
        <v>0</v>
      </c>
      <c r="BC33" s="1652">
        <v>0</v>
      </c>
      <c r="BD33" s="1652">
        <v>248.22100210334361</v>
      </c>
      <c r="BE33" s="1652"/>
      <c r="BF33" s="1653">
        <v>940.95899951826664</v>
      </c>
      <c r="BG33" s="1653">
        <v>964.35082325991573</v>
      </c>
      <c r="BH33" s="1653">
        <v>471.75641239753486</v>
      </c>
      <c r="BI33" s="1653">
        <v>0</v>
      </c>
      <c r="BJ33" s="1653">
        <v>2.2516790734150387</v>
      </c>
      <c r="BK33" s="1653">
        <v>0</v>
      </c>
      <c r="BL33" s="1652">
        <v>2379.3179142491322</v>
      </c>
      <c r="BM33" s="1652"/>
    </row>
    <row r="34" spans="1:65" ht="13.5" thickBot="1">
      <c r="A34" s="1657" t="s">
        <v>15</v>
      </c>
      <c r="B34" s="1658">
        <v>1071.4584883134751</v>
      </c>
      <c r="C34" s="1658">
        <v>687.50977537777942</v>
      </c>
      <c r="D34" s="1658">
        <v>45.960321903004044</v>
      </c>
      <c r="E34" s="1658">
        <v>0.19112911081877751</v>
      </c>
      <c r="F34" s="1658">
        <v>24.301651978922266</v>
      </c>
      <c r="G34" s="1658">
        <v>1.3492461437740608</v>
      </c>
      <c r="H34" s="1658">
        <v>1830.7706128277737</v>
      </c>
      <c r="I34" s="1658"/>
      <c r="J34" s="1658">
        <v>488.49556275767952</v>
      </c>
      <c r="K34" s="1658">
        <v>0</v>
      </c>
      <c r="L34" s="1658">
        <v>0</v>
      </c>
      <c r="M34" s="1658">
        <v>0</v>
      </c>
      <c r="N34" s="1658">
        <v>0</v>
      </c>
      <c r="O34" s="1658">
        <v>0</v>
      </c>
      <c r="P34" s="1658">
        <v>488.49556275767952</v>
      </c>
      <c r="Q34" s="1658"/>
      <c r="R34" s="1658">
        <v>711.15480478145821</v>
      </c>
      <c r="S34" s="1658">
        <v>27.931991716837601</v>
      </c>
      <c r="T34" s="1658">
        <v>0</v>
      </c>
      <c r="U34" s="1658">
        <v>0</v>
      </c>
      <c r="V34" s="1658">
        <v>7.790223254321306E-2</v>
      </c>
      <c r="W34" s="1658">
        <v>0</v>
      </c>
      <c r="X34" s="1658">
        <v>739.16469873083906</v>
      </c>
      <c r="Y34" s="1658"/>
      <c r="Z34" s="1658">
        <v>284.5147216255524</v>
      </c>
      <c r="AA34" s="1658">
        <v>1204.4843674205297</v>
      </c>
      <c r="AB34" s="1658">
        <v>115.42172414694193</v>
      </c>
      <c r="AC34" s="1658">
        <v>3.2130969119629</v>
      </c>
      <c r="AD34" s="1658">
        <v>56.520270569991965</v>
      </c>
      <c r="AE34" s="1658">
        <v>22.067626511761755</v>
      </c>
      <c r="AF34" s="1658">
        <v>1686.2218071867405</v>
      </c>
      <c r="AG34" s="1658"/>
      <c r="AH34" s="1658">
        <v>1146.0278756096761</v>
      </c>
      <c r="AI34" s="1658">
        <v>6160.3308536095064</v>
      </c>
      <c r="AJ34" s="1658">
        <v>1040.5030638784685</v>
      </c>
      <c r="AK34" s="1658">
        <v>21.555254900077056</v>
      </c>
      <c r="AL34" s="1658">
        <v>307.74585497038913</v>
      </c>
      <c r="AM34" s="1658">
        <v>152.76132325077953</v>
      </c>
      <c r="AN34" s="1658">
        <v>8828.9242262188964</v>
      </c>
      <c r="AO34" s="1658"/>
      <c r="AP34" s="1658">
        <v>3277.9018853383614</v>
      </c>
      <c r="AQ34" s="1658">
        <v>0</v>
      </c>
      <c r="AR34" s="1658">
        <v>0</v>
      </c>
      <c r="AS34" s="1658">
        <v>0</v>
      </c>
      <c r="AT34" s="1658">
        <v>0</v>
      </c>
      <c r="AU34" s="1658">
        <v>0</v>
      </c>
      <c r="AV34" s="1658">
        <v>3277.9018853383614</v>
      </c>
      <c r="AW34" s="1658"/>
      <c r="AX34" s="1658">
        <v>1053.974985096369</v>
      </c>
      <c r="AY34" s="1658">
        <v>130.51724458854719</v>
      </c>
      <c r="AZ34" s="1658">
        <v>13.418060414601008</v>
      </c>
      <c r="BA34" s="1658">
        <v>0</v>
      </c>
      <c r="BB34" s="1658">
        <v>6.888752750303067</v>
      </c>
      <c r="BC34" s="1658">
        <v>0</v>
      </c>
      <c r="BD34" s="1658">
        <v>1204.7990428498201</v>
      </c>
      <c r="BE34" s="1658"/>
      <c r="BF34" s="1658">
        <v>8033.5283235225716</v>
      </c>
      <c r="BG34" s="1658">
        <v>8210.7742327132</v>
      </c>
      <c r="BH34" s="1658">
        <v>1215.3031703430156</v>
      </c>
      <c r="BI34" s="1658">
        <v>24.959480922858727</v>
      </c>
      <c r="BJ34" s="1658">
        <v>395.53443250214957</v>
      </c>
      <c r="BK34" s="1658">
        <v>176.17819590631535</v>
      </c>
      <c r="BL34" s="1658">
        <v>18056.27783591011</v>
      </c>
      <c r="BM34" s="1659"/>
    </row>
    <row r="35" spans="1:65" ht="13.5" thickTop="1">
      <c r="A35" s="1654"/>
      <c r="B35" s="1659"/>
      <c r="C35" s="1659"/>
      <c r="D35" s="1659"/>
      <c r="E35" s="1659"/>
      <c r="F35" s="1659"/>
      <c r="G35" s="1659"/>
      <c r="H35" s="1659"/>
      <c r="I35" s="1659"/>
      <c r="J35" s="1659"/>
      <c r="K35" s="1659"/>
      <c r="L35" s="1659"/>
      <c r="M35" s="1659"/>
      <c r="N35" s="1659"/>
      <c r="O35" s="1659"/>
      <c r="P35" s="1659"/>
      <c r="Q35" s="1659"/>
      <c r="R35" s="1659"/>
      <c r="S35" s="1659"/>
      <c r="T35" s="1659"/>
      <c r="U35" s="1659"/>
      <c r="V35" s="1659"/>
      <c r="W35" s="1659"/>
      <c r="X35" s="1659"/>
      <c r="Y35" s="1659"/>
      <c r="Z35" s="1659"/>
      <c r="AA35" s="1659"/>
      <c r="AB35" s="1659"/>
      <c r="AC35" s="1659"/>
      <c r="AD35" s="1659"/>
      <c r="AE35" s="1659"/>
      <c r="AF35" s="1659"/>
      <c r="AG35" s="1659"/>
      <c r="AH35" s="1659"/>
      <c r="AI35" s="1659"/>
      <c r="AJ35" s="1659"/>
      <c r="AK35" s="1659"/>
      <c r="AL35" s="1659"/>
      <c r="AM35" s="1659"/>
      <c r="AN35" s="1659"/>
      <c r="AO35" s="1659"/>
      <c r="AP35" s="1659"/>
      <c r="AQ35" s="1659"/>
      <c r="AR35" s="1659"/>
      <c r="AS35" s="1659"/>
      <c r="AT35" s="1659"/>
      <c r="AU35" s="1659"/>
      <c r="AV35" s="1659"/>
      <c r="AW35" s="1659"/>
      <c r="AX35" s="1659"/>
      <c r="AY35" s="1659"/>
      <c r="AZ35" s="1659"/>
      <c r="BA35" s="1659"/>
      <c r="BB35" s="1659"/>
      <c r="BC35" s="1659"/>
      <c r="BD35" s="1659"/>
      <c r="BE35" s="1659"/>
      <c r="BF35" s="1660"/>
      <c r="BG35" s="1659"/>
      <c r="BH35" s="1659"/>
      <c r="BI35" s="1659"/>
      <c r="BJ35" s="1659"/>
      <c r="BK35" s="1659"/>
      <c r="BL35" s="1659"/>
      <c r="BM35" s="1659"/>
    </row>
    <row r="36" spans="1:65">
      <c r="A36" s="1654"/>
      <c r="B36" s="1659"/>
      <c r="C36" s="1659"/>
      <c r="D36" s="1659"/>
      <c r="E36" s="1659"/>
      <c r="F36" s="1659"/>
      <c r="G36" s="1659"/>
      <c r="H36" s="1659"/>
      <c r="I36" s="1661"/>
      <c r="J36" s="1659"/>
      <c r="K36" s="1659"/>
      <c r="L36" s="1659"/>
      <c r="M36" s="1659"/>
      <c r="N36" s="1659"/>
      <c r="O36" s="1659"/>
      <c r="P36" s="1659"/>
      <c r="Q36" s="1661"/>
      <c r="R36" s="1659"/>
      <c r="S36" s="1659"/>
      <c r="T36" s="1659"/>
      <c r="U36" s="1659"/>
      <c r="V36" s="1659"/>
      <c r="W36" s="1659"/>
      <c r="X36" s="1659"/>
      <c r="Y36" s="1661"/>
      <c r="Z36" s="1659"/>
      <c r="AA36" s="1659"/>
      <c r="AB36" s="1659"/>
      <c r="AC36" s="1659"/>
      <c r="AD36" s="1659"/>
      <c r="AE36" s="1659"/>
      <c r="AF36" s="1659"/>
      <c r="AG36" s="1661"/>
      <c r="AH36" s="1659"/>
      <c r="AI36" s="1659"/>
      <c r="AJ36" s="1659"/>
      <c r="AK36" s="1659"/>
      <c r="AL36" s="1659"/>
      <c r="AM36" s="1659"/>
      <c r="AN36" s="1659"/>
      <c r="AO36" s="1661"/>
      <c r="AP36" s="1659"/>
      <c r="AQ36" s="1659"/>
      <c r="AR36" s="1659"/>
      <c r="AS36" s="1659"/>
      <c r="AT36" s="1659"/>
      <c r="AU36" s="1659"/>
      <c r="AV36" s="1659"/>
      <c r="AW36" s="1661"/>
      <c r="AX36" s="1659"/>
      <c r="AY36" s="1659"/>
      <c r="AZ36" s="1659"/>
      <c r="BA36" s="1659"/>
      <c r="BB36" s="1659"/>
      <c r="BC36" s="1659"/>
      <c r="BD36" s="1659"/>
      <c r="BE36" s="1661"/>
      <c r="BF36" s="1660"/>
      <c r="BG36" s="1659"/>
      <c r="BH36" s="1659"/>
      <c r="BI36" s="1659"/>
      <c r="BJ36" s="1659"/>
      <c r="BK36" s="1659"/>
      <c r="BL36" s="1652"/>
      <c r="BM36" s="1652"/>
    </row>
    <row r="37" spans="1:65">
      <c r="A37" s="1662"/>
      <c r="B37" s="1659"/>
      <c r="C37" s="1659"/>
      <c r="D37" s="1659"/>
      <c r="E37" s="1663"/>
      <c r="F37" s="1660"/>
      <c r="G37" s="1659"/>
      <c r="H37" s="1659"/>
      <c r="I37" s="1661"/>
      <c r="J37" s="1659"/>
      <c r="K37" s="1659"/>
      <c r="L37" s="1659"/>
      <c r="M37" s="1663"/>
      <c r="N37" s="1660"/>
      <c r="O37" s="1659"/>
      <c r="P37" s="1659"/>
      <c r="Q37" s="1661"/>
      <c r="R37" s="1659"/>
      <c r="S37" s="1659"/>
      <c r="T37" s="1659"/>
      <c r="U37" s="1663"/>
      <c r="V37" s="1660"/>
      <c r="W37" s="1659"/>
      <c r="X37" s="1659"/>
      <c r="Y37" s="1661"/>
      <c r="Z37" s="1659"/>
      <c r="AA37" s="1659"/>
      <c r="AB37" s="1659"/>
      <c r="AC37" s="1663"/>
      <c r="AD37" s="1660"/>
      <c r="AE37" s="1659"/>
      <c r="AF37" s="1659"/>
      <c r="AG37" s="1661"/>
      <c r="AH37" s="1659"/>
      <c r="AI37" s="1659"/>
      <c r="AJ37" s="1659"/>
      <c r="AK37" s="1663"/>
      <c r="AL37" s="1660"/>
      <c r="AM37" s="1659"/>
      <c r="AN37" s="1659"/>
      <c r="AO37" s="1661"/>
      <c r="AP37" s="1659"/>
      <c r="AQ37" s="1659"/>
      <c r="AR37" s="1659"/>
      <c r="AS37" s="1663"/>
      <c r="AT37" s="1660"/>
      <c r="AU37" s="1659"/>
      <c r="AV37" s="1659"/>
      <c r="AW37" s="1661"/>
      <c r="AX37" s="1659"/>
      <c r="AY37" s="1659"/>
      <c r="AZ37" s="1659"/>
      <c r="BA37" s="1663"/>
      <c r="BB37" s="1660"/>
      <c r="BC37" s="1659"/>
      <c r="BD37" s="1659"/>
      <c r="BE37" s="1661"/>
      <c r="BF37" s="1660"/>
      <c r="BG37" s="1660"/>
      <c r="BH37" s="1660"/>
      <c r="BI37" s="1660"/>
      <c r="BJ37" s="1660"/>
      <c r="BK37" s="1660"/>
      <c r="BL37" s="1660"/>
      <c r="BM37" s="1660"/>
    </row>
    <row r="38" spans="1:65">
      <c r="A38" s="1662"/>
      <c r="B38" s="1659"/>
      <c r="C38" s="1659"/>
      <c r="D38" s="1659"/>
      <c r="E38" s="1663"/>
      <c r="F38" s="1660"/>
      <c r="G38" s="1659"/>
      <c r="H38" s="1659"/>
      <c r="I38" s="1661"/>
      <c r="J38" s="1659"/>
      <c r="K38" s="1659"/>
      <c r="L38" s="1659"/>
      <c r="M38" s="1663"/>
      <c r="N38" s="1660"/>
      <c r="O38" s="1659"/>
      <c r="P38" s="1659"/>
      <c r="Q38" s="1661"/>
      <c r="R38" s="1659"/>
      <c r="S38" s="1659"/>
      <c r="T38" s="1659"/>
      <c r="U38" s="1663"/>
      <c r="V38" s="1660"/>
      <c r="W38" s="1659"/>
      <c r="X38" s="1659"/>
      <c r="Y38" s="1661"/>
      <c r="Z38" s="1659"/>
      <c r="AA38" s="1659"/>
      <c r="AB38" s="1659"/>
      <c r="AC38" s="1663"/>
      <c r="AD38" s="1660"/>
      <c r="AE38" s="1659"/>
      <c r="AF38" s="1659"/>
      <c r="AG38" s="1661"/>
      <c r="AH38" s="1659"/>
      <c r="AI38" s="1659"/>
      <c r="AJ38" s="1659"/>
      <c r="AK38" s="1663"/>
      <c r="AL38" s="1660"/>
      <c r="AM38" s="1659"/>
      <c r="AN38" s="1659"/>
      <c r="AO38" s="1661"/>
      <c r="AP38" s="1659"/>
      <c r="AQ38" s="1659"/>
      <c r="AR38" s="1659"/>
      <c r="AS38" s="1663"/>
      <c r="AT38" s="1660"/>
      <c r="AU38" s="1659"/>
      <c r="AV38" s="1659"/>
      <c r="AW38" s="1664"/>
      <c r="AX38" s="1659"/>
      <c r="AY38" s="1659"/>
      <c r="AZ38" s="1659"/>
      <c r="BA38" s="1663"/>
      <c r="BB38" s="1660"/>
      <c r="BC38" s="1659"/>
      <c r="BD38" s="1659"/>
      <c r="BE38" s="1664"/>
      <c r="BF38" s="1660"/>
      <c r="BG38" s="1660"/>
      <c r="BH38" s="1660"/>
      <c r="BI38" s="1660"/>
      <c r="BJ38" s="1660"/>
      <c r="BK38" s="1660"/>
      <c r="BL38" s="1660"/>
      <c r="BM38" s="1660"/>
    </row>
    <row r="44" spans="1:65" ht="13.5" thickBot="1">
      <c r="A44" s="1654"/>
      <c r="B44" s="1664"/>
      <c r="C44" s="1664"/>
      <c r="D44" s="1664"/>
      <c r="E44" s="1664"/>
      <c r="F44" s="1664"/>
      <c r="G44" s="1664"/>
      <c r="H44" s="1664"/>
      <c r="I44" s="1664"/>
      <c r="J44" s="1664"/>
      <c r="K44" s="1664"/>
      <c r="L44" s="1664"/>
      <c r="M44" s="1664"/>
      <c r="N44" s="1664"/>
      <c r="O44" s="1664"/>
      <c r="P44" s="1664"/>
      <c r="Q44" s="1664"/>
      <c r="R44" s="1664"/>
      <c r="S44" s="1664"/>
      <c r="T44" s="1664"/>
      <c r="U44" s="1664"/>
      <c r="V44" s="1664"/>
      <c r="W44" s="1664"/>
      <c r="X44" s="1664"/>
      <c r="Y44" s="1664"/>
      <c r="Z44" s="1664"/>
      <c r="AA44" s="1664"/>
      <c r="AB44" s="1664"/>
      <c r="AC44" s="1664"/>
      <c r="AD44" s="1664"/>
      <c r="AE44" s="1664"/>
      <c r="AF44" s="1664"/>
      <c r="AG44" s="1664"/>
      <c r="AH44" s="1664"/>
      <c r="AI44" s="1664"/>
      <c r="AJ44" s="1664"/>
      <c r="AK44" s="1664"/>
      <c r="AL44" s="1664"/>
      <c r="AM44" s="1664"/>
      <c r="AN44" s="1664"/>
      <c r="AO44" s="1664"/>
      <c r="AP44" s="1664"/>
      <c r="AQ44" s="1664"/>
      <c r="AR44" s="1664"/>
      <c r="AS44" s="1664"/>
      <c r="AT44" s="1664"/>
      <c r="AU44" s="1664"/>
      <c r="AV44" s="1664"/>
      <c r="AW44" s="1664"/>
      <c r="AX44" s="1664"/>
      <c r="AY44" s="1664"/>
      <c r="AZ44" s="1664"/>
      <c r="BA44" s="1664"/>
      <c r="BB44" s="1664"/>
      <c r="BC44" s="1664"/>
      <c r="BD44" s="1664"/>
      <c r="BE44" s="1664"/>
      <c r="BF44" s="1665"/>
      <c r="BG44" s="1664"/>
      <c r="BH44" s="1664"/>
      <c r="BI44" s="1664"/>
      <c r="BJ44" s="1664"/>
      <c r="BK44" s="1664"/>
      <c r="BL44" s="1664"/>
      <c r="BM44" s="1664"/>
    </row>
    <row r="45" spans="1:65" ht="13.5" thickTop="1">
      <c r="A45" s="1641"/>
      <c r="B45" s="1642" t="s">
        <v>1574</v>
      </c>
      <c r="C45" s="1642"/>
      <c r="D45" s="1642"/>
      <c r="E45" s="1642"/>
      <c r="F45" s="1643"/>
      <c r="G45" s="1643"/>
      <c r="H45" s="1643"/>
      <c r="I45" s="1641"/>
      <c r="J45" s="1642" t="s">
        <v>68</v>
      </c>
      <c r="K45" s="1642"/>
      <c r="L45" s="1642"/>
      <c r="M45" s="1642"/>
      <c r="N45" s="1643"/>
      <c r="O45" s="1643"/>
      <c r="P45" s="1643"/>
      <c r="Q45" s="1641"/>
      <c r="R45" s="1642" t="s">
        <v>1575</v>
      </c>
      <c r="S45" s="1642"/>
      <c r="T45" s="1642"/>
      <c r="U45" s="1642"/>
      <c r="V45" s="1643"/>
      <c r="W45" s="1643"/>
      <c r="X45" s="1643"/>
      <c r="Y45" s="1641"/>
      <c r="Z45" s="1642" t="s">
        <v>1576</v>
      </c>
      <c r="AA45" s="1642"/>
      <c r="AB45" s="1642"/>
      <c r="AC45" s="1642"/>
      <c r="AD45" s="1643"/>
      <c r="AE45" s="1643"/>
      <c r="AF45" s="1643"/>
      <c r="AG45" s="1641"/>
      <c r="AH45" s="1642" t="s">
        <v>526</v>
      </c>
      <c r="AI45" s="1642"/>
      <c r="AJ45" s="1642"/>
      <c r="AK45" s="1642"/>
      <c r="AL45" s="1643"/>
      <c r="AM45" s="1643"/>
      <c r="AN45" s="1643"/>
      <c r="AO45" s="1641"/>
      <c r="AP45" s="1642" t="s">
        <v>70</v>
      </c>
      <c r="AQ45" s="1642"/>
      <c r="AR45" s="1642"/>
      <c r="AS45" s="1642"/>
      <c r="AT45" s="1643"/>
      <c r="AU45" s="1643"/>
      <c r="AV45" s="1643"/>
      <c r="AW45" s="1641"/>
      <c r="AX45" s="1642" t="s">
        <v>71</v>
      </c>
      <c r="AY45" s="1642"/>
      <c r="AZ45" s="1642"/>
      <c r="BA45" s="1642"/>
      <c r="BB45" s="1643"/>
      <c r="BC45" s="1643"/>
      <c r="BD45" s="1643"/>
      <c r="BE45" s="1641"/>
      <c r="BF45" s="1644" t="s">
        <v>15</v>
      </c>
      <c r="BG45" s="1642"/>
      <c r="BH45" s="1642"/>
      <c r="BI45" s="1642"/>
      <c r="BJ45" s="1643"/>
      <c r="BK45" s="1643"/>
      <c r="BL45" s="1643"/>
      <c r="BM45" s="1645"/>
    </row>
    <row r="46" spans="1:65" ht="25.5">
      <c r="A46" s="1646">
        <v>2013</v>
      </c>
      <c r="B46" s="1647" t="s">
        <v>50</v>
      </c>
      <c r="C46" s="1647" t="s">
        <v>953</v>
      </c>
      <c r="D46" s="1647" t="s">
        <v>58</v>
      </c>
      <c r="E46" s="1647" t="s">
        <v>59</v>
      </c>
      <c r="F46" s="1647" t="s">
        <v>1577</v>
      </c>
      <c r="G46" s="1647" t="s">
        <v>368</v>
      </c>
      <c r="H46" s="1647" t="s">
        <v>1578</v>
      </c>
      <c r="I46" s="1648"/>
      <c r="J46" s="2090" t="s">
        <v>50</v>
      </c>
      <c r="K46" s="1647" t="s">
        <v>953</v>
      </c>
      <c r="L46" s="1647" t="s">
        <v>58</v>
      </c>
      <c r="M46" s="1647" t="s">
        <v>59</v>
      </c>
      <c r="N46" s="1647" t="s">
        <v>1577</v>
      </c>
      <c r="O46" s="1647" t="s">
        <v>368</v>
      </c>
      <c r="P46" s="1647" t="s">
        <v>1578</v>
      </c>
      <c r="Q46" s="1648"/>
      <c r="R46" s="1647" t="s">
        <v>50</v>
      </c>
      <c r="S46" s="1647" t="s">
        <v>953</v>
      </c>
      <c r="T46" s="1647" t="s">
        <v>58</v>
      </c>
      <c r="U46" s="1647" t="s">
        <v>59</v>
      </c>
      <c r="V46" s="1647" t="s">
        <v>1577</v>
      </c>
      <c r="W46" s="1647" t="s">
        <v>368</v>
      </c>
      <c r="X46" s="1647" t="s">
        <v>1578</v>
      </c>
      <c r="Y46" s="1648"/>
      <c r="Z46" s="1647" t="s">
        <v>50</v>
      </c>
      <c r="AA46" s="1648" t="s">
        <v>953</v>
      </c>
      <c r="AB46" s="1648" t="s">
        <v>58</v>
      </c>
      <c r="AC46" s="1648" t="s">
        <v>59</v>
      </c>
      <c r="AD46" s="1647" t="s">
        <v>1577</v>
      </c>
      <c r="AE46" s="1647" t="s">
        <v>368</v>
      </c>
      <c r="AF46" s="1647" t="s">
        <v>1578</v>
      </c>
      <c r="AG46" s="1648"/>
      <c r="AH46" s="1647" t="s">
        <v>50</v>
      </c>
      <c r="AI46" s="1647" t="s">
        <v>953</v>
      </c>
      <c r="AJ46" s="1647" t="s">
        <v>58</v>
      </c>
      <c r="AK46" s="1647" t="s">
        <v>59</v>
      </c>
      <c r="AL46" s="1647" t="s">
        <v>1577</v>
      </c>
      <c r="AM46" s="1647" t="s">
        <v>368</v>
      </c>
      <c r="AN46" s="1647" t="s">
        <v>1578</v>
      </c>
      <c r="AO46" s="1648"/>
      <c r="AP46" s="1647" t="s">
        <v>50</v>
      </c>
      <c r="AQ46" s="1647" t="s">
        <v>953</v>
      </c>
      <c r="AR46" s="1647" t="s">
        <v>58</v>
      </c>
      <c r="AS46" s="1647" t="s">
        <v>59</v>
      </c>
      <c r="AT46" s="1647" t="s">
        <v>1577</v>
      </c>
      <c r="AU46" s="1647" t="s">
        <v>368</v>
      </c>
      <c r="AV46" s="1647" t="s">
        <v>1578</v>
      </c>
      <c r="AW46" s="1648"/>
      <c r="AX46" s="1647" t="s">
        <v>50</v>
      </c>
      <c r="AY46" s="1647" t="s">
        <v>953</v>
      </c>
      <c r="AZ46" s="1647" t="s">
        <v>58</v>
      </c>
      <c r="BA46" s="1647" t="s">
        <v>59</v>
      </c>
      <c r="BB46" s="1647" t="s">
        <v>1577</v>
      </c>
      <c r="BC46" s="1647" t="s">
        <v>368</v>
      </c>
      <c r="BD46" s="1647" t="s">
        <v>1578</v>
      </c>
      <c r="BE46" s="1648"/>
      <c r="BF46" s="1649" t="s">
        <v>50</v>
      </c>
      <c r="BG46" s="1647" t="s">
        <v>953</v>
      </c>
      <c r="BH46" s="1647" t="s">
        <v>58</v>
      </c>
      <c r="BI46" s="1647" t="s">
        <v>59</v>
      </c>
      <c r="BJ46" s="1647" t="s">
        <v>1577</v>
      </c>
      <c r="BK46" s="1647" t="s">
        <v>368</v>
      </c>
      <c r="BL46" s="1647" t="s">
        <v>1578</v>
      </c>
      <c r="BM46" s="1650"/>
    </row>
    <row r="47" spans="1:65">
      <c r="A47" s="1651" t="s">
        <v>1579</v>
      </c>
      <c r="B47" s="1652">
        <v>25.982933369093665</v>
      </c>
      <c r="C47" s="1652">
        <v>22.254733826172771</v>
      </c>
      <c r="D47" s="1652">
        <v>0</v>
      </c>
      <c r="E47" s="1652">
        <v>0</v>
      </c>
      <c r="F47" s="1652">
        <v>5.4375151038056027E-2</v>
      </c>
      <c r="G47" s="1652">
        <v>0</v>
      </c>
      <c r="H47" s="1652">
        <v>48.292042346304498</v>
      </c>
      <c r="I47" s="1652"/>
      <c r="J47" s="1652">
        <v>117.10539239632656</v>
      </c>
      <c r="K47" s="1652">
        <v>0</v>
      </c>
      <c r="L47" s="1652">
        <v>0</v>
      </c>
      <c r="M47" s="1652">
        <v>0</v>
      </c>
      <c r="N47" s="1652">
        <v>0</v>
      </c>
      <c r="O47" s="1652">
        <v>0</v>
      </c>
      <c r="P47" s="1652">
        <v>117.10539239632656</v>
      </c>
      <c r="Q47" s="1652"/>
      <c r="R47" s="1652">
        <v>168.49497938414356</v>
      </c>
      <c r="S47" s="1652">
        <v>0</v>
      </c>
      <c r="T47" s="1652">
        <v>0</v>
      </c>
      <c r="U47" s="1652">
        <v>0</v>
      </c>
      <c r="V47" s="1652">
        <v>0</v>
      </c>
      <c r="W47" s="1652">
        <v>0</v>
      </c>
      <c r="X47" s="1652">
        <v>168.49497938414356</v>
      </c>
      <c r="Y47" s="1652"/>
      <c r="Z47" s="1652">
        <v>16.98278040940323</v>
      </c>
      <c r="AA47" s="1652">
        <v>95.336132260409002</v>
      </c>
      <c r="AB47" s="1652">
        <v>0</v>
      </c>
      <c r="AC47" s="1652">
        <v>0</v>
      </c>
      <c r="AD47" s="1652">
        <v>0.23293545685759942</v>
      </c>
      <c r="AE47" s="1652">
        <v>0</v>
      </c>
      <c r="AF47" s="1652">
        <v>112.55184812666984</v>
      </c>
      <c r="AG47" s="1652"/>
      <c r="AH47" s="1652">
        <v>155.16562617449446</v>
      </c>
      <c r="AI47" s="1652">
        <v>762.03607764233891</v>
      </c>
      <c r="AJ47" s="1652">
        <v>109.02599196815935</v>
      </c>
      <c r="AK47" s="1652">
        <v>0</v>
      </c>
      <c r="AL47" s="1652">
        <v>1.8618882230583769</v>
      </c>
      <c r="AM47" s="1652">
        <v>0</v>
      </c>
      <c r="AN47" s="1652">
        <v>1028.0895840080511</v>
      </c>
      <c r="AO47" s="1652"/>
      <c r="AP47" s="1652">
        <v>253.7784786594398</v>
      </c>
      <c r="AQ47" s="1652">
        <v>0</v>
      </c>
      <c r="AR47" s="1652">
        <v>0</v>
      </c>
      <c r="AS47" s="1652">
        <v>0</v>
      </c>
      <c r="AT47" s="1652">
        <v>0</v>
      </c>
      <c r="AU47" s="1652">
        <v>0</v>
      </c>
      <c r="AV47" s="1652">
        <v>253.7784786594398</v>
      </c>
      <c r="AW47" s="1652"/>
      <c r="AX47" s="1652">
        <v>48.084571463829498</v>
      </c>
      <c r="AY47" s="1652">
        <v>0</v>
      </c>
      <c r="AZ47" s="1652">
        <v>0</v>
      </c>
      <c r="BA47" s="1652">
        <v>0</v>
      </c>
      <c r="BB47" s="1652">
        <v>0</v>
      </c>
      <c r="BC47" s="1652">
        <v>0</v>
      </c>
      <c r="BD47" s="1652">
        <v>48.084571463829498</v>
      </c>
      <c r="BE47" s="1652"/>
      <c r="BF47" s="1653">
        <v>785.59476185673077</v>
      </c>
      <c r="BG47" s="1653">
        <v>879.62694372892065</v>
      </c>
      <c r="BH47" s="1653">
        <v>109.02599196815935</v>
      </c>
      <c r="BI47" s="1653">
        <v>0</v>
      </c>
      <c r="BJ47" s="1653">
        <v>2.1491988309540324</v>
      </c>
      <c r="BK47" s="1653">
        <v>0</v>
      </c>
      <c r="BL47" s="1652">
        <v>1776.3968963847647</v>
      </c>
      <c r="BM47" s="1652"/>
    </row>
    <row r="48" spans="1:65">
      <c r="A48" s="1654" t="s">
        <v>1580</v>
      </c>
      <c r="B48" s="1652">
        <v>32.654671531991887</v>
      </c>
      <c r="C48" s="1652">
        <v>2.7431944220421047</v>
      </c>
      <c r="D48" s="1652">
        <v>5.3790581320963102E-4</v>
      </c>
      <c r="E48" s="1652">
        <v>0</v>
      </c>
      <c r="F48" s="1652">
        <v>6.7024666387997924E-3</v>
      </c>
      <c r="G48" s="1652">
        <v>0</v>
      </c>
      <c r="H48" s="1652">
        <v>35.405106326485999</v>
      </c>
      <c r="I48" s="1652"/>
      <c r="J48" s="1652">
        <v>8.2378819652745321</v>
      </c>
      <c r="K48" s="1652">
        <v>0</v>
      </c>
      <c r="L48" s="1652">
        <v>0</v>
      </c>
      <c r="M48" s="1652">
        <v>0</v>
      </c>
      <c r="N48" s="1652">
        <v>0</v>
      </c>
      <c r="O48" s="1652">
        <v>0</v>
      </c>
      <c r="P48" s="1652">
        <v>8.2378819652745321</v>
      </c>
      <c r="Q48" s="1652"/>
      <c r="R48" s="1652">
        <v>29.343620948084627</v>
      </c>
      <c r="S48" s="1652">
        <v>0</v>
      </c>
      <c r="T48" s="1652">
        <v>0</v>
      </c>
      <c r="U48" s="1652">
        <v>0</v>
      </c>
      <c r="V48" s="1652">
        <v>0</v>
      </c>
      <c r="W48" s="1652">
        <v>0</v>
      </c>
      <c r="X48" s="1652">
        <v>29.343620948084627</v>
      </c>
      <c r="Y48" s="1652"/>
      <c r="Z48" s="1652">
        <v>9.1026910456346641</v>
      </c>
      <c r="AA48" s="1652">
        <v>18.752109975305078</v>
      </c>
      <c r="AB48" s="1652">
        <v>0.64821459084607258</v>
      </c>
      <c r="AC48" s="1652">
        <v>0.51134521637406272</v>
      </c>
      <c r="AD48" s="1652">
        <v>4.5817165019978297E-2</v>
      </c>
      <c r="AE48" s="1652">
        <v>3.2391894821936296</v>
      </c>
      <c r="AF48" s="1652">
        <v>32.299367475373487</v>
      </c>
      <c r="AG48" s="1652"/>
      <c r="AH48" s="1652">
        <v>59.452167303655273</v>
      </c>
      <c r="AI48" s="1652">
        <v>60.865197812373147</v>
      </c>
      <c r="AJ48" s="1652">
        <v>3.8885116467932224</v>
      </c>
      <c r="AK48" s="1652">
        <v>1.2689926398451024</v>
      </c>
      <c r="AL48" s="1652">
        <v>0.14871237507755461</v>
      </c>
      <c r="AM48" s="1652">
        <v>8.0386155582228778</v>
      </c>
      <c r="AN48" s="1652">
        <v>133.66219733596716</v>
      </c>
      <c r="AO48" s="1652"/>
      <c r="AP48" s="1652">
        <v>206.77385289043485</v>
      </c>
      <c r="AQ48" s="1652">
        <v>0</v>
      </c>
      <c r="AR48" s="1652">
        <v>0</v>
      </c>
      <c r="AS48" s="1652">
        <v>0</v>
      </c>
      <c r="AT48" s="1652">
        <v>0</v>
      </c>
      <c r="AU48" s="1652">
        <v>0</v>
      </c>
      <c r="AV48" s="1652">
        <v>206.77385289043485</v>
      </c>
      <c r="AW48" s="1652"/>
      <c r="AX48" s="1652">
        <v>86.374176748826343</v>
      </c>
      <c r="AY48" s="1652">
        <v>0</v>
      </c>
      <c r="AZ48" s="1652">
        <v>1.2190108766926369E-2</v>
      </c>
      <c r="BA48" s="1652">
        <v>0</v>
      </c>
      <c r="BB48" s="1652">
        <v>0</v>
      </c>
      <c r="BC48" s="1652">
        <v>0</v>
      </c>
      <c r="BD48" s="1652">
        <v>86.386366857593273</v>
      </c>
      <c r="BE48" s="1652"/>
      <c r="BF48" s="1653">
        <v>431.93906243390222</v>
      </c>
      <c r="BG48" s="1653">
        <v>82.360502209720323</v>
      </c>
      <c r="BH48" s="1653">
        <v>4.549454252219431</v>
      </c>
      <c r="BI48" s="1653">
        <v>1.7803378562191652</v>
      </c>
      <c r="BJ48" s="1653">
        <v>0.20123200673633271</v>
      </c>
      <c r="BK48" s="1653">
        <v>11.277805040416506</v>
      </c>
      <c r="BL48" s="1652">
        <v>532.1083937992139</v>
      </c>
      <c r="BM48" s="1652"/>
    </row>
    <row r="49" spans="1:65" ht="14.25">
      <c r="A49" s="1655" t="s">
        <v>1581</v>
      </c>
      <c r="B49" s="1652">
        <v>79.775856179473919</v>
      </c>
      <c r="C49" s="1652">
        <v>156.67971527418172</v>
      </c>
      <c r="D49" s="1652">
        <v>0</v>
      </c>
      <c r="E49" s="1652">
        <v>0</v>
      </c>
      <c r="F49" s="1652">
        <v>15.765915491768517</v>
      </c>
      <c r="G49" s="1652">
        <v>0</v>
      </c>
      <c r="H49" s="1652">
        <v>252.22148694542415</v>
      </c>
      <c r="I49" s="1652"/>
      <c r="J49" s="1652">
        <v>90.336710763957299</v>
      </c>
      <c r="K49" s="1652">
        <v>0</v>
      </c>
      <c r="L49" s="1652">
        <v>0</v>
      </c>
      <c r="M49" s="1652">
        <v>0</v>
      </c>
      <c r="N49" s="1652">
        <v>0</v>
      </c>
      <c r="O49" s="1652">
        <v>0</v>
      </c>
      <c r="P49" s="1652">
        <v>90.336710763957299</v>
      </c>
      <c r="Q49" s="1652"/>
      <c r="R49" s="1652">
        <v>12.086054937702754</v>
      </c>
      <c r="S49" s="1652">
        <v>0</v>
      </c>
      <c r="T49" s="1652">
        <v>0</v>
      </c>
      <c r="U49" s="1652">
        <v>0</v>
      </c>
      <c r="V49" s="1652">
        <v>0</v>
      </c>
      <c r="W49" s="1652">
        <v>0</v>
      </c>
      <c r="X49" s="1652">
        <v>12.086054937702754</v>
      </c>
      <c r="Y49" s="1652"/>
      <c r="Z49" s="1652">
        <v>51.326236871367165</v>
      </c>
      <c r="AA49" s="1652">
        <v>282.19034704536796</v>
      </c>
      <c r="AB49" s="1652">
        <v>1.4007927414364481</v>
      </c>
      <c r="AC49" s="1652">
        <v>1.2176306222321732E-2</v>
      </c>
      <c r="AD49" s="1652">
        <v>28.395438147973344</v>
      </c>
      <c r="AE49" s="1652">
        <v>9.5446277995797413E-2</v>
      </c>
      <c r="AF49" s="1652">
        <v>363.42043739036302</v>
      </c>
      <c r="AG49" s="1652"/>
      <c r="AH49" s="1652">
        <v>61.857810319437931</v>
      </c>
      <c r="AI49" s="1652">
        <v>1187.0802385637305</v>
      </c>
      <c r="AJ49" s="1652">
        <v>169.2648611430937</v>
      </c>
      <c r="AK49" s="1652">
        <v>6.747035861211514</v>
      </c>
      <c r="AL49" s="1652">
        <v>119.45009403669872</v>
      </c>
      <c r="AM49" s="1652">
        <v>52.887915981963289</v>
      </c>
      <c r="AN49" s="1652">
        <v>1597.2879559061355</v>
      </c>
      <c r="AO49" s="1652"/>
      <c r="AP49" s="1652">
        <v>379.03883573189103</v>
      </c>
      <c r="AQ49" s="1652">
        <v>0</v>
      </c>
      <c r="AR49" s="1652">
        <v>0</v>
      </c>
      <c r="AS49" s="1652">
        <v>0</v>
      </c>
      <c r="AT49" s="1652">
        <v>0</v>
      </c>
      <c r="AU49" s="1652">
        <v>0</v>
      </c>
      <c r="AV49" s="1652">
        <v>379.03883573189103</v>
      </c>
      <c r="AW49" s="1652"/>
      <c r="AX49" s="1652">
        <v>64.715059585034339</v>
      </c>
      <c r="AY49" s="1652">
        <v>58.592708397922571</v>
      </c>
      <c r="AZ49" s="1652">
        <v>1.70379091967655E-2</v>
      </c>
      <c r="BA49" s="1652">
        <v>0</v>
      </c>
      <c r="BB49" s="1652">
        <v>5.895898441090063</v>
      </c>
      <c r="BC49" s="1652">
        <v>0</v>
      </c>
      <c r="BD49" s="1652">
        <v>129.22070433324373</v>
      </c>
      <c r="BE49" s="1652"/>
      <c r="BF49" s="1653">
        <v>739.13656438886437</v>
      </c>
      <c r="BG49" s="1653">
        <v>1684.5430092812028</v>
      </c>
      <c r="BH49" s="1653">
        <v>170.68269179372692</v>
      </c>
      <c r="BI49" s="1653">
        <v>6.7592121674338355</v>
      </c>
      <c r="BJ49" s="1653">
        <v>169.50734611753063</v>
      </c>
      <c r="BK49" s="1653">
        <v>52.983362259959087</v>
      </c>
      <c r="BL49" s="1652">
        <v>2823.6121860087173</v>
      </c>
      <c r="BM49" s="1652"/>
    </row>
    <row r="50" spans="1:65" ht="14.25">
      <c r="A50" s="1655" t="s">
        <v>1582</v>
      </c>
      <c r="B50" s="1652">
        <v>56.711407912097222</v>
      </c>
      <c r="C50" s="1652">
        <v>55.257950643918221</v>
      </c>
      <c r="D50" s="1652">
        <v>6.478444583426036</v>
      </c>
      <c r="E50" s="1652">
        <v>1.3058729749373548E-3</v>
      </c>
      <c r="F50" s="1652">
        <v>5.5603380346702025</v>
      </c>
      <c r="G50" s="1652">
        <v>1.0236332161602267E-2</v>
      </c>
      <c r="H50" s="1652">
        <v>124.01968337924821</v>
      </c>
      <c r="I50" s="1652"/>
      <c r="J50" s="1652">
        <v>90.608900170274381</v>
      </c>
      <c r="K50" s="1652">
        <v>0</v>
      </c>
      <c r="L50" s="1652">
        <v>0</v>
      </c>
      <c r="M50" s="1652">
        <v>0</v>
      </c>
      <c r="N50" s="1652">
        <v>0</v>
      </c>
      <c r="O50" s="1652">
        <v>0</v>
      </c>
      <c r="P50" s="1652">
        <v>90.608900170274381</v>
      </c>
      <c r="Q50" s="1652"/>
      <c r="R50" s="1652">
        <v>38.885142619197417</v>
      </c>
      <c r="S50" s="1652">
        <v>0.12873116070220161</v>
      </c>
      <c r="T50" s="1652">
        <v>0</v>
      </c>
      <c r="U50" s="1652">
        <v>0</v>
      </c>
      <c r="V50" s="1652">
        <v>1.2953588773355543E-2</v>
      </c>
      <c r="W50" s="1652">
        <v>0</v>
      </c>
      <c r="X50" s="1652">
        <v>39.026827368672976</v>
      </c>
      <c r="Y50" s="1652"/>
      <c r="Z50" s="1652">
        <v>27.169822214181025</v>
      </c>
      <c r="AA50" s="1652">
        <v>104.17606400362948</v>
      </c>
      <c r="AB50" s="1652">
        <v>3.2189653849643571</v>
      </c>
      <c r="AC50" s="1652">
        <v>1.2337977612257557E-2</v>
      </c>
      <c r="AD50" s="1652">
        <v>10.482729168049087</v>
      </c>
      <c r="AE50" s="1652">
        <v>9.6713569746352562E-2</v>
      </c>
      <c r="AF50" s="1652">
        <v>145.15663231818255</v>
      </c>
      <c r="AG50" s="1652"/>
      <c r="AH50" s="1652">
        <v>97.973104978337389</v>
      </c>
      <c r="AI50" s="1652">
        <v>895.57361983632518</v>
      </c>
      <c r="AJ50" s="1652">
        <v>81.092922137389408</v>
      </c>
      <c r="AK50" s="1652">
        <v>2.5809834895727288</v>
      </c>
      <c r="AL50" s="1652">
        <v>90.117204912507276</v>
      </c>
      <c r="AM50" s="1652">
        <v>20.231526963137576</v>
      </c>
      <c r="AN50" s="1652">
        <v>1187.5693623172695</v>
      </c>
      <c r="AO50" s="1652"/>
      <c r="AP50" s="1652">
        <v>136.78541635285595</v>
      </c>
      <c r="AQ50" s="1652">
        <v>0</v>
      </c>
      <c r="AR50" s="1652">
        <v>0</v>
      </c>
      <c r="AS50" s="1652">
        <v>0</v>
      </c>
      <c r="AT50" s="1652">
        <v>0</v>
      </c>
      <c r="AU50" s="1652">
        <v>0</v>
      </c>
      <c r="AV50" s="1652">
        <v>136.78541635285595</v>
      </c>
      <c r="AW50" s="1652"/>
      <c r="AX50" s="1652">
        <v>77.496042615580606</v>
      </c>
      <c r="AY50" s="1652">
        <v>8.2324272375450089</v>
      </c>
      <c r="AZ50" s="1652">
        <v>1.1758303769188492</v>
      </c>
      <c r="BA50" s="1652">
        <v>0</v>
      </c>
      <c r="BB50" s="1652">
        <v>0.82838899657265053</v>
      </c>
      <c r="BC50" s="1652">
        <v>0</v>
      </c>
      <c r="BD50" s="1652">
        <v>87.732689226617126</v>
      </c>
      <c r="BE50" s="1652"/>
      <c r="BF50" s="1653">
        <v>525.62983686252392</v>
      </c>
      <c r="BG50" s="1653">
        <v>1063.36879288212</v>
      </c>
      <c r="BH50" s="1653">
        <v>91.96616248269865</v>
      </c>
      <c r="BI50" s="1653">
        <v>2.5946273401599238</v>
      </c>
      <c r="BJ50" s="1653">
        <v>107.00161470057257</v>
      </c>
      <c r="BK50" s="1653">
        <v>20.338476865045532</v>
      </c>
      <c r="BL50" s="1652">
        <v>1810.8995111331205</v>
      </c>
      <c r="BM50" s="1652"/>
    </row>
    <row r="51" spans="1:65" ht="14.25">
      <c r="A51" s="1655" t="s">
        <v>1583</v>
      </c>
      <c r="B51" s="1652">
        <v>40.67422366303591</v>
      </c>
      <c r="C51" s="1652">
        <v>18.421828762326186</v>
      </c>
      <c r="D51" s="1652">
        <v>0.73450498397490849</v>
      </c>
      <c r="E51" s="1652">
        <v>0.12016124174778935</v>
      </c>
      <c r="F51" s="1652">
        <v>1.8536987698912712</v>
      </c>
      <c r="G51" s="1652">
        <v>0.94190660737118559</v>
      </c>
      <c r="H51" s="1652">
        <v>62.746324028347253</v>
      </c>
      <c r="I51" s="1652"/>
      <c r="J51" s="1652">
        <v>15.12667070390278</v>
      </c>
      <c r="K51" s="1652">
        <v>0</v>
      </c>
      <c r="L51" s="1652">
        <v>0</v>
      </c>
      <c r="M51" s="1652">
        <v>0</v>
      </c>
      <c r="N51" s="1652">
        <v>0</v>
      </c>
      <c r="O51" s="1652">
        <v>0</v>
      </c>
      <c r="P51" s="1652">
        <v>15.12667070390278</v>
      </c>
      <c r="Q51" s="1652"/>
      <c r="R51" s="1652">
        <v>1.2648722575779563</v>
      </c>
      <c r="S51" s="1652">
        <v>0</v>
      </c>
      <c r="T51" s="1652">
        <v>0</v>
      </c>
      <c r="U51" s="1652">
        <v>0</v>
      </c>
      <c r="V51" s="1652">
        <v>0</v>
      </c>
      <c r="W51" s="1652">
        <v>0</v>
      </c>
      <c r="X51" s="1652">
        <v>1.2648722575779563</v>
      </c>
      <c r="Y51" s="1652"/>
      <c r="Z51" s="1652">
        <v>1.5495587211069717</v>
      </c>
      <c r="AA51" s="1652">
        <v>158.74818513940519</v>
      </c>
      <c r="AB51" s="1652">
        <v>5.4902193889446851</v>
      </c>
      <c r="AC51" s="1652">
        <v>0.89817168519842094</v>
      </c>
      <c r="AD51" s="1652">
        <v>15.974055524671407</v>
      </c>
      <c r="AE51" s="1652">
        <v>7.0404885347123107</v>
      </c>
      <c r="AF51" s="1652">
        <v>189.70067899403901</v>
      </c>
      <c r="AG51" s="1652"/>
      <c r="AH51" s="1652">
        <v>40.340183644911754</v>
      </c>
      <c r="AI51" s="1652">
        <v>894.85794330829413</v>
      </c>
      <c r="AJ51" s="1652">
        <v>30.748940326547711</v>
      </c>
      <c r="AK51" s="1652">
        <v>5.4549112878548041</v>
      </c>
      <c r="AL51" s="1652">
        <v>90.045189874436559</v>
      </c>
      <c r="AM51" s="1652">
        <v>42.759353264994274</v>
      </c>
      <c r="AN51" s="1652">
        <v>1104.206521707039</v>
      </c>
      <c r="AO51" s="1652"/>
      <c r="AP51" s="1652">
        <v>222.13436165054998</v>
      </c>
      <c r="AQ51" s="1652">
        <v>0</v>
      </c>
      <c r="AR51" s="1652">
        <v>0</v>
      </c>
      <c r="AS51" s="1652">
        <v>0</v>
      </c>
      <c r="AT51" s="1652">
        <v>0</v>
      </c>
      <c r="AU51" s="1652">
        <v>0</v>
      </c>
      <c r="AV51" s="1652">
        <v>222.13436165054998</v>
      </c>
      <c r="AW51" s="1652"/>
      <c r="AX51" s="1652">
        <v>30.859730231038064</v>
      </c>
      <c r="AY51" s="1652">
        <v>0</v>
      </c>
      <c r="AZ51" s="1652">
        <v>0</v>
      </c>
      <c r="BA51" s="1652">
        <v>0</v>
      </c>
      <c r="BB51" s="1652">
        <v>0</v>
      </c>
      <c r="BC51" s="1652">
        <v>0</v>
      </c>
      <c r="BD51" s="1652">
        <v>30.859730231038064</v>
      </c>
      <c r="BE51" s="1652"/>
      <c r="BF51" s="1653">
        <v>351.94960087212337</v>
      </c>
      <c r="BG51" s="1653">
        <v>1072.0279572100255</v>
      </c>
      <c r="BH51" s="1653">
        <v>36.973664699467307</v>
      </c>
      <c r="BI51" s="1653">
        <v>6.4732442148010145</v>
      </c>
      <c r="BJ51" s="1653">
        <v>107.87294416899924</v>
      </c>
      <c r="BK51" s="1653">
        <v>50.741748407077772</v>
      </c>
      <c r="BL51" s="1652">
        <v>1626.0391595724941</v>
      </c>
      <c r="BM51" s="1652"/>
    </row>
    <row r="52" spans="1:65">
      <c r="A52" s="1654" t="s">
        <v>1584</v>
      </c>
      <c r="B52" s="1652">
        <v>331.68048725729068</v>
      </c>
      <c r="C52" s="1652">
        <v>343.09313601533916</v>
      </c>
      <c r="D52" s="1652">
        <v>7.1980127933700411</v>
      </c>
      <c r="E52" s="1652">
        <v>0</v>
      </c>
      <c r="F52" s="1652">
        <v>0.83828192404683832</v>
      </c>
      <c r="G52" s="1652">
        <v>0</v>
      </c>
      <c r="H52" s="1652">
        <v>682.80991799004664</v>
      </c>
      <c r="I52" s="1652"/>
      <c r="J52" s="1652">
        <v>5.7287459329007069</v>
      </c>
      <c r="K52" s="1652">
        <v>0</v>
      </c>
      <c r="L52" s="1652">
        <v>0</v>
      </c>
      <c r="M52" s="1652">
        <v>0</v>
      </c>
      <c r="N52" s="1652">
        <v>0</v>
      </c>
      <c r="O52" s="1652">
        <v>0</v>
      </c>
      <c r="P52" s="1652">
        <v>5.7287459329007069</v>
      </c>
      <c r="Q52" s="1652"/>
      <c r="R52" s="1652">
        <v>103.63232516149856</v>
      </c>
      <c r="S52" s="1652">
        <v>8.4489779818907276E-2</v>
      </c>
      <c r="T52" s="1652">
        <v>0</v>
      </c>
      <c r="U52" s="1652">
        <v>0</v>
      </c>
      <c r="V52" s="1652">
        <v>2.0643448601583445E-4</v>
      </c>
      <c r="W52" s="1652">
        <v>0</v>
      </c>
      <c r="X52" s="1652">
        <v>103.71702137580348</v>
      </c>
      <c r="Y52" s="1652"/>
      <c r="Z52" s="1652">
        <v>52.606382399571686</v>
      </c>
      <c r="AA52" s="1652">
        <v>420.95466706453686</v>
      </c>
      <c r="AB52" s="1652">
        <v>15.664960854076581</v>
      </c>
      <c r="AC52" s="1652">
        <v>1.4844556888006717</v>
      </c>
      <c r="AD52" s="1652">
        <v>1.0285215622255399</v>
      </c>
      <c r="AE52" s="1652">
        <v>9.4034970895828973</v>
      </c>
      <c r="AF52" s="1652">
        <v>501.14248465879427</v>
      </c>
      <c r="AG52" s="1652"/>
      <c r="AH52" s="1652">
        <v>69.575651339065288</v>
      </c>
      <c r="AI52" s="1652">
        <v>870.43154409622593</v>
      </c>
      <c r="AJ52" s="1652">
        <v>39.355024957028178</v>
      </c>
      <c r="AK52" s="1652">
        <v>4.432231532078962</v>
      </c>
      <c r="AL52" s="1652">
        <v>2.1267316449706604</v>
      </c>
      <c r="AM52" s="1652">
        <v>28.076605200614061</v>
      </c>
      <c r="AN52" s="1652">
        <v>1013.997788769983</v>
      </c>
      <c r="AO52" s="1652"/>
      <c r="AP52" s="1652">
        <v>311.2652966923834</v>
      </c>
      <c r="AQ52" s="1652">
        <v>0</v>
      </c>
      <c r="AR52" s="1652">
        <v>0</v>
      </c>
      <c r="AS52" s="1652">
        <v>0</v>
      </c>
      <c r="AT52" s="1652">
        <v>0</v>
      </c>
      <c r="AU52" s="1652">
        <v>0</v>
      </c>
      <c r="AV52" s="1652">
        <v>311.2652966923834</v>
      </c>
      <c r="AW52" s="1652"/>
      <c r="AX52" s="1652">
        <v>95.859203737593077</v>
      </c>
      <c r="AY52" s="1652">
        <v>14.36928947150521</v>
      </c>
      <c r="AZ52" s="1652">
        <v>0.89974654981359437</v>
      </c>
      <c r="BA52" s="1652">
        <v>0</v>
      </c>
      <c r="BB52" s="1652">
        <v>3.5108588196357357E-2</v>
      </c>
      <c r="BC52" s="1652">
        <v>0</v>
      </c>
      <c r="BD52" s="1652">
        <v>111.16334834710824</v>
      </c>
      <c r="BE52" s="1652"/>
      <c r="BF52" s="1653">
        <v>970.34809252030345</v>
      </c>
      <c r="BG52" s="1653">
        <v>1648.933126427426</v>
      </c>
      <c r="BH52" s="1653">
        <v>63.117745154288393</v>
      </c>
      <c r="BI52" s="1653">
        <v>5.9166872208796342</v>
      </c>
      <c r="BJ52" s="1653">
        <v>4.0288501539254122</v>
      </c>
      <c r="BK52" s="1653">
        <v>37.48010229019696</v>
      </c>
      <c r="BL52" s="1652">
        <v>2729.8246037670201</v>
      </c>
      <c r="BM52" s="1652"/>
    </row>
    <row r="53" spans="1:65">
      <c r="A53" s="1654" t="s">
        <v>71</v>
      </c>
      <c r="B53" s="1652">
        <v>31.974177685748469</v>
      </c>
      <c r="C53" s="1652">
        <v>10.916241220302863</v>
      </c>
      <c r="D53" s="1652">
        <v>2.1369742925398311E-2</v>
      </c>
      <c r="E53" s="1652">
        <v>6.4236787437460183E-2</v>
      </c>
      <c r="F53" s="1652">
        <v>2.6671730597098767E-2</v>
      </c>
      <c r="G53" s="1652">
        <v>0.40691712677549796</v>
      </c>
      <c r="H53" s="1652">
        <v>43.409614293786788</v>
      </c>
      <c r="I53" s="1652"/>
      <c r="J53" s="1652">
        <v>14.585731400718737</v>
      </c>
      <c r="K53" s="1652">
        <v>0</v>
      </c>
      <c r="L53" s="1652">
        <v>0</v>
      </c>
      <c r="M53" s="1652">
        <v>0</v>
      </c>
      <c r="N53" s="1652">
        <v>0</v>
      </c>
      <c r="O53" s="1652">
        <v>0</v>
      </c>
      <c r="P53" s="1652">
        <v>14.585731400718737</v>
      </c>
      <c r="Q53" s="1652"/>
      <c r="R53" s="1652">
        <v>18.451252651149716</v>
      </c>
      <c r="S53" s="1652">
        <v>2.0807797831831653E-4</v>
      </c>
      <c r="T53" s="1652">
        <v>0</v>
      </c>
      <c r="U53" s="1652">
        <v>0</v>
      </c>
      <c r="V53" s="1652">
        <v>5.0839841928127726E-7</v>
      </c>
      <c r="W53" s="1652">
        <v>0</v>
      </c>
      <c r="X53" s="1652">
        <v>18.451461237526452</v>
      </c>
      <c r="Y53" s="1652"/>
      <c r="Z53" s="1652">
        <v>44.047220696250477</v>
      </c>
      <c r="AA53" s="1652">
        <v>49.760314144581365</v>
      </c>
      <c r="AB53" s="1652">
        <v>6.4226120531263073E-2</v>
      </c>
      <c r="AC53" s="1652">
        <v>0.25139396871692699</v>
      </c>
      <c r="AD53" s="1652">
        <v>0.12157973303327714</v>
      </c>
      <c r="AE53" s="1652">
        <v>1.5924910868024875</v>
      </c>
      <c r="AF53" s="1652">
        <v>95.837225749915774</v>
      </c>
      <c r="AG53" s="1652"/>
      <c r="AH53" s="1652">
        <v>80.36787402866014</v>
      </c>
      <c r="AI53" s="1652">
        <v>493.91328749331234</v>
      </c>
      <c r="AJ53" s="1652">
        <v>52.189676274998668</v>
      </c>
      <c r="AK53" s="1652">
        <v>0.41277713976130526</v>
      </c>
      <c r="AL53" s="1652">
        <v>1.2067818836622894</v>
      </c>
      <c r="AM53" s="1652">
        <v>2.6147958889414782</v>
      </c>
      <c r="AN53" s="1652">
        <v>630.70519270933619</v>
      </c>
      <c r="AO53" s="1652"/>
      <c r="AP53" s="1652">
        <v>137.16022261611431</v>
      </c>
      <c r="AQ53" s="1652">
        <v>0</v>
      </c>
      <c r="AR53" s="1652">
        <v>0</v>
      </c>
      <c r="AS53" s="1652">
        <v>0</v>
      </c>
      <c r="AT53" s="1652">
        <v>0</v>
      </c>
      <c r="AU53" s="1652">
        <v>0</v>
      </c>
      <c r="AV53" s="1652">
        <v>137.16022261611431</v>
      </c>
      <c r="AW53" s="1652"/>
      <c r="AX53" s="1652">
        <v>63.197197137758835</v>
      </c>
      <c r="AY53" s="1652">
        <v>1.8867194244358279</v>
      </c>
      <c r="AZ53" s="1652">
        <v>6.4660611619403605</v>
      </c>
      <c r="BA53" s="1652">
        <v>0</v>
      </c>
      <c r="BB53" s="1652">
        <v>4.6098351241334601E-3</v>
      </c>
      <c r="BC53" s="1652">
        <v>0</v>
      </c>
      <c r="BD53" s="1652">
        <v>71.554587559259147</v>
      </c>
      <c r="BE53" s="1652"/>
      <c r="BF53" s="1653">
        <v>389.78367621640069</v>
      </c>
      <c r="BG53" s="1653">
        <v>556.47677036061066</v>
      </c>
      <c r="BH53" s="1653">
        <v>58.741333300395688</v>
      </c>
      <c r="BI53" s="1653">
        <v>0.72840789591569244</v>
      </c>
      <c r="BJ53" s="1653">
        <v>1.3596436908152181</v>
      </c>
      <c r="BK53" s="1653">
        <v>4.614204102519464</v>
      </c>
      <c r="BL53" s="1652">
        <v>1011.7040355666575</v>
      </c>
      <c r="BM53" s="1652"/>
    </row>
    <row r="54" spans="1:65">
      <c r="A54" s="1654" t="s">
        <v>1585</v>
      </c>
      <c r="B54" s="1652">
        <v>420.545513326128</v>
      </c>
      <c r="C54" s="1652">
        <v>63.995469034363062</v>
      </c>
      <c r="D54" s="1652">
        <v>0</v>
      </c>
      <c r="E54" s="1652">
        <v>0</v>
      </c>
      <c r="F54" s="1652">
        <v>0.15636058924247115</v>
      </c>
      <c r="G54" s="1652">
        <v>0</v>
      </c>
      <c r="H54" s="1652">
        <v>484.69734294973352</v>
      </c>
      <c r="I54" s="1652"/>
      <c r="J54" s="1652">
        <v>118.90287850385488</v>
      </c>
      <c r="K54" s="1652">
        <v>0</v>
      </c>
      <c r="L54" s="1652">
        <v>0</v>
      </c>
      <c r="M54" s="1652">
        <v>0</v>
      </c>
      <c r="N54" s="1652">
        <v>0</v>
      </c>
      <c r="O54" s="1652">
        <v>0</v>
      </c>
      <c r="P54" s="1652">
        <v>118.90287850385488</v>
      </c>
      <c r="Q54" s="1652"/>
      <c r="R54" s="1652">
        <v>274.33887380296954</v>
      </c>
      <c r="S54" s="1652">
        <v>33.136567712742163</v>
      </c>
      <c r="T54" s="1652">
        <v>0</v>
      </c>
      <c r="U54" s="1652">
        <v>0</v>
      </c>
      <c r="V54" s="1652">
        <v>8.0962813949457563E-2</v>
      </c>
      <c r="W54" s="1652">
        <v>0</v>
      </c>
      <c r="X54" s="1652">
        <v>307.55640432966118</v>
      </c>
      <c r="Y54" s="1652"/>
      <c r="Z54" s="1652">
        <v>80.628484035186816</v>
      </c>
      <c r="AA54" s="1652">
        <v>113.44522339796771</v>
      </c>
      <c r="AB54" s="1652">
        <v>0</v>
      </c>
      <c r="AC54" s="1652">
        <v>0</v>
      </c>
      <c r="AD54" s="1652">
        <v>0.27718152933179074</v>
      </c>
      <c r="AE54" s="1652">
        <v>0</v>
      </c>
      <c r="AF54" s="1652">
        <v>194.35088896248632</v>
      </c>
      <c r="AG54" s="1652"/>
      <c r="AH54" s="1652">
        <v>396.88660740475177</v>
      </c>
      <c r="AI54" s="1652">
        <v>901.80274359311659</v>
      </c>
      <c r="AJ54" s="1652">
        <v>59.579014128159407</v>
      </c>
      <c r="AK54" s="1652">
        <v>0</v>
      </c>
      <c r="AL54" s="1652">
        <v>2.2033811220757196</v>
      </c>
      <c r="AM54" s="1652">
        <v>0</v>
      </c>
      <c r="AN54" s="1652">
        <v>1360.4717462481035</v>
      </c>
      <c r="AO54" s="1652"/>
      <c r="AP54" s="1652">
        <v>1199.5947134715668</v>
      </c>
      <c r="AQ54" s="1652">
        <v>0</v>
      </c>
      <c r="AR54" s="1652">
        <v>0</v>
      </c>
      <c r="AS54" s="1652">
        <v>0</v>
      </c>
      <c r="AT54" s="1652">
        <v>0</v>
      </c>
      <c r="AU54" s="1652">
        <v>0</v>
      </c>
      <c r="AV54" s="1652">
        <v>1199.5947134715668</v>
      </c>
      <c r="AW54" s="1652"/>
      <c r="AX54" s="1652">
        <v>275.28172508072464</v>
      </c>
      <c r="AY54" s="1652">
        <v>8.7539411410781724</v>
      </c>
      <c r="AZ54" s="1652">
        <v>1.198827704518814</v>
      </c>
      <c r="BA54" s="1652">
        <v>0</v>
      </c>
      <c r="BB54" s="1652">
        <v>2.1388567279316553E-2</v>
      </c>
      <c r="BC54" s="1652">
        <v>0</v>
      </c>
      <c r="BD54" s="1652">
        <v>285.25588249360089</v>
      </c>
      <c r="BE54" s="1652"/>
      <c r="BF54" s="1653">
        <v>2766.1787956251828</v>
      </c>
      <c r="BG54" s="1653">
        <v>1121.1339448792678</v>
      </c>
      <c r="BH54" s="1653">
        <v>60.77784183267822</v>
      </c>
      <c r="BI54" s="1653">
        <v>0</v>
      </c>
      <c r="BJ54" s="1653">
        <v>2.7392746218787551</v>
      </c>
      <c r="BK54" s="1653">
        <v>0</v>
      </c>
      <c r="BL54" s="1652">
        <v>3950.8298569590079</v>
      </c>
      <c r="BM54" s="1652"/>
    </row>
    <row r="55" spans="1:65">
      <c r="A55" s="1654" t="s">
        <v>1586</v>
      </c>
      <c r="B55" s="1652">
        <v>37.841962151242335</v>
      </c>
      <c r="C55" s="1652">
        <v>48.863288567610425</v>
      </c>
      <c r="D55" s="1652">
        <v>0</v>
      </c>
      <c r="E55" s="1652">
        <v>0</v>
      </c>
      <c r="F55" s="1652">
        <v>0.11938802399672907</v>
      </c>
      <c r="G55" s="1652">
        <v>0</v>
      </c>
      <c r="H55" s="1652">
        <v>86.824638742849501</v>
      </c>
      <c r="I55" s="1652"/>
      <c r="J55" s="1652">
        <v>11.367044574517823</v>
      </c>
      <c r="K55" s="1652">
        <v>0</v>
      </c>
      <c r="L55" s="1652">
        <v>0</v>
      </c>
      <c r="M55" s="1652">
        <v>0</v>
      </c>
      <c r="N55" s="1652">
        <v>0</v>
      </c>
      <c r="O55" s="1652">
        <v>0</v>
      </c>
      <c r="P55" s="1652">
        <v>11.367044574517823</v>
      </c>
      <c r="Q55" s="1652"/>
      <c r="R55" s="1652">
        <v>45.600661809392463</v>
      </c>
      <c r="S55" s="1652">
        <v>0</v>
      </c>
      <c r="T55" s="1652">
        <v>0</v>
      </c>
      <c r="U55" s="1652">
        <v>0</v>
      </c>
      <c r="V55" s="1652">
        <v>0</v>
      </c>
      <c r="W55" s="1652">
        <v>0</v>
      </c>
      <c r="X55" s="1652">
        <v>45.600661809392463</v>
      </c>
      <c r="Y55" s="1652"/>
      <c r="Z55" s="1652">
        <v>4.0756668131092582</v>
      </c>
      <c r="AA55" s="1652">
        <v>159.67089430458546</v>
      </c>
      <c r="AB55" s="1652">
        <v>2.3595362409815661</v>
      </c>
      <c r="AC55" s="1652">
        <v>0</v>
      </c>
      <c r="AD55" s="1652">
        <v>0.39012504314846769</v>
      </c>
      <c r="AE55" s="1652">
        <v>0</v>
      </c>
      <c r="AF55" s="1652">
        <v>166.49622240182472</v>
      </c>
      <c r="AG55" s="1652"/>
      <c r="AH55" s="1652">
        <v>96.671647899072539</v>
      </c>
      <c r="AI55" s="1652">
        <v>294.72158006168337</v>
      </c>
      <c r="AJ55" s="1652">
        <v>3.5168545603826242</v>
      </c>
      <c r="AK55" s="1652">
        <v>0</v>
      </c>
      <c r="AL55" s="1652">
        <v>0.72009535387844825</v>
      </c>
      <c r="AM55" s="1652">
        <v>0</v>
      </c>
      <c r="AN55" s="1652">
        <v>395.63017787501695</v>
      </c>
      <c r="AO55" s="1652"/>
      <c r="AP55" s="1652">
        <v>149.14574822183715</v>
      </c>
      <c r="AQ55" s="1652">
        <v>0</v>
      </c>
      <c r="AR55" s="1652">
        <v>0</v>
      </c>
      <c r="AS55" s="1652">
        <v>0</v>
      </c>
      <c r="AT55" s="1652">
        <v>0</v>
      </c>
      <c r="AU55" s="1652">
        <v>0</v>
      </c>
      <c r="AV55" s="1652">
        <v>149.14574822183715</v>
      </c>
      <c r="AW55" s="1652"/>
      <c r="AX55" s="1652">
        <v>100.3096889284845</v>
      </c>
      <c r="AY55" s="1652">
        <v>64.420701893095654</v>
      </c>
      <c r="AZ55" s="1652">
        <v>0</v>
      </c>
      <c r="BA55" s="1652">
        <v>0</v>
      </c>
      <c r="BB55" s="1652">
        <v>0.15739956374113429</v>
      </c>
      <c r="BC55" s="1652">
        <v>0</v>
      </c>
      <c r="BD55" s="1652">
        <v>164.8877903853213</v>
      </c>
      <c r="BE55" s="1652"/>
      <c r="BF55" s="1653">
        <v>445.01242039765606</v>
      </c>
      <c r="BG55" s="1653">
        <v>567.67646482697489</v>
      </c>
      <c r="BH55" s="1653">
        <v>5.8763908013641899</v>
      </c>
      <c r="BI55" s="1653">
        <v>0</v>
      </c>
      <c r="BJ55" s="1653">
        <v>1.3870079847647794</v>
      </c>
      <c r="BK55" s="1653">
        <v>0</v>
      </c>
      <c r="BL55" s="1652">
        <v>1019.9522840107599</v>
      </c>
      <c r="BM55" s="1652"/>
    </row>
    <row r="56" spans="1:65">
      <c r="A56" s="1656" t="s">
        <v>1587</v>
      </c>
      <c r="B56" s="1652">
        <v>63.274383873545908</v>
      </c>
      <c r="C56" s="1652">
        <v>100.08893054925052</v>
      </c>
      <c r="D56" s="1652">
        <v>20.760401514563736</v>
      </c>
      <c r="E56" s="1652">
        <v>0</v>
      </c>
      <c r="F56" s="1652">
        <v>0.24454800306137556</v>
      </c>
      <c r="G56" s="1652">
        <v>0</v>
      </c>
      <c r="H56" s="1652">
        <v>184.36826394042154</v>
      </c>
      <c r="I56" s="1652"/>
      <c r="J56" s="1652">
        <v>35.05680418239325</v>
      </c>
      <c r="K56" s="1652">
        <v>0</v>
      </c>
      <c r="L56" s="1652">
        <v>0</v>
      </c>
      <c r="M56" s="1652">
        <v>0</v>
      </c>
      <c r="N56" s="1652">
        <v>0</v>
      </c>
      <c r="O56" s="1652">
        <v>0</v>
      </c>
      <c r="P56" s="1652">
        <v>35.05680418239325</v>
      </c>
      <c r="Q56" s="1652"/>
      <c r="R56" s="1652">
        <v>54.32724957730855</v>
      </c>
      <c r="S56" s="1652">
        <v>0</v>
      </c>
      <c r="T56" s="1652">
        <v>0</v>
      </c>
      <c r="U56" s="1652">
        <v>0</v>
      </c>
      <c r="V56" s="1652">
        <v>0</v>
      </c>
      <c r="W56" s="1652">
        <v>0</v>
      </c>
      <c r="X56" s="1652">
        <v>54.32724957730855</v>
      </c>
      <c r="Y56" s="1652"/>
      <c r="Z56" s="1652">
        <v>9.0445005406085546</v>
      </c>
      <c r="AA56" s="1652">
        <v>38.523655274091858</v>
      </c>
      <c r="AB56" s="1652">
        <v>58.119499882921701</v>
      </c>
      <c r="AC56" s="1652">
        <v>0</v>
      </c>
      <c r="AD56" s="1652">
        <v>9.4125123689560081E-2</v>
      </c>
      <c r="AE56" s="1652">
        <v>0</v>
      </c>
      <c r="AF56" s="1652">
        <v>105.78178082131168</v>
      </c>
      <c r="AG56" s="1652"/>
      <c r="AH56" s="1652">
        <v>140.47252121717736</v>
      </c>
      <c r="AI56" s="1652">
        <v>1012.7663119604433</v>
      </c>
      <c r="AJ56" s="1652">
        <v>268.92096019099637</v>
      </c>
      <c r="AK56" s="1652">
        <v>0</v>
      </c>
      <c r="AL56" s="1652">
        <v>2.4744992058426498</v>
      </c>
      <c r="AM56" s="1652">
        <v>0</v>
      </c>
      <c r="AN56" s="1652">
        <v>1424.6342925744596</v>
      </c>
      <c r="AO56" s="1652"/>
      <c r="AP56" s="1652">
        <v>427.20887285004915</v>
      </c>
      <c r="AQ56" s="1652">
        <v>0</v>
      </c>
      <c r="AR56" s="1652">
        <v>0</v>
      </c>
      <c r="AS56" s="1652">
        <v>0</v>
      </c>
      <c r="AT56" s="1652">
        <v>0</v>
      </c>
      <c r="AU56" s="1652">
        <v>0</v>
      </c>
      <c r="AV56" s="1652">
        <v>427.20887285004915</v>
      </c>
      <c r="AW56" s="1652"/>
      <c r="AX56" s="1652">
        <v>260.6868777789449</v>
      </c>
      <c r="AY56" s="1652">
        <v>0</v>
      </c>
      <c r="AZ56" s="1652">
        <v>0.34347214176589841</v>
      </c>
      <c r="BA56" s="1652">
        <v>0</v>
      </c>
      <c r="BB56" s="1652">
        <v>0</v>
      </c>
      <c r="BC56" s="1652">
        <v>0</v>
      </c>
      <c r="BD56" s="1652">
        <v>261.03034992071082</v>
      </c>
      <c r="BE56" s="1652"/>
      <c r="BF56" s="1653">
        <v>990.07121002002771</v>
      </c>
      <c r="BG56" s="1653">
        <v>1151.3788977837858</v>
      </c>
      <c r="BH56" s="1653">
        <v>348.14433373024769</v>
      </c>
      <c r="BI56" s="1653">
        <v>0</v>
      </c>
      <c r="BJ56" s="1653">
        <v>2.8131723325935853</v>
      </c>
      <c r="BK56" s="1653">
        <v>0</v>
      </c>
      <c r="BL56" s="1652">
        <v>2492.4076138666546</v>
      </c>
      <c r="BM56" s="1652"/>
    </row>
    <row r="57" spans="1:65" ht="13.5" thickBot="1">
      <c r="A57" s="1657" t="s">
        <v>15</v>
      </c>
      <c r="B57" s="1658">
        <v>1121.115616949648</v>
      </c>
      <c r="C57" s="1658">
        <v>822.31448831550699</v>
      </c>
      <c r="D57" s="1658">
        <v>35.193271524073324</v>
      </c>
      <c r="E57" s="1658">
        <v>0.1857039021601869</v>
      </c>
      <c r="F57" s="1658">
        <v>24.626280184951362</v>
      </c>
      <c r="G57" s="1658">
        <v>1.3590600663082859</v>
      </c>
      <c r="H57" s="1658">
        <v>2004.7944209426478</v>
      </c>
      <c r="I57" s="1658"/>
      <c r="J57" s="1658">
        <v>507.05676059412093</v>
      </c>
      <c r="K57" s="1658">
        <v>0</v>
      </c>
      <c r="L57" s="1658">
        <v>0</v>
      </c>
      <c r="M57" s="1658">
        <v>0</v>
      </c>
      <c r="N57" s="1658">
        <v>0</v>
      </c>
      <c r="O57" s="1658">
        <v>0</v>
      </c>
      <c r="P57" s="1658">
        <v>507.05676059412093</v>
      </c>
      <c r="Q57" s="1658"/>
      <c r="R57" s="1658">
        <v>746.42503314902524</v>
      </c>
      <c r="S57" s="1658">
        <v>33.349996731241589</v>
      </c>
      <c r="T57" s="1658">
        <v>0</v>
      </c>
      <c r="U57" s="1658">
        <v>0</v>
      </c>
      <c r="V57" s="1658">
        <v>9.4123345607248221E-2</v>
      </c>
      <c r="W57" s="1658">
        <v>0</v>
      </c>
      <c r="X57" s="1658">
        <v>779.86915322587402</v>
      </c>
      <c r="Y57" s="1658"/>
      <c r="Z57" s="1658">
        <v>296.53334374641986</v>
      </c>
      <c r="AA57" s="1658">
        <v>1441.5575926098802</v>
      </c>
      <c r="AB57" s="1658">
        <v>86.96641520470267</v>
      </c>
      <c r="AC57" s="1658">
        <v>3.1698808429246612</v>
      </c>
      <c r="AD57" s="1658">
        <v>57.04250845400005</v>
      </c>
      <c r="AE57" s="1658">
        <v>21.467826041033472</v>
      </c>
      <c r="AF57" s="1658">
        <v>1906.7375668989609</v>
      </c>
      <c r="AG57" s="1658"/>
      <c r="AH57" s="1658">
        <v>1198.7631943095639</v>
      </c>
      <c r="AI57" s="1658">
        <v>7374.0485443678426</v>
      </c>
      <c r="AJ57" s="1658">
        <v>817.58275733354867</v>
      </c>
      <c r="AK57" s="1658">
        <v>20.896931950324419</v>
      </c>
      <c r="AL57" s="1658">
        <v>310.3545786322083</v>
      </c>
      <c r="AM57" s="1658">
        <v>154.60881285787354</v>
      </c>
      <c r="AN57" s="1658">
        <v>9876.2548194513602</v>
      </c>
      <c r="AO57" s="1658"/>
      <c r="AP57" s="1658">
        <v>3422.8857991371224</v>
      </c>
      <c r="AQ57" s="1658">
        <v>0</v>
      </c>
      <c r="AR57" s="1658">
        <v>0</v>
      </c>
      <c r="AS57" s="1658">
        <v>0</v>
      </c>
      <c r="AT57" s="1658">
        <v>0</v>
      </c>
      <c r="AU57" s="1658">
        <v>0</v>
      </c>
      <c r="AV57" s="1658">
        <v>3422.8857991371224</v>
      </c>
      <c r="AW57" s="1658"/>
      <c r="AX57" s="1658">
        <v>1102.864273307815</v>
      </c>
      <c r="AY57" s="1658">
        <v>156.25578756558244</v>
      </c>
      <c r="AZ57" s="1658">
        <v>10.113165952921209</v>
      </c>
      <c r="BA57" s="1658">
        <v>0</v>
      </c>
      <c r="BB57" s="1658">
        <v>6.9427939920036561</v>
      </c>
      <c r="BC57" s="1658">
        <v>0</v>
      </c>
      <c r="BD57" s="1658">
        <v>1276.1760208183221</v>
      </c>
      <c r="BE57" s="1658"/>
      <c r="BF57" s="1658">
        <v>8395.6440211937152</v>
      </c>
      <c r="BG57" s="1658">
        <v>9827.5264095900529</v>
      </c>
      <c r="BH57" s="1658">
        <v>949.85561001524582</v>
      </c>
      <c r="BI57" s="1658">
        <v>24.252516695409263</v>
      </c>
      <c r="BJ57" s="1658">
        <v>399.06028460877059</v>
      </c>
      <c r="BK57" s="1658">
        <v>177.43569896521532</v>
      </c>
      <c r="BL57" s="1658">
        <v>19773.774541068407</v>
      </c>
      <c r="BM57" s="1659"/>
    </row>
    <row r="58" spans="1:65" ht="13.5" thickTop="1">
      <c r="A58" s="1654"/>
      <c r="B58" s="1659"/>
      <c r="C58" s="1659"/>
      <c r="D58" s="1659"/>
      <c r="E58" s="1659"/>
      <c r="F58" s="1659"/>
      <c r="G58" s="1659"/>
      <c r="H58" s="1659"/>
      <c r="I58" s="1659"/>
      <c r="J58" s="1659"/>
      <c r="K58" s="1659"/>
      <c r="L58" s="1659"/>
      <c r="M58" s="1659"/>
      <c r="N58" s="1659"/>
      <c r="O58" s="1659"/>
      <c r="P58" s="1659"/>
      <c r="Q58" s="1659"/>
      <c r="R58" s="1659"/>
      <c r="S58" s="1659"/>
      <c r="T58" s="1659"/>
      <c r="U58" s="1659"/>
      <c r="V58" s="1659"/>
      <c r="W58" s="1659"/>
      <c r="X58" s="1659"/>
      <c r="Y58" s="1659"/>
      <c r="Z58" s="1659"/>
      <c r="AA58" s="1659"/>
      <c r="AB58" s="1659"/>
      <c r="AC58" s="1659"/>
      <c r="AD58" s="1659"/>
      <c r="AE58" s="1659"/>
      <c r="AF58" s="1659"/>
      <c r="AG58" s="1659"/>
      <c r="AH58" s="1659"/>
      <c r="AI58" s="1659"/>
      <c r="AJ58" s="1659"/>
      <c r="AK58" s="1659"/>
      <c r="AL58" s="1659"/>
      <c r="AM58" s="1659"/>
      <c r="AN58" s="1659"/>
      <c r="AO58" s="1659"/>
      <c r="AP58" s="1659"/>
      <c r="AQ58" s="1659"/>
      <c r="AR58" s="1659"/>
      <c r="AS58" s="1659"/>
      <c r="AT58" s="1659"/>
      <c r="AU58" s="1659"/>
      <c r="AV58" s="1659"/>
      <c r="AW58" s="1659"/>
      <c r="AX58" s="1659"/>
      <c r="AY58" s="1659"/>
      <c r="AZ58" s="1659"/>
      <c r="BA58" s="1659"/>
      <c r="BB58" s="1659"/>
      <c r="BC58" s="1659"/>
      <c r="BD58" s="1659"/>
      <c r="BE58" s="1659"/>
      <c r="BF58" s="1660"/>
      <c r="BG58" s="1659"/>
      <c r="BH58" s="1659"/>
      <c r="BI58" s="1659"/>
      <c r="BJ58" s="1659"/>
      <c r="BK58" s="1659"/>
      <c r="BL58" s="1659"/>
      <c r="BM58" s="1659"/>
    </row>
    <row r="59" spans="1:65">
      <c r="A59" s="1654"/>
      <c r="B59" s="1659"/>
      <c r="C59" s="1659"/>
      <c r="D59" s="1659"/>
      <c r="E59" s="1659"/>
      <c r="F59" s="1659"/>
      <c r="G59" s="1659"/>
      <c r="H59" s="1659"/>
      <c r="I59" s="1661"/>
      <c r="J59" s="1659"/>
      <c r="K59" s="1659"/>
      <c r="L59" s="1659"/>
      <c r="M59" s="1659"/>
      <c r="N59" s="1659"/>
      <c r="O59" s="1659"/>
      <c r="P59" s="1659"/>
      <c r="Q59" s="1661"/>
      <c r="R59" s="1659"/>
      <c r="S59" s="1659"/>
      <c r="T59" s="1659"/>
      <c r="U59" s="1659"/>
      <c r="V59" s="1659"/>
      <c r="W59" s="1659"/>
      <c r="X59" s="1659"/>
      <c r="Y59" s="1661"/>
      <c r="Z59" s="1659"/>
      <c r="AA59" s="1659"/>
      <c r="AB59" s="1659"/>
      <c r="AC59" s="1659"/>
      <c r="AD59" s="1659"/>
      <c r="AE59" s="1659"/>
      <c r="AF59" s="1659"/>
      <c r="AG59" s="1661"/>
      <c r="AH59" s="1659"/>
      <c r="AI59" s="1659"/>
      <c r="AJ59" s="1659"/>
      <c r="AK59" s="1659"/>
      <c r="AL59" s="1659"/>
      <c r="AM59" s="1659"/>
      <c r="AN59" s="1659"/>
      <c r="AO59" s="1661"/>
      <c r="AP59" s="1659"/>
      <c r="AQ59" s="1659"/>
      <c r="AR59" s="1659"/>
      <c r="AS59" s="1659"/>
      <c r="AT59" s="1659"/>
      <c r="AU59" s="1659"/>
      <c r="AV59" s="1659"/>
      <c r="AW59" s="1661"/>
      <c r="AX59" s="1659"/>
      <c r="AY59" s="1659"/>
      <c r="AZ59" s="1659"/>
      <c r="BA59" s="1659"/>
      <c r="BB59" s="1659"/>
      <c r="BC59" s="1659"/>
      <c r="BD59" s="1659"/>
      <c r="BE59" s="1661"/>
      <c r="BF59" s="1660"/>
      <c r="BG59" s="1659"/>
      <c r="BH59" s="1659"/>
      <c r="BI59" s="1659"/>
      <c r="BJ59" s="1659"/>
      <c r="BK59" s="1659"/>
      <c r="BL59" s="1652"/>
      <c r="BM59" s="1652"/>
    </row>
    <row r="60" spans="1:65">
      <c r="A60" s="1662"/>
      <c r="B60" s="1659"/>
      <c r="C60" s="1659"/>
      <c r="D60" s="1659"/>
      <c r="E60" s="1663"/>
      <c r="F60" s="1660"/>
      <c r="G60" s="1659"/>
      <c r="H60" s="1659"/>
      <c r="I60" s="1661"/>
      <c r="J60" s="1659"/>
      <c r="K60" s="1659"/>
      <c r="L60" s="1659"/>
      <c r="M60" s="1663"/>
      <c r="N60" s="1660"/>
      <c r="O60" s="1659"/>
      <c r="P60" s="1659"/>
      <c r="Q60" s="1661"/>
      <c r="R60" s="1659"/>
      <c r="S60" s="1659"/>
      <c r="T60" s="1659"/>
      <c r="U60" s="1663"/>
      <c r="V60" s="1660"/>
      <c r="W60" s="1659"/>
      <c r="X60" s="1659"/>
      <c r="Y60" s="1661"/>
      <c r="Z60" s="1659"/>
      <c r="AA60" s="1659"/>
      <c r="AB60" s="1659"/>
      <c r="AC60" s="1663"/>
      <c r="AD60" s="1660"/>
      <c r="AE60" s="1659"/>
      <c r="AF60" s="1659"/>
      <c r="AG60" s="1661"/>
      <c r="AH60" s="1659"/>
      <c r="AI60" s="1659"/>
      <c r="AJ60" s="1659"/>
      <c r="AK60" s="1663"/>
      <c r="AL60" s="1660"/>
      <c r="AM60" s="1659"/>
      <c r="AN60" s="1659"/>
      <c r="AO60" s="1661"/>
      <c r="AP60" s="1659"/>
      <c r="AQ60" s="1659"/>
      <c r="AR60" s="1659"/>
      <c r="AS60" s="1663"/>
      <c r="AT60" s="1660"/>
      <c r="AU60" s="1659"/>
      <c r="AV60" s="1659"/>
      <c r="AW60" s="1661"/>
      <c r="AX60" s="1659"/>
      <c r="AY60" s="1659"/>
      <c r="AZ60" s="1659"/>
      <c r="BA60" s="1663"/>
      <c r="BB60" s="1660"/>
      <c r="BC60" s="1659"/>
      <c r="BD60" s="1659"/>
      <c r="BE60" s="1661"/>
      <c r="BF60" s="1660"/>
      <c r="BG60" s="1660"/>
      <c r="BH60" s="1660"/>
      <c r="BI60" s="1660"/>
      <c r="BJ60" s="1660"/>
      <c r="BK60" s="1660"/>
      <c r="BL60" s="1660"/>
      <c r="BM60" s="1660"/>
    </row>
    <row r="61" spans="1:65">
      <c r="A61" s="1662"/>
      <c r="B61" s="1659"/>
      <c r="C61" s="1659"/>
      <c r="D61" s="1659"/>
      <c r="E61" s="1663"/>
      <c r="F61" s="1660"/>
      <c r="G61" s="1659"/>
      <c r="H61" s="1659"/>
      <c r="I61" s="1661"/>
      <c r="J61" s="1659"/>
      <c r="K61" s="1659"/>
      <c r="L61" s="1659"/>
      <c r="M61" s="1663"/>
      <c r="N61" s="1660"/>
      <c r="O61" s="1659"/>
      <c r="P61" s="1659"/>
      <c r="Q61" s="1661"/>
      <c r="R61" s="1659"/>
      <c r="S61" s="1659"/>
      <c r="T61" s="1659"/>
      <c r="U61" s="1663"/>
      <c r="V61" s="1660"/>
      <c r="W61" s="1659"/>
      <c r="X61" s="1659"/>
      <c r="Y61" s="1661"/>
      <c r="Z61" s="1659"/>
      <c r="AA61" s="1659"/>
      <c r="AB61" s="1659"/>
      <c r="AC61" s="1663"/>
      <c r="AD61" s="1660"/>
      <c r="AE61" s="1659"/>
      <c r="AF61" s="1659"/>
      <c r="AG61" s="1661"/>
      <c r="AH61" s="1659"/>
      <c r="AI61" s="1659"/>
      <c r="AJ61" s="1659"/>
      <c r="AK61" s="1663"/>
      <c r="AL61" s="1660"/>
      <c r="AM61" s="1659"/>
      <c r="AN61" s="1659"/>
      <c r="AO61" s="1661"/>
      <c r="AP61" s="1659"/>
      <c r="AQ61" s="1659"/>
      <c r="AR61" s="1659"/>
      <c r="AS61" s="1663"/>
      <c r="AT61" s="1660"/>
      <c r="AU61" s="1659"/>
      <c r="AV61" s="1659"/>
      <c r="AW61" s="1664"/>
      <c r="AX61" s="1659"/>
      <c r="AY61" s="1659"/>
      <c r="AZ61" s="1659"/>
      <c r="BA61" s="1663"/>
      <c r="BB61" s="1660"/>
      <c r="BC61" s="1659"/>
      <c r="BD61" s="1659"/>
      <c r="BE61" s="1664"/>
      <c r="BF61" s="1660"/>
      <c r="BG61" s="1660"/>
      <c r="BH61" s="1660"/>
      <c r="BI61" s="1660"/>
      <c r="BJ61" s="1660"/>
      <c r="BK61" s="1660"/>
      <c r="BL61" s="1660"/>
      <c r="BM61" s="1660"/>
    </row>
    <row r="65" spans="1:65" ht="13.5" thickBot="1"/>
    <row r="66" spans="1:65" ht="13.5" thickTop="1">
      <c r="A66" s="1641"/>
      <c r="B66" s="1642" t="s">
        <v>1574</v>
      </c>
      <c r="C66" s="1642"/>
      <c r="D66" s="1642"/>
      <c r="E66" s="1642"/>
      <c r="F66" s="1643"/>
      <c r="G66" s="1643"/>
      <c r="H66" s="1643"/>
      <c r="I66" s="1641"/>
      <c r="J66" s="1642" t="s">
        <v>68</v>
      </c>
      <c r="K66" s="1642"/>
      <c r="L66" s="1642"/>
      <c r="M66" s="1642"/>
      <c r="N66" s="1643"/>
      <c r="O66" s="1643"/>
      <c r="P66" s="1643"/>
      <c r="Q66" s="1641"/>
      <c r="R66" s="1642" t="s">
        <v>1575</v>
      </c>
      <c r="S66" s="1642"/>
      <c r="T66" s="1642"/>
      <c r="U66" s="1642"/>
      <c r="V66" s="1643"/>
      <c r="W66" s="1643"/>
      <c r="X66" s="1643"/>
      <c r="Y66" s="1641"/>
      <c r="Z66" s="1642" t="s">
        <v>1576</v>
      </c>
      <c r="AA66" s="1642"/>
      <c r="AB66" s="1642"/>
      <c r="AC66" s="1642"/>
      <c r="AD66" s="1643"/>
      <c r="AE66" s="1643"/>
      <c r="AF66" s="1643"/>
      <c r="AG66" s="1641"/>
      <c r="AH66" s="1642" t="s">
        <v>526</v>
      </c>
      <c r="AI66" s="1642"/>
      <c r="AJ66" s="1642"/>
      <c r="AK66" s="1642"/>
      <c r="AL66" s="1643"/>
      <c r="AM66" s="1643"/>
      <c r="AN66" s="1643"/>
      <c r="AO66" s="1641"/>
      <c r="AP66" s="1642" t="s">
        <v>70</v>
      </c>
      <c r="AQ66" s="1642"/>
      <c r="AR66" s="1642"/>
      <c r="AS66" s="1642"/>
      <c r="AT66" s="1643"/>
      <c r="AU66" s="1643"/>
      <c r="AV66" s="1643"/>
      <c r="AW66" s="1641"/>
      <c r="AX66" s="1642" t="s">
        <v>71</v>
      </c>
      <c r="AY66" s="1642"/>
      <c r="AZ66" s="1642"/>
      <c r="BA66" s="1642"/>
      <c r="BB66" s="1643"/>
      <c r="BC66" s="1643"/>
      <c r="BD66" s="1643"/>
      <c r="BE66" s="1641"/>
      <c r="BF66" s="1644" t="s">
        <v>15</v>
      </c>
      <c r="BG66" s="1642"/>
      <c r="BH66" s="1642"/>
      <c r="BI66" s="1642"/>
      <c r="BJ66" s="1643"/>
      <c r="BK66" s="1643"/>
      <c r="BL66" s="1643"/>
      <c r="BM66" s="1645"/>
    </row>
    <row r="67" spans="1:65" ht="25.5">
      <c r="A67" s="1646">
        <v>2012</v>
      </c>
      <c r="B67" s="1647" t="s">
        <v>50</v>
      </c>
      <c r="C67" s="1647" t="s">
        <v>953</v>
      </c>
      <c r="D67" s="1647" t="s">
        <v>58</v>
      </c>
      <c r="E67" s="1647" t="s">
        <v>59</v>
      </c>
      <c r="F67" s="1647" t="s">
        <v>1577</v>
      </c>
      <c r="G67" s="1647" t="s">
        <v>368</v>
      </c>
      <c r="H67" s="1647" t="s">
        <v>1578</v>
      </c>
      <c r="I67" s="1648"/>
      <c r="J67" s="2090" t="s">
        <v>50</v>
      </c>
      <c r="K67" s="1647" t="s">
        <v>953</v>
      </c>
      <c r="L67" s="1647" t="s">
        <v>58</v>
      </c>
      <c r="M67" s="1647" t="s">
        <v>59</v>
      </c>
      <c r="N67" s="1647" t="s">
        <v>1577</v>
      </c>
      <c r="O67" s="1647" t="s">
        <v>368</v>
      </c>
      <c r="P67" s="1647" t="s">
        <v>1578</v>
      </c>
      <c r="Q67" s="1648"/>
      <c r="R67" s="1647" t="s">
        <v>50</v>
      </c>
      <c r="S67" s="1647" t="s">
        <v>953</v>
      </c>
      <c r="T67" s="1647" t="s">
        <v>58</v>
      </c>
      <c r="U67" s="1647" t="s">
        <v>59</v>
      </c>
      <c r="V67" s="1647" t="s">
        <v>1577</v>
      </c>
      <c r="W67" s="1647" t="s">
        <v>368</v>
      </c>
      <c r="X67" s="1647" t="s">
        <v>1578</v>
      </c>
      <c r="Y67" s="1648"/>
      <c r="Z67" s="1647" t="s">
        <v>50</v>
      </c>
      <c r="AA67" s="1648" t="s">
        <v>953</v>
      </c>
      <c r="AB67" s="1648" t="s">
        <v>58</v>
      </c>
      <c r="AC67" s="1648" t="s">
        <v>59</v>
      </c>
      <c r="AD67" s="1647" t="s">
        <v>1577</v>
      </c>
      <c r="AE67" s="1647" t="s">
        <v>368</v>
      </c>
      <c r="AF67" s="1647" t="s">
        <v>1578</v>
      </c>
      <c r="AG67" s="1648"/>
      <c r="AH67" s="1647" t="s">
        <v>50</v>
      </c>
      <c r="AI67" s="1647" t="s">
        <v>953</v>
      </c>
      <c r="AJ67" s="1647" t="s">
        <v>58</v>
      </c>
      <c r="AK67" s="1647" t="s">
        <v>59</v>
      </c>
      <c r="AL67" s="1647" t="s">
        <v>1577</v>
      </c>
      <c r="AM67" s="1647" t="s">
        <v>368</v>
      </c>
      <c r="AN67" s="1647" t="s">
        <v>1578</v>
      </c>
      <c r="AO67" s="1648"/>
      <c r="AP67" s="1647" t="s">
        <v>50</v>
      </c>
      <c r="AQ67" s="1647" t="s">
        <v>953</v>
      </c>
      <c r="AR67" s="1647" t="s">
        <v>58</v>
      </c>
      <c r="AS67" s="1647" t="s">
        <v>59</v>
      </c>
      <c r="AT67" s="1647" t="s">
        <v>1577</v>
      </c>
      <c r="AU67" s="1647" t="s">
        <v>368</v>
      </c>
      <c r="AV67" s="1647" t="s">
        <v>1578</v>
      </c>
      <c r="AW67" s="1648"/>
      <c r="AX67" s="1647" t="s">
        <v>50</v>
      </c>
      <c r="AY67" s="1647" t="s">
        <v>953</v>
      </c>
      <c r="AZ67" s="1647" t="s">
        <v>58</v>
      </c>
      <c r="BA67" s="1647" t="s">
        <v>59</v>
      </c>
      <c r="BB67" s="1647" t="s">
        <v>1577</v>
      </c>
      <c r="BC67" s="1647" t="s">
        <v>368</v>
      </c>
      <c r="BD67" s="1647" t="s">
        <v>1578</v>
      </c>
      <c r="BE67" s="1648"/>
      <c r="BF67" s="1649" t="s">
        <v>50</v>
      </c>
      <c r="BG67" s="1647" t="s">
        <v>953</v>
      </c>
      <c r="BH67" s="1647" t="s">
        <v>58</v>
      </c>
      <c r="BI67" s="1647" t="s">
        <v>59</v>
      </c>
      <c r="BJ67" s="1647" t="s">
        <v>1577</v>
      </c>
      <c r="BK67" s="1647" t="s">
        <v>368</v>
      </c>
      <c r="BL67" s="1647" t="s">
        <v>1578</v>
      </c>
      <c r="BM67" s="1650"/>
    </row>
    <row r="68" spans="1:65">
      <c r="A68" s="1651" t="s">
        <v>1579</v>
      </c>
      <c r="B68" s="1652">
        <v>25.733063249370552</v>
      </c>
      <c r="C68" s="1652">
        <v>21.368997194820093</v>
      </c>
      <c r="D68" s="1652">
        <v>0</v>
      </c>
      <c r="E68" s="1652">
        <v>0</v>
      </c>
      <c r="F68" s="1652">
        <v>2.3911232874573519E-2</v>
      </c>
      <c r="G68" s="1652">
        <v>0</v>
      </c>
      <c r="H68" s="1652">
        <v>47.125971677065216</v>
      </c>
      <c r="I68" s="1652"/>
      <c r="J68" s="1652">
        <v>115.97922476919105</v>
      </c>
      <c r="K68" s="1652">
        <v>0</v>
      </c>
      <c r="L68" s="1652">
        <v>0</v>
      </c>
      <c r="M68" s="1652">
        <v>0</v>
      </c>
      <c r="N68" s="1652">
        <v>0</v>
      </c>
      <c r="O68" s="1652">
        <v>0</v>
      </c>
      <c r="P68" s="1652">
        <v>115.97922476919105</v>
      </c>
      <c r="Q68" s="1652"/>
      <c r="R68" s="1652">
        <v>166.8746134280218</v>
      </c>
      <c r="S68" s="1652">
        <v>0</v>
      </c>
      <c r="T68" s="1652">
        <v>0</v>
      </c>
      <c r="U68" s="1652">
        <v>0</v>
      </c>
      <c r="V68" s="1652">
        <v>0</v>
      </c>
      <c r="W68" s="1652">
        <v>0</v>
      </c>
      <c r="X68" s="1652">
        <v>166.8746134280218</v>
      </c>
      <c r="Y68" s="1652"/>
      <c r="Z68" s="1652">
        <v>16.819462076024578</v>
      </c>
      <c r="AA68" s="1652">
        <v>91.54176179998953</v>
      </c>
      <c r="AB68" s="1652">
        <v>0</v>
      </c>
      <c r="AC68" s="1652">
        <v>0</v>
      </c>
      <c r="AD68" s="1652">
        <v>0.10243233990778371</v>
      </c>
      <c r="AE68" s="1652">
        <v>0</v>
      </c>
      <c r="AF68" s="1652">
        <v>108.46365621592189</v>
      </c>
      <c r="AG68" s="1652"/>
      <c r="AH68" s="1652">
        <v>153.6734446321575</v>
      </c>
      <c r="AI68" s="1652">
        <v>731.70710252845367</v>
      </c>
      <c r="AJ68" s="1652">
        <v>110.04138965016159</v>
      </c>
      <c r="AK68" s="1652">
        <v>0</v>
      </c>
      <c r="AL68" s="1652">
        <v>0.8187571351630103</v>
      </c>
      <c r="AM68" s="1652">
        <v>0</v>
      </c>
      <c r="AN68" s="1652">
        <v>996.24069394593573</v>
      </c>
      <c r="AO68" s="1652"/>
      <c r="AP68" s="1652">
        <v>251.33796673012807</v>
      </c>
      <c r="AQ68" s="1652">
        <v>0</v>
      </c>
      <c r="AR68" s="1652">
        <v>0</v>
      </c>
      <c r="AS68" s="1652">
        <v>0</v>
      </c>
      <c r="AT68" s="1652">
        <v>0</v>
      </c>
      <c r="AU68" s="1652">
        <v>0</v>
      </c>
      <c r="AV68" s="1652">
        <v>251.33796673012807</v>
      </c>
      <c r="AW68" s="1652"/>
      <c r="AX68" s="1652">
        <v>47.622156483279483</v>
      </c>
      <c r="AY68" s="1652">
        <v>0</v>
      </c>
      <c r="AZ68" s="1652">
        <v>0</v>
      </c>
      <c r="BA68" s="1652">
        <v>0</v>
      </c>
      <c r="BB68" s="1652">
        <v>0</v>
      </c>
      <c r="BC68" s="1652">
        <v>0</v>
      </c>
      <c r="BD68" s="1652">
        <v>47.622156483279483</v>
      </c>
      <c r="BE68" s="1652"/>
      <c r="BF68" s="1653">
        <v>778.03993136817303</v>
      </c>
      <c r="BG68" s="1653">
        <v>844.61786152326329</v>
      </c>
      <c r="BH68" s="1653">
        <v>110.04138965016159</v>
      </c>
      <c r="BI68" s="1653">
        <v>0</v>
      </c>
      <c r="BJ68" s="1653">
        <v>0.94510070794536749</v>
      </c>
      <c r="BK68" s="1653">
        <v>0</v>
      </c>
      <c r="BL68" s="1652">
        <v>1733.6442832495432</v>
      </c>
      <c r="BM68" s="1652"/>
    </row>
    <row r="69" spans="1:65">
      <c r="A69" s="1654" t="s">
        <v>1580</v>
      </c>
      <c r="B69" s="1652">
        <v>32.340641296478779</v>
      </c>
      <c r="C69" s="1652">
        <v>2.6340155028286332</v>
      </c>
      <c r="D69" s="1652">
        <v>5.4291552058315443E-4</v>
      </c>
      <c r="E69" s="1652">
        <v>0</v>
      </c>
      <c r="F69" s="1652">
        <v>2.9473801465348813E-3</v>
      </c>
      <c r="G69" s="1652">
        <v>0</v>
      </c>
      <c r="H69" s="1652">
        <v>34.978147094974531</v>
      </c>
      <c r="I69" s="1652"/>
      <c r="J69" s="1652">
        <v>8.1586607117044299</v>
      </c>
      <c r="K69" s="1652">
        <v>0</v>
      </c>
      <c r="L69" s="1652">
        <v>0</v>
      </c>
      <c r="M69" s="1652">
        <v>0</v>
      </c>
      <c r="N69" s="1652">
        <v>0</v>
      </c>
      <c r="O69" s="1652">
        <v>0</v>
      </c>
      <c r="P69" s="1652">
        <v>8.1586607117044299</v>
      </c>
      <c r="Q69" s="1652"/>
      <c r="R69" s="1652">
        <v>29.061432098378805</v>
      </c>
      <c r="S69" s="1652">
        <v>0</v>
      </c>
      <c r="T69" s="1652">
        <v>0</v>
      </c>
      <c r="U69" s="1652">
        <v>0</v>
      </c>
      <c r="V69" s="1652">
        <v>0</v>
      </c>
      <c r="W69" s="1652">
        <v>0</v>
      </c>
      <c r="X69" s="1652">
        <v>29.061432098378805</v>
      </c>
      <c r="Y69" s="1652"/>
      <c r="Z69" s="1652">
        <v>9.0151531811039121</v>
      </c>
      <c r="AA69" s="1652">
        <v>18.005777493864745</v>
      </c>
      <c r="AB69" s="1652">
        <v>0.65425164293891069</v>
      </c>
      <c r="AC69" s="1652">
        <v>0.47206007384920912</v>
      </c>
      <c r="AD69" s="1652">
        <v>2.0147896263841478E-2</v>
      </c>
      <c r="AE69" s="1652">
        <v>2.8168544050955275</v>
      </c>
      <c r="AF69" s="1652">
        <v>30.984244693116143</v>
      </c>
      <c r="AG69" s="1652"/>
      <c r="AH69" s="1652">
        <v>58.880433544770554</v>
      </c>
      <c r="AI69" s="1652">
        <v>58.442767793751933</v>
      </c>
      <c r="AJ69" s="1652">
        <v>3.9247267331347038</v>
      </c>
      <c r="AK69" s="1652">
        <v>1.1714996837697365</v>
      </c>
      <c r="AL69" s="1652">
        <v>6.5395611118792746E-2</v>
      </c>
      <c r="AM69" s="1652">
        <v>6.9905171557654455</v>
      </c>
      <c r="AN69" s="1652">
        <v>129.47534052231117</v>
      </c>
      <c r="AO69" s="1652"/>
      <c r="AP69" s="1652">
        <v>204.78537042606462</v>
      </c>
      <c r="AQ69" s="1652">
        <v>0</v>
      </c>
      <c r="AR69" s="1652">
        <v>0</v>
      </c>
      <c r="AS69" s="1652">
        <v>0</v>
      </c>
      <c r="AT69" s="1652">
        <v>0</v>
      </c>
      <c r="AU69" s="1652">
        <v>0</v>
      </c>
      <c r="AV69" s="1652">
        <v>204.78537042606462</v>
      </c>
      <c r="AW69" s="1652"/>
      <c r="AX69" s="1652">
        <v>85.543542055713274</v>
      </c>
      <c r="AY69" s="1652">
        <v>0</v>
      </c>
      <c r="AZ69" s="1652">
        <v>1.2303639567810134E-2</v>
      </c>
      <c r="BA69" s="1652">
        <v>0</v>
      </c>
      <c r="BB69" s="1652">
        <v>0</v>
      </c>
      <c r="BC69" s="1652">
        <v>0</v>
      </c>
      <c r="BD69" s="1652">
        <v>85.555845695281079</v>
      </c>
      <c r="BE69" s="1652"/>
      <c r="BF69" s="1653">
        <v>427.78523331421434</v>
      </c>
      <c r="BG69" s="1653">
        <v>79.082560790445314</v>
      </c>
      <c r="BH69" s="1653">
        <v>4.5918249311620079</v>
      </c>
      <c r="BI69" s="1653">
        <v>1.6435597576189456</v>
      </c>
      <c r="BJ69" s="1653">
        <v>8.8490887529169102E-2</v>
      </c>
      <c r="BK69" s="1653">
        <v>9.8073715608609735</v>
      </c>
      <c r="BL69" s="1652">
        <v>522.9990412418307</v>
      </c>
      <c r="BM69" s="1652"/>
    </row>
    <row r="70" spans="1:65" ht="14.25">
      <c r="A70" s="1655" t="s">
        <v>1581</v>
      </c>
      <c r="B70" s="1652">
        <v>80.200807049818067</v>
      </c>
      <c r="C70" s="1652">
        <v>152.50759797672944</v>
      </c>
      <c r="D70" s="1652">
        <v>0</v>
      </c>
      <c r="E70" s="1652">
        <v>0</v>
      </c>
      <c r="F70" s="1652">
        <v>16.470365930658243</v>
      </c>
      <c r="G70" s="1652">
        <v>0</v>
      </c>
      <c r="H70" s="1652">
        <v>249.17877095720573</v>
      </c>
      <c r="I70" s="1652"/>
      <c r="J70" s="1652">
        <v>90.817917305655911</v>
      </c>
      <c r="K70" s="1652">
        <v>0</v>
      </c>
      <c r="L70" s="1652">
        <v>0</v>
      </c>
      <c r="M70" s="1652">
        <v>0</v>
      </c>
      <c r="N70" s="1652">
        <v>0</v>
      </c>
      <c r="O70" s="1652">
        <v>0</v>
      </c>
      <c r="P70" s="1652">
        <v>90.817917305655911</v>
      </c>
      <c r="Q70" s="1652"/>
      <c r="R70" s="1652">
        <v>12.15043506235161</v>
      </c>
      <c r="S70" s="1652">
        <v>0</v>
      </c>
      <c r="T70" s="1652">
        <v>0</v>
      </c>
      <c r="U70" s="1652">
        <v>0</v>
      </c>
      <c r="V70" s="1652">
        <v>0</v>
      </c>
      <c r="W70" s="1652">
        <v>0</v>
      </c>
      <c r="X70" s="1652">
        <v>12.15043506235161</v>
      </c>
      <c r="Y70" s="1652"/>
      <c r="Z70" s="1652">
        <v>51.59964201014634</v>
      </c>
      <c r="AA70" s="1652">
        <v>274.67609272073014</v>
      </c>
      <c r="AB70" s="1652">
        <v>1.5026508615559266</v>
      </c>
      <c r="AC70" s="1652">
        <v>6.2830254195173898E-3</v>
      </c>
      <c r="AD70" s="1652">
        <v>29.664199158156968</v>
      </c>
      <c r="AE70" s="1652">
        <v>6.8197091425090547E-2</v>
      </c>
      <c r="AF70" s="1652">
        <v>357.51706486743399</v>
      </c>
      <c r="AG70" s="1652"/>
      <c r="AH70" s="1652">
        <v>62.18731515450596</v>
      </c>
      <c r="AI70" s="1652">
        <v>1155.4702883662294</v>
      </c>
      <c r="AJ70" s="1652">
        <v>181.57289219459688</v>
      </c>
      <c r="AK70" s="1652">
        <v>3.4814989906113119</v>
      </c>
      <c r="AL70" s="1652">
        <v>124.78734649206706</v>
      </c>
      <c r="AM70" s="1652">
        <v>37.7888181419004</v>
      </c>
      <c r="AN70" s="1652">
        <v>1565.2881593399113</v>
      </c>
      <c r="AO70" s="1652"/>
      <c r="AP70" s="1652">
        <v>381.05790379148192</v>
      </c>
      <c r="AQ70" s="1652">
        <v>0</v>
      </c>
      <c r="AR70" s="1652">
        <v>0</v>
      </c>
      <c r="AS70" s="1652">
        <v>0</v>
      </c>
      <c r="AT70" s="1652">
        <v>0</v>
      </c>
      <c r="AU70" s="1652">
        <v>0</v>
      </c>
      <c r="AV70" s="1652">
        <v>381.05790379148192</v>
      </c>
      <c r="AW70" s="1652"/>
      <c r="AX70" s="1652">
        <v>65.059784445563125</v>
      </c>
      <c r="AY70" s="1652">
        <v>57.032483120618707</v>
      </c>
      <c r="AZ70" s="1652">
        <v>1.8276814389670257E-2</v>
      </c>
      <c r="BA70" s="1652">
        <v>0</v>
      </c>
      <c r="BB70" s="1652">
        <v>6.159338153591607</v>
      </c>
      <c r="BC70" s="1652">
        <v>0</v>
      </c>
      <c r="BD70" s="1652">
        <v>128.26988253416312</v>
      </c>
      <c r="BE70" s="1652"/>
      <c r="BF70" s="1653">
        <v>743.07380481952282</v>
      </c>
      <c r="BG70" s="1653">
        <v>1639.6864621843076</v>
      </c>
      <c r="BH70" s="1653">
        <v>183.09381987054249</v>
      </c>
      <c r="BI70" s="1653">
        <v>3.4877820160308293</v>
      </c>
      <c r="BJ70" s="1653">
        <v>177.08124973447389</v>
      </c>
      <c r="BK70" s="1653">
        <v>37.857015233325491</v>
      </c>
      <c r="BL70" s="1652">
        <v>2784.2801338582035</v>
      </c>
      <c r="BM70" s="1652"/>
    </row>
    <row r="71" spans="1:65" ht="14.25">
      <c r="A71" s="1655" t="s">
        <v>1582</v>
      </c>
      <c r="B71" s="1652">
        <v>57.013498836655522</v>
      </c>
      <c r="C71" s="1652">
        <v>53.786524356859836</v>
      </c>
      <c r="D71" s="1652">
        <v>6.9495222575502718</v>
      </c>
      <c r="E71" s="1652">
        <v>6.738359685099746E-4</v>
      </c>
      <c r="F71" s="1652">
        <v>5.808784283855271</v>
      </c>
      <c r="G71" s="1652">
        <v>7.3139371690651156E-3</v>
      </c>
      <c r="H71" s="1652">
        <v>123.56631750805848</v>
      </c>
      <c r="I71" s="1652"/>
      <c r="J71" s="1652">
        <v>91.091556613367388</v>
      </c>
      <c r="K71" s="1652">
        <v>0</v>
      </c>
      <c r="L71" s="1652">
        <v>0</v>
      </c>
      <c r="M71" s="1652">
        <v>0</v>
      </c>
      <c r="N71" s="1652">
        <v>0</v>
      </c>
      <c r="O71" s="1652">
        <v>0</v>
      </c>
      <c r="P71" s="1652">
        <v>91.091556613367388</v>
      </c>
      <c r="Q71" s="1652"/>
      <c r="R71" s="1652">
        <v>39.092276406170619</v>
      </c>
      <c r="S71" s="1652">
        <v>0.12530326640620487</v>
      </c>
      <c r="T71" s="1652">
        <v>0</v>
      </c>
      <c r="U71" s="1652">
        <v>0</v>
      </c>
      <c r="V71" s="1652">
        <v>1.3532379221734619E-2</v>
      </c>
      <c r="W71" s="1652">
        <v>0</v>
      </c>
      <c r="X71" s="1652">
        <v>39.231112051798561</v>
      </c>
      <c r="Y71" s="1652"/>
      <c r="Z71" s="1652">
        <v>27.314550709116091</v>
      </c>
      <c r="AA71" s="1652">
        <v>101.40203063339104</v>
      </c>
      <c r="AB71" s="1652">
        <v>3.4530312486308974</v>
      </c>
      <c r="AC71" s="1652">
        <v>6.3664485393066525E-3</v>
      </c>
      <c r="AD71" s="1652">
        <v>10.951117011879015</v>
      </c>
      <c r="AE71" s="1652">
        <v>6.9102581017661965E-2</v>
      </c>
      <c r="AF71" s="1652">
        <v>143.19619863257401</v>
      </c>
      <c r="AG71" s="1652"/>
      <c r="AH71" s="1652">
        <v>98.494989145110836</v>
      </c>
      <c r="AI71" s="1652">
        <v>871.72600060927653</v>
      </c>
      <c r="AJ71" s="1652">
        <v>86.989563631576132</v>
      </c>
      <c r="AK71" s="1652">
        <v>1.3317983776239222</v>
      </c>
      <c r="AL71" s="1652">
        <v>94.143809303814322</v>
      </c>
      <c r="AM71" s="1652">
        <v>14.455579860694293</v>
      </c>
      <c r="AN71" s="1652">
        <v>1167.1417409280962</v>
      </c>
      <c r="AO71" s="1652"/>
      <c r="AP71" s="1652">
        <v>137.51404634836189</v>
      </c>
      <c r="AQ71" s="1652">
        <v>0</v>
      </c>
      <c r="AR71" s="1652">
        <v>0</v>
      </c>
      <c r="AS71" s="1652">
        <v>0</v>
      </c>
      <c r="AT71" s="1652">
        <v>0</v>
      </c>
      <c r="AU71" s="1652">
        <v>0</v>
      </c>
      <c r="AV71" s="1652">
        <v>137.51404634836189</v>
      </c>
      <c r="AW71" s="1652"/>
      <c r="AX71" s="1652">
        <v>77.908849351037375</v>
      </c>
      <c r="AY71" s="1652">
        <v>8.0132115463646052</v>
      </c>
      <c r="AZ71" s="1652">
        <v>1.2613304428668743</v>
      </c>
      <c r="BA71" s="1652">
        <v>0</v>
      </c>
      <c r="BB71" s="1652">
        <v>0.86540295827450686</v>
      </c>
      <c r="BC71" s="1652">
        <v>0</v>
      </c>
      <c r="BD71" s="1652">
        <v>88.048794298543356</v>
      </c>
      <c r="BE71" s="1652"/>
      <c r="BF71" s="1653">
        <v>528.42976740981976</v>
      </c>
      <c r="BG71" s="1653">
        <v>1035.0530704122982</v>
      </c>
      <c r="BH71" s="1653">
        <v>98.653447580624174</v>
      </c>
      <c r="BI71" s="1653">
        <v>1.3388386621317387</v>
      </c>
      <c r="BJ71" s="1653">
        <v>111.78264593704485</v>
      </c>
      <c r="BK71" s="1653">
        <v>14.53199637888102</v>
      </c>
      <c r="BL71" s="1652">
        <v>1789.7897663807998</v>
      </c>
      <c r="BM71" s="1652"/>
    </row>
    <row r="72" spans="1:65" ht="14.25">
      <c r="A72" s="1655" t="s">
        <v>1583</v>
      </c>
      <c r="B72" s="1652">
        <v>40.890887545743652</v>
      </c>
      <c r="C72" s="1652">
        <v>17.931286446139904</v>
      </c>
      <c r="D72" s="1652">
        <v>0.78791423908666203</v>
      </c>
      <c r="E72" s="1652">
        <v>6.2003708066909857E-2</v>
      </c>
      <c r="F72" s="1652">
        <v>1.9365254799989742</v>
      </c>
      <c r="G72" s="1652">
        <v>0.67299943345740476</v>
      </c>
      <c r="H72" s="1652">
        <v>62.281616852493514</v>
      </c>
      <c r="I72" s="1652"/>
      <c r="J72" s="1652">
        <v>15.207247612617758</v>
      </c>
      <c r="K72" s="1652">
        <v>0</v>
      </c>
      <c r="L72" s="1652">
        <v>0</v>
      </c>
      <c r="M72" s="1652">
        <v>0</v>
      </c>
      <c r="N72" s="1652">
        <v>0</v>
      </c>
      <c r="O72" s="1652">
        <v>0</v>
      </c>
      <c r="P72" s="1652">
        <v>15.207247612617758</v>
      </c>
      <c r="Q72" s="1652"/>
      <c r="R72" s="1652">
        <v>1.2716099924325048</v>
      </c>
      <c r="S72" s="1652">
        <v>0</v>
      </c>
      <c r="T72" s="1652">
        <v>0</v>
      </c>
      <c r="U72" s="1652">
        <v>0</v>
      </c>
      <c r="V72" s="1652">
        <v>0</v>
      </c>
      <c r="W72" s="1652">
        <v>0</v>
      </c>
      <c r="X72" s="1652">
        <v>1.2716099924325048</v>
      </c>
      <c r="Y72" s="1652"/>
      <c r="Z72" s="1652">
        <v>1.5578129268117946</v>
      </c>
      <c r="AA72" s="1652">
        <v>154.52098796841054</v>
      </c>
      <c r="AB72" s="1652">
        <v>5.8894386377737167</v>
      </c>
      <c r="AC72" s="1652">
        <v>0.46346038167529086</v>
      </c>
      <c r="AD72" s="1652">
        <v>16.687806047505227</v>
      </c>
      <c r="AE72" s="1652">
        <v>5.0304825956672534</v>
      </c>
      <c r="AF72" s="1652">
        <v>184.14998855784384</v>
      </c>
      <c r="AG72" s="1652"/>
      <c r="AH72" s="1652">
        <v>40.555068159735157</v>
      </c>
      <c r="AI72" s="1652">
        <v>871.02938134348744</v>
      </c>
      <c r="AJ72" s="1652">
        <v>32.984838018390704</v>
      </c>
      <c r="AK72" s="1652">
        <v>2.8147572553631917</v>
      </c>
      <c r="AL72" s="1652">
        <v>94.068576499848433</v>
      </c>
      <c r="AM72" s="1652">
        <v>30.551883060531246</v>
      </c>
      <c r="AN72" s="1652">
        <v>1072.0045043373564</v>
      </c>
      <c r="AO72" s="1652"/>
      <c r="AP72" s="1652">
        <v>223.31762930617219</v>
      </c>
      <c r="AQ72" s="1652">
        <v>0</v>
      </c>
      <c r="AR72" s="1652">
        <v>0</v>
      </c>
      <c r="AS72" s="1652">
        <v>0</v>
      </c>
      <c r="AT72" s="1652">
        <v>0</v>
      </c>
      <c r="AU72" s="1652">
        <v>0</v>
      </c>
      <c r="AV72" s="1652">
        <v>223.31762930617219</v>
      </c>
      <c r="AW72" s="1652"/>
      <c r="AX72" s="1652">
        <v>31.024114166833904</v>
      </c>
      <c r="AY72" s="1652">
        <v>0</v>
      </c>
      <c r="AZ72" s="1652">
        <v>0</v>
      </c>
      <c r="BA72" s="1652">
        <v>0</v>
      </c>
      <c r="BB72" s="1652">
        <v>0</v>
      </c>
      <c r="BC72" s="1652">
        <v>0</v>
      </c>
      <c r="BD72" s="1652">
        <v>31.024114166833904</v>
      </c>
      <c r="BE72" s="1652"/>
      <c r="BF72" s="1653">
        <v>353.82436971034696</v>
      </c>
      <c r="BG72" s="1653">
        <v>1043.481655758038</v>
      </c>
      <c r="BH72" s="1653">
        <v>39.662190895251086</v>
      </c>
      <c r="BI72" s="1653">
        <v>3.3402213451053924</v>
      </c>
      <c r="BJ72" s="1653">
        <v>112.69290802735263</v>
      </c>
      <c r="BK72" s="1653">
        <v>36.255365089655903</v>
      </c>
      <c r="BL72" s="1652">
        <v>1589.2567108257499</v>
      </c>
      <c r="BM72" s="1652"/>
    </row>
    <row r="73" spans="1:65">
      <c r="A73" s="1654" t="s">
        <v>1584</v>
      </c>
      <c r="B73" s="1652">
        <v>328.49081494879835</v>
      </c>
      <c r="C73" s="1652">
        <v>329.43805656536335</v>
      </c>
      <c r="D73" s="1652">
        <v>7.2650504361694281</v>
      </c>
      <c r="E73" s="1652">
        <v>0</v>
      </c>
      <c r="F73" s="1652">
        <v>0.36863077927638088</v>
      </c>
      <c r="G73" s="1652">
        <v>0</v>
      </c>
      <c r="H73" s="1652">
        <v>665.56255272960755</v>
      </c>
      <c r="I73" s="1652"/>
      <c r="J73" s="1652">
        <v>5.6736542921000614</v>
      </c>
      <c r="K73" s="1652">
        <v>0</v>
      </c>
      <c r="L73" s="1652">
        <v>0</v>
      </c>
      <c r="M73" s="1652">
        <v>0</v>
      </c>
      <c r="N73" s="1652">
        <v>0</v>
      </c>
      <c r="O73" s="1652">
        <v>0</v>
      </c>
      <c r="P73" s="1652">
        <v>5.6736542921000614</v>
      </c>
      <c r="Q73" s="1652"/>
      <c r="R73" s="1652">
        <v>102.63572400305932</v>
      </c>
      <c r="S73" s="1652">
        <v>8.1127093320607413E-2</v>
      </c>
      <c r="T73" s="1652">
        <v>0</v>
      </c>
      <c r="U73" s="1652">
        <v>0</v>
      </c>
      <c r="V73" s="1652">
        <v>9.0778654849396826E-5</v>
      </c>
      <c r="W73" s="1652">
        <v>0</v>
      </c>
      <c r="X73" s="1652">
        <v>102.71694187503478</v>
      </c>
      <c r="Y73" s="1652"/>
      <c r="Z73" s="1652">
        <v>52.100482512070279</v>
      </c>
      <c r="AA73" s="1652">
        <v>404.20070488865889</v>
      </c>
      <c r="AB73" s="1652">
        <v>15.81085418329784</v>
      </c>
      <c r="AC73" s="1652">
        <v>1.3704093431246742</v>
      </c>
      <c r="AD73" s="1652">
        <v>0.45228782120867611</v>
      </c>
      <c r="AE73" s="1652">
        <v>8.1774414080142908</v>
      </c>
      <c r="AF73" s="1652">
        <v>482.11218015637473</v>
      </c>
      <c r="AG73" s="1652"/>
      <c r="AH73" s="1652">
        <v>68.906563053960994</v>
      </c>
      <c r="AI73" s="1652">
        <v>835.78843806256953</v>
      </c>
      <c r="AJ73" s="1652">
        <v>39.721552244651278</v>
      </c>
      <c r="AK73" s="1652">
        <v>4.0917162757213115</v>
      </c>
      <c r="AL73" s="1652">
        <v>0.93522086198946797</v>
      </c>
      <c r="AM73" s="1652">
        <v>24.415894616303301</v>
      </c>
      <c r="AN73" s="1652">
        <v>973.85938511519589</v>
      </c>
      <c r="AO73" s="1652"/>
      <c r="AP73" s="1652">
        <v>308.27195118187643</v>
      </c>
      <c r="AQ73" s="1652">
        <v>0</v>
      </c>
      <c r="AR73" s="1652">
        <v>0</v>
      </c>
      <c r="AS73" s="1652">
        <v>0</v>
      </c>
      <c r="AT73" s="1652">
        <v>0</v>
      </c>
      <c r="AU73" s="1652">
        <v>0</v>
      </c>
      <c r="AV73" s="1652">
        <v>308.27195118187643</v>
      </c>
      <c r="AW73" s="1652"/>
      <c r="AX73" s="1652">
        <v>94.937354369231699</v>
      </c>
      <c r="AY73" s="1652">
        <v>13.797392896563728</v>
      </c>
      <c r="AZ73" s="1652">
        <v>0.90812620813706135</v>
      </c>
      <c r="BA73" s="1652">
        <v>0</v>
      </c>
      <c r="BB73" s="1652">
        <v>1.5438846830477082E-2</v>
      </c>
      <c r="BC73" s="1652">
        <v>0</v>
      </c>
      <c r="BD73" s="1652">
        <v>109.65831232076296</v>
      </c>
      <c r="BE73" s="1652"/>
      <c r="BF73" s="1653">
        <v>961.01654436109709</v>
      </c>
      <c r="BG73" s="1653">
        <v>1583.305719506476</v>
      </c>
      <c r="BH73" s="1653">
        <v>63.705583072255607</v>
      </c>
      <c r="BI73" s="1653">
        <v>5.4621256188459855</v>
      </c>
      <c r="BJ73" s="1653">
        <v>1.7716690879598516</v>
      </c>
      <c r="BK73" s="1653">
        <v>32.593336024317594</v>
      </c>
      <c r="BL73" s="1652">
        <v>2647.8549776709519</v>
      </c>
      <c r="BM73" s="1652"/>
    </row>
    <row r="74" spans="1:65">
      <c r="A74" s="1654" t="s">
        <v>71</v>
      </c>
      <c r="B74" s="1652">
        <v>31.666691556569173</v>
      </c>
      <c r="C74" s="1652">
        <v>10.481775690360953</v>
      </c>
      <c r="D74" s="1652">
        <v>2.1568766910777595E-2</v>
      </c>
      <c r="E74" s="1652">
        <v>5.9301664805994518E-2</v>
      </c>
      <c r="F74" s="1652">
        <v>1.1728775907744437E-2</v>
      </c>
      <c r="G74" s="1652">
        <v>0.35386207178288764</v>
      </c>
      <c r="H74" s="1652">
        <v>42.594928526337519</v>
      </c>
      <c r="I74" s="1652"/>
      <c r="J74" s="1652">
        <v>14.445464772637324</v>
      </c>
      <c r="K74" s="1652">
        <v>0</v>
      </c>
      <c r="L74" s="1652">
        <v>0</v>
      </c>
      <c r="M74" s="1652">
        <v>0</v>
      </c>
      <c r="N74" s="1652">
        <v>0</v>
      </c>
      <c r="O74" s="1652">
        <v>0</v>
      </c>
      <c r="P74" s="1652">
        <v>14.445464772637324</v>
      </c>
      <c r="Q74" s="1652"/>
      <c r="R74" s="1652">
        <v>18.273812458254934</v>
      </c>
      <c r="S74" s="1652">
        <v>1.9979649137653196E-4</v>
      </c>
      <c r="T74" s="1652">
        <v>0</v>
      </c>
      <c r="U74" s="1652">
        <v>0</v>
      </c>
      <c r="V74" s="1652">
        <v>2.235659628419544E-7</v>
      </c>
      <c r="W74" s="1652">
        <v>0</v>
      </c>
      <c r="X74" s="1652">
        <v>18.274012478312272</v>
      </c>
      <c r="Y74" s="1652"/>
      <c r="Z74" s="1652">
        <v>43.623631713724961</v>
      </c>
      <c r="AA74" s="1652">
        <v>47.779857610266923</v>
      </c>
      <c r="AB74" s="1652">
        <v>6.4824281141720855E-2</v>
      </c>
      <c r="AC74" s="1652">
        <v>0.23208011268642789</v>
      </c>
      <c r="AD74" s="1652">
        <v>5.3464151434770915E-2</v>
      </c>
      <c r="AE74" s="1652">
        <v>1.3848574026293416</v>
      </c>
      <c r="AF74" s="1652">
        <v>93.138715271884152</v>
      </c>
      <c r="AG74" s="1652"/>
      <c r="AH74" s="1652">
        <v>79.595000157178021</v>
      </c>
      <c r="AI74" s="1652">
        <v>474.25557804319266</v>
      </c>
      <c r="AJ74" s="1652">
        <v>52.675737216590996</v>
      </c>
      <c r="AK74" s="1652">
        <v>0.38106469140496463</v>
      </c>
      <c r="AL74" s="1652">
        <v>0.53067701143248391</v>
      </c>
      <c r="AM74" s="1652">
        <v>2.2738710898759922</v>
      </c>
      <c r="AN74" s="1652">
        <v>609.71192820967508</v>
      </c>
      <c r="AO74" s="1652"/>
      <c r="AP74" s="1652">
        <v>135.84119366893992</v>
      </c>
      <c r="AQ74" s="1652">
        <v>0</v>
      </c>
      <c r="AR74" s="1652">
        <v>0</v>
      </c>
      <c r="AS74" s="1652">
        <v>0</v>
      </c>
      <c r="AT74" s="1652">
        <v>0</v>
      </c>
      <c r="AU74" s="1652">
        <v>0</v>
      </c>
      <c r="AV74" s="1652">
        <v>135.84119366893992</v>
      </c>
      <c r="AW74" s="1652"/>
      <c r="AX74" s="1652">
        <v>62.589448544070017</v>
      </c>
      <c r="AY74" s="1652">
        <v>1.8116281418188185</v>
      </c>
      <c r="AZ74" s="1652">
        <v>6.5262818799269144</v>
      </c>
      <c r="BA74" s="1652">
        <v>0</v>
      </c>
      <c r="BB74" s="1652">
        <v>2.0271546664651701E-3</v>
      </c>
      <c r="BC74" s="1652">
        <v>0</v>
      </c>
      <c r="BD74" s="1652">
        <v>70.929385720482216</v>
      </c>
      <c r="BE74" s="1652"/>
      <c r="BF74" s="1653">
        <v>386.03524287137435</v>
      </c>
      <c r="BG74" s="1653">
        <v>534.32903928213068</v>
      </c>
      <c r="BH74" s="1653">
        <v>59.288412144570408</v>
      </c>
      <c r="BI74" s="1653">
        <v>0.67244646889738702</v>
      </c>
      <c r="BJ74" s="1653">
        <v>0.59789731700742732</v>
      </c>
      <c r="BK74" s="1653">
        <v>4.0125905642882209</v>
      </c>
      <c r="BL74" s="1652">
        <v>984.93562864826845</v>
      </c>
      <c r="BM74" s="1652"/>
    </row>
    <row r="75" spans="1:65">
      <c r="A75" s="1654" t="s">
        <v>1585</v>
      </c>
      <c r="B75" s="1652">
        <v>416.50125256961115</v>
      </c>
      <c r="C75" s="1652">
        <v>61.44845447076181</v>
      </c>
      <c r="D75" s="1652">
        <v>0</v>
      </c>
      <c r="E75" s="1652">
        <v>0</v>
      </c>
      <c r="F75" s="1652">
        <v>6.8758879569190953E-2</v>
      </c>
      <c r="G75" s="1652">
        <v>0</v>
      </c>
      <c r="H75" s="1652">
        <v>478.01846591994217</v>
      </c>
      <c r="I75" s="1652"/>
      <c r="J75" s="1652">
        <v>117.75942498899803</v>
      </c>
      <c r="K75" s="1652">
        <v>0</v>
      </c>
      <c r="L75" s="1652">
        <v>0</v>
      </c>
      <c r="M75" s="1652">
        <v>0</v>
      </c>
      <c r="N75" s="1652">
        <v>0</v>
      </c>
      <c r="O75" s="1652">
        <v>0</v>
      </c>
      <c r="P75" s="1652">
        <v>117.75942498899803</v>
      </c>
      <c r="Q75" s="1652"/>
      <c r="R75" s="1652">
        <v>271.70063868655308</v>
      </c>
      <c r="S75" s="1652">
        <v>31.817734960586005</v>
      </c>
      <c r="T75" s="1652">
        <v>0</v>
      </c>
      <c r="U75" s="1652">
        <v>0</v>
      </c>
      <c r="V75" s="1652">
        <v>3.5603040388271091E-2</v>
      </c>
      <c r="W75" s="1652">
        <v>0</v>
      </c>
      <c r="X75" s="1652">
        <v>303.55397668752732</v>
      </c>
      <c r="Y75" s="1652"/>
      <c r="Z75" s="1652">
        <v>79.853103955009672</v>
      </c>
      <c r="AA75" s="1652">
        <v>108.93011255456616</v>
      </c>
      <c r="AB75" s="1652">
        <v>0</v>
      </c>
      <c r="AC75" s="1652">
        <v>0</v>
      </c>
      <c r="AD75" s="1652">
        <v>0.12188935515313334</v>
      </c>
      <c r="AE75" s="1652">
        <v>0</v>
      </c>
      <c r="AF75" s="1652">
        <v>188.90510586472897</v>
      </c>
      <c r="AG75" s="1652"/>
      <c r="AH75" s="1652">
        <v>393.0698672892309</v>
      </c>
      <c r="AI75" s="1652">
        <v>865.91106632149774</v>
      </c>
      <c r="AJ75" s="1652">
        <v>60.133894590603447</v>
      </c>
      <c r="AK75" s="1652">
        <v>0</v>
      </c>
      <c r="AL75" s="1652">
        <v>0.96892713152222998</v>
      </c>
      <c r="AM75" s="1652">
        <v>0</v>
      </c>
      <c r="AN75" s="1652">
        <v>1320.0837553328543</v>
      </c>
      <c r="AO75" s="1652"/>
      <c r="AP75" s="1652">
        <v>1188.0585689409843</v>
      </c>
      <c r="AQ75" s="1652">
        <v>0</v>
      </c>
      <c r="AR75" s="1652">
        <v>0</v>
      </c>
      <c r="AS75" s="1652">
        <v>0</v>
      </c>
      <c r="AT75" s="1652">
        <v>0</v>
      </c>
      <c r="AU75" s="1652">
        <v>0</v>
      </c>
      <c r="AV75" s="1652">
        <v>1188.0585689409843</v>
      </c>
      <c r="AW75" s="1652"/>
      <c r="AX75" s="1652">
        <v>272.63442284481454</v>
      </c>
      <c r="AY75" s="1652">
        <v>8.405534981834899</v>
      </c>
      <c r="AZ75" s="1652">
        <v>1.2099928115755236</v>
      </c>
      <c r="BA75" s="1652">
        <v>0</v>
      </c>
      <c r="BB75" s="1652">
        <v>9.4055281374995064E-3</v>
      </c>
      <c r="BC75" s="1652">
        <v>0</v>
      </c>
      <c r="BD75" s="1652">
        <v>282.25935616636247</v>
      </c>
      <c r="BE75" s="1652"/>
      <c r="BF75" s="1653">
        <v>2739.5772792752018</v>
      </c>
      <c r="BG75" s="1653">
        <v>1076.5129032892467</v>
      </c>
      <c r="BH75" s="1653">
        <v>61.343887402178972</v>
      </c>
      <c r="BI75" s="1653">
        <v>0</v>
      </c>
      <c r="BJ75" s="1653">
        <v>1.2045839347703249</v>
      </c>
      <c r="BK75" s="1653">
        <v>0</v>
      </c>
      <c r="BL75" s="1652">
        <v>3878.6386539013979</v>
      </c>
      <c r="BM75" s="1652"/>
    </row>
    <row r="76" spans="1:65">
      <c r="A76" s="1654" t="s">
        <v>1586</v>
      </c>
      <c r="B76" s="1652">
        <v>37.478047289168458</v>
      </c>
      <c r="C76" s="1652">
        <v>46.918533579717035</v>
      </c>
      <c r="D76" s="1652">
        <v>0</v>
      </c>
      <c r="E76" s="1652">
        <v>0</v>
      </c>
      <c r="F76" s="1652">
        <v>5.2500357051385581E-2</v>
      </c>
      <c r="G76" s="1652">
        <v>0</v>
      </c>
      <c r="H76" s="1652">
        <v>84.449081225936879</v>
      </c>
      <c r="I76" s="1652"/>
      <c r="J76" s="1652">
        <v>11.257731097537151</v>
      </c>
      <c r="K76" s="1652">
        <v>0</v>
      </c>
      <c r="L76" s="1652">
        <v>0</v>
      </c>
      <c r="M76" s="1652">
        <v>0</v>
      </c>
      <c r="N76" s="1652">
        <v>0</v>
      </c>
      <c r="O76" s="1652">
        <v>0</v>
      </c>
      <c r="P76" s="1652">
        <v>11.257731097537151</v>
      </c>
      <c r="Q76" s="1652"/>
      <c r="R76" s="1652">
        <v>45.162133847060105</v>
      </c>
      <c r="S76" s="1652">
        <v>0</v>
      </c>
      <c r="T76" s="1652">
        <v>0</v>
      </c>
      <c r="U76" s="1652">
        <v>0</v>
      </c>
      <c r="V76" s="1652">
        <v>0</v>
      </c>
      <c r="W76" s="1652">
        <v>0</v>
      </c>
      <c r="X76" s="1652">
        <v>45.162133847060105</v>
      </c>
      <c r="Y76" s="1652"/>
      <c r="Z76" s="1652">
        <v>4.0364723411042425</v>
      </c>
      <c r="AA76" s="1652">
        <v>153.31600544583452</v>
      </c>
      <c r="AB76" s="1652">
        <v>2.3815114377804418</v>
      </c>
      <c r="AC76" s="1652">
        <v>0</v>
      </c>
      <c r="AD76" s="1652">
        <v>0.17155576727313038</v>
      </c>
      <c r="AE76" s="1652">
        <v>0</v>
      </c>
      <c r="AF76" s="1652">
        <v>159.90554499199231</v>
      </c>
      <c r="AG76" s="1652"/>
      <c r="AH76" s="1652">
        <v>95.741985497555362</v>
      </c>
      <c r="AI76" s="1652">
        <v>282.99168468078375</v>
      </c>
      <c r="AJ76" s="1652">
        <v>3.5496082726312999</v>
      </c>
      <c r="AK76" s="1652">
        <v>0</v>
      </c>
      <c r="AL76" s="1652">
        <v>0.3166587562475961</v>
      </c>
      <c r="AM76" s="1652">
        <v>0</v>
      </c>
      <c r="AN76" s="1652">
        <v>382.59993720721803</v>
      </c>
      <c r="AO76" s="1652"/>
      <c r="AP76" s="1652">
        <v>147.7114580500926</v>
      </c>
      <c r="AQ76" s="1652">
        <v>0</v>
      </c>
      <c r="AR76" s="1652">
        <v>0</v>
      </c>
      <c r="AS76" s="1652">
        <v>0</v>
      </c>
      <c r="AT76" s="1652">
        <v>0</v>
      </c>
      <c r="AU76" s="1652">
        <v>0</v>
      </c>
      <c r="AV76" s="1652">
        <v>147.7114580500926</v>
      </c>
      <c r="AW76" s="1652"/>
      <c r="AX76" s="1652">
        <v>99.345040571584107</v>
      </c>
      <c r="AY76" s="1652">
        <v>61.856763095631344</v>
      </c>
      <c r="AZ76" s="1652">
        <v>0</v>
      </c>
      <c r="BA76" s="1652">
        <v>0</v>
      </c>
      <c r="BB76" s="1652">
        <v>6.9215764023100618E-2</v>
      </c>
      <c r="BC76" s="1652">
        <v>0</v>
      </c>
      <c r="BD76" s="1652">
        <v>161.27101943123856</v>
      </c>
      <c r="BE76" s="1652"/>
      <c r="BF76" s="1653">
        <v>440.73286869410202</v>
      </c>
      <c r="BG76" s="1653">
        <v>545.08298680196663</v>
      </c>
      <c r="BH76" s="1653">
        <v>5.9311197104117417</v>
      </c>
      <c r="BI76" s="1653">
        <v>0</v>
      </c>
      <c r="BJ76" s="1653">
        <v>0.60993064459521262</v>
      </c>
      <c r="BK76" s="1653">
        <v>0</v>
      </c>
      <c r="BL76" s="1652">
        <v>992.35690585107568</v>
      </c>
      <c r="BM76" s="1652"/>
    </row>
    <row r="77" spans="1:65">
      <c r="A77" s="1656" t="s">
        <v>1587</v>
      </c>
      <c r="B77" s="1652">
        <v>62.665892998043162</v>
      </c>
      <c r="C77" s="1652">
        <v>96.105399095995153</v>
      </c>
      <c r="D77" s="1652">
        <v>20.953750487545154</v>
      </c>
      <c r="E77" s="1652">
        <v>0</v>
      </c>
      <c r="F77" s="1652">
        <v>0.10753890588956647</v>
      </c>
      <c r="G77" s="1652">
        <v>0</v>
      </c>
      <c r="H77" s="1652">
        <v>179.83258148747302</v>
      </c>
      <c r="I77" s="1652"/>
      <c r="J77" s="1652">
        <v>34.719673353716921</v>
      </c>
      <c r="K77" s="1652">
        <v>0</v>
      </c>
      <c r="L77" s="1652">
        <v>0</v>
      </c>
      <c r="M77" s="1652">
        <v>0</v>
      </c>
      <c r="N77" s="1652">
        <v>0</v>
      </c>
      <c r="O77" s="1652">
        <v>0</v>
      </c>
      <c r="P77" s="1652">
        <v>34.719673353716921</v>
      </c>
      <c r="Q77" s="1652"/>
      <c r="R77" s="1652">
        <v>53.804800623478855</v>
      </c>
      <c r="S77" s="1652">
        <v>0</v>
      </c>
      <c r="T77" s="1652">
        <v>0</v>
      </c>
      <c r="U77" s="1652">
        <v>0</v>
      </c>
      <c r="V77" s="1652">
        <v>0</v>
      </c>
      <c r="W77" s="1652">
        <v>0</v>
      </c>
      <c r="X77" s="1652">
        <v>53.804800623478855</v>
      </c>
      <c r="Y77" s="1652"/>
      <c r="Z77" s="1652">
        <v>8.9575222768069072</v>
      </c>
      <c r="AA77" s="1652">
        <v>36.990416866641809</v>
      </c>
      <c r="AB77" s="1652">
        <v>58.660787372215836</v>
      </c>
      <c r="AC77" s="1652">
        <v>0</v>
      </c>
      <c r="AD77" s="1652">
        <v>4.1391108050696297E-2</v>
      </c>
      <c r="AE77" s="1652">
        <v>0</v>
      </c>
      <c r="AF77" s="1652">
        <v>104.65011762371525</v>
      </c>
      <c r="AG77" s="1652"/>
      <c r="AH77" s="1652">
        <v>139.12163888238697</v>
      </c>
      <c r="AI77" s="1652">
        <v>972.45829351771783</v>
      </c>
      <c r="AJ77" s="1652">
        <v>271.42551634949024</v>
      </c>
      <c r="AK77" s="1652">
        <v>0</v>
      </c>
      <c r="AL77" s="1652">
        <v>1.0881501132280105</v>
      </c>
      <c r="AM77" s="1652">
        <v>0</v>
      </c>
      <c r="AN77" s="1652">
        <v>1384.093598862823</v>
      </c>
      <c r="AO77" s="1652"/>
      <c r="AP77" s="1652">
        <v>423.10053255261403</v>
      </c>
      <c r="AQ77" s="1652">
        <v>0</v>
      </c>
      <c r="AR77" s="1652">
        <v>0</v>
      </c>
      <c r="AS77" s="1652">
        <v>0</v>
      </c>
      <c r="AT77" s="1652">
        <v>0</v>
      </c>
      <c r="AU77" s="1652">
        <v>0</v>
      </c>
      <c r="AV77" s="1652">
        <v>423.10053255261403</v>
      </c>
      <c r="AW77" s="1652"/>
      <c r="AX77" s="1652">
        <v>258.17992983601749</v>
      </c>
      <c r="AY77" s="1652">
        <v>0</v>
      </c>
      <c r="AZ77" s="1652">
        <v>0.34667101948565615</v>
      </c>
      <c r="BA77" s="1652">
        <v>0</v>
      </c>
      <c r="BB77" s="1652">
        <v>0</v>
      </c>
      <c r="BC77" s="1652">
        <v>0</v>
      </c>
      <c r="BD77" s="1652">
        <v>258.52660085550315</v>
      </c>
      <c r="BE77" s="1652"/>
      <c r="BF77" s="1653">
        <v>980.54999052306425</v>
      </c>
      <c r="BG77" s="1653">
        <v>1105.5541094803548</v>
      </c>
      <c r="BH77" s="1653">
        <v>351.38672522873691</v>
      </c>
      <c r="BI77" s="1653">
        <v>0</v>
      </c>
      <c r="BJ77" s="1653">
        <v>1.2370801271682732</v>
      </c>
      <c r="BK77" s="1653">
        <v>0</v>
      </c>
      <c r="BL77" s="1652">
        <v>2438.7279053593243</v>
      </c>
      <c r="BM77" s="1652"/>
    </row>
    <row r="78" spans="1:65" ht="13.5" thickBot="1">
      <c r="A78" s="1657" t="s">
        <v>15</v>
      </c>
      <c r="B78" s="1658">
        <v>1112.9815973402567</v>
      </c>
      <c r="C78" s="1658">
        <v>792.62064087957617</v>
      </c>
      <c r="D78" s="1658">
        <v>35.978349102782879</v>
      </c>
      <c r="E78" s="1658">
        <v>0.12197920884141436</v>
      </c>
      <c r="F78" s="1658">
        <v>24.851692005227864</v>
      </c>
      <c r="G78" s="1658">
        <v>1.0341754424093574</v>
      </c>
      <c r="H78" s="1658">
        <v>1967.5884339790946</v>
      </c>
      <c r="I78" s="1658"/>
      <c r="J78" s="1658">
        <v>505.11055551752605</v>
      </c>
      <c r="K78" s="1658">
        <v>0</v>
      </c>
      <c r="L78" s="1658">
        <v>0</v>
      </c>
      <c r="M78" s="1658">
        <v>0</v>
      </c>
      <c r="N78" s="1658">
        <v>0</v>
      </c>
      <c r="O78" s="1658">
        <v>0</v>
      </c>
      <c r="P78" s="1658">
        <v>505.11055551752605</v>
      </c>
      <c r="Q78" s="1658"/>
      <c r="R78" s="1658">
        <v>740.02747660576165</v>
      </c>
      <c r="S78" s="1658">
        <v>32.024365116804191</v>
      </c>
      <c r="T78" s="1658">
        <v>0</v>
      </c>
      <c r="U78" s="1658">
        <v>0</v>
      </c>
      <c r="V78" s="1658">
        <v>4.9226421830817949E-2</v>
      </c>
      <c r="W78" s="1658">
        <v>0</v>
      </c>
      <c r="X78" s="1658">
        <v>772.10106814439655</v>
      </c>
      <c r="Y78" s="1658"/>
      <c r="Z78" s="1658">
        <v>294.87783370191875</v>
      </c>
      <c r="AA78" s="1658">
        <v>1391.3637479823542</v>
      </c>
      <c r="AB78" s="1658">
        <v>88.417349665335294</v>
      </c>
      <c r="AC78" s="1658">
        <v>2.5506593852944262</v>
      </c>
      <c r="AD78" s="1658">
        <v>58.266290656833256</v>
      </c>
      <c r="AE78" s="1658">
        <v>17.546935483849168</v>
      </c>
      <c r="AF78" s="1658">
        <v>1853.0228168755852</v>
      </c>
      <c r="AG78" s="1658"/>
      <c r="AH78" s="1658">
        <v>1190.2263055165922</v>
      </c>
      <c r="AI78" s="1658">
        <v>7119.7806012669607</v>
      </c>
      <c r="AJ78" s="1658">
        <v>843.01971890182722</v>
      </c>
      <c r="AK78" s="1658">
        <v>13.272335274494436</v>
      </c>
      <c r="AL78" s="1658">
        <v>317.72351891643132</v>
      </c>
      <c r="AM78" s="1658">
        <v>116.47656392507069</v>
      </c>
      <c r="AN78" s="1658">
        <v>9600.4990438013774</v>
      </c>
      <c r="AO78" s="1658"/>
      <c r="AP78" s="1658">
        <v>3400.9966209967156</v>
      </c>
      <c r="AQ78" s="1658">
        <v>0</v>
      </c>
      <c r="AR78" s="1658">
        <v>0</v>
      </c>
      <c r="AS78" s="1658">
        <v>0</v>
      </c>
      <c r="AT78" s="1658">
        <v>0</v>
      </c>
      <c r="AU78" s="1658">
        <v>0</v>
      </c>
      <c r="AV78" s="1658">
        <v>3400.9966209967156</v>
      </c>
      <c r="AW78" s="1658"/>
      <c r="AX78" s="1658">
        <v>1094.8446426681451</v>
      </c>
      <c r="AY78" s="1658">
        <v>150.9170137828321</v>
      </c>
      <c r="AZ78" s="1658">
        <v>10.282982815949509</v>
      </c>
      <c r="BA78" s="1658">
        <v>0</v>
      </c>
      <c r="BB78" s="1658">
        <v>7.1208284055236559</v>
      </c>
      <c r="BC78" s="1658">
        <v>0</v>
      </c>
      <c r="BD78" s="1658">
        <v>1263.1654676724502</v>
      </c>
      <c r="BE78" s="1658"/>
      <c r="BF78" s="1658">
        <v>8339.0650323469163</v>
      </c>
      <c r="BG78" s="1658">
        <v>9486.7063690285286</v>
      </c>
      <c r="BH78" s="1658">
        <v>977.69840048589504</v>
      </c>
      <c r="BI78" s="1658">
        <v>15.944973868630278</v>
      </c>
      <c r="BJ78" s="1658">
        <v>408.01155640584705</v>
      </c>
      <c r="BK78" s="1658">
        <v>135.05767485132921</v>
      </c>
      <c r="BL78" s="1658">
        <v>19362.484006987146</v>
      </c>
      <c r="BM78" s="1659"/>
    </row>
    <row r="79" spans="1:65" ht="13.5" thickTop="1">
      <c r="A79" s="1654"/>
      <c r="B79" s="1659"/>
      <c r="C79" s="1659"/>
      <c r="D79" s="1659"/>
      <c r="E79" s="1659"/>
      <c r="F79" s="1659"/>
      <c r="G79" s="1659"/>
      <c r="H79" s="1659"/>
      <c r="I79" s="1659"/>
      <c r="J79" s="1659"/>
      <c r="K79" s="1659"/>
      <c r="L79" s="1659"/>
      <c r="M79" s="1659"/>
      <c r="N79" s="1659"/>
      <c r="O79" s="1659"/>
      <c r="P79" s="1659"/>
      <c r="Q79" s="1659"/>
      <c r="R79" s="1659"/>
      <c r="S79" s="1659"/>
      <c r="T79" s="1659"/>
      <c r="U79" s="1659"/>
      <c r="V79" s="1659"/>
      <c r="W79" s="1659"/>
      <c r="X79" s="1659"/>
      <c r="Y79" s="1659"/>
      <c r="Z79" s="1659"/>
      <c r="AA79" s="1659"/>
      <c r="AB79" s="1659"/>
      <c r="AC79" s="1659"/>
      <c r="AD79" s="1659"/>
      <c r="AE79" s="1659"/>
      <c r="AF79" s="1659"/>
      <c r="AG79" s="1659"/>
      <c r="AH79" s="1659"/>
      <c r="AI79" s="1659"/>
      <c r="AJ79" s="1659"/>
      <c r="AK79" s="1659"/>
      <c r="AL79" s="1659"/>
      <c r="AM79" s="1659"/>
      <c r="AN79" s="1659"/>
      <c r="AO79" s="1659"/>
      <c r="AP79" s="1659"/>
      <c r="AQ79" s="1659"/>
      <c r="AR79" s="1659"/>
      <c r="AS79" s="1659"/>
      <c r="AT79" s="1659"/>
      <c r="AU79" s="1659"/>
      <c r="AV79" s="1659"/>
      <c r="AW79" s="1659"/>
      <c r="AX79" s="1659"/>
      <c r="AY79" s="1659"/>
      <c r="AZ79" s="1659"/>
      <c r="BA79" s="1659"/>
      <c r="BB79" s="1659"/>
      <c r="BC79" s="1659"/>
      <c r="BD79" s="1659"/>
      <c r="BE79" s="1659"/>
      <c r="BF79" s="1660"/>
      <c r="BG79" s="1659"/>
      <c r="BH79" s="1659"/>
      <c r="BI79" s="1659"/>
      <c r="BJ79" s="1659"/>
      <c r="BK79" s="1659"/>
      <c r="BL79" s="1659"/>
      <c r="BM79" s="1659"/>
    </row>
    <row r="80" spans="1:65">
      <c r="A80" s="1654"/>
      <c r="B80" s="1659"/>
      <c r="C80" s="1659"/>
      <c r="D80" s="1659"/>
      <c r="E80" s="1659"/>
      <c r="F80" s="1659"/>
      <c r="G80" s="1659"/>
      <c r="H80" s="1659"/>
      <c r="I80" s="1661"/>
      <c r="J80" s="1659"/>
      <c r="K80" s="1659"/>
      <c r="L80" s="1659"/>
      <c r="M80" s="1659"/>
      <c r="N80" s="1659"/>
      <c r="O80" s="1659"/>
      <c r="P80" s="1659"/>
      <c r="Q80" s="1661"/>
      <c r="R80" s="1659"/>
      <c r="S80" s="1659"/>
      <c r="T80" s="1659"/>
      <c r="U80" s="1659"/>
      <c r="V80" s="1659"/>
      <c r="W80" s="1659"/>
      <c r="X80" s="1659"/>
      <c r="Y80" s="1661"/>
      <c r="Z80" s="1659"/>
      <c r="AA80" s="1659"/>
      <c r="AB80" s="1659"/>
      <c r="AC80" s="1659"/>
      <c r="AD80" s="1659"/>
      <c r="AE80" s="1659"/>
      <c r="AF80" s="1659"/>
      <c r="AG80" s="1661"/>
      <c r="AH80" s="1659"/>
      <c r="AI80" s="1659"/>
      <c r="AJ80" s="1659"/>
      <c r="AK80" s="1659"/>
      <c r="AL80" s="1659"/>
      <c r="AM80" s="1659"/>
      <c r="AN80" s="1659"/>
      <c r="AO80" s="1661"/>
      <c r="AP80" s="1659"/>
      <c r="AQ80" s="1659"/>
      <c r="AR80" s="1659"/>
      <c r="AS80" s="1659"/>
      <c r="AT80" s="1659"/>
      <c r="AU80" s="1659"/>
      <c r="AV80" s="1659"/>
      <c r="AW80" s="1661"/>
      <c r="AX80" s="1659"/>
      <c r="AY80" s="1659"/>
      <c r="AZ80" s="1659"/>
      <c r="BA80" s="1659"/>
      <c r="BB80" s="1659"/>
      <c r="BC80" s="1659"/>
      <c r="BD80" s="1659"/>
      <c r="BE80" s="1661"/>
      <c r="BF80" s="1660"/>
      <c r="BG80" s="1659"/>
      <c r="BH80" s="1659"/>
      <c r="BI80" s="1659"/>
      <c r="BJ80" s="1659"/>
      <c r="BK80" s="1659"/>
      <c r="BL80" s="1652"/>
      <c r="BM80" s="1652"/>
    </row>
    <row r="81" spans="1:65">
      <c r="A81" s="1662"/>
      <c r="B81" s="1659"/>
      <c r="C81" s="1659"/>
      <c r="D81" s="1659"/>
      <c r="E81" s="1663"/>
      <c r="F81" s="1660"/>
      <c r="G81" s="1659"/>
      <c r="H81" s="1659"/>
      <c r="I81" s="1661"/>
      <c r="J81" s="1659"/>
      <c r="K81" s="1659"/>
      <c r="L81" s="1659"/>
      <c r="M81" s="1663"/>
      <c r="N81" s="1660"/>
      <c r="O81" s="1659"/>
      <c r="P81" s="1659"/>
      <c r="Q81" s="1661"/>
      <c r="R81" s="1659"/>
      <c r="S81" s="1659"/>
      <c r="T81" s="1659"/>
      <c r="U81" s="1663"/>
      <c r="V81" s="1660"/>
      <c r="W81" s="1659"/>
      <c r="X81" s="1659"/>
      <c r="Y81" s="1661"/>
      <c r="Z81" s="1659"/>
      <c r="AA81" s="1659"/>
      <c r="AB81" s="1659"/>
      <c r="AC81" s="1663"/>
      <c r="AD81" s="1660"/>
      <c r="AE81" s="1659"/>
      <c r="AF81" s="1659"/>
      <c r="AG81" s="1661"/>
      <c r="AH81" s="1659"/>
      <c r="AI81" s="1659"/>
      <c r="AJ81" s="1659"/>
      <c r="AK81" s="1663"/>
      <c r="AL81" s="1660"/>
      <c r="AM81" s="1659"/>
      <c r="AN81" s="1659"/>
      <c r="AO81" s="1661"/>
      <c r="AP81" s="1659"/>
      <c r="AQ81" s="1659"/>
      <c r="AR81" s="1659"/>
      <c r="AS81" s="1663"/>
      <c r="AT81" s="1660"/>
      <c r="AU81" s="1659"/>
      <c r="AV81" s="1659"/>
      <c r="AW81" s="1661"/>
      <c r="AX81" s="1659"/>
      <c r="AY81" s="1659"/>
      <c r="AZ81" s="1659"/>
      <c r="BA81" s="1663"/>
      <c r="BB81" s="1660"/>
      <c r="BC81" s="1659"/>
      <c r="BD81" s="1659"/>
      <c r="BE81" s="1661"/>
      <c r="BF81" s="1660"/>
      <c r="BG81" s="1660"/>
      <c r="BH81" s="1660"/>
      <c r="BI81" s="1660"/>
      <c r="BJ81" s="1660"/>
      <c r="BK81" s="1660"/>
      <c r="BL81" s="1660"/>
      <c r="BM81" s="1660"/>
    </row>
    <row r="82" spans="1:65">
      <c r="A82" s="1662"/>
      <c r="B82" s="1659"/>
      <c r="C82" s="1659"/>
      <c r="D82" s="1659"/>
      <c r="E82" s="1663"/>
      <c r="F82" s="1660"/>
      <c r="G82" s="1659"/>
      <c r="H82" s="1659"/>
      <c r="I82" s="1661"/>
      <c r="J82" s="1659"/>
      <c r="K82" s="1659"/>
      <c r="L82" s="1659"/>
      <c r="M82" s="1663"/>
      <c r="N82" s="1660"/>
      <c r="O82" s="1659"/>
      <c r="P82" s="1659"/>
      <c r="Q82" s="1661"/>
      <c r="R82" s="1659"/>
      <c r="S82" s="1659"/>
      <c r="T82" s="1659"/>
      <c r="U82" s="1663"/>
      <c r="V82" s="1660"/>
      <c r="W82" s="1659"/>
      <c r="X82" s="1659"/>
      <c r="Y82" s="1661"/>
      <c r="Z82" s="1659"/>
      <c r="AA82" s="1659"/>
      <c r="AB82" s="1659"/>
      <c r="AC82" s="1663"/>
      <c r="AD82" s="1660"/>
      <c r="AE82" s="1659"/>
      <c r="AF82" s="1659"/>
      <c r="AG82" s="1661"/>
      <c r="AH82" s="1659"/>
      <c r="AI82" s="1659"/>
      <c r="AJ82" s="1659"/>
      <c r="AK82" s="1663"/>
      <c r="AL82" s="1660"/>
      <c r="AM82" s="1659"/>
      <c r="AN82" s="1659"/>
      <c r="AO82" s="1661"/>
      <c r="AP82" s="1659"/>
      <c r="AQ82" s="1659"/>
      <c r="AR82" s="1659"/>
      <c r="AS82" s="1663"/>
      <c r="AT82" s="1660"/>
      <c r="AU82" s="1659"/>
      <c r="AV82" s="1659"/>
      <c r="AW82" s="1664"/>
      <c r="AX82" s="1659"/>
      <c r="AY82" s="1659"/>
      <c r="AZ82" s="1659"/>
      <c r="BA82" s="1663"/>
      <c r="BB82" s="1660"/>
      <c r="BC82" s="1659"/>
      <c r="BD82" s="1659"/>
      <c r="BE82" s="1664"/>
      <c r="BF82" s="1660"/>
      <c r="BG82" s="1660"/>
      <c r="BH82" s="1660"/>
      <c r="BI82" s="1660"/>
      <c r="BJ82" s="1660"/>
      <c r="BK82" s="1660"/>
      <c r="BL82" s="1660"/>
      <c r="BM82" s="1660"/>
    </row>
    <row r="86" spans="1:65" ht="13.5" thickBot="1"/>
    <row r="87" spans="1:65" ht="13.5" thickTop="1">
      <c r="A87" s="1641"/>
      <c r="B87" s="1642" t="s">
        <v>1574</v>
      </c>
      <c r="C87" s="1642"/>
      <c r="D87" s="1642"/>
      <c r="E87" s="1642"/>
      <c r="F87" s="1643"/>
      <c r="G87" s="1643"/>
      <c r="H87" s="1643"/>
      <c r="I87" s="1641"/>
      <c r="J87" s="1642" t="s">
        <v>68</v>
      </c>
      <c r="K87" s="1642"/>
      <c r="L87" s="1642"/>
      <c r="M87" s="1642"/>
      <c r="N87" s="1643"/>
      <c r="O87" s="1643"/>
      <c r="P87" s="1643"/>
      <c r="Q87" s="1641"/>
      <c r="R87" s="1642" t="s">
        <v>1575</v>
      </c>
      <c r="S87" s="1642"/>
      <c r="T87" s="1642"/>
      <c r="U87" s="1642"/>
      <c r="V87" s="1643"/>
      <c r="W87" s="1643"/>
      <c r="X87" s="1643"/>
      <c r="Y87" s="1641"/>
      <c r="Z87" s="1642" t="s">
        <v>1576</v>
      </c>
      <c r="AA87" s="1642"/>
      <c r="AB87" s="1642"/>
      <c r="AC87" s="1642"/>
      <c r="AD87" s="1643"/>
      <c r="AE87" s="1643"/>
      <c r="AF87" s="1643"/>
      <c r="AG87" s="1641"/>
      <c r="AH87" s="1642" t="s">
        <v>526</v>
      </c>
      <c r="AI87" s="1642"/>
      <c r="AJ87" s="1642"/>
      <c r="AK87" s="1642"/>
      <c r="AL87" s="1643"/>
      <c r="AM87" s="1643"/>
      <c r="AN87" s="1643"/>
      <c r="AO87" s="1641"/>
      <c r="AP87" s="1642" t="s">
        <v>70</v>
      </c>
      <c r="AQ87" s="1642"/>
      <c r="AR87" s="1642"/>
      <c r="AS87" s="1642"/>
      <c r="AT87" s="1643"/>
      <c r="AU87" s="1643"/>
      <c r="AV87" s="1643"/>
      <c r="AW87" s="1641"/>
      <c r="AX87" s="1642" t="s">
        <v>71</v>
      </c>
      <c r="AY87" s="1642"/>
      <c r="AZ87" s="1642"/>
      <c r="BA87" s="1642"/>
      <c r="BB87" s="1643"/>
      <c r="BC87" s="1643"/>
      <c r="BD87" s="1643"/>
      <c r="BE87" s="1641"/>
      <c r="BF87" s="1644" t="s">
        <v>15</v>
      </c>
      <c r="BG87" s="1642"/>
      <c r="BH87" s="1642"/>
      <c r="BI87" s="1642"/>
      <c r="BJ87" s="1643"/>
      <c r="BK87" s="1643"/>
      <c r="BL87" s="1643"/>
      <c r="BM87" s="1645"/>
    </row>
    <row r="88" spans="1:65" ht="25.5">
      <c r="A88" s="1646">
        <v>2011</v>
      </c>
      <c r="B88" s="1647" t="s">
        <v>50</v>
      </c>
      <c r="C88" s="1647" t="s">
        <v>953</v>
      </c>
      <c r="D88" s="1647" t="s">
        <v>58</v>
      </c>
      <c r="E88" s="1647" t="s">
        <v>59</v>
      </c>
      <c r="F88" s="1647" t="s">
        <v>1577</v>
      </c>
      <c r="G88" s="1647" t="s">
        <v>368</v>
      </c>
      <c r="H88" s="1647" t="s">
        <v>1578</v>
      </c>
      <c r="I88" s="1648"/>
      <c r="J88" s="2090" t="s">
        <v>50</v>
      </c>
      <c r="K88" s="1647" t="s">
        <v>953</v>
      </c>
      <c r="L88" s="1647" t="s">
        <v>58</v>
      </c>
      <c r="M88" s="1647" t="s">
        <v>59</v>
      </c>
      <c r="N88" s="1647" t="s">
        <v>1577</v>
      </c>
      <c r="O88" s="1647" t="s">
        <v>368</v>
      </c>
      <c r="P88" s="1647" t="s">
        <v>1578</v>
      </c>
      <c r="Q88" s="1648"/>
      <c r="R88" s="1647" t="s">
        <v>50</v>
      </c>
      <c r="S88" s="1647" t="s">
        <v>953</v>
      </c>
      <c r="T88" s="1647" t="s">
        <v>58</v>
      </c>
      <c r="U88" s="1647" t="s">
        <v>59</v>
      </c>
      <c r="V88" s="1647" t="s">
        <v>1577</v>
      </c>
      <c r="W88" s="1647" t="s">
        <v>368</v>
      </c>
      <c r="X88" s="1647" t="s">
        <v>1578</v>
      </c>
      <c r="Y88" s="1648"/>
      <c r="Z88" s="1647" t="s">
        <v>50</v>
      </c>
      <c r="AA88" s="1648" t="s">
        <v>953</v>
      </c>
      <c r="AB88" s="1648" t="s">
        <v>58</v>
      </c>
      <c r="AC88" s="1648" t="s">
        <v>59</v>
      </c>
      <c r="AD88" s="1647" t="s">
        <v>1577</v>
      </c>
      <c r="AE88" s="1647" t="s">
        <v>368</v>
      </c>
      <c r="AF88" s="1647" t="s">
        <v>1578</v>
      </c>
      <c r="AG88" s="1648"/>
      <c r="AH88" s="1647" t="s">
        <v>50</v>
      </c>
      <c r="AI88" s="1647" t="s">
        <v>953</v>
      </c>
      <c r="AJ88" s="1647" t="s">
        <v>58</v>
      </c>
      <c r="AK88" s="1647" t="s">
        <v>59</v>
      </c>
      <c r="AL88" s="1647" t="s">
        <v>1577</v>
      </c>
      <c r="AM88" s="1647" t="s">
        <v>368</v>
      </c>
      <c r="AN88" s="1647" t="s">
        <v>1578</v>
      </c>
      <c r="AO88" s="1648"/>
      <c r="AP88" s="1647" t="s">
        <v>50</v>
      </c>
      <c r="AQ88" s="1647" t="s">
        <v>953</v>
      </c>
      <c r="AR88" s="1647" t="s">
        <v>58</v>
      </c>
      <c r="AS88" s="1647" t="s">
        <v>59</v>
      </c>
      <c r="AT88" s="1647" t="s">
        <v>1577</v>
      </c>
      <c r="AU88" s="1647" t="s">
        <v>368</v>
      </c>
      <c r="AV88" s="1647" t="s">
        <v>1578</v>
      </c>
      <c r="AW88" s="1648"/>
      <c r="AX88" s="1647" t="s">
        <v>50</v>
      </c>
      <c r="AY88" s="1647" t="s">
        <v>953</v>
      </c>
      <c r="AZ88" s="1647" t="s">
        <v>58</v>
      </c>
      <c r="BA88" s="1647" t="s">
        <v>59</v>
      </c>
      <c r="BB88" s="1647" t="s">
        <v>1577</v>
      </c>
      <c r="BC88" s="1647" t="s">
        <v>368</v>
      </c>
      <c r="BD88" s="1647" t="s">
        <v>1578</v>
      </c>
      <c r="BE88" s="1648"/>
      <c r="BF88" s="1649" t="s">
        <v>50</v>
      </c>
      <c r="BG88" s="1647" t="s">
        <v>953</v>
      </c>
      <c r="BH88" s="1647" t="s">
        <v>58</v>
      </c>
      <c r="BI88" s="1647" t="s">
        <v>59</v>
      </c>
      <c r="BJ88" s="1647" t="s">
        <v>1577</v>
      </c>
      <c r="BK88" s="1647" t="s">
        <v>368</v>
      </c>
      <c r="BL88" s="1647" t="s">
        <v>1578</v>
      </c>
      <c r="BM88" s="1650"/>
    </row>
    <row r="89" spans="1:65">
      <c r="A89" s="1651" t="s">
        <v>1579</v>
      </c>
      <c r="B89" s="1652">
        <v>25.468627862669319</v>
      </c>
      <c r="C89" s="1652">
        <v>20.890873856072339</v>
      </c>
      <c r="D89" s="1652">
        <v>0</v>
      </c>
      <c r="E89" s="1652">
        <v>0</v>
      </c>
      <c r="F89" s="1652">
        <v>1.1701817188992058E-2</v>
      </c>
      <c r="G89" s="1652">
        <v>0</v>
      </c>
      <c r="H89" s="1652">
        <v>46.371203535930647</v>
      </c>
      <c r="I89" s="1652"/>
      <c r="J89" s="1652">
        <v>114.78741130905429</v>
      </c>
      <c r="K89" s="1652">
        <v>0</v>
      </c>
      <c r="L89" s="1652">
        <v>0</v>
      </c>
      <c r="M89" s="1652">
        <v>0</v>
      </c>
      <c r="N89" s="1652">
        <v>0</v>
      </c>
      <c r="O89" s="1652">
        <v>0</v>
      </c>
      <c r="P89" s="1652">
        <v>114.78741130905429</v>
      </c>
      <c r="Q89" s="1652"/>
      <c r="R89" s="1652">
        <v>165.15979415039314</v>
      </c>
      <c r="S89" s="1652">
        <v>0</v>
      </c>
      <c r="T89" s="1652">
        <v>0</v>
      </c>
      <c r="U89" s="1652">
        <v>0</v>
      </c>
      <c r="V89" s="1652">
        <v>0</v>
      </c>
      <c r="W89" s="1652">
        <v>0</v>
      </c>
      <c r="X89" s="1652">
        <v>165.15979415039314</v>
      </c>
      <c r="Y89" s="1652"/>
      <c r="Z89" s="1652">
        <v>16.646623696268563</v>
      </c>
      <c r="AA89" s="1652">
        <v>89.493549037002595</v>
      </c>
      <c r="AB89" s="1652">
        <v>0</v>
      </c>
      <c r="AC89" s="1652">
        <v>0</v>
      </c>
      <c r="AD89" s="1652">
        <v>5.0128929868613455E-2</v>
      </c>
      <c r="AE89" s="1652">
        <v>0</v>
      </c>
      <c r="AF89" s="1652">
        <v>106.19030166313978</v>
      </c>
      <c r="AG89" s="1652"/>
      <c r="AH89" s="1652">
        <v>152.09428181103439</v>
      </c>
      <c r="AI89" s="1652">
        <v>715.3354291337306</v>
      </c>
      <c r="AJ89" s="1652">
        <v>115.94023483578597</v>
      </c>
      <c r="AK89" s="1652">
        <v>0</v>
      </c>
      <c r="AL89" s="1652">
        <v>0.40068809367201197</v>
      </c>
      <c r="AM89" s="1652">
        <v>0</v>
      </c>
      <c r="AN89" s="1652">
        <v>983.77063387422299</v>
      </c>
      <c r="AO89" s="1652"/>
      <c r="AP89" s="1652">
        <v>248.75519406210503</v>
      </c>
      <c r="AQ89" s="1652">
        <v>0</v>
      </c>
      <c r="AR89" s="1652">
        <v>0</v>
      </c>
      <c r="AS89" s="1652">
        <v>0</v>
      </c>
      <c r="AT89" s="1652">
        <v>0</v>
      </c>
      <c r="AU89" s="1652">
        <v>0</v>
      </c>
      <c r="AV89" s="1652">
        <v>248.75519406210503</v>
      </c>
      <c r="AW89" s="1652"/>
      <c r="AX89" s="1652">
        <v>47.132786708559379</v>
      </c>
      <c r="AY89" s="1652">
        <v>0</v>
      </c>
      <c r="AZ89" s="1652">
        <v>0</v>
      </c>
      <c r="BA89" s="1652">
        <v>0</v>
      </c>
      <c r="BB89" s="1652">
        <v>0</v>
      </c>
      <c r="BC89" s="1652">
        <v>0</v>
      </c>
      <c r="BD89" s="1652">
        <v>47.132786708559379</v>
      </c>
      <c r="BE89" s="1652"/>
      <c r="BF89" s="1653">
        <v>770.04471960008414</v>
      </c>
      <c r="BG89" s="1653">
        <v>825.71985202680548</v>
      </c>
      <c r="BH89" s="1653">
        <v>115.94023483578597</v>
      </c>
      <c r="BI89" s="1653">
        <v>0</v>
      </c>
      <c r="BJ89" s="1653">
        <v>0.46251884072961746</v>
      </c>
      <c r="BK89" s="1653">
        <v>0</v>
      </c>
      <c r="BL89" s="1652">
        <v>1712.1673253034053</v>
      </c>
      <c r="BM89" s="1652"/>
    </row>
    <row r="90" spans="1:65">
      <c r="A90" s="1654" t="s">
        <v>1580</v>
      </c>
      <c r="B90" s="1652">
        <v>32.008305814125762</v>
      </c>
      <c r="C90" s="1652">
        <v>2.5750803887919744</v>
      </c>
      <c r="D90" s="1652">
        <v>5.720188844626381E-4</v>
      </c>
      <c r="E90" s="1652">
        <v>0</v>
      </c>
      <c r="F90" s="1652">
        <v>1.4424059119883823E-3</v>
      </c>
      <c r="G90" s="1652">
        <v>0</v>
      </c>
      <c r="H90" s="1652">
        <v>34.585400627714186</v>
      </c>
      <c r="I90" s="1652"/>
      <c r="J90" s="1652">
        <v>8.0748215441962046</v>
      </c>
      <c r="K90" s="1652">
        <v>0</v>
      </c>
      <c r="L90" s="1652">
        <v>0</v>
      </c>
      <c r="M90" s="1652">
        <v>0</v>
      </c>
      <c r="N90" s="1652">
        <v>0</v>
      </c>
      <c r="O90" s="1652">
        <v>0</v>
      </c>
      <c r="P90" s="1652">
        <v>8.0748215441962046</v>
      </c>
      <c r="Q90" s="1652"/>
      <c r="R90" s="1652">
        <v>28.76279407924541</v>
      </c>
      <c r="S90" s="1652">
        <v>0</v>
      </c>
      <c r="T90" s="1652">
        <v>0</v>
      </c>
      <c r="U90" s="1652">
        <v>0</v>
      </c>
      <c r="V90" s="1652">
        <v>0</v>
      </c>
      <c r="W90" s="1652">
        <v>0</v>
      </c>
      <c r="X90" s="1652">
        <v>28.76279407924541</v>
      </c>
      <c r="Y90" s="1652"/>
      <c r="Z90" s="1652">
        <v>8.9225126161422441</v>
      </c>
      <c r="AA90" s="1652">
        <v>17.602904940996304</v>
      </c>
      <c r="AB90" s="1652">
        <v>0.68932325705071396</v>
      </c>
      <c r="AC90" s="1652">
        <v>0.54025315352349357</v>
      </c>
      <c r="AD90" s="1652">
        <v>9.8600937918578227E-3</v>
      </c>
      <c r="AE90" s="1652">
        <v>1.9210703444047466</v>
      </c>
      <c r="AF90" s="1652">
        <v>29.685924405909358</v>
      </c>
      <c r="AG90" s="1652"/>
      <c r="AH90" s="1652">
        <v>58.275372652382295</v>
      </c>
      <c r="AI90" s="1652">
        <v>57.135132671314757</v>
      </c>
      <c r="AJ90" s="1652">
        <v>4.1351144378723905</v>
      </c>
      <c r="AK90" s="1652">
        <v>1.3407327447704163</v>
      </c>
      <c r="AL90" s="1652">
        <v>3.2003681712634319E-2</v>
      </c>
      <c r="AM90" s="1652">
        <v>4.7674722469506516</v>
      </c>
      <c r="AN90" s="1652">
        <v>125.68582843500315</v>
      </c>
      <c r="AO90" s="1652"/>
      <c r="AP90" s="1652">
        <v>202.68097663141228</v>
      </c>
      <c r="AQ90" s="1652">
        <v>0</v>
      </c>
      <c r="AR90" s="1652">
        <v>0</v>
      </c>
      <c r="AS90" s="1652">
        <v>0</v>
      </c>
      <c r="AT90" s="1652">
        <v>0</v>
      </c>
      <c r="AU90" s="1652">
        <v>0</v>
      </c>
      <c r="AV90" s="1652">
        <v>202.68097663141228</v>
      </c>
      <c r="AW90" s="1652"/>
      <c r="AX90" s="1652">
        <v>84.664488543735871</v>
      </c>
      <c r="AY90" s="1652">
        <v>0</v>
      </c>
      <c r="AZ90" s="1652">
        <v>1.2963184719511406E-2</v>
      </c>
      <c r="BA90" s="1652">
        <v>0</v>
      </c>
      <c r="BB90" s="1652">
        <v>0</v>
      </c>
      <c r="BC90" s="1652">
        <v>0</v>
      </c>
      <c r="BD90" s="1652">
        <v>84.677451728455381</v>
      </c>
      <c r="BE90" s="1652"/>
      <c r="BF90" s="1653">
        <v>423.38927188124001</v>
      </c>
      <c r="BG90" s="1653">
        <v>77.313118001103035</v>
      </c>
      <c r="BH90" s="1653">
        <v>4.8379728985270791</v>
      </c>
      <c r="BI90" s="1653">
        <v>1.8809858982939098</v>
      </c>
      <c r="BJ90" s="1653">
        <v>4.3306181416480523E-2</v>
      </c>
      <c r="BK90" s="1653">
        <v>6.6885425913553984</v>
      </c>
      <c r="BL90" s="1652">
        <v>514.15319745193585</v>
      </c>
      <c r="BM90" s="1652"/>
    </row>
    <row r="91" spans="1:65" ht="14.25">
      <c r="A91" s="1655" t="s">
        <v>1581</v>
      </c>
      <c r="B91" s="1652">
        <v>78.050974023804415</v>
      </c>
      <c r="C91" s="1652">
        <v>151.51001442383932</v>
      </c>
      <c r="D91" s="1652">
        <v>0</v>
      </c>
      <c r="E91" s="1652">
        <v>0</v>
      </c>
      <c r="F91" s="1652">
        <v>15.652351191163762</v>
      </c>
      <c r="G91" s="1652">
        <v>0</v>
      </c>
      <c r="H91" s="1652">
        <v>245.21333963880753</v>
      </c>
      <c r="I91" s="1652"/>
      <c r="J91" s="1652">
        <v>88.383485968123381</v>
      </c>
      <c r="K91" s="1652">
        <v>0</v>
      </c>
      <c r="L91" s="1652">
        <v>0</v>
      </c>
      <c r="M91" s="1652">
        <v>0</v>
      </c>
      <c r="N91" s="1652">
        <v>0</v>
      </c>
      <c r="O91" s="1652">
        <v>0</v>
      </c>
      <c r="P91" s="1652">
        <v>88.383485968123381</v>
      </c>
      <c r="Q91" s="1652"/>
      <c r="R91" s="1652">
        <v>11.824735015951179</v>
      </c>
      <c r="S91" s="1652">
        <v>0</v>
      </c>
      <c r="T91" s="1652">
        <v>0</v>
      </c>
      <c r="U91" s="1652">
        <v>0</v>
      </c>
      <c r="V91" s="1652">
        <v>0</v>
      </c>
      <c r="W91" s="1652">
        <v>0</v>
      </c>
      <c r="X91" s="1652">
        <v>11.824735015951179</v>
      </c>
      <c r="Y91" s="1652"/>
      <c r="Z91" s="1652">
        <v>50.216481184158788</v>
      </c>
      <c r="AA91" s="1652">
        <v>272.87937992670834</v>
      </c>
      <c r="AB91" s="1652">
        <v>1.7099635818949064</v>
      </c>
      <c r="AC91" s="1652">
        <v>1.3964532650647241E-2</v>
      </c>
      <c r="AD91" s="1652">
        <v>28.190901464053919</v>
      </c>
      <c r="AE91" s="1652">
        <v>7.231953829049087E-2</v>
      </c>
      <c r="AF91" s="1652">
        <v>353.08301022775714</v>
      </c>
      <c r="AG91" s="1652"/>
      <c r="AH91" s="1652">
        <v>60.520345097269114</v>
      </c>
      <c r="AI91" s="1652">
        <v>1147.9121196531974</v>
      </c>
      <c r="AJ91" s="1652">
        <v>206.62353515080645</v>
      </c>
      <c r="AK91" s="1652">
        <v>7.7379133588355709</v>
      </c>
      <c r="AL91" s="1652">
        <v>118.58967674006074</v>
      </c>
      <c r="AM91" s="1652">
        <v>40.073114900617384</v>
      </c>
      <c r="AN91" s="1652">
        <v>1581.4567049007865</v>
      </c>
      <c r="AO91" s="1652"/>
      <c r="AP91" s="1652">
        <v>370.84340724800461</v>
      </c>
      <c r="AQ91" s="1652">
        <v>0</v>
      </c>
      <c r="AR91" s="1652">
        <v>0</v>
      </c>
      <c r="AS91" s="1652">
        <v>0</v>
      </c>
      <c r="AT91" s="1652">
        <v>0</v>
      </c>
      <c r="AU91" s="1652">
        <v>0</v>
      </c>
      <c r="AV91" s="1652">
        <v>370.84340724800461</v>
      </c>
      <c r="AW91" s="1652"/>
      <c r="AX91" s="1652">
        <v>63.315816044104018</v>
      </c>
      <c r="AY91" s="1652">
        <v>56.659421923036312</v>
      </c>
      <c r="AZ91" s="1652">
        <v>2.0798368935168468E-2</v>
      </c>
      <c r="BA91" s="1652">
        <v>0</v>
      </c>
      <c r="BB91" s="1652">
        <v>5.8534293828708526</v>
      </c>
      <c r="BC91" s="1652">
        <v>0</v>
      </c>
      <c r="BD91" s="1652">
        <v>125.84946571894636</v>
      </c>
      <c r="BE91" s="1652"/>
      <c r="BF91" s="1653">
        <v>723.15524458141556</v>
      </c>
      <c r="BG91" s="1653">
        <v>1628.9609359267813</v>
      </c>
      <c r="BH91" s="1653">
        <v>208.35429710163652</v>
      </c>
      <c r="BI91" s="1653">
        <v>7.7518778914862185</v>
      </c>
      <c r="BJ91" s="1653">
        <v>168.28635877814926</v>
      </c>
      <c r="BK91" s="1653">
        <v>40.145434438907877</v>
      </c>
      <c r="BL91" s="1652">
        <v>2776.6541487183772</v>
      </c>
      <c r="BM91" s="1652"/>
    </row>
    <row r="92" spans="1:65" ht="14.25">
      <c r="A92" s="1655" t="s">
        <v>1582</v>
      </c>
      <c r="B92" s="1652">
        <v>55.485216176712996</v>
      </c>
      <c r="C92" s="1652">
        <v>53.43469564289822</v>
      </c>
      <c r="D92" s="1652">
        <v>7.908310756681221</v>
      </c>
      <c r="E92" s="1652">
        <v>1.4976549918464012E-3</v>
      </c>
      <c r="F92" s="1652">
        <v>5.5202860693807123</v>
      </c>
      <c r="G92" s="1652">
        <v>7.7560574520022024E-3</v>
      </c>
      <c r="H92" s="1652">
        <v>122.357762358117</v>
      </c>
      <c r="I92" s="1652"/>
      <c r="J92" s="1652">
        <v>88.649790202254266</v>
      </c>
      <c r="K92" s="1652">
        <v>0</v>
      </c>
      <c r="L92" s="1652">
        <v>0</v>
      </c>
      <c r="M92" s="1652">
        <v>0</v>
      </c>
      <c r="N92" s="1652">
        <v>0</v>
      </c>
      <c r="O92" s="1652">
        <v>0</v>
      </c>
      <c r="P92" s="1652">
        <v>88.649790202254266</v>
      </c>
      <c r="Q92" s="1652"/>
      <c r="R92" s="1652">
        <v>38.044383374023994</v>
      </c>
      <c r="S92" s="1652">
        <v>0.12448363197914297</v>
      </c>
      <c r="T92" s="1652">
        <v>0</v>
      </c>
      <c r="U92" s="1652">
        <v>0</v>
      </c>
      <c r="V92" s="1652">
        <v>1.2860282092234753E-2</v>
      </c>
      <c r="W92" s="1652">
        <v>0</v>
      </c>
      <c r="X92" s="1652">
        <v>38.181727288095374</v>
      </c>
      <c r="Y92" s="1652"/>
      <c r="Z92" s="1652">
        <v>26.582367014646451</v>
      </c>
      <c r="AA92" s="1652">
        <v>100.73873910345056</v>
      </c>
      <c r="AB92" s="1652">
        <v>3.9294275425963083</v>
      </c>
      <c r="AC92" s="1652">
        <v>1.4149947288076083E-2</v>
      </c>
      <c r="AD92" s="1652">
        <v>10.40722046657088</v>
      </c>
      <c r="AE92" s="1652">
        <v>7.3279763835205472E-2</v>
      </c>
      <c r="AF92" s="1652">
        <v>141.7451838383875</v>
      </c>
      <c r="AG92" s="1652"/>
      <c r="AH92" s="1652">
        <v>95.854769073142165</v>
      </c>
      <c r="AI92" s="1652">
        <v>866.0238616183575</v>
      </c>
      <c r="AJ92" s="1652">
        <v>98.991049498285989</v>
      </c>
      <c r="AK92" s="1652">
        <v>2.9600297128571582</v>
      </c>
      <c r="AL92" s="1652">
        <v>89.46807690254883</v>
      </c>
      <c r="AM92" s="1652">
        <v>15.329405395463926</v>
      </c>
      <c r="AN92" s="1652">
        <v>1168.6271922006556</v>
      </c>
      <c r="AO92" s="1652"/>
      <c r="AP92" s="1652">
        <v>133.8278959309871</v>
      </c>
      <c r="AQ92" s="1652">
        <v>0</v>
      </c>
      <c r="AR92" s="1652">
        <v>0</v>
      </c>
      <c r="AS92" s="1652">
        <v>0</v>
      </c>
      <c r="AT92" s="1652">
        <v>0</v>
      </c>
      <c r="AU92" s="1652">
        <v>0</v>
      </c>
      <c r="AV92" s="1652">
        <v>133.8278959309871</v>
      </c>
      <c r="AW92" s="1652"/>
      <c r="AX92" s="1652">
        <v>75.820453691258749</v>
      </c>
      <c r="AY92" s="1652">
        <v>7.9607954821780691</v>
      </c>
      <c r="AZ92" s="1652">
        <v>1.4353494728671907</v>
      </c>
      <c r="BA92" s="1652">
        <v>0</v>
      </c>
      <c r="BB92" s="1652">
        <v>0.82242198393240351</v>
      </c>
      <c r="BC92" s="1652">
        <v>0</v>
      </c>
      <c r="BD92" s="1652">
        <v>86.039020630236408</v>
      </c>
      <c r="BE92" s="1652"/>
      <c r="BF92" s="1653">
        <v>514.26487546302576</v>
      </c>
      <c r="BG92" s="1653">
        <v>1028.2825754788635</v>
      </c>
      <c r="BH92" s="1653">
        <v>112.26413727043071</v>
      </c>
      <c r="BI92" s="1653">
        <v>2.9756773151370806</v>
      </c>
      <c r="BJ92" s="1653">
        <v>106.23086570452506</v>
      </c>
      <c r="BK92" s="1653">
        <v>15.410441216751133</v>
      </c>
      <c r="BL92" s="1652">
        <v>1779.4285724487331</v>
      </c>
      <c r="BM92" s="1652"/>
    </row>
    <row r="93" spans="1:65" ht="14.25">
      <c r="A93" s="1655" t="s">
        <v>1583</v>
      </c>
      <c r="B93" s="1652">
        <v>39.794781611868892</v>
      </c>
      <c r="C93" s="1652">
        <v>17.813994214945229</v>
      </c>
      <c r="D93" s="1652">
        <v>0.89661856187907518</v>
      </c>
      <c r="E93" s="1652">
        <v>0.13780826082159478</v>
      </c>
      <c r="F93" s="1652">
        <v>1.840346294137833</v>
      </c>
      <c r="G93" s="1652">
        <v>0.71368158495238676</v>
      </c>
      <c r="H93" s="1652">
        <v>61.197230528605012</v>
      </c>
      <c r="I93" s="1652"/>
      <c r="J93" s="1652">
        <v>14.799607785102491</v>
      </c>
      <c r="K93" s="1652">
        <v>0</v>
      </c>
      <c r="L93" s="1652">
        <v>0</v>
      </c>
      <c r="M93" s="1652">
        <v>0</v>
      </c>
      <c r="N93" s="1652">
        <v>0</v>
      </c>
      <c r="O93" s="1652">
        <v>0</v>
      </c>
      <c r="P93" s="1652">
        <v>14.799607785102491</v>
      </c>
      <c r="Q93" s="1652"/>
      <c r="R93" s="1652">
        <v>1.23752368758719</v>
      </c>
      <c r="S93" s="1652">
        <v>0</v>
      </c>
      <c r="T93" s="1652">
        <v>0</v>
      </c>
      <c r="U93" s="1652">
        <v>0</v>
      </c>
      <c r="V93" s="1652">
        <v>0</v>
      </c>
      <c r="W93" s="1652">
        <v>0</v>
      </c>
      <c r="X93" s="1652">
        <v>1.23752368758719</v>
      </c>
      <c r="Y93" s="1652"/>
      <c r="Z93" s="1652">
        <v>1.5160547724788751</v>
      </c>
      <c r="AA93" s="1652">
        <v>153.51023441764556</v>
      </c>
      <c r="AB93" s="1652">
        <v>6.7019730571145608</v>
      </c>
      <c r="AC93" s="1652">
        <v>1.030078218700436</v>
      </c>
      <c r="AD93" s="1652">
        <v>15.858991959575679</v>
      </c>
      <c r="AE93" s="1652">
        <v>5.3345703034361165</v>
      </c>
      <c r="AF93" s="1652">
        <v>183.95190272895124</v>
      </c>
      <c r="AG93" s="1652"/>
      <c r="AH93" s="1652">
        <v>39.46796407550972</v>
      </c>
      <c r="AI93" s="1652">
        <v>865.33179908240618</v>
      </c>
      <c r="AJ93" s="1652">
        <v>37.535580093268003</v>
      </c>
      <c r="AK93" s="1652">
        <v>6.2560258747424786</v>
      </c>
      <c r="AL93" s="1652">
        <v>89.396580599811671</v>
      </c>
      <c r="AM93" s="1652">
        <v>32.398714236510493</v>
      </c>
      <c r="AN93" s="1652">
        <v>1070.3866639622483</v>
      </c>
      <c r="AO93" s="1652"/>
      <c r="AP93" s="1652">
        <v>217.33145993414499</v>
      </c>
      <c r="AQ93" s="1652">
        <v>0</v>
      </c>
      <c r="AR93" s="1652">
        <v>0</v>
      </c>
      <c r="AS93" s="1652">
        <v>0</v>
      </c>
      <c r="AT93" s="1652">
        <v>0</v>
      </c>
      <c r="AU93" s="1652">
        <v>0</v>
      </c>
      <c r="AV93" s="1652">
        <v>217.33145993414499</v>
      </c>
      <c r="AW93" s="1652"/>
      <c r="AX93" s="1652">
        <v>30.192493293028381</v>
      </c>
      <c r="AY93" s="1652">
        <v>0</v>
      </c>
      <c r="AZ93" s="1652">
        <v>0</v>
      </c>
      <c r="BA93" s="1652">
        <v>0</v>
      </c>
      <c r="BB93" s="1652">
        <v>0</v>
      </c>
      <c r="BC93" s="1652">
        <v>0</v>
      </c>
      <c r="BD93" s="1652">
        <v>30.192493293028381</v>
      </c>
      <c r="BE93" s="1652"/>
      <c r="BF93" s="1653">
        <v>344.33988515972055</v>
      </c>
      <c r="BG93" s="1653">
        <v>1036.656027714997</v>
      </c>
      <c r="BH93" s="1653">
        <v>45.13417171226164</v>
      </c>
      <c r="BI93" s="1653">
        <v>7.4239123542645089</v>
      </c>
      <c r="BJ93" s="1653">
        <v>107.09591885352518</v>
      </c>
      <c r="BK93" s="1653">
        <v>38.446966124898992</v>
      </c>
      <c r="BL93" s="1652">
        <v>1579.0968819196678</v>
      </c>
      <c r="BM93" s="1652"/>
    </row>
    <row r="94" spans="1:65">
      <c r="A94" s="1654" t="s">
        <v>1584</v>
      </c>
      <c r="B94" s="1652">
        <v>325.11521233060193</v>
      </c>
      <c r="C94" s="1652">
        <v>322.06700297405195</v>
      </c>
      <c r="D94" s="1652">
        <v>7.6544985149783225</v>
      </c>
      <c r="E94" s="1652">
        <v>0</v>
      </c>
      <c r="F94" s="1652">
        <v>0.18040265894925456</v>
      </c>
      <c r="G94" s="1652">
        <v>0</v>
      </c>
      <c r="H94" s="1652">
        <v>655.01711647858144</v>
      </c>
      <c r="I94" s="1652"/>
      <c r="J94" s="1652">
        <v>5.6153512851007958</v>
      </c>
      <c r="K94" s="1652">
        <v>0</v>
      </c>
      <c r="L94" s="1652">
        <v>0</v>
      </c>
      <c r="M94" s="1652">
        <v>0</v>
      </c>
      <c r="N94" s="1652">
        <v>0</v>
      </c>
      <c r="O94" s="1652">
        <v>0</v>
      </c>
      <c r="P94" s="1652">
        <v>5.6153512851007958</v>
      </c>
      <c r="Q94" s="1652"/>
      <c r="R94" s="1652">
        <v>101.58102961618822</v>
      </c>
      <c r="S94" s="1652">
        <v>7.9311904878786116E-2</v>
      </c>
      <c r="T94" s="1652">
        <v>0</v>
      </c>
      <c r="U94" s="1652">
        <v>0</v>
      </c>
      <c r="V94" s="1652">
        <v>4.442578219544004E-5</v>
      </c>
      <c r="W94" s="1652">
        <v>0</v>
      </c>
      <c r="X94" s="1652">
        <v>101.6603859468492</v>
      </c>
      <c r="Y94" s="1652"/>
      <c r="Z94" s="1652">
        <v>51.565093036402743</v>
      </c>
      <c r="AA94" s="1652">
        <v>395.15686493755408</v>
      </c>
      <c r="AB94" s="1652">
        <v>16.65840601244378</v>
      </c>
      <c r="AC94" s="1652">
        <v>1.5683765907253182</v>
      </c>
      <c r="AD94" s="1652">
        <v>0.22134322510067772</v>
      </c>
      <c r="AE94" s="1652">
        <v>5.576944322584148</v>
      </c>
      <c r="AF94" s="1652">
        <v>470.74702812481075</v>
      </c>
      <c r="AG94" s="1652"/>
      <c r="AH94" s="1652">
        <v>68.198472708445181</v>
      </c>
      <c r="AI94" s="1652">
        <v>817.08798362149219</v>
      </c>
      <c r="AJ94" s="1652">
        <v>41.850853664497023</v>
      </c>
      <c r="AK94" s="1652">
        <v>4.6827993802923613</v>
      </c>
      <c r="AL94" s="1652">
        <v>0.45768378467718462</v>
      </c>
      <c r="AM94" s="1652">
        <v>16.651428982145461</v>
      </c>
      <c r="AN94" s="1652">
        <v>948.92922214154942</v>
      </c>
      <c r="AO94" s="1652"/>
      <c r="AP94" s="1652">
        <v>305.10411951605573</v>
      </c>
      <c r="AQ94" s="1652">
        <v>0</v>
      </c>
      <c r="AR94" s="1652">
        <v>0</v>
      </c>
      <c r="AS94" s="1652">
        <v>0</v>
      </c>
      <c r="AT94" s="1652">
        <v>0</v>
      </c>
      <c r="AU94" s="1652">
        <v>0</v>
      </c>
      <c r="AV94" s="1652">
        <v>305.10411951605573</v>
      </c>
      <c r="AW94" s="1652"/>
      <c r="AX94" s="1652">
        <v>93.961769155309142</v>
      </c>
      <c r="AY94" s="1652">
        <v>13.488681378771089</v>
      </c>
      <c r="AZ94" s="1652">
        <v>0.95680694479295991</v>
      </c>
      <c r="BA94" s="1652">
        <v>0</v>
      </c>
      <c r="BB94" s="1652">
        <v>7.5555519937745806E-3</v>
      </c>
      <c r="BC94" s="1652">
        <v>0</v>
      </c>
      <c r="BD94" s="1652">
        <v>108.41481303086697</v>
      </c>
      <c r="BE94" s="1652"/>
      <c r="BF94" s="1653">
        <v>951.14104764810372</v>
      </c>
      <c r="BG94" s="1653">
        <v>1547.8798448167481</v>
      </c>
      <c r="BH94" s="1653">
        <v>67.120565136712088</v>
      </c>
      <c r="BI94" s="1653">
        <v>6.2511759710176795</v>
      </c>
      <c r="BJ94" s="1653">
        <v>0.86702964650308689</v>
      </c>
      <c r="BK94" s="1653">
        <v>22.228373304729608</v>
      </c>
      <c r="BL94" s="1652">
        <v>2595.4880365238146</v>
      </c>
      <c r="BM94" s="1652"/>
    </row>
    <row r="95" spans="1:65">
      <c r="A95" s="1654" t="s">
        <v>71</v>
      </c>
      <c r="B95" s="1652">
        <v>31.341281645352527</v>
      </c>
      <c r="C95" s="1652">
        <v>10.247249870389615</v>
      </c>
      <c r="D95" s="1652">
        <v>2.2724975654196608E-2</v>
      </c>
      <c r="E95" s="1652">
        <v>6.7868293031843288E-2</v>
      </c>
      <c r="F95" s="1652">
        <v>5.7398960665480834E-3</v>
      </c>
      <c r="G95" s="1652">
        <v>0.24133087279272264</v>
      </c>
      <c r="H95" s="1652">
        <v>41.926195553287457</v>
      </c>
      <c r="I95" s="1652"/>
      <c r="J95" s="1652">
        <v>14.297021813234704</v>
      </c>
      <c r="K95" s="1652">
        <v>0</v>
      </c>
      <c r="L95" s="1652">
        <v>0</v>
      </c>
      <c r="M95" s="1652">
        <v>0</v>
      </c>
      <c r="N95" s="1652">
        <v>0</v>
      </c>
      <c r="O95" s="1652">
        <v>0</v>
      </c>
      <c r="P95" s="1652">
        <v>14.297021813234704</v>
      </c>
      <c r="Q95" s="1652"/>
      <c r="R95" s="1652">
        <v>18.086029036705902</v>
      </c>
      <c r="S95" s="1652">
        <v>1.9532611943272405E-4</v>
      </c>
      <c r="T95" s="1652">
        <v>0</v>
      </c>
      <c r="U95" s="1652">
        <v>0</v>
      </c>
      <c r="V95" s="1652">
        <v>1.0941000159132125E-7</v>
      </c>
      <c r="W95" s="1652">
        <v>0</v>
      </c>
      <c r="X95" s="1652">
        <v>18.086224472235337</v>
      </c>
      <c r="Y95" s="1652"/>
      <c r="Z95" s="1652">
        <v>43.175351156927547</v>
      </c>
      <c r="AA95" s="1652">
        <v>46.710801124497408</v>
      </c>
      <c r="AB95" s="1652">
        <v>6.8299231793835249E-2</v>
      </c>
      <c r="AC95" s="1652">
        <v>0.26560605248089969</v>
      </c>
      <c r="AD95" s="1652">
        <v>2.6164595089513357E-2</v>
      </c>
      <c r="AE95" s="1652">
        <v>0.94446077248724181</v>
      </c>
      <c r="AF95" s="1652">
        <v>91.190682933276449</v>
      </c>
      <c r="AG95" s="1652"/>
      <c r="AH95" s="1652">
        <v>78.777074423188196</v>
      </c>
      <c r="AI95" s="1652">
        <v>463.64428644506745</v>
      </c>
      <c r="AJ95" s="1652">
        <v>55.499456726742117</v>
      </c>
      <c r="AK95" s="1652">
        <v>0.43611271664917561</v>
      </c>
      <c r="AL95" s="1652">
        <v>0.25970577957052887</v>
      </c>
      <c r="AM95" s="1652">
        <v>1.5507604190895088</v>
      </c>
      <c r="AN95" s="1652">
        <v>600.16739651030696</v>
      </c>
      <c r="AO95" s="1652"/>
      <c r="AP95" s="1652">
        <v>134.44527674176717</v>
      </c>
      <c r="AQ95" s="1652">
        <v>0</v>
      </c>
      <c r="AR95" s="1652">
        <v>0</v>
      </c>
      <c r="AS95" s="1652">
        <v>0</v>
      </c>
      <c r="AT95" s="1652">
        <v>0</v>
      </c>
      <c r="AU95" s="1652">
        <v>0</v>
      </c>
      <c r="AV95" s="1652">
        <v>134.44527674176717</v>
      </c>
      <c r="AW95" s="1652"/>
      <c r="AX95" s="1652">
        <v>61.946273463482868</v>
      </c>
      <c r="AY95" s="1652">
        <v>1.771093638124571</v>
      </c>
      <c r="AZ95" s="1652">
        <v>6.8761277567358512</v>
      </c>
      <c r="BA95" s="1652">
        <v>0</v>
      </c>
      <c r="BB95" s="1652">
        <v>9.9206065388674283E-4</v>
      </c>
      <c r="BC95" s="1652">
        <v>0</v>
      </c>
      <c r="BD95" s="1652">
        <v>70.594486918997177</v>
      </c>
      <c r="BE95" s="1652"/>
      <c r="BF95" s="1653">
        <v>382.06830828065893</v>
      </c>
      <c r="BG95" s="1653">
        <v>522.37362640419849</v>
      </c>
      <c r="BH95" s="1653">
        <v>62.466608690925995</v>
      </c>
      <c r="BI95" s="1653">
        <v>0.76958706216191852</v>
      </c>
      <c r="BJ95" s="1653">
        <v>0.29260244079047865</v>
      </c>
      <c r="BK95" s="1653">
        <v>2.736552064369473</v>
      </c>
      <c r="BL95" s="1652">
        <v>970.70728494310526</v>
      </c>
      <c r="BM95" s="1652"/>
    </row>
    <row r="96" spans="1:65">
      <c r="A96" s="1654" t="s">
        <v>1585</v>
      </c>
      <c r="B96" s="1652">
        <v>412.22124638777865</v>
      </c>
      <c r="C96" s="1652">
        <v>60.073568230448593</v>
      </c>
      <c r="D96" s="1652">
        <v>0</v>
      </c>
      <c r="E96" s="1652">
        <v>0</v>
      </c>
      <c r="F96" s="1652">
        <v>3.3649617443782448E-2</v>
      </c>
      <c r="G96" s="1652">
        <v>0</v>
      </c>
      <c r="H96" s="1652">
        <v>472.32846423567099</v>
      </c>
      <c r="I96" s="1652"/>
      <c r="J96" s="1652">
        <v>116.54931802338281</v>
      </c>
      <c r="K96" s="1652">
        <v>0</v>
      </c>
      <c r="L96" s="1652">
        <v>0</v>
      </c>
      <c r="M96" s="1652">
        <v>0</v>
      </c>
      <c r="N96" s="1652">
        <v>0</v>
      </c>
      <c r="O96" s="1652">
        <v>0</v>
      </c>
      <c r="P96" s="1652">
        <v>116.54931802338281</v>
      </c>
      <c r="Q96" s="1652"/>
      <c r="R96" s="1652">
        <v>268.90861727962601</v>
      </c>
      <c r="S96" s="1652">
        <v>31.105825013102177</v>
      </c>
      <c r="T96" s="1652">
        <v>0</v>
      </c>
      <c r="U96" s="1652">
        <v>0</v>
      </c>
      <c r="V96" s="1652">
        <v>1.7423621449434774E-2</v>
      </c>
      <c r="W96" s="1652">
        <v>0</v>
      </c>
      <c r="X96" s="1652">
        <v>300.03186591417762</v>
      </c>
      <c r="Y96" s="1652"/>
      <c r="Z96" s="1652">
        <v>79.032525922032846</v>
      </c>
      <c r="AA96" s="1652">
        <v>106.49284193161984</v>
      </c>
      <c r="AB96" s="1652">
        <v>0</v>
      </c>
      <c r="AC96" s="1652">
        <v>0</v>
      </c>
      <c r="AD96" s="1652">
        <v>5.9650916319032896E-2</v>
      </c>
      <c r="AE96" s="1652">
        <v>0</v>
      </c>
      <c r="AF96" s="1652">
        <v>185.58501876997173</v>
      </c>
      <c r="AG96" s="1652"/>
      <c r="AH96" s="1652">
        <v>389.03064423405215</v>
      </c>
      <c r="AI96" s="1652">
        <v>846.53662931288522</v>
      </c>
      <c r="AJ96" s="1652">
        <v>63.357413811201589</v>
      </c>
      <c r="AK96" s="1652">
        <v>0</v>
      </c>
      <c r="AL96" s="1652">
        <v>0.47417915345487288</v>
      </c>
      <c r="AM96" s="1652">
        <v>0</v>
      </c>
      <c r="AN96" s="1652">
        <v>1299.398866511594</v>
      </c>
      <c r="AO96" s="1652"/>
      <c r="AP96" s="1652">
        <v>1175.8499669546154</v>
      </c>
      <c r="AQ96" s="1652">
        <v>0</v>
      </c>
      <c r="AR96" s="1652">
        <v>0</v>
      </c>
      <c r="AS96" s="1652">
        <v>0</v>
      </c>
      <c r="AT96" s="1652">
        <v>0</v>
      </c>
      <c r="AU96" s="1652">
        <v>0</v>
      </c>
      <c r="AV96" s="1652">
        <v>1175.8499669546154</v>
      </c>
      <c r="AW96" s="1652"/>
      <c r="AX96" s="1652">
        <v>269.83280578374428</v>
      </c>
      <c r="AY96" s="1652">
        <v>8.2174642730020988</v>
      </c>
      <c r="AZ96" s="1652">
        <v>1.2748553173462505</v>
      </c>
      <c r="BA96" s="1652">
        <v>0</v>
      </c>
      <c r="BB96" s="1652">
        <v>4.6029316601226581E-3</v>
      </c>
      <c r="BC96" s="1652">
        <v>0</v>
      </c>
      <c r="BD96" s="1652">
        <v>279.32972830575278</v>
      </c>
      <c r="BE96" s="1652"/>
      <c r="BF96" s="1653">
        <v>2711.425124585232</v>
      </c>
      <c r="BG96" s="1653">
        <v>1052.4263287610581</v>
      </c>
      <c r="BH96" s="1653">
        <v>64.632269128547833</v>
      </c>
      <c r="BI96" s="1653">
        <v>0</v>
      </c>
      <c r="BJ96" s="1653">
        <v>0.58950624032724575</v>
      </c>
      <c r="BK96" s="1653">
        <v>0</v>
      </c>
      <c r="BL96" s="1652">
        <v>3829.0732287151654</v>
      </c>
      <c r="BM96" s="1652"/>
    </row>
    <row r="97" spans="1:65">
      <c r="A97" s="1654" t="s">
        <v>1586</v>
      </c>
      <c r="B97" s="1652">
        <v>37.092919337953369</v>
      </c>
      <c r="C97" s="1652">
        <v>45.868748897742321</v>
      </c>
      <c r="D97" s="1652">
        <v>0</v>
      </c>
      <c r="E97" s="1652">
        <v>0</v>
      </c>
      <c r="F97" s="1652">
        <v>2.5692927829974205E-2</v>
      </c>
      <c r="G97" s="1652">
        <v>0</v>
      </c>
      <c r="H97" s="1652">
        <v>82.987361163525676</v>
      </c>
      <c r="I97" s="1652"/>
      <c r="J97" s="1652">
        <v>11.142045590246116</v>
      </c>
      <c r="K97" s="1652">
        <v>0</v>
      </c>
      <c r="L97" s="1652">
        <v>0</v>
      </c>
      <c r="M97" s="1652">
        <v>0</v>
      </c>
      <c r="N97" s="1652">
        <v>0</v>
      </c>
      <c r="O97" s="1652">
        <v>0</v>
      </c>
      <c r="P97" s="1652">
        <v>11.142045590246116</v>
      </c>
      <c r="Q97" s="1652"/>
      <c r="R97" s="1652">
        <v>44.698043497132858</v>
      </c>
      <c r="S97" s="1652">
        <v>0</v>
      </c>
      <c r="T97" s="1652">
        <v>0</v>
      </c>
      <c r="U97" s="1652">
        <v>0</v>
      </c>
      <c r="V97" s="1652">
        <v>0</v>
      </c>
      <c r="W97" s="1652">
        <v>0</v>
      </c>
      <c r="X97" s="1652">
        <v>44.698043497132858</v>
      </c>
      <c r="Y97" s="1652"/>
      <c r="Z97" s="1652">
        <v>3.9949931703547268</v>
      </c>
      <c r="AA97" s="1652">
        <v>149.88561703130469</v>
      </c>
      <c r="AB97" s="1652">
        <v>2.5091740138704188</v>
      </c>
      <c r="AC97" s="1652">
        <v>0</v>
      </c>
      <c r="AD97" s="1652">
        <v>8.3956951817493602E-2</v>
      </c>
      <c r="AE97" s="1652">
        <v>0</v>
      </c>
      <c r="AF97" s="1652">
        <v>156.47374116734733</v>
      </c>
      <c r="AG97" s="1652"/>
      <c r="AH97" s="1652">
        <v>94.758131818215062</v>
      </c>
      <c r="AI97" s="1652">
        <v>276.65985132969763</v>
      </c>
      <c r="AJ97" s="1652">
        <v>3.739887491536392</v>
      </c>
      <c r="AK97" s="1652">
        <v>0</v>
      </c>
      <c r="AL97" s="1652">
        <v>0.15496829027344985</v>
      </c>
      <c r="AM97" s="1652">
        <v>0</v>
      </c>
      <c r="AN97" s="1652">
        <v>375.31283892972255</v>
      </c>
      <c r="AO97" s="1652"/>
      <c r="AP97" s="1652">
        <v>146.19356116579397</v>
      </c>
      <c r="AQ97" s="1652">
        <v>0</v>
      </c>
      <c r="AR97" s="1652">
        <v>0</v>
      </c>
      <c r="AS97" s="1652">
        <v>0</v>
      </c>
      <c r="AT97" s="1652">
        <v>0</v>
      </c>
      <c r="AU97" s="1652">
        <v>0</v>
      </c>
      <c r="AV97" s="1652">
        <v>146.19356116579397</v>
      </c>
      <c r="AW97" s="1652"/>
      <c r="AX97" s="1652">
        <v>98.324161558237762</v>
      </c>
      <c r="AY97" s="1652">
        <v>60.472741102190248</v>
      </c>
      <c r="AZ97" s="1652">
        <v>0</v>
      </c>
      <c r="BA97" s="1652">
        <v>0</v>
      </c>
      <c r="BB97" s="1652">
        <v>3.387321019553171E-2</v>
      </c>
      <c r="BC97" s="1652">
        <v>0</v>
      </c>
      <c r="BD97" s="1652">
        <v>158.83077587062354</v>
      </c>
      <c r="BE97" s="1652"/>
      <c r="BF97" s="1653">
        <v>436.20385613793383</v>
      </c>
      <c r="BG97" s="1653">
        <v>532.88695836093495</v>
      </c>
      <c r="BH97" s="1653">
        <v>6.2490615054068108</v>
      </c>
      <c r="BI97" s="1653">
        <v>0</v>
      </c>
      <c r="BJ97" s="1653">
        <v>0.29849138011644938</v>
      </c>
      <c r="BK97" s="1653">
        <v>0</v>
      </c>
      <c r="BL97" s="1652">
        <v>975.63836738439204</v>
      </c>
      <c r="BM97" s="1652"/>
    </row>
    <row r="98" spans="1:65">
      <c r="A98" s="1656" t="s">
        <v>1587</v>
      </c>
      <c r="B98" s="1652">
        <v>62.021932367031972</v>
      </c>
      <c r="C98" s="1652">
        <v>93.955076651355554</v>
      </c>
      <c r="D98" s="1652">
        <v>22.076990848078431</v>
      </c>
      <c r="E98" s="1652">
        <v>0</v>
      </c>
      <c r="F98" s="1652">
        <v>5.2628010610112581E-2</v>
      </c>
      <c r="G98" s="1652">
        <v>0</v>
      </c>
      <c r="H98" s="1652">
        <v>178.10662787707605</v>
      </c>
      <c r="I98" s="1652"/>
      <c r="J98" s="1652">
        <v>34.362890713404745</v>
      </c>
      <c r="K98" s="1652">
        <v>0</v>
      </c>
      <c r="L98" s="1652">
        <v>0</v>
      </c>
      <c r="M98" s="1652">
        <v>0</v>
      </c>
      <c r="N98" s="1652">
        <v>0</v>
      </c>
      <c r="O98" s="1652">
        <v>0</v>
      </c>
      <c r="P98" s="1652">
        <v>34.362890713404745</v>
      </c>
      <c r="Q98" s="1652"/>
      <c r="R98" s="1652">
        <v>53.251897414040684</v>
      </c>
      <c r="S98" s="1652">
        <v>0</v>
      </c>
      <c r="T98" s="1652">
        <v>0</v>
      </c>
      <c r="U98" s="1652">
        <v>0</v>
      </c>
      <c r="V98" s="1652">
        <v>0</v>
      </c>
      <c r="W98" s="1652">
        <v>0</v>
      </c>
      <c r="X98" s="1652">
        <v>53.251897414040684</v>
      </c>
      <c r="Y98" s="1652"/>
      <c r="Z98" s="1652">
        <v>8.8654739324571423</v>
      </c>
      <c r="AA98" s="1652">
        <v>36.162770091610312</v>
      </c>
      <c r="AB98" s="1652">
        <v>61.805339656366527</v>
      </c>
      <c r="AC98" s="1652">
        <v>0</v>
      </c>
      <c r="AD98" s="1652">
        <v>2.0256219417866563E-2</v>
      </c>
      <c r="AE98" s="1652">
        <v>0</v>
      </c>
      <c r="AF98" s="1652">
        <v>106.85383989985183</v>
      </c>
      <c r="AG98" s="1652"/>
      <c r="AH98" s="1652">
        <v>137.69201179058425</v>
      </c>
      <c r="AI98" s="1652">
        <v>950.69990205691784</v>
      </c>
      <c r="AJ98" s="1652">
        <v>285.97546983030264</v>
      </c>
      <c r="AK98" s="1652">
        <v>0</v>
      </c>
      <c r="AL98" s="1652">
        <v>0.53252518454267694</v>
      </c>
      <c r="AM98" s="1652">
        <v>0</v>
      </c>
      <c r="AN98" s="1652">
        <v>1374.8999088623475</v>
      </c>
      <c r="AO98" s="1652"/>
      <c r="AP98" s="1652">
        <v>418.75271154681968</v>
      </c>
      <c r="AQ98" s="1652">
        <v>0</v>
      </c>
      <c r="AR98" s="1652">
        <v>0</v>
      </c>
      <c r="AS98" s="1652">
        <v>0</v>
      </c>
      <c r="AT98" s="1652">
        <v>0</v>
      </c>
      <c r="AU98" s="1652">
        <v>0</v>
      </c>
      <c r="AV98" s="1652">
        <v>418.75271154681968</v>
      </c>
      <c r="AW98" s="1652"/>
      <c r="AX98" s="1652">
        <v>255.52684850935677</v>
      </c>
      <c r="AY98" s="1652">
        <v>0</v>
      </c>
      <c r="AZ98" s="1652">
        <v>0.36525456046773302</v>
      </c>
      <c r="BA98" s="1652">
        <v>0</v>
      </c>
      <c r="BB98" s="1652">
        <v>0</v>
      </c>
      <c r="BC98" s="1652">
        <v>0</v>
      </c>
      <c r="BD98" s="1652">
        <v>255.89210306982451</v>
      </c>
      <c r="BE98" s="1652"/>
      <c r="BF98" s="1653">
        <v>970.47376627369522</v>
      </c>
      <c r="BG98" s="1653">
        <v>1080.8177487998837</v>
      </c>
      <c r="BH98" s="1653">
        <v>370.22305489521534</v>
      </c>
      <c r="BI98" s="1653">
        <v>0</v>
      </c>
      <c r="BJ98" s="1653">
        <v>0.60540941457065611</v>
      </c>
      <c r="BK98" s="1653">
        <v>0</v>
      </c>
      <c r="BL98" s="1652">
        <v>2422.1199793833648</v>
      </c>
      <c r="BM98" s="1652"/>
    </row>
    <row r="99" spans="1:65" ht="13.5" thickBot="1">
      <c r="A99" s="1657" t="s">
        <v>15</v>
      </c>
      <c r="B99" s="1658">
        <v>1098.6004975578999</v>
      </c>
      <c r="C99" s="1658">
        <v>778.43630515053508</v>
      </c>
      <c r="D99" s="1658">
        <v>38.559715676155705</v>
      </c>
      <c r="E99" s="1658">
        <v>0.20717420884528448</v>
      </c>
      <c r="F99" s="1658">
        <v>23.324240888682962</v>
      </c>
      <c r="G99" s="1658">
        <v>0.96276851519711171</v>
      </c>
      <c r="H99" s="1658">
        <v>1940.090701997316</v>
      </c>
      <c r="I99" s="1658"/>
      <c r="J99" s="1658">
        <v>496.66174423409984</v>
      </c>
      <c r="K99" s="1658">
        <v>0</v>
      </c>
      <c r="L99" s="1658">
        <v>0</v>
      </c>
      <c r="M99" s="1658">
        <v>0</v>
      </c>
      <c r="N99" s="1658">
        <v>0</v>
      </c>
      <c r="O99" s="1658">
        <v>0</v>
      </c>
      <c r="P99" s="1658">
        <v>496.66174423409984</v>
      </c>
      <c r="Q99" s="1658"/>
      <c r="R99" s="1658">
        <v>731.5548471508946</v>
      </c>
      <c r="S99" s="1658">
        <v>31.30981587607954</v>
      </c>
      <c r="T99" s="1658">
        <v>0</v>
      </c>
      <c r="U99" s="1658">
        <v>0</v>
      </c>
      <c r="V99" s="1658">
        <v>3.0328438733866557E-2</v>
      </c>
      <c r="W99" s="1658">
        <v>0</v>
      </c>
      <c r="X99" s="1658">
        <v>762.89499146570802</v>
      </c>
      <c r="Y99" s="1658"/>
      <c r="Z99" s="1658">
        <v>290.51747650186991</v>
      </c>
      <c r="AA99" s="1658">
        <v>1368.6337025423898</v>
      </c>
      <c r="AB99" s="1658">
        <v>94.071906353131055</v>
      </c>
      <c r="AC99" s="1658">
        <v>3.4324284953688706</v>
      </c>
      <c r="AD99" s="1658">
        <v>54.928474821605533</v>
      </c>
      <c r="AE99" s="1658">
        <v>13.922645045037948</v>
      </c>
      <c r="AF99" s="1658">
        <v>1825.5066337594033</v>
      </c>
      <c r="AG99" s="1658"/>
      <c r="AH99" s="1658">
        <v>1174.6690676838225</v>
      </c>
      <c r="AI99" s="1658">
        <v>7006.366994925067</v>
      </c>
      <c r="AJ99" s="1658">
        <v>913.64859554029863</v>
      </c>
      <c r="AK99" s="1658">
        <v>23.413613788147163</v>
      </c>
      <c r="AL99" s="1658">
        <v>299.7660882103246</v>
      </c>
      <c r="AM99" s="1658">
        <v>110.77089618077743</v>
      </c>
      <c r="AN99" s="1658">
        <v>9528.6352563284363</v>
      </c>
      <c r="AO99" s="1658"/>
      <c r="AP99" s="1658">
        <v>3353.7845697317061</v>
      </c>
      <c r="AQ99" s="1658">
        <v>0</v>
      </c>
      <c r="AR99" s="1658">
        <v>0</v>
      </c>
      <c r="AS99" s="1658">
        <v>0</v>
      </c>
      <c r="AT99" s="1658">
        <v>0</v>
      </c>
      <c r="AU99" s="1658">
        <v>0</v>
      </c>
      <c r="AV99" s="1658">
        <v>3353.7845697317061</v>
      </c>
      <c r="AW99" s="1658"/>
      <c r="AX99" s="1658">
        <v>1080.7178967508171</v>
      </c>
      <c r="AY99" s="1658">
        <v>148.57019779730237</v>
      </c>
      <c r="AZ99" s="1658">
        <v>10.942155605864667</v>
      </c>
      <c r="BA99" s="1658">
        <v>0</v>
      </c>
      <c r="BB99" s="1658">
        <v>6.7228751213065712</v>
      </c>
      <c r="BC99" s="1658">
        <v>0</v>
      </c>
      <c r="BD99" s="1658">
        <v>1246.9531252752909</v>
      </c>
      <c r="BE99" s="1658"/>
      <c r="BF99" s="1658">
        <v>8226.5060996111097</v>
      </c>
      <c r="BG99" s="1658">
        <v>9333.3170162913739</v>
      </c>
      <c r="BH99" s="1658">
        <v>1057.22237317545</v>
      </c>
      <c r="BI99" s="1658">
        <v>27.053216492361315</v>
      </c>
      <c r="BJ99" s="1658">
        <v>384.77200748065349</v>
      </c>
      <c r="BK99" s="1658">
        <v>125.65630974101248</v>
      </c>
      <c r="BL99" s="1658">
        <v>19154.527022791965</v>
      </c>
      <c r="BM99" s="1659"/>
    </row>
    <row r="100" spans="1:65" ht="13.5" thickTop="1">
      <c r="A100" s="1654"/>
      <c r="B100" s="1659"/>
      <c r="C100" s="1659"/>
      <c r="D100" s="1659"/>
      <c r="E100" s="1659"/>
      <c r="F100" s="1659"/>
      <c r="G100" s="1659"/>
      <c r="H100" s="1659"/>
      <c r="I100" s="1659"/>
      <c r="J100" s="1659"/>
      <c r="K100" s="1659"/>
      <c r="L100" s="1659"/>
      <c r="M100" s="1659"/>
      <c r="N100" s="1659"/>
      <c r="O100" s="1659"/>
      <c r="P100" s="1659"/>
      <c r="Q100" s="1659"/>
      <c r="R100" s="1659"/>
      <c r="S100" s="1659"/>
      <c r="T100" s="1659"/>
      <c r="U100" s="1659"/>
      <c r="V100" s="1659"/>
      <c r="W100" s="1659"/>
      <c r="X100" s="1659"/>
      <c r="Y100" s="1659"/>
      <c r="Z100" s="1659"/>
      <c r="AA100" s="1659"/>
      <c r="AB100" s="1659"/>
      <c r="AC100" s="1659"/>
      <c r="AD100" s="1659"/>
      <c r="AE100" s="1659"/>
      <c r="AF100" s="1659"/>
      <c r="AG100" s="1659"/>
      <c r="AH100" s="1659"/>
      <c r="AI100" s="1659"/>
      <c r="AJ100" s="1659"/>
      <c r="AK100" s="1659"/>
      <c r="AL100" s="1659"/>
      <c r="AM100" s="1659"/>
      <c r="AN100" s="1659"/>
      <c r="AO100" s="1659"/>
      <c r="AP100" s="1659"/>
      <c r="AQ100" s="1659"/>
      <c r="AR100" s="1659"/>
      <c r="AS100" s="1659"/>
      <c r="AT100" s="1659"/>
      <c r="AU100" s="1659"/>
      <c r="AV100" s="1659"/>
      <c r="AW100" s="1659"/>
      <c r="AX100" s="1659"/>
      <c r="AY100" s="1659"/>
      <c r="AZ100" s="1659"/>
      <c r="BA100" s="1659"/>
      <c r="BB100" s="1659"/>
      <c r="BC100" s="1659"/>
      <c r="BD100" s="1659"/>
      <c r="BE100" s="1659"/>
      <c r="BF100" s="1660"/>
      <c r="BG100" s="1659"/>
      <c r="BH100" s="1659"/>
      <c r="BI100" s="1659"/>
      <c r="BJ100" s="1659"/>
      <c r="BK100" s="1659"/>
      <c r="BL100" s="1659"/>
      <c r="BM100" s="1659"/>
    </row>
    <row r="101" spans="1:65">
      <c r="A101" s="1654"/>
      <c r="B101" s="1659"/>
      <c r="C101" s="1659"/>
      <c r="D101" s="1659"/>
      <c r="E101" s="1659"/>
      <c r="F101" s="1659"/>
      <c r="G101" s="1659"/>
      <c r="H101" s="1659"/>
      <c r="I101" s="1661"/>
      <c r="J101" s="1659"/>
      <c r="K101" s="1659"/>
      <c r="L101" s="1659"/>
      <c r="M101" s="1659"/>
      <c r="N101" s="1659"/>
      <c r="O101" s="1659"/>
      <c r="P101" s="1659"/>
      <c r="Q101" s="1661"/>
      <c r="R101" s="1659"/>
      <c r="S101" s="1659"/>
      <c r="T101" s="1659"/>
      <c r="U101" s="1659"/>
      <c r="V101" s="1659"/>
      <c r="W101" s="1659"/>
      <c r="X101" s="1659"/>
      <c r="Y101" s="1661"/>
      <c r="Z101" s="1659"/>
      <c r="AA101" s="1659"/>
      <c r="AB101" s="1659"/>
      <c r="AC101" s="1659"/>
      <c r="AD101" s="1659"/>
      <c r="AE101" s="1659"/>
      <c r="AF101" s="1659"/>
      <c r="AG101" s="1661"/>
      <c r="AH101" s="1659"/>
      <c r="AI101" s="1659"/>
      <c r="AJ101" s="1659"/>
      <c r="AK101" s="1659"/>
      <c r="AL101" s="1659"/>
      <c r="AM101" s="1659"/>
      <c r="AN101" s="1659"/>
      <c r="AO101" s="1661"/>
      <c r="AP101" s="1659"/>
      <c r="AQ101" s="1659"/>
      <c r="AR101" s="1659"/>
      <c r="AS101" s="1659"/>
      <c r="AT101" s="1659"/>
      <c r="AU101" s="1659"/>
      <c r="AV101" s="1659"/>
      <c r="AW101" s="1661"/>
      <c r="AX101" s="1659"/>
      <c r="AY101" s="1659"/>
      <c r="AZ101" s="1659"/>
      <c r="BA101" s="1659"/>
      <c r="BB101" s="1659"/>
      <c r="BC101" s="1659"/>
      <c r="BD101" s="1659"/>
      <c r="BE101" s="1661"/>
      <c r="BF101" s="1660"/>
      <c r="BG101" s="1659"/>
      <c r="BH101" s="1659"/>
      <c r="BI101" s="1659"/>
      <c r="BJ101" s="1659"/>
      <c r="BK101" s="1659"/>
      <c r="BL101" s="1652"/>
      <c r="BM101" s="1652"/>
    </row>
    <row r="102" spans="1:65">
      <c r="A102" s="1662"/>
      <c r="B102" s="1659"/>
      <c r="C102" s="1659"/>
      <c r="D102" s="1659"/>
      <c r="E102" s="1663"/>
      <c r="F102" s="1660"/>
      <c r="G102" s="1659"/>
      <c r="H102" s="1659"/>
      <c r="I102" s="1661"/>
      <c r="J102" s="1659"/>
      <c r="K102" s="1659"/>
      <c r="L102" s="1659"/>
      <c r="M102" s="1663"/>
      <c r="N102" s="1660"/>
      <c r="O102" s="1659"/>
      <c r="P102" s="1659"/>
      <c r="Q102" s="1661"/>
      <c r="R102" s="1659"/>
      <c r="S102" s="1659"/>
      <c r="T102" s="1659"/>
      <c r="U102" s="1663"/>
      <c r="V102" s="1660"/>
      <c r="W102" s="1659"/>
      <c r="X102" s="1659"/>
      <c r="Y102" s="1661"/>
      <c r="Z102" s="1659"/>
      <c r="AA102" s="1659"/>
      <c r="AB102" s="1659"/>
      <c r="AC102" s="1663"/>
      <c r="AD102" s="1660"/>
      <c r="AE102" s="1659"/>
      <c r="AF102" s="1659"/>
      <c r="AG102" s="1661"/>
      <c r="AH102" s="1659"/>
      <c r="AI102" s="1659"/>
      <c r="AJ102" s="1659"/>
      <c r="AK102" s="1663"/>
      <c r="AL102" s="1660"/>
      <c r="AM102" s="1659"/>
      <c r="AN102" s="1659"/>
      <c r="AO102" s="1661"/>
      <c r="AP102" s="1659"/>
      <c r="AQ102" s="1659"/>
      <c r="AR102" s="1659"/>
      <c r="AS102" s="1663"/>
      <c r="AT102" s="1660"/>
      <c r="AU102" s="1659"/>
      <c r="AV102" s="1659"/>
      <c r="AW102" s="1661"/>
      <c r="AX102" s="1659"/>
      <c r="AY102" s="1659"/>
      <c r="AZ102" s="1659"/>
      <c r="BA102" s="1663"/>
      <c r="BB102" s="1660"/>
      <c r="BC102" s="1659"/>
      <c r="BD102" s="1659"/>
      <c r="BE102" s="1661"/>
      <c r="BF102" s="1660"/>
      <c r="BG102" s="1660"/>
      <c r="BH102" s="1660"/>
      <c r="BI102" s="1660"/>
      <c r="BJ102" s="1660"/>
      <c r="BK102" s="1660"/>
      <c r="BL102" s="1660"/>
      <c r="BM102" s="1660"/>
    </row>
    <row r="103" spans="1:65">
      <c r="A103" s="1662"/>
      <c r="B103" s="1659"/>
      <c r="C103" s="1659"/>
      <c r="D103" s="1659"/>
      <c r="E103" s="1663"/>
      <c r="F103" s="1660"/>
      <c r="G103" s="1659"/>
      <c r="H103" s="1659"/>
      <c r="I103" s="1661"/>
      <c r="J103" s="1659"/>
      <c r="K103" s="1659"/>
      <c r="L103" s="1659"/>
      <c r="M103" s="1663"/>
      <c r="N103" s="1660"/>
      <c r="O103" s="1659"/>
      <c r="P103" s="1659"/>
      <c r="Q103" s="1661"/>
      <c r="R103" s="1659"/>
      <c r="S103" s="1659"/>
      <c r="T103" s="1659"/>
      <c r="U103" s="1663"/>
      <c r="V103" s="1660"/>
      <c r="W103" s="1659"/>
      <c r="X103" s="1659"/>
      <c r="Y103" s="1661"/>
      <c r="Z103" s="1659"/>
      <c r="AA103" s="1659"/>
      <c r="AB103" s="1659"/>
      <c r="AC103" s="1663"/>
      <c r="AD103" s="1660"/>
      <c r="AE103" s="1659"/>
      <c r="AF103" s="1659"/>
      <c r="AG103" s="1661"/>
      <c r="AH103" s="1659"/>
      <c r="AI103" s="1659"/>
      <c r="AJ103" s="1659"/>
      <c r="AK103" s="1663"/>
      <c r="AL103" s="1660"/>
      <c r="AM103" s="1659"/>
      <c r="AN103" s="1659"/>
      <c r="AO103" s="1661"/>
      <c r="AP103" s="1659"/>
      <c r="AQ103" s="1659"/>
      <c r="AR103" s="1659"/>
      <c r="AS103" s="1663"/>
      <c r="AT103" s="1660"/>
      <c r="AU103" s="1659"/>
      <c r="AV103" s="1659"/>
      <c r="AW103" s="1664"/>
      <c r="AX103" s="1659"/>
      <c r="AY103" s="1659"/>
      <c r="AZ103" s="1659"/>
      <c r="BA103" s="1663"/>
      <c r="BB103" s="1660"/>
      <c r="BC103" s="1659"/>
      <c r="BD103" s="1659"/>
      <c r="BE103" s="1664"/>
      <c r="BF103" s="1660"/>
      <c r="BG103" s="1660"/>
      <c r="BH103" s="1660"/>
      <c r="BI103" s="1660"/>
      <c r="BJ103" s="1660"/>
      <c r="BK103" s="1660"/>
      <c r="BL103" s="1660"/>
      <c r="BM103" s="1660"/>
    </row>
    <row r="107" spans="1:65" ht="13.5" thickBot="1"/>
    <row r="108" spans="1:65" ht="13.5" thickTop="1">
      <c r="A108" s="1641"/>
      <c r="B108" s="1642" t="s">
        <v>1574</v>
      </c>
      <c r="C108" s="1642"/>
      <c r="D108" s="1642"/>
      <c r="E108" s="1642"/>
      <c r="F108" s="1643"/>
      <c r="G108" s="1643"/>
      <c r="H108" s="1643"/>
      <c r="I108" s="1641"/>
      <c r="J108" s="1642" t="s">
        <v>68</v>
      </c>
      <c r="K108" s="1642"/>
      <c r="L108" s="1642"/>
      <c r="M108" s="1642"/>
      <c r="N108" s="1643"/>
      <c r="O108" s="1643"/>
      <c r="P108" s="1643"/>
      <c r="Q108" s="1641"/>
      <c r="R108" s="1642" t="s">
        <v>1575</v>
      </c>
      <c r="S108" s="1642"/>
      <c r="T108" s="1642"/>
      <c r="U108" s="1642"/>
      <c r="V108" s="1643"/>
      <c r="W108" s="1643"/>
      <c r="X108" s="1643"/>
      <c r="Y108" s="1641"/>
      <c r="Z108" s="1642" t="s">
        <v>1576</v>
      </c>
      <c r="AA108" s="1642"/>
      <c r="AB108" s="1642"/>
      <c r="AC108" s="1642"/>
      <c r="AD108" s="1643"/>
      <c r="AE108" s="1643"/>
      <c r="AF108" s="1643"/>
      <c r="AG108" s="1641"/>
      <c r="AH108" s="1642" t="s">
        <v>526</v>
      </c>
      <c r="AI108" s="1642"/>
      <c r="AJ108" s="1642"/>
      <c r="AK108" s="1642"/>
      <c r="AL108" s="1643"/>
      <c r="AM108" s="1643"/>
      <c r="AN108" s="1643"/>
      <c r="AO108" s="1641"/>
      <c r="AP108" s="1642" t="s">
        <v>70</v>
      </c>
      <c r="AQ108" s="1642"/>
      <c r="AR108" s="1642"/>
      <c r="AS108" s="1642"/>
      <c r="AT108" s="1643"/>
      <c r="AU108" s="1643"/>
      <c r="AV108" s="1643"/>
      <c r="AW108" s="1641"/>
      <c r="AX108" s="1642" t="s">
        <v>71</v>
      </c>
      <c r="AY108" s="1642"/>
      <c r="AZ108" s="1642"/>
      <c r="BA108" s="1642"/>
      <c r="BB108" s="1643"/>
      <c r="BC108" s="1643"/>
      <c r="BD108" s="1643"/>
      <c r="BE108" s="1641"/>
      <c r="BF108" s="1644" t="s">
        <v>15</v>
      </c>
      <c r="BG108" s="1642"/>
      <c r="BH108" s="1642"/>
      <c r="BI108" s="1642"/>
      <c r="BJ108" s="1643"/>
      <c r="BK108" s="1643"/>
      <c r="BL108" s="1643"/>
      <c r="BM108" s="1645"/>
    </row>
    <row r="109" spans="1:65" ht="25.5">
      <c r="A109" s="1646">
        <v>2010</v>
      </c>
      <c r="B109" s="1647" t="s">
        <v>50</v>
      </c>
      <c r="C109" s="1647" t="s">
        <v>953</v>
      </c>
      <c r="D109" s="1647" t="s">
        <v>58</v>
      </c>
      <c r="E109" s="1647" t="s">
        <v>59</v>
      </c>
      <c r="F109" s="1647" t="s">
        <v>1577</v>
      </c>
      <c r="G109" s="1647" t="s">
        <v>368</v>
      </c>
      <c r="H109" s="1647" t="s">
        <v>1578</v>
      </c>
      <c r="I109" s="1648"/>
      <c r="J109" s="2090" t="s">
        <v>50</v>
      </c>
      <c r="K109" s="1647" t="s">
        <v>953</v>
      </c>
      <c r="L109" s="1647" t="s">
        <v>58</v>
      </c>
      <c r="M109" s="1647" t="s">
        <v>59</v>
      </c>
      <c r="N109" s="1647" t="s">
        <v>1577</v>
      </c>
      <c r="O109" s="1647" t="s">
        <v>368</v>
      </c>
      <c r="P109" s="1647" t="s">
        <v>1578</v>
      </c>
      <c r="Q109" s="1648"/>
      <c r="R109" s="1647" t="s">
        <v>50</v>
      </c>
      <c r="S109" s="1647" t="s">
        <v>953</v>
      </c>
      <c r="T109" s="1647" t="s">
        <v>58</v>
      </c>
      <c r="U109" s="1647" t="s">
        <v>59</v>
      </c>
      <c r="V109" s="1647" t="s">
        <v>1577</v>
      </c>
      <c r="W109" s="1647" t="s">
        <v>368</v>
      </c>
      <c r="X109" s="1647" t="s">
        <v>1578</v>
      </c>
      <c r="Y109" s="1648"/>
      <c r="Z109" s="1647" t="s">
        <v>50</v>
      </c>
      <c r="AA109" s="1648" t="s">
        <v>953</v>
      </c>
      <c r="AB109" s="1648" t="s">
        <v>58</v>
      </c>
      <c r="AC109" s="1648" t="s">
        <v>59</v>
      </c>
      <c r="AD109" s="1647" t="s">
        <v>1577</v>
      </c>
      <c r="AE109" s="1647" t="s">
        <v>368</v>
      </c>
      <c r="AF109" s="1647" t="s">
        <v>1578</v>
      </c>
      <c r="AG109" s="1648"/>
      <c r="AH109" s="1647" t="s">
        <v>50</v>
      </c>
      <c r="AI109" s="1647" t="s">
        <v>953</v>
      </c>
      <c r="AJ109" s="1647" t="s">
        <v>58</v>
      </c>
      <c r="AK109" s="1647" t="s">
        <v>59</v>
      </c>
      <c r="AL109" s="1647" t="s">
        <v>1577</v>
      </c>
      <c r="AM109" s="1647" t="s">
        <v>368</v>
      </c>
      <c r="AN109" s="1647" t="s">
        <v>1578</v>
      </c>
      <c r="AO109" s="1648"/>
      <c r="AP109" s="1647" t="s">
        <v>50</v>
      </c>
      <c r="AQ109" s="1647" t="s">
        <v>953</v>
      </c>
      <c r="AR109" s="1647" t="s">
        <v>58</v>
      </c>
      <c r="AS109" s="1647" t="s">
        <v>59</v>
      </c>
      <c r="AT109" s="1647" t="s">
        <v>1577</v>
      </c>
      <c r="AU109" s="1647" t="s">
        <v>368</v>
      </c>
      <c r="AV109" s="1647" t="s">
        <v>1578</v>
      </c>
      <c r="AW109" s="1648"/>
      <c r="AX109" s="1647" t="s">
        <v>50</v>
      </c>
      <c r="AY109" s="1647" t="s">
        <v>953</v>
      </c>
      <c r="AZ109" s="1647" t="s">
        <v>58</v>
      </c>
      <c r="BA109" s="1647" t="s">
        <v>59</v>
      </c>
      <c r="BB109" s="1647" t="s">
        <v>1577</v>
      </c>
      <c r="BC109" s="1647" t="s">
        <v>368</v>
      </c>
      <c r="BD109" s="1647" t="s">
        <v>1578</v>
      </c>
      <c r="BE109" s="1648"/>
      <c r="BF109" s="1649" t="s">
        <v>50</v>
      </c>
      <c r="BG109" s="1647" t="s">
        <v>953</v>
      </c>
      <c r="BH109" s="1647" t="s">
        <v>58</v>
      </c>
      <c r="BI109" s="1647" t="s">
        <v>59</v>
      </c>
      <c r="BJ109" s="1647" t="s">
        <v>1577</v>
      </c>
      <c r="BK109" s="1647" t="s">
        <v>368</v>
      </c>
      <c r="BL109" s="1647" t="s">
        <v>1578</v>
      </c>
      <c r="BM109" s="1650"/>
    </row>
    <row r="110" spans="1:65">
      <c r="A110" s="1651" t="s">
        <v>1579</v>
      </c>
      <c r="B110" s="1652">
        <v>25.735988716363668</v>
      </c>
      <c r="C110" s="1652">
        <v>21.60256127225993</v>
      </c>
      <c r="D110" s="1652">
        <v>0</v>
      </c>
      <c r="E110" s="1652">
        <v>0</v>
      </c>
      <c r="F110" s="1652">
        <v>3.6866574322905923E-2</v>
      </c>
      <c r="G110" s="1652">
        <v>0</v>
      </c>
      <c r="H110" s="1652">
        <v>47.375416562946505</v>
      </c>
      <c r="I110" s="1652"/>
      <c r="J110" s="1652">
        <v>115.99240988402411</v>
      </c>
      <c r="K110" s="1652">
        <v>0</v>
      </c>
      <c r="L110" s="1652">
        <v>0</v>
      </c>
      <c r="M110" s="1652">
        <v>0</v>
      </c>
      <c r="N110" s="1652">
        <v>0</v>
      </c>
      <c r="O110" s="1652">
        <v>0</v>
      </c>
      <c r="P110" s="1652">
        <v>115.99240988402411</v>
      </c>
      <c r="Q110" s="1652"/>
      <c r="R110" s="1652">
        <v>166.89358459242774</v>
      </c>
      <c r="S110" s="1652">
        <v>0</v>
      </c>
      <c r="T110" s="1652">
        <v>0</v>
      </c>
      <c r="U110" s="1652">
        <v>0</v>
      </c>
      <c r="V110" s="1652">
        <v>0</v>
      </c>
      <c r="W110" s="1652">
        <v>0</v>
      </c>
      <c r="X110" s="1652">
        <v>166.89358459242774</v>
      </c>
      <c r="Y110" s="1652"/>
      <c r="Z110" s="1652">
        <v>16.821374198987495</v>
      </c>
      <c r="AA110" s="1652">
        <v>92.542317275153081</v>
      </c>
      <c r="AB110" s="1652">
        <v>0</v>
      </c>
      <c r="AC110" s="1652">
        <v>0</v>
      </c>
      <c r="AD110" s="1652">
        <v>0.15793119041950798</v>
      </c>
      <c r="AE110" s="1652">
        <v>0</v>
      </c>
      <c r="AF110" s="1652">
        <v>109.52162266456008</v>
      </c>
      <c r="AG110" s="1652"/>
      <c r="AH110" s="1652">
        <v>153.69091501979202</v>
      </c>
      <c r="AI110" s="1652">
        <v>739.70469328108209</v>
      </c>
      <c r="AJ110" s="1652">
        <v>105.87424614671738</v>
      </c>
      <c r="AK110" s="1652">
        <v>0</v>
      </c>
      <c r="AL110" s="1652">
        <v>1.2623678140826529</v>
      </c>
      <c r="AM110" s="1652">
        <v>0</v>
      </c>
      <c r="AN110" s="1652">
        <v>1000.5322222616741</v>
      </c>
      <c r="AO110" s="1652"/>
      <c r="AP110" s="1652">
        <v>251.36654012299084</v>
      </c>
      <c r="AQ110" s="1652">
        <v>0</v>
      </c>
      <c r="AR110" s="1652">
        <v>0</v>
      </c>
      <c r="AS110" s="1652">
        <v>0</v>
      </c>
      <c r="AT110" s="1652">
        <v>0</v>
      </c>
      <c r="AU110" s="1652">
        <v>0</v>
      </c>
      <c r="AV110" s="1652">
        <v>251.36654012299084</v>
      </c>
      <c r="AW110" s="1652"/>
      <c r="AX110" s="1652">
        <v>47.627570414982159</v>
      </c>
      <c r="AY110" s="1652">
        <v>0</v>
      </c>
      <c r="AZ110" s="1652">
        <v>0</v>
      </c>
      <c r="BA110" s="1652">
        <v>0</v>
      </c>
      <c r="BB110" s="1652">
        <v>0</v>
      </c>
      <c r="BC110" s="1652">
        <v>0</v>
      </c>
      <c r="BD110" s="1652">
        <v>47.627570414982159</v>
      </c>
      <c r="BE110" s="1652"/>
      <c r="BF110" s="1653">
        <v>778.12838294956805</v>
      </c>
      <c r="BG110" s="1653">
        <v>853.84957182849507</v>
      </c>
      <c r="BH110" s="1653">
        <v>105.87424614671738</v>
      </c>
      <c r="BI110" s="1653">
        <v>0</v>
      </c>
      <c r="BJ110" s="1653">
        <v>1.4571655788250668</v>
      </c>
      <c r="BK110" s="1653">
        <v>0</v>
      </c>
      <c r="BL110" s="1652">
        <v>1739.3093665036054</v>
      </c>
      <c r="BM110" s="1652"/>
    </row>
    <row r="111" spans="1:65">
      <c r="A111" s="1654" t="s">
        <v>1580</v>
      </c>
      <c r="B111" s="1652">
        <v>32.344317946931632</v>
      </c>
      <c r="C111" s="1652">
        <v>2.6628054079080128</v>
      </c>
      <c r="D111" s="1652">
        <v>5.2235592122049947E-4</v>
      </c>
      <c r="E111" s="1652">
        <v>0</v>
      </c>
      <c r="F111" s="1652">
        <v>4.5442997356121735E-3</v>
      </c>
      <c r="G111" s="1652">
        <v>0</v>
      </c>
      <c r="H111" s="1652">
        <v>35.012190010496475</v>
      </c>
      <c r="I111" s="1652"/>
      <c r="J111" s="1652">
        <v>8.1595882302197662</v>
      </c>
      <c r="K111" s="1652">
        <v>0</v>
      </c>
      <c r="L111" s="1652">
        <v>0</v>
      </c>
      <c r="M111" s="1652">
        <v>0</v>
      </c>
      <c r="N111" s="1652">
        <v>0</v>
      </c>
      <c r="O111" s="1652">
        <v>0</v>
      </c>
      <c r="P111" s="1652">
        <v>8.1595882302197662</v>
      </c>
      <c r="Q111" s="1652"/>
      <c r="R111" s="1652">
        <v>29.064735951462776</v>
      </c>
      <c r="S111" s="1652">
        <v>0</v>
      </c>
      <c r="T111" s="1652">
        <v>0</v>
      </c>
      <c r="U111" s="1652">
        <v>0</v>
      </c>
      <c r="V111" s="1652">
        <v>0</v>
      </c>
      <c r="W111" s="1652">
        <v>0</v>
      </c>
      <c r="X111" s="1652">
        <v>29.064735951462776</v>
      </c>
      <c r="Y111" s="1652"/>
      <c r="Z111" s="1652">
        <v>9.0161780700887029</v>
      </c>
      <c r="AA111" s="1652">
        <v>18.202581432327563</v>
      </c>
      <c r="AB111" s="1652">
        <v>0.62947587000330807</v>
      </c>
      <c r="AC111" s="1652">
        <v>0.40940119929937141</v>
      </c>
      <c r="AD111" s="1652">
        <v>3.1064224875287136E-2</v>
      </c>
      <c r="AE111" s="1652">
        <v>1.5872178855061823</v>
      </c>
      <c r="AF111" s="1652">
        <v>29.875918682100412</v>
      </c>
      <c r="AG111" s="1652"/>
      <c r="AH111" s="1652">
        <v>58.887127375318684</v>
      </c>
      <c r="AI111" s="1652">
        <v>59.08154981137919</v>
      </c>
      <c r="AJ111" s="1652">
        <v>3.7761017515639437</v>
      </c>
      <c r="AK111" s="1652">
        <v>1.0160007212712678</v>
      </c>
      <c r="AL111" s="1652">
        <v>0.10082759723638159</v>
      </c>
      <c r="AM111" s="1652">
        <v>3.9389589460135555</v>
      </c>
      <c r="AN111" s="1652">
        <v>126.80056620278302</v>
      </c>
      <c r="AO111" s="1652"/>
      <c r="AP111" s="1652">
        <v>204.80865148032734</v>
      </c>
      <c r="AQ111" s="1652">
        <v>0</v>
      </c>
      <c r="AR111" s="1652">
        <v>0</v>
      </c>
      <c r="AS111" s="1652">
        <v>0</v>
      </c>
      <c r="AT111" s="1652">
        <v>0</v>
      </c>
      <c r="AU111" s="1652">
        <v>0</v>
      </c>
      <c r="AV111" s="1652">
        <v>204.80865148032734</v>
      </c>
      <c r="AW111" s="1652"/>
      <c r="AX111" s="1652">
        <v>85.553267085583713</v>
      </c>
      <c r="AY111" s="1652">
        <v>0</v>
      </c>
      <c r="AZ111" s="1652">
        <v>1.1837714593064562E-2</v>
      </c>
      <c r="BA111" s="1652">
        <v>0</v>
      </c>
      <c r="BB111" s="1652">
        <v>0</v>
      </c>
      <c r="BC111" s="1652">
        <v>0</v>
      </c>
      <c r="BD111" s="1652">
        <v>85.565104800176783</v>
      </c>
      <c r="BE111" s="1652"/>
      <c r="BF111" s="1653">
        <v>427.83386613993264</v>
      </c>
      <c r="BG111" s="1653">
        <v>79.946936651614763</v>
      </c>
      <c r="BH111" s="1653">
        <v>4.4179376920815372</v>
      </c>
      <c r="BI111" s="1653">
        <v>1.4254019205706392</v>
      </c>
      <c r="BJ111" s="1653">
        <v>0.13643612184728088</v>
      </c>
      <c r="BK111" s="1653">
        <v>5.5261768315197379</v>
      </c>
      <c r="BL111" s="1652">
        <v>519.28675535756656</v>
      </c>
      <c r="BM111" s="1652"/>
    </row>
    <row r="112" spans="1:65" ht="14.25">
      <c r="A112" s="1655" t="s">
        <v>1581</v>
      </c>
      <c r="B112" s="1652">
        <v>81.040851504683843</v>
      </c>
      <c r="C112" s="1652">
        <v>160.37228030496939</v>
      </c>
      <c r="D112" s="1652">
        <v>0</v>
      </c>
      <c r="E112" s="1652">
        <v>0</v>
      </c>
      <c r="F112" s="1652">
        <v>15.682419220235937</v>
      </c>
      <c r="G112" s="1652">
        <v>0</v>
      </c>
      <c r="H112" s="1652">
        <v>257.09555102988918</v>
      </c>
      <c r="I112" s="1652"/>
      <c r="J112" s="1652">
        <v>91.769168180072739</v>
      </c>
      <c r="K112" s="1652">
        <v>0</v>
      </c>
      <c r="L112" s="1652">
        <v>0</v>
      </c>
      <c r="M112" s="1652">
        <v>0</v>
      </c>
      <c r="N112" s="1652">
        <v>0</v>
      </c>
      <c r="O112" s="1652">
        <v>0</v>
      </c>
      <c r="P112" s="1652">
        <v>91.769168180072739</v>
      </c>
      <c r="Q112" s="1652"/>
      <c r="R112" s="1652">
        <v>12.277701931274697</v>
      </c>
      <c r="S112" s="1652">
        <v>0</v>
      </c>
      <c r="T112" s="1652">
        <v>0</v>
      </c>
      <c r="U112" s="1652">
        <v>0</v>
      </c>
      <c r="V112" s="1652">
        <v>0</v>
      </c>
      <c r="W112" s="1652">
        <v>0</v>
      </c>
      <c r="X112" s="1652">
        <v>12.277701931274697</v>
      </c>
      <c r="Y112" s="1652"/>
      <c r="Z112" s="1652">
        <v>52.140110301403766</v>
      </c>
      <c r="AA112" s="1652">
        <v>288.84089658014415</v>
      </c>
      <c r="AB112" s="1652">
        <v>1.4663235436371695</v>
      </c>
      <c r="AC112" s="1652">
        <v>1.5311352590515743E-2</v>
      </c>
      <c r="AD112" s="1652">
        <v>28.245055938000974</v>
      </c>
      <c r="AE112" s="1652">
        <v>7.8116696178687856E-2</v>
      </c>
      <c r="AF112" s="1652">
        <v>370.78581441195524</v>
      </c>
      <c r="AG112" s="1652"/>
      <c r="AH112" s="1652">
        <v>62.838681533226847</v>
      </c>
      <c r="AI112" s="1652">
        <v>1215.0568721055317</v>
      </c>
      <c r="AJ112" s="1652">
        <v>177.18327891253921</v>
      </c>
      <c r="AK112" s="1652">
        <v>8.4842022798737968</v>
      </c>
      <c r="AL112" s="1652">
        <v>118.81748646681241</v>
      </c>
      <c r="AM112" s="1652">
        <v>43.285388922854665</v>
      </c>
      <c r="AN112" s="1652">
        <v>1625.6659102208389</v>
      </c>
      <c r="AO112" s="1652"/>
      <c r="AP112" s="1652">
        <v>385.04920501197927</v>
      </c>
      <c r="AQ112" s="1652">
        <v>0</v>
      </c>
      <c r="AR112" s="1652">
        <v>0</v>
      </c>
      <c r="AS112" s="1652">
        <v>0</v>
      </c>
      <c r="AT112" s="1652">
        <v>0</v>
      </c>
      <c r="AU112" s="1652">
        <v>0</v>
      </c>
      <c r="AV112" s="1652">
        <v>385.04920501197927</v>
      </c>
      <c r="AW112" s="1652"/>
      <c r="AX112" s="1652">
        <v>65.741237827002408</v>
      </c>
      <c r="AY112" s="1652">
        <v>59.973597977091742</v>
      </c>
      <c r="AZ112" s="1652">
        <v>1.7834963482142627E-2</v>
      </c>
      <c r="BA112" s="1652">
        <v>0</v>
      </c>
      <c r="BB112" s="1652">
        <v>5.8646737692704782</v>
      </c>
      <c r="BC112" s="1652">
        <v>0</v>
      </c>
      <c r="BD112" s="1652">
        <v>131.59734453684678</v>
      </c>
      <c r="BE112" s="1652"/>
      <c r="BF112" s="1653">
        <v>750.85695628964345</v>
      </c>
      <c r="BG112" s="1653">
        <v>1724.2436469677368</v>
      </c>
      <c r="BH112" s="1653">
        <v>178.66743741965851</v>
      </c>
      <c r="BI112" s="1653">
        <v>8.4995136324643124</v>
      </c>
      <c r="BJ112" s="1653">
        <v>168.60963539431978</v>
      </c>
      <c r="BK112" s="1653">
        <v>43.363505619033354</v>
      </c>
      <c r="BL112" s="1652">
        <v>2874.2406953228565</v>
      </c>
      <c r="BM112" s="1652"/>
    </row>
    <row r="113" spans="1:65" ht="14.25">
      <c r="A113" s="1655" t="s">
        <v>1582</v>
      </c>
      <c r="B113" s="1652">
        <v>57.610673295517003</v>
      </c>
      <c r="C113" s="1652">
        <v>56.560247982560043</v>
      </c>
      <c r="D113" s="1652">
        <v>6.7815141653896625</v>
      </c>
      <c r="E113" s="1652">
        <v>1.6420974631072521E-3</v>
      </c>
      <c r="F113" s="1652">
        <v>5.5308904904030678</v>
      </c>
      <c r="G113" s="1652">
        <v>8.3777855589845397E-3</v>
      </c>
      <c r="H113" s="1652">
        <v>126.49334581689187</v>
      </c>
      <c r="I113" s="1652"/>
      <c r="J113" s="1652">
        <v>92.045673658232261</v>
      </c>
      <c r="K113" s="1652">
        <v>0</v>
      </c>
      <c r="L113" s="1652">
        <v>0</v>
      </c>
      <c r="M113" s="1652">
        <v>0</v>
      </c>
      <c r="N113" s="1652">
        <v>0</v>
      </c>
      <c r="O113" s="1652">
        <v>0</v>
      </c>
      <c r="P113" s="1652">
        <v>92.045673658232261</v>
      </c>
      <c r="Q113" s="1652"/>
      <c r="R113" s="1652">
        <v>39.501739243654093</v>
      </c>
      <c r="S113" s="1652">
        <v>0.13176504534738256</v>
      </c>
      <c r="T113" s="1652">
        <v>0</v>
      </c>
      <c r="U113" s="1652">
        <v>0</v>
      </c>
      <c r="V113" s="1652">
        <v>1.2884986581106943E-2</v>
      </c>
      <c r="W113" s="1652">
        <v>0</v>
      </c>
      <c r="X113" s="1652">
        <v>39.646389275582585</v>
      </c>
      <c r="Y113" s="1652"/>
      <c r="Z113" s="1652">
        <v>27.600650534097777</v>
      </c>
      <c r="AA113" s="1652">
        <v>106.63124392472992</v>
      </c>
      <c r="AB113" s="1652">
        <v>3.369552533007941</v>
      </c>
      <c r="AC113" s="1652">
        <v>1.5514649683239004E-2</v>
      </c>
      <c r="AD113" s="1652">
        <v>10.427212645619742</v>
      </c>
      <c r="AE113" s="1652">
        <v>7.9153893717728963E-2</v>
      </c>
      <c r="AF113" s="1652">
        <v>148.12332818085633</v>
      </c>
      <c r="AG113" s="1652"/>
      <c r="AH113" s="1652">
        <v>99.526651699479132</v>
      </c>
      <c r="AI113" s="1652">
        <v>916.6801416685646</v>
      </c>
      <c r="AJ113" s="1652">
        <v>84.886548477153582</v>
      </c>
      <c r="AK113" s="1652">
        <v>3.2455120229074326</v>
      </c>
      <c r="AL113" s="1652">
        <v>89.639944291957804</v>
      </c>
      <c r="AM113" s="1652">
        <v>16.558215555350799</v>
      </c>
      <c r="AN113" s="1652">
        <v>1210.5370137154134</v>
      </c>
      <c r="AO113" s="1652"/>
      <c r="AP113" s="1652">
        <v>138.95440482292611</v>
      </c>
      <c r="AQ113" s="1652">
        <v>0</v>
      </c>
      <c r="AR113" s="1652">
        <v>0</v>
      </c>
      <c r="AS113" s="1652">
        <v>0</v>
      </c>
      <c r="AT113" s="1652">
        <v>0</v>
      </c>
      <c r="AU113" s="1652">
        <v>0</v>
      </c>
      <c r="AV113" s="1652">
        <v>138.95440482292611</v>
      </c>
      <c r="AW113" s="1652"/>
      <c r="AX113" s="1652">
        <v>78.724887235065879</v>
      </c>
      <c r="AY113" s="1652">
        <v>8.4264457988033499</v>
      </c>
      <c r="AZ113" s="1652">
        <v>1.2308371638418414</v>
      </c>
      <c r="BA113" s="1652">
        <v>0</v>
      </c>
      <c r="BB113" s="1652">
        <v>0.82400184933540033</v>
      </c>
      <c r="BC113" s="1652">
        <v>0</v>
      </c>
      <c r="BD113" s="1652">
        <v>89.206172047046479</v>
      </c>
      <c r="BE113" s="1652"/>
      <c r="BF113" s="1653">
        <v>533.96468048897225</v>
      </c>
      <c r="BG113" s="1653">
        <v>1088.4298444200053</v>
      </c>
      <c r="BH113" s="1653">
        <v>96.268452339393022</v>
      </c>
      <c r="BI113" s="1653">
        <v>3.2626687700537786</v>
      </c>
      <c r="BJ113" s="1653">
        <v>106.43493426389712</v>
      </c>
      <c r="BK113" s="1653">
        <v>16.645747234627514</v>
      </c>
      <c r="BL113" s="1652">
        <v>1845.0063275169489</v>
      </c>
      <c r="BM113" s="1652"/>
    </row>
    <row r="114" spans="1:65" ht="14.25">
      <c r="A114" s="1655" t="s">
        <v>1583</v>
      </c>
      <c r="B114" s="1652">
        <v>41.319189511782533</v>
      </c>
      <c r="C114" s="1652">
        <v>18.855987074216696</v>
      </c>
      <c r="D114" s="1652">
        <v>0.76886602782993729</v>
      </c>
      <c r="E114" s="1652">
        <v>0.15109928302737699</v>
      </c>
      <c r="F114" s="1652">
        <v>1.843881583194358</v>
      </c>
      <c r="G114" s="1652">
        <v>0.77089053467284785</v>
      </c>
      <c r="H114" s="1652">
        <v>63.709914014723751</v>
      </c>
      <c r="I114" s="1652"/>
      <c r="J114" s="1652">
        <v>15.366532344289038</v>
      </c>
      <c r="K114" s="1652">
        <v>0</v>
      </c>
      <c r="L114" s="1652">
        <v>0</v>
      </c>
      <c r="M114" s="1652">
        <v>0</v>
      </c>
      <c r="N114" s="1652">
        <v>0</v>
      </c>
      <c r="O114" s="1652">
        <v>0</v>
      </c>
      <c r="P114" s="1652">
        <v>15.366532344289038</v>
      </c>
      <c r="Q114" s="1652"/>
      <c r="R114" s="1652">
        <v>1.284929171655119</v>
      </c>
      <c r="S114" s="1652">
        <v>0</v>
      </c>
      <c r="T114" s="1652">
        <v>0</v>
      </c>
      <c r="U114" s="1652">
        <v>0</v>
      </c>
      <c r="V114" s="1652">
        <v>0</v>
      </c>
      <c r="W114" s="1652">
        <v>0</v>
      </c>
      <c r="X114" s="1652">
        <v>1.284929171655119</v>
      </c>
      <c r="Y114" s="1652"/>
      <c r="Z114" s="1652">
        <v>1.5741298712294931</v>
      </c>
      <c r="AA114" s="1652">
        <v>162.48949904287369</v>
      </c>
      <c r="AB114" s="1652">
        <v>5.7470585844751847</v>
      </c>
      <c r="AC114" s="1652">
        <v>1.129424893542839</v>
      </c>
      <c r="AD114" s="1652">
        <v>15.88945694374784</v>
      </c>
      <c r="AE114" s="1652">
        <v>5.7621912070774819</v>
      </c>
      <c r="AF114" s="1652">
        <v>192.59176054294653</v>
      </c>
      <c r="AG114" s="1652"/>
      <c r="AH114" s="1652">
        <v>40.979852664748016</v>
      </c>
      <c r="AI114" s="1652">
        <v>915.94759836160097</v>
      </c>
      <c r="AJ114" s="1652">
        <v>32.18741346166297</v>
      </c>
      <c r="AK114" s="1652">
        <v>6.8593930337605737</v>
      </c>
      <c r="AL114" s="1652">
        <v>89.568310645451461</v>
      </c>
      <c r="AM114" s="1652">
        <v>34.995805786641732</v>
      </c>
      <c r="AN114" s="1652">
        <v>1120.5383739538659</v>
      </c>
      <c r="AO114" s="1652"/>
      <c r="AP114" s="1652">
        <v>225.65671719160818</v>
      </c>
      <c r="AQ114" s="1652">
        <v>0</v>
      </c>
      <c r="AR114" s="1652">
        <v>0</v>
      </c>
      <c r="AS114" s="1652">
        <v>0</v>
      </c>
      <c r="AT114" s="1652">
        <v>0</v>
      </c>
      <c r="AU114" s="1652">
        <v>0</v>
      </c>
      <c r="AV114" s="1652">
        <v>225.65671719160818</v>
      </c>
      <c r="AW114" s="1652"/>
      <c r="AX114" s="1652">
        <v>31.349068940129175</v>
      </c>
      <c r="AY114" s="1652">
        <v>0</v>
      </c>
      <c r="AZ114" s="1652">
        <v>0</v>
      </c>
      <c r="BA114" s="1652">
        <v>0</v>
      </c>
      <c r="BB114" s="1652">
        <v>0</v>
      </c>
      <c r="BC114" s="1652">
        <v>0</v>
      </c>
      <c r="BD114" s="1652">
        <v>31.349068940129175</v>
      </c>
      <c r="BE114" s="1652"/>
      <c r="BF114" s="1653">
        <v>357.53041969544159</v>
      </c>
      <c r="BG114" s="1653">
        <v>1097.2930844786913</v>
      </c>
      <c r="BH114" s="1653">
        <v>38.703338073968091</v>
      </c>
      <c r="BI114" s="1653">
        <v>8.1399172103307897</v>
      </c>
      <c r="BJ114" s="1653">
        <v>107.30164917239367</v>
      </c>
      <c r="BK114" s="1653">
        <v>41.528887528392062</v>
      </c>
      <c r="BL114" s="1652">
        <v>1650.4972961592175</v>
      </c>
      <c r="BM114" s="1652"/>
    </row>
    <row r="115" spans="1:65">
      <c r="A115" s="1654" t="s">
        <v>1584</v>
      </c>
      <c r="B115" s="1652">
        <v>328.52815947429696</v>
      </c>
      <c r="C115" s="1652">
        <v>333.03882898597624</v>
      </c>
      <c r="D115" s="1652">
        <v>6.9899311576549961</v>
      </c>
      <c r="E115" s="1652">
        <v>0</v>
      </c>
      <c r="F115" s="1652">
        <v>0.56835856574985644</v>
      </c>
      <c r="G115" s="1652">
        <v>0</v>
      </c>
      <c r="H115" s="1652">
        <v>669.12527818367801</v>
      </c>
      <c r="I115" s="1652"/>
      <c r="J115" s="1652">
        <v>5.6742993023035124</v>
      </c>
      <c r="K115" s="1652">
        <v>0</v>
      </c>
      <c r="L115" s="1652">
        <v>0</v>
      </c>
      <c r="M115" s="1652">
        <v>0</v>
      </c>
      <c r="N115" s="1652">
        <v>0</v>
      </c>
      <c r="O115" s="1652">
        <v>0</v>
      </c>
      <c r="P115" s="1652">
        <v>5.6742993023035124</v>
      </c>
      <c r="Q115" s="1652"/>
      <c r="R115" s="1652">
        <v>102.64739216009045</v>
      </c>
      <c r="S115" s="1652">
        <v>8.2013816012086668E-2</v>
      </c>
      <c r="T115" s="1652">
        <v>0</v>
      </c>
      <c r="U115" s="1652">
        <v>0</v>
      </c>
      <c r="V115" s="1652">
        <v>1.3996342403145131E-4</v>
      </c>
      <c r="W115" s="1652">
        <v>0</v>
      </c>
      <c r="X115" s="1652">
        <v>102.72954593952657</v>
      </c>
      <c r="Y115" s="1652"/>
      <c r="Z115" s="1652">
        <v>52.106405562911043</v>
      </c>
      <c r="AA115" s="1652">
        <v>408.6186363375308</v>
      </c>
      <c r="AB115" s="1652">
        <v>15.21211494069744</v>
      </c>
      <c r="AC115" s="1652">
        <v>1.1885081151462125</v>
      </c>
      <c r="AD115" s="1652">
        <v>0.6973418168523543</v>
      </c>
      <c r="AE115" s="1652">
        <v>4.607757233387777</v>
      </c>
      <c r="AF115" s="1652">
        <v>482.43076400652564</v>
      </c>
      <c r="AG115" s="1652"/>
      <c r="AH115" s="1652">
        <v>68.914396706483046</v>
      </c>
      <c r="AI115" s="1652">
        <v>844.92364238176367</v>
      </c>
      <c r="AJ115" s="1652">
        <v>38.217341793390631</v>
      </c>
      <c r="AK115" s="1652">
        <v>3.5486024836071168</v>
      </c>
      <c r="AL115" s="1652">
        <v>1.4419327350339235</v>
      </c>
      <c r="AM115" s="1652">
        <v>13.757666905157798</v>
      </c>
      <c r="AN115" s="1652">
        <v>970.80358300543617</v>
      </c>
      <c r="AO115" s="1652"/>
      <c r="AP115" s="1652">
        <v>308.30699712294251</v>
      </c>
      <c r="AQ115" s="1652">
        <v>0</v>
      </c>
      <c r="AR115" s="1652">
        <v>0</v>
      </c>
      <c r="AS115" s="1652">
        <v>0</v>
      </c>
      <c r="AT115" s="1652">
        <v>0</v>
      </c>
      <c r="AU115" s="1652">
        <v>0</v>
      </c>
      <c r="AV115" s="1652">
        <v>308.30699712294251</v>
      </c>
      <c r="AW115" s="1652"/>
      <c r="AX115" s="1652">
        <v>94.948147336004808</v>
      </c>
      <c r="AY115" s="1652">
        <v>13.948199006629673</v>
      </c>
      <c r="AZ115" s="1652">
        <v>0.87373649131708453</v>
      </c>
      <c r="BA115" s="1652">
        <v>0</v>
      </c>
      <c r="BB115" s="1652">
        <v>2.3803766084390814E-2</v>
      </c>
      <c r="BC115" s="1652">
        <v>0</v>
      </c>
      <c r="BD115" s="1652">
        <v>109.79388660003596</v>
      </c>
      <c r="BE115" s="1652"/>
      <c r="BF115" s="1653">
        <v>961.12579766503234</v>
      </c>
      <c r="BG115" s="1653">
        <v>1600.6113205279125</v>
      </c>
      <c r="BH115" s="1653">
        <v>61.293124383060153</v>
      </c>
      <c r="BI115" s="1653">
        <v>4.7371105987533291</v>
      </c>
      <c r="BJ115" s="1653">
        <v>2.7315768471445563</v>
      </c>
      <c r="BK115" s="1653">
        <v>18.365424138545574</v>
      </c>
      <c r="BL115" s="1652">
        <v>2648.8643541604483</v>
      </c>
      <c r="BM115" s="1652"/>
    </row>
    <row r="116" spans="1:65">
      <c r="A116" s="1654" t="s">
        <v>71</v>
      </c>
      <c r="B116" s="1652">
        <v>31.670291588949002</v>
      </c>
      <c r="C116" s="1652">
        <v>10.596341958807274</v>
      </c>
      <c r="D116" s="1652">
        <v>2.075198199743461E-2</v>
      </c>
      <c r="E116" s="1652">
        <v>5.1430260759097145E-2</v>
      </c>
      <c r="F116" s="1652">
        <v>1.8083542199087921E-2</v>
      </c>
      <c r="G116" s="1652">
        <v>0.19939128139532805</v>
      </c>
      <c r="H116" s="1652">
        <v>42.556290614107226</v>
      </c>
      <c r="I116" s="1652"/>
      <c r="J116" s="1652">
        <v>14.447107007375687</v>
      </c>
      <c r="K116" s="1652">
        <v>0</v>
      </c>
      <c r="L116" s="1652">
        <v>0</v>
      </c>
      <c r="M116" s="1652">
        <v>0</v>
      </c>
      <c r="N116" s="1652">
        <v>0</v>
      </c>
      <c r="O116" s="1652">
        <v>0</v>
      </c>
      <c r="P116" s="1652">
        <v>14.447107007375687</v>
      </c>
      <c r="Q116" s="1652"/>
      <c r="R116" s="1652">
        <v>18.275889919250034</v>
      </c>
      <c r="S116" s="1652">
        <v>2.0198027579835726E-4</v>
      </c>
      <c r="T116" s="1652">
        <v>0</v>
      </c>
      <c r="U116" s="1652">
        <v>0</v>
      </c>
      <c r="V116" s="1652">
        <v>3.4469620317860505E-7</v>
      </c>
      <c r="W116" s="1652">
        <v>0</v>
      </c>
      <c r="X116" s="1652">
        <v>18.276092244222035</v>
      </c>
      <c r="Y116" s="1652"/>
      <c r="Z116" s="1652">
        <v>43.628591072564667</v>
      </c>
      <c r="AA116" s="1652">
        <v>48.302093551486195</v>
      </c>
      <c r="AB116" s="1652">
        <v>6.2369458616451462E-2</v>
      </c>
      <c r="AC116" s="1652">
        <v>0.20127496844333265</v>
      </c>
      <c r="AD116" s="1652">
        <v>8.2431555195007264E-2</v>
      </c>
      <c r="AE116" s="1652">
        <v>0.78032802630932718</v>
      </c>
      <c r="AF116" s="1652">
        <v>93.057088632614963</v>
      </c>
      <c r="AG116" s="1652"/>
      <c r="AH116" s="1652">
        <v>79.60404892620798</v>
      </c>
      <c r="AI116" s="1652">
        <v>479.43921233105743</v>
      </c>
      <c r="AJ116" s="1652">
        <v>50.680966368739121</v>
      </c>
      <c r="AK116" s="1652">
        <v>0.33048408521342426</v>
      </c>
      <c r="AL116" s="1652">
        <v>0.81820304231310814</v>
      </c>
      <c r="AM116" s="1652">
        <v>1.2812621258159111</v>
      </c>
      <c r="AN116" s="1652">
        <v>612.15417687934701</v>
      </c>
      <c r="AO116" s="1652"/>
      <c r="AP116" s="1652">
        <v>135.85663679456135</v>
      </c>
      <c r="AQ116" s="1652">
        <v>0</v>
      </c>
      <c r="AR116" s="1652">
        <v>0</v>
      </c>
      <c r="AS116" s="1652">
        <v>0</v>
      </c>
      <c r="AT116" s="1652">
        <v>0</v>
      </c>
      <c r="AU116" s="1652">
        <v>0</v>
      </c>
      <c r="AV116" s="1652">
        <v>135.85663679456135</v>
      </c>
      <c r="AW116" s="1652"/>
      <c r="AX116" s="1652">
        <v>62.596564034521293</v>
      </c>
      <c r="AY116" s="1652">
        <v>1.8314293169394991</v>
      </c>
      <c r="AZ116" s="1652">
        <v>6.2791389346765571</v>
      </c>
      <c r="BA116" s="1652">
        <v>0</v>
      </c>
      <c r="BB116" s="1652">
        <v>3.125487028096066E-3</v>
      </c>
      <c r="BC116" s="1652">
        <v>0</v>
      </c>
      <c r="BD116" s="1652">
        <v>70.710257773165452</v>
      </c>
      <c r="BE116" s="1652"/>
      <c r="BF116" s="1653">
        <v>386.07912934343005</v>
      </c>
      <c r="BG116" s="1653">
        <v>540.16927913856625</v>
      </c>
      <c r="BH116" s="1653">
        <v>57.043226744029567</v>
      </c>
      <c r="BI116" s="1653">
        <v>0.58318931441585398</v>
      </c>
      <c r="BJ116" s="1653">
        <v>0.92184397143150265</v>
      </c>
      <c r="BK116" s="1653">
        <v>2.2609814335205662</v>
      </c>
      <c r="BL116" s="1652">
        <v>987.05764994539379</v>
      </c>
      <c r="BM116" s="1652"/>
    </row>
    <row r="117" spans="1:65">
      <c r="A117" s="1654" t="s">
        <v>1585</v>
      </c>
      <c r="B117" s="1652">
        <v>416.54860257435706</v>
      </c>
      <c r="C117" s="1652">
        <v>62.120088775718635</v>
      </c>
      <c r="D117" s="1652">
        <v>0</v>
      </c>
      <c r="E117" s="1652">
        <v>0</v>
      </c>
      <c r="F117" s="1652">
        <v>0.10601311765454202</v>
      </c>
      <c r="G117" s="1652">
        <v>0</v>
      </c>
      <c r="H117" s="1652">
        <v>478.7747044677302</v>
      </c>
      <c r="I117" s="1652"/>
      <c r="J117" s="1652">
        <v>117.77281248614889</v>
      </c>
      <c r="K117" s="1652">
        <v>0</v>
      </c>
      <c r="L117" s="1652">
        <v>0</v>
      </c>
      <c r="M117" s="1652">
        <v>0</v>
      </c>
      <c r="N117" s="1652">
        <v>0</v>
      </c>
      <c r="O117" s="1652">
        <v>0</v>
      </c>
      <c r="P117" s="1652">
        <v>117.77281248614889</v>
      </c>
      <c r="Q117" s="1652"/>
      <c r="R117" s="1652">
        <v>271.73152701270311</v>
      </c>
      <c r="S117" s="1652">
        <v>32.165504200505978</v>
      </c>
      <c r="T117" s="1652">
        <v>0</v>
      </c>
      <c r="U117" s="1652">
        <v>0</v>
      </c>
      <c r="V117" s="1652">
        <v>5.4893118287989082E-2</v>
      </c>
      <c r="W117" s="1652">
        <v>0</v>
      </c>
      <c r="X117" s="1652">
        <v>303.95192433149703</v>
      </c>
      <c r="Y117" s="1652"/>
      <c r="Z117" s="1652">
        <v>79.862182066606977</v>
      </c>
      <c r="AA117" s="1652">
        <v>110.12072346682704</v>
      </c>
      <c r="AB117" s="1652">
        <v>0</v>
      </c>
      <c r="AC117" s="1652">
        <v>0</v>
      </c>
      <c r="AD117" s="1652">
        <v>0.1879302081367151</v>
      </c>
      <c r="AE117" s="1652">
        <v>0</v>
      </c>
      <c r="AF117" s="1652">
        <v>190.17083574157073</v>
      </c>
      <c r="AG117" s="1652"/>
      <c r="AH117" s="1652">
        <v>393.11455349357425</v>
      </c>
      <c r="AI117" s="1652">
        <v>875.37551228994744</v>
      </c>
      <c r="AJ117" s="1652">
        <v>57.856691721967515</v>
      </c>
      <c r="AK117" s="1652">
        <v>0</v>
      </c>
      <c r="AL117" s="1652">
        <v>1.4939013933375633</v>
      </c>
      <c r="AM117" s="1652">
        <v>0</v>
      </c>
      <c r="AN117" s="1652">
        <v>1327.8406588988269</v>
      </c>
      <c r="AO117" s="1652"/>
      <c r="AP117" s="1652">
        <v>1188.1936335501077</v>
      </c>
      <c r="AQ117" s="1652">
        <v>0</v>
      </c>
      <c r="AR117" s="1652">
        <v>0</v>
      </c>
      <c r="AS117" s="1652">
        <v>0</v>
      </c>
      <c r="AT117" s="1652">
        <v>0</v>
      </c>
      <c r="AU117" s="1652">
        <v>0</v>
      </c>
      <c r="AV117" s="1652">
        <v>1188.1936335501077</v>
      </c>
      <c r="AW117" s="1652"/>
      <c r="AX117" s="1652">
        <v>272.66541732835071</v>
      </c>
      <c r="AY117" s="1652">
        <v>8.4974078481899227</v>
      </c>
      <c r="AZ117" s="1652">
        <v>1.1641717464290262</v>
      </c>
      <c r="BA117" s="1652">
        <v>0</v>
      </c>
      <c r="BB117" s="1652">
        <v>1.4501535907670886E-2</v>
      </c>
      <c r="BC117" s="1652">
        <v>0</v>
      </c>
      <c r="BD117" s="1652">
        <v>282.34149845887737</v>
      </c>
      <c r="BE117" s="1652"/>
      <c r="BF117" s="1653">
        <v>2739.888728511849</v>
      </c>
      <c r="BG117" s="1653">
        <v>1088.279236581189</v>
      </c>
      <c r="BH117" s="1653">
        <v>59.020863468396541</v>
      </c>
      <c r="BI117" s="1653">
        <v>0</v>
      </c>
      <c r="BJ117" s="1653">
        <v>1.8572393733244803</v>
      </c>
      <c r="BK117" s="1653">
        <v>0</v>
      </c>
      <c r="BL117" s="1652">
        <v>3889.0460679347589</v>
      </c>
      <c r="BM117" s="1652"/>
    </row>
    <row r="118" spans="1:65">
      <c r="A118" s="1654" t="s">
        <v>1586</v>
      </c>
      <c r="B118" s="1652">
        <v>37.482307986359793</v>
      </c>
      <c r="C118" s="1652">
        <v>47.431355211470212</v>
      </c>
      <c r="D118" s="1652">
        <v>0</v>
      </c>
      <c r="E118" s="1652">
        <v>0</v>
      </c>
      <c r="F118" s="1652">
        <v>8.0945567523294265E-2</v>
      </c>
      <c r="G118" s="1652">
        <v>0</v>
      </c>
      <c r="H118" s="1652">
        <v>84.994608765353306</v>
      </c>
      <c r="I118" s="1652"/>
      <c r="J118" s="1652">
        <v>11.259010934314611</v>
      </c>
      <c r="K118" s="1652">
        <v>0</v>
      </c>
      <c r="L118" s="1652">
        <v>0</v>
      </c>
      <c r="M118" s="1652">
        <v>0</v>
      </c>
      <c r="N118" s="1652">
        <v>0</v>
      </c>
      <c r="O118" s="1652">
        <v>0</v>
      </c>
      <c r="P118" s="1652">
        <v>11.259010934314611</v>
      </c>
      <c r="Q118" s="1652"/>
      <c r="R118" s="1652">
        <v>45.167268110735897</v>
      </c>
      <c r="S118" s="1652">
        <v>0</v>
      </c>
      <c r="T118" s="1652">
        <v>0</v>
      </c>
      <c r="U118" s="1652">
        <v>0</v>
      </c>
      <c r="V118" s="1652">
        <v>0</v>
      </c>
      <c r="W118" s="1652">
        <v>0</v>
      </c>
      <c r="X118" s="1652">
        <v>45.167268110735897</v>
      </c>
      <c r="Y118" s="1652"/>
      <c r="Z118" s="1652">
        <v>4.0369312280423459</v>
      </c>
      <c r="AA118" s="1652">
        <v>154.99175611594072</v>
      </c>
      <c r="AB118" s="1652">
        <v>2.2913262815599045</v>
      </c>
      <c r="AC118" s="1652">
        <v>0</v>
      </c>
      <c r="AD118" s="1652">
        <v>0.26450637145621536</v>
      </c>
      <c r="AE118" s="1652">
        <v>0</v>
      </c>
      <c r="AF118" s="1652">
        <v>161.58451999699918</v>
      </c>
      <c r="AG118" s="1652"/>
      <c r="AH118" s="1652">
        <v>95.752869938933927</v>
      </c>
      <c r="AI118" s="1652">
        <v>286.08479621769925</v>
      </c>
      <c r="AJ118" s="1652">
        <v>3.415188604721866</v>
      </c>
      <c r="AK118" s="1652">
        <v>0</v>
      </c>
      <c r="AL118" s="1652">
        <v>0.4882275888256209</v>
      </c>
      <c r="AM118" s="1652">
        <v>0</v>
      </c>
      <c r="AN118" s="1652">
        <v>385.7410823501807</v>
      </c>
      <c r="AO118" s="1652"/>
      <c r="AP118" s="1652">
        <v>147.72825064842584</v>
      </c>
      <c r="AQ118" s="1652">
        <v>0</v>
      </c>
      <c r="AR118" s="1652">
        <v>0</v>
      </c>
      <c r="AS118" s="1652">
        <v>0</v>
      </c>
      <c r="AT118" s="1652">
        <v>0</v>
      </c>
      <c r="AU118" s="1652">
        <v>0</v>
      </c>
      <c r="AV118" s="1652">
        <v>147.72825064842584</v>
      </c>
      <c r="AW118" s="1652"/>
      <c r="AX118" s="1652">
        <v>99.356334626796482</v>
      </c>
      <c r="AY118" s="1652">
        <v>62.532860231782777</v>
      </c>
      <c r="AZ118" s="1652">
        <v>0</v>
      </c>
      <c r="BA118" s="1652">
        <v>0</v>
      </c>
      <c r="BB118" s="1652">
        <v>0.10671754660496022</v>
      </c>
      <c r="BC118" s="1652">
        <v>0</v>
      </c>
      <c r="BD118" s="1652">
        <v>161.99591240518421</v>
      </c>
      <c r="BE118" s="1652"/>
      <c r="BF118" s="1653">
        <v>440.78297347360888</v>
      </c>
      <c r="BG118" s="1653">
        <v>551.04076777689295</v>
      </c>
      <c r="BH118" s="1653">
        <v>5.7065148862817701</v>
      </c>
      <c r="BI118" s="1653">
        <v>0</v>
      </c>
      <c r="BJ118" s="1653">
        <v>0.94039707441009079</v>
      </c>
      <c r="BK118" s="1653">
        <v>0</v>
      </c>
      <c r="BL118" s="1652">
        <v>998.47065321119362</v>
      </c>
      <c r="BM118" s="1652"/>
    </row>
    <row r="119" spans="1:65">
      <c r="A119" s="1656" t="s">
        <v>1587</v>
      </c>
      <c r="B119" s="1652">
        <v>62.673017179093179</v>
      </c>
      <c r="C119" s="1652">
        <v>97.15583532714804</v>
      </c>
      <c r="D119" s="1652">
        <v>20.160255553552044</v>
      </c>
      <c r="E119" s="1652">
        <v>0</v>
      </c>
      <c r="F119" s="1652">
        <v>0.1658045441394832</v>
      </c>
      <c r="G119" s="1652">
        <v>0</v>
      </c>
      <c r="H119" s="1652">
        <v>180.15491260393276</v>
      </c>
      <c r="I119" s="1652"/>
      <c r="J119" s="1652">
        <v>34.723620464771045</v>
      </c>
      <c r="K119" s="1652">
        <v>0</v>
      </c>
      <c r="L119" s="1652">
        <v>0</v>
      </c>
      <c r="M119" s="1652">
        <v>0</v>
      </c>
      <c r="N119" s="1652">
        <v>0</v>
      </c>
      <c r="O119" s="1652">
        <v>0</v>
      </c>
      <c r="P119" s="1652">
        <v>34.723620464771045</v>
      </c>
      <c r="Q119" s="1652"/>
      <c r="R119" s="1652">
        <v>53.810917429969003</v>
      </c>
      <c r="S119" s="1652">
        <v>0</v>
      </c>
      <c r="T119" s="1652">
        <v>0</v>
      </c>
      <c r="U119" s="1652">
        <v>0</v>
      </c>
      <c r="V119" s="1652">
        <v>0</v>
      </c>
      <c r="W119" s="1652">
        <v>0</v>
      </c>
      <c r="X119" s="1652">
        <v>53.810917429969003</v>
      </c>
      <c r="Y119" s="1652"/>
      <c r="Z119" s="1652">
        <v>8.958540614014062</v>
      </c>
      <c r="AA119" s="1652">
        <v>37.39472374687606</v>
      </c>
      <c r="AB119" s="1652">
        <v>56.439369415007292</v>
      </c>
      <c r="AC119" s="1652">
        <v>0</v>
      </c>
      <c r="AD119" s="1652">
        <v>6.3817218010580781E-2</v>
      </c>
      <c r="AE119" s="1652">
        <v>0</v>
      </c>
      <c r="AF119" s="1652">
        <v>102.856450993908</v>
      </c>
      <c r="AG119" s="1652"/>
      <c r="AH119" s="1652">
        <v>139.13745494589386</v>
      </c>
      <c r="AI119" s="1652">
        <v>983.08730535685288</v>
      </c>
      <c r="AJ119" s="1652">
        <v>261.14693770993824</v>
      </c>
      <c r="AK119" s="1652">
        <v>0</v>
      </c>
      <c r="AL119" s="1652">
        <v>1.677720560634808</v>
      </c>
      <c r="AM119" s="1652">
        <v>0</v>
      </c>
      <c r="AN119" s="1652">
        <v>1385.0494185733198</v>
      </c>
      <c r="AO119" s="1652"/>
      <c r="AP119" s="1652">
        <v>423.14863279745305</v>
      </c>
      <c r="AQ119" s="1652">
        <v>0</v>
      </c>
      <c r="AR119" s="1652">
        <v>0</v>
      </c>
      <c r="AS119" s="1652">
        <v>0</v>
      </c>
      <c r="AT119" s="1652">
        <v>0</v>
      </c>
      <c r="AU119" s="1652">
        <v>0</v>
      </c>
      <c r="AV119" s="1652">
        <v>423.14863279745305</v>
      </c>
      <c r="AW119" s="1652"/>
      <c r="AX119" s="1652">
        <v>258.20928105843905</v>
      </c>
      <c r="AY119" s="1652">
        <v>0</v>
      </c>
      <c r="AZ119" s="1652">
        <v>0.33354297837971658</v>
      </c>
      <c r="BA119" s="1652">
        <v>0</v>
      </c>
      <c r="BB119" s="1652">
        <v>0</v>
      </c>
      <c r="BC119" s="1652">
        <v>0</v>
      </c>
      <c r="BD119" s="1652">
        <v>258.54282403681879</v>
      </c>
      <c r="BE119" s="1652"/>
      <c r="BF119" s="1653">
        <v>980.6614644896332</v>
      </c>
      <c r="BG119" s="1653">
        <v>1117.637864430877</v>
      </c>
      <c r="BH119" s="1653">
        <v>338.08010565687732</v>
      </c>
      <c r="BI119" s="1653">
        <v>0</v>
      </c>
      <c r="BJ119" s="1653">
        <v>1.907342322784872</v>
      </c>
      <c r="BK119" s="1653">
        <v>0</v>
      </c>
      <c r="BL119" s="1652">
        <v>2438.2867769001728</v>
      </c>
      <c r="BM119" s="1652"/>
    </row>
    <row r="120" spans="1:65" ht="13.5" thickBot="1">
      <c r="A120" s="1657" t="s">
        <v>15</v>
      </c>
      <c r="B120" s="1658">
        <v>1114.9533997783346</v>
      </c>
      <c r="C120" s="1658">
        <v>810.39633230103448</v>
      </c>
      <c r="D120" s="1658">
        <v>34.721841242345292</v>
      </c>
      <c r="E120" s="1658">
        <v>0.2041716412495814</v>
      </c>
      <c r="F120" s="1658">
        <v>24.037807505158142</v>
      </c>
      <c r="G120" s="1658">
        <v>0.97865960162716037</v>
      </c>
      <c r="H120" s="1658">
        <v>1985.2922120697494</v>
      </c>
      <c r="I120" s="1658"/>
      <c r="J120" s="1658">
        <v>507.21022249175167</v>
      </c>
      <c r="K120" s="1658">
        <v>0</v>
      </c>
      <c r="L120" s="1658">
        <v>0</v>
      </c>
      <c r="M120" s="1658">
        <v>0</v>
      </c>
      <c r="N120" s="1658">
        <v>0</v>
      </c>
      <c r="O120" s="1658">
        <v>0</v>
      </c>
      <c r="P120" s="1658">
        <v>507.21022249175167</v>
      </c>
      <c r="Q120" s="1658"/>
      <c r="R120" s="1658">
        <v>740.65568552322281</v>
      </c>
      <c r="S120" s="1658">
        <v>32.379485042141248</v>
      </c>
      <c r="T120" s="1658">
        <v>0</v>
      </c>
      <c r="U120" s="1658">
        <v>0</v>
      </c>
      <c r="V120" s="1658">
        <v>6.7918412989330657E-2</v>
      </c>
      <c r="W120" s="1658">
        <v>0</v>
      </c>
      <c r="X120" s="1658">
        <v>773.10308897835341</v>
      </c>
      <c r="Y120" s="1658"/>
      <c r="Z120" s="1658">
        <v>295.74509351994629</v>
      </c>
      <c r="AA120" s="1658">
        <v>1428.1344714738891</v>
      </c>
      <c r="AB120" s="1658">
        <v>85.217590627004682</v>
      </c>
      <c r="AC120" s="1658">
        <v>2.9594351787055104</v>
      </c>
      <c r="AD120" s="1658">
        <v>56.046748112314219</v>
      </c>
      <c r="AE120" s="1658">
        <v>12.894764942177186</v>
      </c>
      <c r="AF120" s="1658">
        <v>1880.9981038540373</v>
      </c>
      <c r="AG120" s="1658"/>
      <c r="AH120" s="1658">
        <v>1192.4465523036579</v>
      </c>
      <c r="AI120" s="1658">
        <v>7315.38132380548</v>
      </c>
      <c r="AJ120" s="1658">
        <v>815.22471494839442</v>
      </c>
      <c r="AK120" s="1658">
        <v>23.484194626633609</v>
      </c>
      <c r="AL120" s="1658">
        <v>305.30892213568569</v>
      </c>
      <c r="AM120" s="1658">
        <v>113.81729824183446</v>
      </c>
      <c r="AN120" s="1658">
        <v>9765.6630060616862</v>
      </c>
      <c r="AO120" s="1658"/>
      <c r="AP120" s="1658">
        <v>3409.0696695433221</v>
      </c>
      <c r="AQ120" s="1658">
        <v>0</v>
      </c>
      <c r="AR120" s="1658">
        <v>0</v>
      </c>
      <c r="AS120" s="1658">
        <v>0</v>
      </c>
      <c r="AT120" s="1658">
        <v>0</v>
      </c>
      <c r="AU120" s="1658">
        <v>0</v>
      </c>
      <c r="AV120" s="1658">
        <v>3409.0696695433221</v>
      </c>
      <c r="AW120" s="1658"/>
      <c r="AX120" s="1658">
        <v>1096.7717758868757</v>
      </c>
      <c r="AY120" s="1658">
        <v>155.20994017943696</v>
      </c>
      <c r="AZ120" s="1658">
        <v>9.9110999927194339</v>
      </c>
      <c r="BA120" s="1658">
        <v>0</v>
      </c>
      <c r="BB120" s="1658">
        <v>6.8368239542309963</v>
      </c>
      <c r="BC120" s="1658">
        <v>0</v>
      </c>
      <c r="BD120" s="1658">
        <v>1268.7296400132632</v>
      </c>
      <c r="BE120" s="1658"/>
      <c r="BF120" s="1658">
        <v>8356.8523990471112</v>
      </c>
      <c r="BG120" s="1658">
        <v>9741.5015528019812</v>
      </c>
      <c r="BH120" s="1658">
        <v>945.07524681046391</v>
      </c>
      <c r="BI120" s="1658">
        <v>26.647801446588705</v>
      </c>
      <c r="BJ120" s="1658">
        <v>392.29822012037835</v>
      </c>
      <c r="BK120" s="1658">
        <v>127.69072278563883</v>
      </c>
      <c r="BL120" s="1658">
        <v>19590.06594301216</v>
      </c>
      <c r="BM120" s="1659"/>
    </row>
    <row r="121" spans="1:65" ht="13.5" thickTop="1">
      <c r="A121" s="1654"/>
      <c r="B121" s="1659"/>
      <c r="C121" s="1659"/>
      <c r="D121" s="1659"/>
      <c r="E121" s="1659"/>
      <c r="F121" s="1659"/>
      <c r="G121" s="1659"/>
      <c r="H121" s="1659"/>
      <c r="I121" s="1659"/>
      <c r="J121" s="1659"/>
      <c r="K121" s="1659"/>
      <c r="L121" s="1659"/>
      <c r="M121" s="1659"/>
      <c r="N121" s="1659"/>
      <c r="O121" s="1659"/>
      <c r="P121" s="1659"/>
      <c r="Q121" s="1659"/>
      <c r="R121" s="1659"/>
      <c r="S121" s="1659"/>
      <c r="T121" s="1659"/>
      <c r="U121" s="1659"/>
      <c r="V121" s="1659"/>
      <c r="W121" s="1659"/>
      <c r="X121" s="1659"/>
      <c r="Y121" s="1659"/>
      <c r="Z121" s="1659"/>
      <c r="AA121" s="1659"/>
      <c r="AB121" s="1659"/>
      <c r="AC121" s="1659"/>
      <c r="AD121" s="1659"/>
      <c r="AE121" s="1659"/>
      <c r="AF121" s="1659"/>
      <c r="AG121" s="1659"/>
      <c r="AH121" s="1659"/>
      <c r="AI121" s="1659"/>
      <c r="AJ121" s="1659"/>
      <c r="AK121" s="1659"/>
      <c r="AL121" s="1659"/>
      <c r="AM121" s="1659"/>
      <c r="AN121" s="1659"/>
      <c r="AO121" s="1659"/>
      <c r="AP121" s="1659"/>
      <c r="AQ121" s="1659"/>
      <c r="AR121" s="1659"/>
      <c r="AS121" s="1659"/>
      <c r="AT121" s="1659"/>
      <c r="AU121" s="1659"/>
      <c r="AV121" s="1659"/>
      <c r="AW121" s="1659"/>
      <c r="AX121" s="1659"/>
      <c r="AY121" s="1659"/>
      <c r="AZ121" s="1659"/>
      <c r="BA121" s="1659"/>
      <c r="BB121" s="1659"/>
      <c r="BC121" s="1659"/>
      <c r="BD121" s="1659"/>
      <c r="BE121" s="1659"/>
      <c r="BF121" s="1660"/>
      <c r="BG121" s="1659"/>
      <c r="BH121" s="1659"/>
      <c r="BI121" s="1659"/>
      <c r="BJ121" s="1659"/>
      <c r="BK121" s="1659"/>
      <c r="BL121" s="1659"/>
      <c r="BM121" s="1659"/>
    </row>
    <row r="122" spans="1:65">
      <c r="A122" s="1654"/>
      <c r="B122" s="1659"/>
      <c r="C122" s="1659"/>
      <c r="D122" s="1659"/>
      <c r="E122" s="1659"/>
      <c r="F122" s="1659"/>
      <c r="G122" s="1659"/>
      <c r="H122" s="1659"/>
      <c r="I122" s="1661"/>
      <c r="J122" s="1659"/>
      <c r="K122" s="1659"/>
      <c r="L122" s="1659"/>
      <c r="M122" s="1659"/>
      <c r="N122" s="1659"/>
      <c r="O122" s="1659"/>
      <c r="P122" s="1659"/>
      <c r="Q122" s="1661"/>
      <c r="R122" s="1659"/>
      <c r="S122" s="1659"/>
      <c r="T122" s="1659"/>
      <c r="U122" s="1659"/>
      <c r="V122" s="1659"/>
      <c r="W122" s="1659"/>
      <c r="X122" s="1659"/>
      <c r="Y122" s="1661"/>
      <c r="Z122" s="1659"/>
      <c r="AA122" s="1659"/>
      <c r="AB122" s="1659"/>
      <c r="AC122" s="1659"/>
      <c r="AD122" s="1659"/>
      <c r="AE122" s="1659"/>
      <c r="AF122" s="1659"/>
      <c r="AG122" s="1661"/>
      <c r="AH122" s="1659"/>
      <c r="AI122" s="1659"/>
      <c r="AJ122" s="1659"/>
      <c r="AK122" s="1659"/>
      <c r="AL122" s="1659"/>
      <c r="AM122" s="1659"/>
      <c r="AN122" s="1659"/>
      <c r="AO122" s="1661"/>
      <c r="AP122" s="1659"/>
      <c r="AQ122" s="1659"/>
      <c r="AR122" s="1659"/>
      <c r="AS122" s="1659"/>
      <c r="AT122" s="1659"/>
      <c r="AU122" s="1659"/>
      <c r="AV122" s="1659"/>
      <c r="AW122" s="1661"/>
      <c r="AX122" s="1659"/>
      <c r="AY122" s="1659"/>
      <c r="AZ122" s="1659"/>
      <c r="BA122" s="1659"/>
      <c r="BB122" s="1659"/>
      <c r="BC122" s="1659"/>
      <c r="BD122" s="1659"/>
      <c r="BE122" s="1661"/>
      <c r="BF122" s="1660"/>
      <c r="BG122" s="1659"/>
      <c r="BH122" s="1659"/>
      <c r="BI122" s="1659"/>
      <c r="BJ122" s="1659"/>
      <c r="BK122" s="1659"/>
      <c r="BL122" s="1652"/>
      <c r="BM122" s="1652"/>
    </row>
    <row r="123" spans="1:65">
      <c r="A123" s="1662"/>
      <c r="B123" s="1659"/>
      <c r="C123" s="1659"/>
      <c r="D123" s="1659"/>
      <c r="E123" s="1663"/>
      <c r="F123" s="1660"/>
      <c r="G123" s="1659"/>
      <c r="H123" s="1659"/>
      <c r="I123" s="1661"/>
      <c r="J123" s="1659"/>
      <c r="K123" s="1659"/>
      <c r="L123" s="1659"/>
      <c r="M123" s="1663"/>
      <c r="N123" s="1660"/>
      <c r="O123" s="1659"/>
      <c r="P123" s="1659"/>
      <c r="Q123" s="1661"/>
      <c r="R123" s="1659"/>
      <c r="S123" s="1659"/>
      <c r="T123" s="1659"/>
      <c r="U123" s="1663"/>
      <c r="V123" s="1660"/>
      <c r="W123" s="1659"/>
      <c r="X123" s="1659"/>
      <c r="Y123" s="1661"/>
      <c r="Z123" s="1659"/>
      <c r="AA123" s="1659"/>
      <c r="AB123" s="1659"/>
      <c r="AC123" s="1663"/>
      <c r="AD123" s="1660"/>
      <c r="AE123" s="1659"/>
      <c r="AF123" s="1659"/>
      <c r="AG123" s="1661"/>
      <c r="AH123" s="1659"/>
      <c r="AI123" s="1659"/>
      <c r="AJ123" s="1659"/>
      <c r="AK123" s="1663"/>
      <c r="AL123" s="1660"/>
      <c r="AM123" s="1659"/>
      <c r="AN123" s="1659"/>
      <c r="AO123" s="1661"/>
      <c r="AP123" s="1659"/>
      <c r="AQ123" s="1659"/>
      <c r="AR123" s="1659"/>
      <c r="AS123" s="1663"/>
      <c r="AT123" s="1660"/>
      <c r="AU123" s="1659"/>
      <c r="AV123" s="1659"/>
      <c r="AW123" s="1661"/>
      <c r="AX123" s="1659"/>
      <c r="AY123" s="1659"/>
      <c r="AZ123" s="1659"/>
      <c r="BA123" s="1663"/>
      <c r="BB123" s="1660"/>
      <c r="BC123" s="1659"/>
      <c r="BD123" s="1659"/>
      <c r="BE123" s="1661"/>
      <c r="BF123" s="1660"/>
      <c r="BG123" s="1660"/>
      <c r="BH123" s="1660"/>
      <c r="BI123" s="1660"/>
      <c r="BJ123" s="1660"/>
      <c r="BK123" s="1660"/>
      <c r="BL123" s="1660"/>
      <c r="BM123" s="1660"/>
    </row>
    <row r="124" spans="1:65">
      <c r="A124" s="1662"/>
      <c r="B124" s="1659"/>
      <c r="C124" s="1659"/>
      <c r="D124" s="1659"/>
      <c r="E124" s="1663"/>
      <c r="F124" s="1660"/>
      <c r="G124" s="1659"/>
      <c r="H124" s="1659"/>
      <c r="I124" s="1661"/>
      <c r="J124" s="1659"/>
      <c r="K124" s="1659"/>
      <c r="L124" s="1659"/>
      <c r="M124" s="1663"/>
      <c r="N124" s="1660"/>
      <c r="O124" s="1659"/>
      <c r="P124" s="1659"/>
      <c r="Q124" s="1661"/>
      <c r="R124" s="1659"/>
      <c r="S124" s="1659"/>
      <c r="T124" s="1659"/>
      <c r="U124" s="1663"/>
      <c r="V124" s="1660"/>
      <c r="W124" s="1659"/>
      <c r="X124" s="1659"/>
      <c r="Y124" s="1661"/>
      <c r="Z124" s="1659"/>
      <c r="AA124" s="1659"/>
      <c r="AB124" s="1659"/>
      <c r="AC124" s="1663"/>
      <c r="AD124" s="1660"/>
      <c r="AE124" s="1659"/>
      <c r="AF124" s="1659"/>
      <c r="AG124" s="1661"/>
      <c r="AH124" s="1659"/>
      <c r="AI124" s="1659"/>
      <c r="AJ124" s="1659"/>
      <c r="AK124" s="1663"/>
      <c r="AL124" s="1660"/>
      <c r="AM124" s="1659"/>
      <c r="AN124" s="1659"/>
      <c r="AO124" s="1661"/>
      <c r="AP124" s="1659"/>
      <c r="AQ124" s="1659"/>
      <c r="AR124" s="1659"/>
      <c r="AS124" s="1663"/>
      <c r="AT124" s="1660"/>
      <c r="AU124" s="1659"/>
      <c r="AV124" s="1659"/>
      <c r="AW124" s="1664"/>
      <c r="AX124" s="1659"/>
      <c r="AY124" s="1659"/>
      <c r="AZ124" s="1659"/>
      <c r="BA124" s="1663"/>
      <c r="BB124" s="1660"/>
      <c r="BC124" s="1659"/>
      <c r="BD124" s="1659"/>
      <c r="BE124" s="1664"/>
      <c r="BF124" s="1660"/>
      <c r="BG124" s="1660"/>
      <c r="BH124" s="1660"/>
      <c r="BI124" s="1660"/>
      <c r="BJ124" s="1660"/>
      <c r="BK124" s="1660"/>
      <c r="BL124" s="1660"/>
      <c r="BM124" s="1660"/>
    </row>
    <row r="125" spans="1:65">
      <c r="A125" s="2160" t="s">
        <v>2011</v>
      </c>
    </row>
    <row r="126" spans="1:65">
      <c r="A126" s="1666"/>
    </row>
    <row r="127" spans="1:65">
      <c r="A127" s="2159" t="s">
        <v>2010</v>
      </c>
    </row>
    <row r="128" spans="1:65">
      <c r="A128" s="1667" t="s">
        <v>1588</v>
      </c>
    </row>
    <row r="129" spans="1:1">
      <c r="A129" s="1667" t="s">
        <v>1589</v>
      </c>
    </row>
    <row r="130" spans="1:1">
      <c r="A130" s="1667" t="s">
        <v>1590</v>
      </c>
    </row>
    <row r="131" spans="1:1">
      <c r="A131" s="1667"/>
    </row>
    <row r="132" spans="1:1">
      <c r="A132" s="1667"/>
    </row>
    <row r="133" spans="1:1">
      <c r="A133" s="1668"/>
    </row>
    <row r="134" spans="1:1">
      <c r="A134" s="2114" t="s">
        <v>2012</v>
      </c>
    </row>
    <row r="135" spans="1:1">
      <c r="A135" s="1669" t="s">
        <v>2013</v>
      </c>
    </row>
    <row r="136" spans="1:1">
      <c r="A136" s="1670"/>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C15" sqref="C15"/>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2002</v>
      </c>
      <c r="B1" s="87"/>
      <c r="C1" s="87"/>
      <c r="D1" s="87"/>
      <c r="E1" s="87"/>
      <c r="F1" s="87"/>
      <c r="G1" s="87"/>
      <c r="H1" s="87"/>
      <c r="I1" s="87"/>
      <c r="J1" s="118"/>
      <c r="K1" s="52"/>
      <c r="L1" s="52"/>
      <c r="M1" s="52"/>
      <c r="N1" s="52"/>
      <c r="O1" s="52"/>
      <c r="P1" s="52"/>
      <c r="Q1" s="52"/>
      <c r="R1" s="52"/>
      <c r="S1" s="52"/>
    </row>
    <row r="2" spans="1:19" ht="13.5" thickBot="1">
      <c r="A2" s="49" t="s">
        <v>0</v>
      </c>
      <c r="B2" s="117"/>
      <c r="C2" s="2154"/>
      <c r="D2" s="118"/>
      <c r="E2" s="118"/>
      <c r="F2" s="118"/>
      <c r="G2" s="118"/>
      <c r="H2" s="118"/>
      <c r="I2" s="119" t="s">
        <v>46</v>
      </c>
      <c r="J2" s="422"/>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405">
        <v>2015</v>
      </c>
      <c r="D5" s="2406"/>
      <c r="E5" s="2406"/>
      <c r="F5" s="2406"/>
      <c r="G5" s="2406"/>
      <c r="H5" s="2406"/>
      <c r="I5" s="2407"/>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51">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52"/>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405">
        <v>2014</v>
      </c>
      <c r="D56" s="2406"/>
      <c r="E56" s="2406"/>
      <c r="F56" s="2406"/>
      <c r="G56" s="2406"/>
      <c r="H56" s="2406"/>
      <c r="I56" s="2407"/>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53">
        <v>0</v>
      </c>
      <c r="D86" s="2151">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52"/>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402">
        <v>2013</v>
      </c>
      <c r="D107" s="2403"/>
      <c r="E107" s="2403"/>
      <c r="F107" s="2403"/>
      <c r="G107" s="2403"/>
      <c r="H107" s="2403"/>
      <c r="I107" s="2404"/>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402">
        <v>2012</v>
      </c>
      <c r="D158" s="2403"/>
      <c r="E158" s="2403"/>
      <c r="F158" s="2403"/>
      <c r="G158" s="2403"/>
      <c r="H158" s="2403"/>
      <c r="I158" s="2404"/>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402">
        <v>2011</v>
      </c>
      <c r="D209" s="2403"/>
      <c r="E209" s="2403"/>
      <c r="F209" s="2403"/>
      <c r="G209" s="2403"/>
      <c r="H209" s="2403"/>
      <c r="I209" s="2404"/>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402">
        <v>2010</v>
      </c>
      <c r="D260" s="2403"/>
      <c r="E260" s="2403"/>
      <c r="F260" s="2403"/>
      <c r="G260" s="2403"/>
      <c r="H260" s="2403"/>
      <c r="I260" s="2404"/>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228</v>
      </c>
    </row>
    <row r="313" spans="1:9">
      <c r="A313" s="388" t="s">
        <v>229</v>
      </c>
    </row>
    <row r="314" spans="1:9">
      <c r="A314" s="2168" t="s">
        <v>2025</v>
      </c>
    </row>
    <row r="315" spans="1:9">
      <c r="A315" s="392" t="s">
        <v>232</v>
      </c>
    </row>
    <row r="316" spans="1:9">
      <c r="A316" s="66" t="s">
        <v>230</v>
      </c>
    </row>
    <row r="317" spans="1:9">
      <c r="A317" s="388"/>
    </row>
    <row r="318" spans="1:9">
      <c r="A318" s="390" t="s">
        <v>8</v>
      </c>
    </row>
    <row r="319" spans="1:9">
      <c r="A319" s="391" t="s">
        <v>1903</v>
      </c>
    </row>
    <row r="320" spans="1:9">
      <c r="A320" s="391" t="s">
        <v>231</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AA83" sqref="AA83"/>
    </sheetView>
  </sheetViews>
  <sheetFormatPr defaultColWidth="8.85546875" defaultRowHeight="12.75"/>
  <cols>
    <col min="1" max="1" width="10" style="2111" customWidth="1"/>
    <col min="2" max="2" width="27.42578125" style="2111" customWidth="1"/>
    <col min="3" max="5" width="10" style="2112" customWidth="1"/>
    <col min="6" max="6" width="5.7109375" style="2112" customWidth="1"/>
    <col min="7" max="9" width="10" style="2112" customWidth="1"/>
    <col min="10" max="10" width="5.7109375" style="2112" customWidth="1"/>
    <col min="11" max="13" width="10" style="2112" customWidth="1"/>
    <col min="14" max="14" width="5.7109375" style="2112" customWidth="1"/>
    <col min="15" max="15" width="7" style="2112" customWidth="1"/>
    <col min="16" max="16" width="10" style="2112" customWidth="1"/>
    <col min="17" max="18" width="5.7109375" style="2112" customWidth="1"/>
    <col min="19" max="21" width="10" style="2112" customWidth="1"/>
    <col min="22" max="22" width="5.7109375" style="2112" customWidth="1"/>
    <col min="23" max="23" width="10" style="2112" customWidth="1"/>
    <col min="24" max="25" width="12.28515625" style="2112" customWidth="1"/>
    <col min="26" max="26" width="5.7109375" style="2112" customWidth="1"/>
    <col min="27" max="28" width="10" style="2112" customWidth="1"/>
    <col min="29" max="29" width="12.28515625" style="2112" customWidth="1"/>
    <col min="30" max="30" width="5.7109375" style="2112" customWidth="1"/>
    <col min="31" max="33" width="10" style="2112" customWidth="1"/>
    <col min="34" max="34" width="5.7109375" style="2112" customWidth="1"/>
    <col min="35" max="36" width="10" style="2112" customWidth="1"/>
    <col min="37" max="37" width="12.28515625" style="2112" customWidth="1"/>
    <col min="38" max="38" width="5.7109375" style="2112" customWidth="1"/>
    <col min="39" max="41" width="10" style="2112" customWidth="1"/>
    <col min="42" max="42" width="5.7109375" style="2112" customWidth="1"/>
    <col min="43" max="45" width="10" style="2112" customWidth="1"/>
    <col min="46" max="16384" width="8.85546875" style="2111"/>
  </cols>
  <sheetData>
    <row r="1" spans="1:61" ht="18.75">
      <c r="A1" s="2091" t="s">
        <v>1982</v>
      </c>
      <c r="B1" s="2092"/>
      <c r="C1" s="2093"/>
      <c r="D1" s="2093"/>
      <c r="E1" s="2093"/>
      <c r="F1" s="2093"/>
      <c r="G1" s="2093"/>
      <c r="H1" s="2093"/>
      <c r="I1" s="2093"/>
      <c r="J1" s="2093"/>
      <c r="K1" s="2093"/>
      <c r="L1" s="2093"/>
      <c r="M1" s="2093"/>
      <c r="N1" s="2093"/>
      <c r="O1" s="2093"/>
      <c r="P1" s="2093"/>
      <c r="Q1" s="2093"/>
      <c r="R1" s="2093"/>
      <c r="S1" s="2093"/>
      <c r="T1" s="2093"/>
      <c r="U1" s="2093"/>
      <c r="V1" s="2093"/>
      <c r="W1" s="2093"/>
      <c r="X1" s="2093"/>
      <c r="Y1" s="2093"/>
      <c r="Z1" s="2093"/>
      <c r="AA1" s="2093"/>
      <c r="AB1" s="2093"/>
      <c r="AC1" s="2093"/>
      <c r="AD1" s="2093"/>
      <c r="AE1" s="2093"/>
      <c r="AF1" s="2093"/>
      <c r="AG1" s="2093"/>
      <c r="AH1" s="2093"/>
      <c r="AI1" s="2093"/>
      <c r="AJ1" s="2093"/>
      <c r="AK1" s="2093"/>
      <c r="AL1" s="2093"/>
      <c r="AM1" s="2093"/>
      <c r="AN1" s="2093"/>
      <c r="AO1" s="2093"/>
      <c r="AP1" s="2093"/>
      <c r="AQ1" s="2093"/>
      <c r="AR1" s="2093"/>
      <c r="AS1" s="2093"/>
    </row>
    <row r="2" spans="1:61">
      <c r="A2" s="2146"/>
      <c r="B2" s="2092"/>
      <c r="C2" s="2093"/>
      <c r="D2" s="2093"/>
      <c r="E2" s="2093"/>
      <c r="F2" s="2093"/>
      <c r="G2" s="2093"/>
      <c r="H2" s="2093"/>
      <c r="I2" s="2093"/>
      <c r="J2" s="2093"/>
      <c r="K2" s="2093"/>
      <c r="L2" s="2093"/>
      <c r="M2" s="2093"/>
      <c r="N2" s="2093"/>
      <c r="O2" s="2093"/>
      <c r="P2" s="2093"/>
      <c r="Q2" s="2093"/>
      <c r="R2" s="2093"/>
      <c r="S2" s="2093"/>
      <c r="T2" s="2093"/>
      <c r="U2" s="2093"/>
      <c r="V2" s="2093"/>
      <c r="W2" s="2093"/>
      <c r="X2" s="2093"/>
      <c r="Y2" s="2093"/>
      <c r="Z2" s="2093"/>
      <c r="AA2" s="2093"/>
      <c r="AB2" s="2093"/>
      <c r="AC2" s="2093"/>
      <c r="AD2" s="2093"/>
      <c r="AE2" s="2093"/>
      <c r="AF2" s="2093"/>
      <c r="AG2" s="2093"/>
      <c r="AH2" s="2093"/>
      <c r="AI2" s="2093"/>
      <c r="AJ2" s="2093"/>
      <c r="AK2" s="2093"/>
      <c r="AL2" s="2093"/>
      <c r="AM2" s="2093"/>
      <c r="AN2" s="2093"/>
      <c r="AO2" s="2093"/>
      <c r="AP2" s="2093"/>
      <c r="AQ2" s="2093"/>
      <c r="AR2" s="2093"/>
      <c r="AS2" s="2093"/>
    </row>
    <row r="3" spans="1:61">
      <c r="A3" s="2146"/>
      <c r="B3" s="2092"/>
      <c r="C3" s="2093"/>
      <c r="D3" s="2093"/>
      <c r="E3" s="2093"/>
      <c r="F3" s="2093"/>
      <c r="G3" s="2093"/>
      <c r="H3" s="2093"/>
      <c r="I3" s="2093"/>
      <c r="J3" s="2093"/>
      <c r="K3" s="2093"/>
      <c r="L3" s="2093"/>
      <c r="M3" s="2093"/>
      <c r="N3" s="2093"/>
      <c r="O3" s="2093"/>
      <c r="P3" s="2093"/>
      <c r="Q3" s="2093"/>
      <c r="R3" s="2093"/>
      <c r="S3" s="2093"/>
      <c r="T3" s="2093"/>
      <c r="U3" s="2093"/>
      <c r="V3" s="2093"/>
      <c r="W3" s="2093"/>
      <c r="X3" s="2093"/>
      <c r="Y3" s="2093"/>
      <c r="Z3" s="2093"/>
      <c r="AA3" s="2093"/>
      <c r="AB3" s="2093"/>
      <c r="AC3" s="2093"/>
      <c r="AD3" s="2093"/>
      <c r="AE3" s="2093"/>
      <c r="AF3" s="2093"/>
      <c r="AG3" s="2093"/>
      <c r="AH3" s="2093"/>
      <c r="AI3" s="2093"/>
      <c r="AJ3" s="2093"/>
      <c r="AK3" s="2093"/>
      <c r="AL3" s="2093"/>
      <c r="AM3" s="2093"/>
      <c r="AN3" s="2093"/>
      <c r="AO3" s="2093"/>
      <c r="AP3" s="2093"/>
      <c r="AQ3" s="2093"/>
      <c r="AR3" s="2093"/>
      <c r="AS3" s="2093"/>
    </row>
    <row r="4" spans="1:61">
      <c r="A4" s="2146"/>
      <c r="B4" s="2092"/>
      <c r="C4" s="2093"/>
      <c r="D4" s="2093"/>
      <c r="E4" s="2093"/>
      <c r="F4" s="2093"/>
      <c r="G4" s="2093"/>
      <c r="H4" s="2093"/>
      <c r="I4" s="2093"/>
      <c r="J4" s="2093"/>
      <c r="K4" s="2093"/>
      <c r="L4" s="2093"/>
      <c r="M4" s="2093"/>
      <c r="N4" s="2093"/>
      <c r="O4" s="2093"/>
      <c r="P4" s="2093"/>
      <c r="Q4" s="2093"/>
      <c r="R4" s="2093"/>
      <c r="S4" s="2093"/>
      <c r="T4" s="2093"/>
      <c r="U4" s="2093"/>
      <c r="V4" s="2093"/>
      <c r="W4" s="2093"/>
      <c r="X4" s="2093"/>
      <c r="Y4" s="2093"/>
      <c r="Z4" s="2093"/>
      <c r="AA4" s="2093"/>
      <c r="AB4" s="2093"/>
      <c r="AC4" s="2093"/>
      <c r="AD4" s="2093"/>
      <c r="AE4" s="2093"/>
      <c r="AF4" s="2093"/>
      <c r="AG4" s="2093"/>
      <c r="AH4" s="2093"/>
      <c r="AI4" s="2093"/>
      <c r="AJ4" s="2093"/>
      <c r="AK4" s="2093"/>
      <c r="AL4" s="2093"/>
      <c r="AM4" s="2093"/>
      <c r="AN4" s="2093"/>
      <c r="AO4" s="2093"/>
      <c r="AP4" s="2093"/>
      <c r="AQ4" s="2093"/>
      <c r="AR4" s="2093"/>
      <c r="AS4" s="2093"/>
    </row>
    <row r="5" spans="1:61" ht="13.5" thickBot="1">
      <c r="A5" s="2094" t="s">
        <v>0</v>
      </c>
      <c r="B5" s="2095"/>
      <c r="C5" s="2093"/>
      <c r="D5" s="2093"/>
      <c r="E5" s="2093"/>
      <c r="F5" s="2093"/>
      <c r="G5" s="2093"/>
      <c r="H5" s="2093"/>
      <c r="I5" s="2093"/>
      <c r="J5" s="2093"/>
      <c r="K5" s="2093"/>
      <c r="L5" s="2093"/>
      <c r="M5" s="2093"/>
      <c r="N5" s="2093"/>
      <c r="O5" s="2093"/>
      <c r="P5" s="2093"/>
      <c r="Q5" s="2093"/>
      <c r="R5" s="2093"/>
      <c r="S5" s="2093"/>
      <c r="T5" s="2093"/>
      <c r="U5" s="2093"/>
      <c r="V5" s="2093"/>
      <c r="W5" s="2093"/>
      <c r="X5" s="2093"/>
      <c r="Y5" s="2093"/>
      <c r="Z5" s="2093"/>
      <c r="AA5" s="2093"/>
      <c r="AB5" s="2093"/>
      <c r="AC5" s="2093"/>
      <c r="AD5" s="2093"/>
      <c r="AE5" s="2093"/>
      <c r="AF5" s="2093"/>
      <c r="AG5" s="2093"/>
      <c r="AH5" s="2093"/>
      <c r="AI5" s="2093"/>
      <c r="AJ5" s="2093"/>
      <c r="AK5" s="2093"/>
      <c r="AL5" s="2093"/>
      <c r="AM5" s="2093"/>
      <c r="AN5" s="2093"/>
      <c r="AO5" s="2093"/>
      <c r="AP5" s="2093"/>
      <c r="AQ5" s="2093"/>
      <c r="AR5" s="2093"/>
      <c r="AS5" s="2096" t="s">
        <v>46</v>
      </c>
    </row>
    <row r="6" spans="1:61" s="2115" customFormat="1" ht="15" thickTop="1">
      <c r="A6" s="2097"/>
      <c r="B6" s="2098"/>
      <c r="C6" s="2098"/>
      <c r="D6" s="2098" t="s">
        <v>526</v>
      </c>
      <c r="E6" s="2098"/>
      <c r="F6" s="2098"/>
      <c r="G6" s="2098"/>
      <c r="H6" s="2098"/>
      <c r="I6" s="2098"/>
      <c r="J6" s="2098"/>
      <c r="K6" s="2098" t="s">
        <v>1576</v>
      </c>
      <c r="L6" s="2098"/>
      <c r="M6" s="2098"/>
      <c r="N6" s="2098"/>
      <c r="O6" s="2098"/>
      <c r="P6" s="2098"/>
      <c r="Q6" s="2098"/>
      <c r="R6" s="2098" t="s">
        <v>1932</v>
      </c>
      <c r="S6" s="2098"/>
      <c r="T6" s="2098"/>
      <c r="U6" s="2098"/>
      <c r="V6" s="2098"/>
      <c r="W6" s="2098"/>
      <c r="X6" s="2098"/>
      <c r="Y6" s="2098" t="s">
        <v>1933</v>
      </c>
      <c r="Z6" s="2098"/>
      <c r="AA6" s="2098"/>
      <c r="AB6" s="2098"/>
      <c r="AC6" s="2098" t="s">
        <v>70</v>
      </c>
      <c r="AD6" s="2098"/>
      <c r="AE6" s="2098"/>
      <c r="AF6" s="2098"/>
      <c r="AG6" s="2098" t="s">
        <v>1574</v>
      </c>
      <c r="AH6" s="2098"/>
      <c r="AI6" s="2098"/>
      <c r="AJ6" s="2098"/>
      <c r="AK6" s="2098"/>
      <c r="AL6" s="2098" t="s">
        <v>1934</v>
      </c>
      <c r="AM6" s="2098"/>
      <c r="AN6" s="2098"/>
      <c r="AO6" s="2098"/>
      <c r="AP6" s="2098" t="s">
        <v>1935</v>
      </c>
      <c r="AQ6" s="2098"/>
      <c r="AR6" s="2098"/>
      <c r="AS6" s="2098"/>
      <c r="AT6" s="2098" t="s">
        <v>1936</v>
      </c>
      <c r="AU6" s="2098"/>
      <c r="AV6" s="2098"/>
      <c r="AW6" s="2098"/>
      <c r="AX6" s="2098" t="s">
        <v>1997</v>
      </c>
      <c r="AY6" s="2098"/>
      <c r="AZ6" s="2098"/>
      <c r="BA6" s="2098"/>
      <c r="BB6" s="2098"/>
      <c r="BC6" s="2098"/>
      <c r="BD6" s="2098"/>
      <c r="BE6" s="2098" t="s">
        <v>15</v>
      </c>
      <c r="BF6" s="2098"/>
      <c r="BG6" s="2098"/>
      <c r="BH6" s="2098"/>
      <c r="BI6" s="2097"/>
    </row>
    <row r="7" spans="1:61" ht="63.75">
      <c r="A7" s="2109"/>
      <c r="B7" s="2142"/>
      <c r="C7" s="2143" t="s">
        <v>50</v>
      </c>
      <c r="D7" s="2143" t="s">
        <v>953</v>
      </c>
      <c r="E7" s="2143" t="s">
        <v>58</v>
      </c>
      <c r="F7" s="2143" t="s">
        <v>1998</v>
      </c>
      <c r="G7" s="2143" t="s">
        <v>71</v>
      </c>
      <c r="H7" s="2143" t="s">
        <v>1578</v>
      </c>
      <c r="I7" s="2143"/>
      <c r="J7" s="2143" t="s">
        <v>50</v>
      </c>
      <c r="K7" s="2143" t="s">
        <v>953</v>
      </c>
      <c r="L7" s="2143" t="s">
        <v>58</v>
      </c>
      <c r="M7" s="2143" t="s">
        <v>1998</v>
      </c>
      <c r="N7" s="2143" t="s">
        <v>71</v>
      </c>
      <c r="O7" s="2143" t="s">
        <v>1578</v>
      </c>
      <c r="P7" s="2143"/>
      <c r="Q7" s="2143" t="s">
        <v>50</v>
      </c>
      <c r="R7" s="2143" t="s">
        <v>953</v>
      </c>
      <c r="S7" s="2143" t="s">
        <v>58</v>
      </c>
      <c r="T7" s="2143" t="s">
        <v>1998</v>
      </c>
      <c r="U7" s="2143" t="s">
        <v>71</v>
      </c>
      <c r="V7" s="2143" t="s">
        <v>1578</v>
      </c>
      <c r="W7" s="2143"/>
      <c r="X7" s="2143" t="s">
        <v>50</v>
      </c>
      <c r="Y7" s="2143" t="s">
        <v>953</v>
      </c>
      <c r="Z7" s="2143" t="s">
        <v>1578</v>
      </c>
      <c r="AA7" s="2143"/>
      <c r="AB7" s="2143" t="s">
        <v>50</v>
      </c>
      <c r="AC7" s="2143" t="s">
        <v>953</v>
      </c>
      <c r="AD7" s="2143" t="s">
        <v>1578</v>
      </c>
      <c r="AE7" s="2143"/>
      <c r="AF7" s="2143" t="s">
        <v>50</v>
      </c>
      <c r="AG7" s="2143" t="s">
        <v>953</v>
      </c>
      <c r="AH7" s="2143" t="s">
        <v>58</v>
      </c>
      <c r="AI7" s="2143" t="s">
        <v>1578</v>
      </c>
      <c r="AJ7" s="2143"/>
      <c r="AK7" s="2143" t="s">
        <v>50</v>
      </c>
      <c r="AL7" s="2143" t="s">
        <v>953</v>
      </c>
      <c r="AM7" s="2143" t="s">
        <v>1578</v>
      </c>
      <c r="AN7" s="2143"/>
      <c r="AO7" s="2143" t="s">
        <v>50</v>
      </c>
      <c r="AP7" s="2143" t="s">
        <v>953</v>
      </c>
      <c r="AQ7" s="2143" t="s">
        <v>1578</v>
      </c>
      <c r="AR7" s="2143"/>
      <c r="AS7" s="2143" t="s">
        <v>50</v>
      </c>
      <c r="AT7" s="2143" t="s">
        <v>953</v>
      </c>
      <c r="AU7" s="2143" t="s">
        <v>1578</v>
      </c>
      <c r="AV7" s="2143"/>
      <c r="AW7" s="2143" t="s">
        <v>50</v>
      </c>
      <c r="AX7" s="2143" t="s">
        <v>953</v>
      </c>
      <c r="AY7" s="2143" t="s">
        <v>58</v>
      </c>
      <c r="AZ7" s="2143" t="s">
        <v>1998</v>
      </c>
      <c r="BA7" s="2143" t="s">
        <v>71</v>
      </c>
      <c r="BB7" s="2143" t="s">
        <v>1578</v>
      </c>
      <c r="BC7" s="2143"/>
      <c r="BD7" s="2143" t="s">
        <v>50</v>
      </c>
      <c r="BE7" s="2143" t="s">
        <v>953</v>
      </c>
      <c r="BF7" s="2143" t="s">
        <v>58</v>
      </c>
      <c r="BG7" s="2143" t="s">
        <v>1998</v>
      </c>
      <c r="BH7" s="2143" t="s">
        <v>71</v>
      </c>
      <c r="BI7" s="2143" t="s">
        <v>1578</v>
      </c>
    </row>
    <row r="8" spans="1:61">
      <c r="A8" s="2099"/>
      <c r="B8" s="2100"/>
      <c r="C8" s="2101"/>
      <c r="D8" s="2101"/>
      <c r="E8" s="2101"/>
      <c r="F8" s="2101"/>
      <c r="G8" s="2101"/>
      <c r="H8" s="2101"/>
      <c r="I8" s="2101"/>
      <c r="J8" s="2101"/>
      <c r="K8" s="2101"/>
      <c r="L8" s="2101"/>
      <c r="M8" s="2101"/>
      <c r="N8" s="2101"/>
      <c r="O8" s="2101"/>
      <c r="P8" s="2101"/>
      <c r="Q8" s="2101"/>
      <c r="R8" s="2101"/>
      <c r="S8" s="2101"/>
      <c r="T8" s="2101"/>
      <c r="U8" s="2101"/>
      <c r="V8" s="2101"/>
      <c r="W8" s="2101"/>
      <c r="X8" s="2101"/>
      <c r="Y8" s="2101"/>
      <c r="Z8" s="2101"/>
      <c r="AA8" s="2101"/>
      <c r="AB8" s="2101"/>
      <c r="AC8" s="2101"/>
      <c r="AD8" s="2101"/>
      <c r="AE8" s="2101"/>
      <c r="AF8" s="2101"/>
      <c r="AG8" s="2101"/>
      <c r="AH8" s="2101"/>
      <c r="AI8" s="2101"/>
      <c r="AJ8" s="2101"/>
      <c r="AK8" s="2101"/>
      <c r="AL8" s="2101"/>
      <c r="AM8" s="2101"/>
      <c r="AN8" s="2101"/>
      <c r="AO8" s="2101"/>
      <c r="AP8" s="2101"/>
      <c r="AQ8" s="2101"/>
      <c r="AR8" s="2101"/>
      <c r="AS8" s="2101"/>
      <c r="AT8" s="2101"/>
      <c r="AU8" s="2101"/>
      <c r="AV8" s="2101"/>
      <c r="AW8" s="2101"/>
      <c r="AX8" s="2101"/>
      <c r="AY8" s="2101"/>
      <c r="AZ8" s="2101"/>
      <c r="BA8" s="2101"/>
      <c r="BB8" s="2101"/>
      <c r="BC8" s="2101"/>
      <c r="BD8" s="2101"/>
      <c r="BE8" s="2101"/>
      <c r="BF8" s="2101"/>
      <c r="BG8" s="2101"/>
      <c r="BH8" s="2101"/>
      <c r="BI8" s="2101"/>
    </row>
    <row r="9" spans="1:61">
      <c r="A9" s="2102" t="s">
        <v>1937</v>
      </c>
      <c r="B9" s="2103"/>
      <c r="C9" s="2104">
        <v>50.647082279091613</v>
      </c>
      <c r="D9" s="2104">
        <v>750.27835011678781</v>
      </c>
      <c r="E9" s="2104">
        <v>83.743349438164174</v>
      </c>
      <c r="F9" s="2104">
        <v>48.384590922105737</v>
      </c>
      <c r="G9" s="2104">
        <v>10.78389856667496</v>
      </c>
      <c r="H9" s="2104">
        <v>943.83727132282445</v>
      </c>
      <c r="I9" s="2104"/>
      <c r="J9" s="2104">
        <v>5.2727097198896882</v>
      </c>
      <c r="K9" s="2104">
        <v>31.031282829689459</v>
      </c>
      <c r="L9" s="2104">
        <v>8.1131454177711682</v>
      </c>
      <c r="M9" s="2104">
        <v>1.5764833474155175</v>
      </c>
      <c r="N9" s="2104">
        <v>1.2667184266029399</v>
      </c>
      <c r="O9" s="2104">
        <v>47.26033974136876</v>
      </c>
      <c r="P9" s="2104"/>
      <c r="Q9" s="2104">
        <v>33.519761983271785</v>
      </c>
      <c r="R9" s="2104">
        <v>0.34200460635631669</v>
      </c>
      <c r="S9" s="2104">
        <v>7.8634074438945531E-2</v>
      </c>
      <c r="T9" s="2104">
        <v>6.478926741025777E-2</v>
      </c>
      <c r="U9" s="2104">
        <v>0</v>
      </c>
      <c r="V9" s="2104">
        <v>34.005189931477304</v>
      </c>
      <c r="W9" s="2104"/>
      <c r="X9" s="2104">
        <v>46.973896618287185</v>
      </c>
      <c r="Y9" s="2104">
        <v>0</v>
      </c>
      <c r="Z9" s="2104">
        <v>46.973896618287185</v>
      </c>
      <c r="AA9" s="2104"/>
      <c r="AB9" s="2104">
        <v>84.55146793148792</v>
      </c>
      <c r="AC9" s="2104">
        <v>0</v>
      </c>
      <c r="AD9" s="2104">
        <v>84.55146793148792</v>
      </c>
      <c r="AE9" s="2104"/>
      <c r="AF9" s="2104">
        <v>39.130487104902059</v>
      </c>
      <c r="AG9" s="2104">
        <v>59.27333377995258</v>
      </c>
      <c r="AH9" s="2104">
        <v>26.706219525750534</v>
      </c>
      <c r="AI9" s="2104">
        <v>125.11004041060518</v>
      </c>
      <c r="AJ9" s="2104"/>
      <c r="AK9" s="2104">
        <v>5.5625296308548311</v>
      </c>
      <c r="AL9" s="2104">
        <v>0</v>
      </c>
      <c r="AM9" s="2104">
        <v>5.5625296308548311</v>
      </c>
      <c r="AN9" s="2104"/>
      <c r="AO9" s="2104">
        <v>1.0166119785593983</v>
      </c>
      <c r="AP9" s="2104">
        <v>0</v>
      </c>
      <c r="AQ9" s="2104">
        <v>1.0166119785593983</v>
      </c>
      <c r="AR9" s="2104"/>
      <c r="AS9" s="2104">
        <v>53.174480321222923</v>
      </c>
      <c r="AT9" s="2104">
        <v>0</v>
      </c>
      <c r="AU9" s="2104">
        <v>53.174480321222923</v>
      </c>
      <c r="AV9" s="2104"/>
      <c r="AW9" s="2104">
        <v>83.678828023058841</v>
      </c>
      <c r="AX9" s="2104">
        <v>263.23084585763849</v>
      </c>
      <c r="AY9" s="2104">
        <v>20.050444051555285</v>
      </c>
      <c r="AZ9" s="2104">
        <v>50.461361646731085</v>
      </c>
      <c r="BA9" s="2104">
        <v>11.882431269784274</v>
      </c>
      <c r="BB9" s="2104">
        <v>429.303910848768</v>
      </c>
      <c r="BC9" s="2104"/>
      <c r="BD9" s="2104">
        <v>403.52785550952279</v>
      </c>
      <c r="BE9" s="2104">
        <v>1104.1558171904246</v>
      </c>
      <c r="BF9" s="2104">
        <v>138.69179250768011</v>
      </c>
      <c r="BG9" s="2104">
        <v>100.48722518366259</v>
      </c>
      <c r="BH9" s="2104">
        <v>23.933048263062176</v>
      </c>
      <c r="BI9" s="2104">
        <v>1770.7957386543526</v>
      </c>
    </row>
    <row r="10" spans="1:61">
      <c r="A10" s="2099"/>
      <c r="B10" s="2105" t="s">
        <v>1938</v>
      </c>
      <c r="C10" s="2101">
        <v>14.23042792655667</v>
      </c>
      <c r="D10" s="2101">
        <v>144.02132148006814</v>
      </c>
      <c r="E10" s="2101">
        <v>27.673242454428824</v>
      </c>
      <c r="F10" s="2101">
        <v>9.7283557847778432</v>
      </c>
      <c r="G10" s="2101">
        <v>0</v>
      </c>
      <c r="H10" s="2101">
        <v>195.65334764583147</v>
      </c>
      <c r="I10" s="2101"/>
      <c r="J10" s="2101">
        <v>2.5319124817021303</v>
      </c>
      <c r="K10" s="2101">
        <v>8.3931129982849502</v>
      </c>
      <c r="L10" s="2101">
        <v>4.629956322973598</v>
      </c>
      <c r="M10" s="2101">
        <v>0.24999963570974082</v>
      </c>
      <c r="N10" s="2101">
        <v>0</v>
      </c>
      <c r="O10" s="2101">
        <v>15.804981438670421</v>
      </c>
      <c r="P10" s="2101"/>
      <c r="Q10" s="2101">
        <v>4.2184815332343266</v>
      </c>
      <c r="R10" s="2101">
        <v>0</v>
      </c>
      <c r="S10" s="2101">
        <v>0</v>
      </c>
      <c r="T10" s="2101">
        <v>0</v>
      </c>
      <c r="U10" s="2101">
        <v>0</v>
      </c>
      <c r="V10" s="2101">
        <v>4.2184815332343266</v>
      </c>
      <c r="W10" s="2101"/>
      <c r="X10" s="2101">
        <v>7.703701941833434</v>
      </c>
      <c r="Y10" s="2101">
        <v>0</v>
      </c>
      <c r="Z10" s="2101">
        <v>7.703701941833434</v>
      </c>
      <c r="AA10" s="2101"/>
      <c r="AB10" s="2101">
        <v>21.051624503494427</v>
      </c>
      <c r="AC10" s="2101">
        <v>0</v>
      </c>
      <c r="AD10" s="2101">
        <v>21.051624503494427</v>
      </c>
      <c r="AE10" s="2101"/>
      <c r="AF10" s="2101">
        <v>13.593717321558398</v>
      </c>
      <c r="AG10" s="2101">
        <v>20.050662051092875</v>
      </c>
      <c r="AH10" s="2101">
        <v>6.278048899871786</v>
      </c>
      <c r="AI10" s="2101">
        <v>39.922428272523049</v>
      </c>
      <c r="AJ10" s="2101"/>
      <c r="AK10" s="2101">
        <v>3.9653991088569862</v>
      </c>
      <c r="AL10" s="2101">
        <v>0</v>
      </c>
      <c r="AM10" s="2101">
        <v>3.9653991088569862</v>
      </c>
      <c r="AN10" s="2101"/>
      <c r="AO10" s="2101">
        <v>0.23687265997543083</v>
      </c>
      <c r="AP10" s="2101">
        <v>0</v>
      </c>
      <c r="AQ10" s="2101">
        <v>0.23687265997543083</v>
      </c>
      <c r="AR10" s="2101"/>
      <c r="AS10" s="2101">
        <v>49.220775029111934</v>
      </c>
      <c r="AT10" s="2101">
        <v>0</v>
      </c>
      <c r="AU10" s="2101">
        <v>49.220775029111934</v>
      </c>
      <c r="AV10" s="2101"/>
      <c r="AW10" s="2101">
        <v>9.4650369882112066</v>
      </c>
      <c r="AX10" s="2101">
        <v>0</v>
      </c>
      <c r="AY10" s="2101">
        <v>0</v>
      </c>
      <c r="AZ10" s="2101">
        <v>0</v>
      </c>
      <c r="BA10" s="2101">
        <v>0</v>
      </c>
      <c r="BB10" s="2101">
        <v>9.4650369882112066</v>
      </c>
      <c r="BC10" s="2101"/>
      <c r="BD10" s="2101">
        <v>126.21794954604658</v>
      </c>
      <c r="BE10" s="2101">
        <v>172.46509652944599</v>
      </c>
      <c r="BF10" s="2101">
        <v>38.581247677274206</v>
      </c>
      <c r="BG10" s="2101">
        <v>9.9783554204875848</v>
      </c>
      <c r="BH10" s="2101">
        <v>0</v>
      </c>
      <c r="BI10" s="2101">
        <v>347.24264917325434</v>
      </c>
    </row>
    <row r="11" spans="1:61">
      <c r="A11" s="2099"/>
      <c r="B11" s="2105" t="s">
        <v>1939</v>
      </c>
      <c r="C11" s="2101">
        <v>4.7201639388107592</v>
      </c>
      <c r="D11" s="2101">
        <v>164.95771079200725</v>
      </c>
      <c r="E11" s="2101">
        <v>3.0180182941783484</v>
      </c>
      <c r="F11" s="2101">
        <v>22.434986251599327</v>
      </c>
      <c r="G11" s="2101">
        <v>5.9581182590258202</v>
      </c>
      <c r="H11" s="2101">
        <v>201.0889975356215</v>
      </c>
      <c r="I11" s="2101"/>
      <c r="J11" s="2101">
        <v>1.4665517862567983</v>
      </c>
      <c r="K11" s="2101">
        <v>19.314355960184301</v>
      </c>
      <c r="L11" s="2101">
        <v>2.3806771880723012</v>
      </c>
      <c r="M11" s="2101">
        <v>1.2418248035532546</v>
      </c>
      <c r="N11" s="2101">
        <v>1.0227670325016345</v>
      </c>
      <c r="O11" s="2101">
        <v>25.42617677056829</v>
      </c>
      <c r="P11" s="2101"/>
      <c r="Q11" s="2101">
        <v>23.010637865230407</v>
      </c>
      <c r="R11" s="2101">
        <v>0</v>
      </c>
      <c r="S11" s="2101">
        <v>0</v>
      </c>
      <c r="T11" s="2101">
        <v>0</v>
      </c>
      <c r="U11" s="2101">
        <v>0</v>
      </c>
      <c r="V11" s="2101">
        <v>23.010637865230407</v>
      </c>
      <c r="W11" s="2101"/>
      <c r="X11" s="2101">
        <v>25.935240103426612</v>
      </c>
      <c r="Y11" s="2101">
        <v>0</v>
      </c>
      <c r="Z11" s="2101">
        <v>25.935240103426612</v>
      </c>
      <c r="AA11" s="2101"/>
      <c r="AB11" s="2101">
        <v>29.730217658623776</v>
      </c>
      <c r="AC11" s="2101">
        <v>0</v>
      </c>
      <c r="AD11" s="2101">
        <v>29.730217658623776</v>
      </c>
      <c r="AE11" s="2101"/>
      <c r="AF11" s="2101">
        <v>0.86942093368006745</v>
      </c>
      <c r="AG11" s="2101">
        <v>0</v>
      </c>
      <c r="AH11" s="2101">
        <v>0</v>
      </c>
      <c r="AI11" s="2101">
        <v>0.86942093368006745</v>
      </c>
      <c r="AJ11" s="2101"/>
      <c r="AK11" s="2101">
        <v>0.18650712352803919</v>
      </c>
      <c r="AL11" s="2101">
        <v>0</v>
      </c>
      <c r="AM11" s="2101">
        <v>0.18650712352803919</v>
      </c>
      <c r="AN11" s="2101"/>
      <c r="AO11" s="2101">
        <v>0.19445069213578425</v>
      </c>
      <c r="AP11" s="2101">
        <v>0</v>
      </c>
      <c r="AQ11" s="2101">
        <v>0.19445069213578425</v>
      </c>
      <c r="AR11" s="2101"/>
      <c r="AS11" s="2101">
        <v>2.9756043060155273</v>
      </c>
      <c r="AT11" s="2101">
        <v>0</v>
      </c>
      <c r="AU11" s="2101">
        <v>2.9756043060155273</v>
      </c>
      <c r="AV11" s="2101"/>
      <c r="AW11" s="2101">
        <v>57.036221893952387</v>
      </c>
      <c r="AX11" s="2101">
        <v>263.23084585763849</v>
      </c>
      <c r="AY11" s="2101">
        <v>20.050444051555285</v>
      </c>
      <c r="AZ11" s="2101">
        <v>50.461361646731085</v>
      </c>
      <c r="BA11" s="2101">
        <v>11.882431269784274</v>
      </c>
      <c r="BB11" s="2101">
        <v>402.66130471966153</v>
      </c>
      <c r="BC11" s="2101"/>
      <c r="BD11" s="2101">
        <v>146.12501624357259</v>
      </c>
      <c r="BE11" s="2101">
        <v>447.50291260982993</v>
      </c>
      <c r="BF11" s="2101">
        <v>25.449139533805933</v>
      </c>
      <c r="BG11" s="2101">
        <v>74.138172701883661</v>
      </c>
      <c r="BH11" s="2101">
        <v>18.863316561311731</v>
      </c>
      <c r="BI11" s="2101">
        <v>712.07855765040381</v>
      </c>
    </row>
    <row r="12" spans="1:61">
      <c r="A12" s="2099"/>
      <c r="B12" s="2105" t="s">
        <v>1940</v>
      </c>
      <c r="C12" s="2101">
        <v>1.6739773334167649</v>
      </c>
      <c r="D12" s="2101">
        <v>12.653655049791057</v>
      </c>
      <c r="E12" s="2101">
        <v>1.2987779045152521</v>
      </c>
      <c r="F12" s="2101">
        <v>0</v>
      </c>
      <c r="G12" s="2101">
        <v>0</v>
      </c>
      <c r="H12" s="2101">
        <v>15.626410287723075</v>
      </c>
      <c r="I12" s="2101"/>
      <c r="J12" s="2101">
        <v>0.15067349064261495</v>
      </c>
      <c r="K12" s="2101">
        <v>0.48383285337483567</v>
      </c>
      <c r="L12" s="2101">
        <v>0.33614311810829611</v>
      </c>
      <c r="M12" s="2101">
        <v>2.7179279916956896E-2</v>
      </c>
      <c r="N12" s="2101">
        <v>0</v>
      </c>
      <c r="O12" s="2101">
        <v>0.99782874204270366</v>
      </c>
      <c r="P12" s="2101"/>
      <c r="Q12" s="2101">
        <v>1.3367142217308199</v>
      </c>
      <c r="R12" s="2101">
        <v>0.34200460635631669</v>
      </c>
      <c r="S12" s="2101">
        <v>7.8634074438945531E-2</v>
      </c>
      <c r="T12" s="2101">
        <v>6.478926741025777E-2</v>
      </c>
      <c r="U12" s="2101">
        <v>0</v>
      </c>
      <c r="V12" s="2101">
        <v>1.8221421699363398</v>
      </c>
      <c r="W12" s="2101"/>
      <c r="X12" s="2101">
        <v>2.5264816097279161</v>
      </c>
      <c r="Y12" s="2101">
        <v>0</v>
      </c>
      <c r="Z12" s="2101">
        <v>2.5264816097279161</v>
      </c>
      <c r="AA12" s="2101"/>
      <c r="AB12" s="2101">
        <v>3.0965278875368196</v>
      </c>
      <c r="AC12" s="2101">
        <v>0</v>
      </c>
      <c r="AD12" s="2101">
        <v>3.0965278875368196</v>
      </c>
      <c r="AE12" s="2101"/>
      <c r="AF12" s="2101">
        <v>0.40816366195448789</v>
      </c>
      <c r="AG12" s="2101">
        <v>0.66530840493508447</v>
      </c>
      <c r="AH12" s="2101">
        <v>8.3985643181447196E-3</v>
      </c>
      <c r="AI12" s="2101">
        <v>1.0818706312077173</v>
      </c>
      <c r="AJ12" s="2101"/>
      <c r="AK12" s="2101">
        <v>1.1067591524560869</v>
      </c>
      <c r="AL12" s="2101">
        <v>0</v>
      </c>
      <c r="AM12" s="2101">
        <v>1.1067591524560869</v>
      </c>
      <c r="AN12" s="2101"/>
      <c r="AO12" s="2101">
        <v>0.50230402049625911</v>
      </c>
      <c r="AP12" s="2101">
        <v>0</v>
      </c>
      <c r="AQ12" s="2101">
        <v>0.50230402049625911</v>
      </c>
      <c r="AR12" s="2101"/>
      <c r="AS12" s="2101">
        <v>1.3689528438911481E-2</v>
      </c>
      <c r="AT12" s="2101">
        <v>0</v>
      </c>
      <c r="AU12" s="2101">
        <v>1.3689528438911481E-2</v>
      </c>
      <c r="AV12" s="2101"/>
      <c r="AW12" s="2101">
        <v>0.71907947712383236</v>
      </c>
      <c r="AX12" s="2101">
        <v>0</v>
      </c>
      <c r="AY12" s="2101">
        <v>0</v>
      </c>
      <c r="AZ12" s="2101">
        <v>0</v>
      </c>
      <c r="BA12" s="2101">
        <v>0</v>
      </c>
      <c r="BB12" s="2101">
        <v>0.71907947712383236</v>
      </c>
      <c r="BC12" s="2101"/>
      <c r="BD12" s="2101">
        <v>11.534370394484435</v>
      </c>
      <c r="BE12" s="2101">
        <v>14.144800914457296</v>
      </c>
      <c r="BF12" s="2101">
        <v>1.7219536613806388</v>
      </c>
      <c r="BG12" s="2101">
        <v>9.1968547327214684E-2</v>
      </c>
      <c r="BH12" s="2101">
        <v>0</v>
      </c>
      <c r="BI12" s="2101">
        <v>27.493093517649584</v>
      </c>
    </row>
    <row r="13" spans="1:61">
      <c r="A13" s="2099"/>
      <c r="B13" s="2105" t="s">
        <v>1941</v>
      </c>
      <c r="C13" s="2101">
        <v>29.184413598781614</v>
      </c>
      <c r="D13" s="2101">
        <v>392.24064671441334</v>
      </c>
      <c r="E13" s="2101">
        <v>51.047123434227125</v>
      </c>
      <c r="F13" s="2101">
        <v>16.221248885728567</v>
      </c>
      <c r="G13" s="2101">
        <v>0</v>
      </c>
      <c r="H13" s="2101">
        <v>488.69343263315074</v>
      </c>
      <c r="I13" s="2101"/>
      <c r="J13" s="2101">
        <v>0.85416761964010057</v>
      </c>
      <c r="K13" s="2101">
        <v>1.36622092856</v>
      </c>
      <c r="L13" s="2101">
        <v>0.5789442165946046</v>
      </c>
      <c r="M13" s="2101">
        <v>5.7479628235565162E-2</v>
      </c>
      <c r="N13" s="2101">
        <v>0</v>
      </c>
      <c r="O13" s="2101">
        <v>2.8568123930302702</v>
      </c>
      <c r="P13" s="2101"/>
      <c r="Q13" s="2101">
        <v>1.7219437256812944</v>
      </c>
      <c r="R13" s="2101">
        <v>0</v>
      </c>
      <c r="S13" s="2101">
        <v>0</v>
      </c>
      <c r="T13" s="2101">
        <v>0</v>
      </c>
      <c r="U13" s="2101">
        <v>0</v>
      </c>
      <c r="V13" s="2101">
        <v>1.7219437256812944</v>
      </c>
      <c r="W13" s="2101"/>
      <c r="X13" s="2101">
        <v>3.8405384355648882</v>
      </c>
      <c r="Y13" s="2101">
        <v>0</v>
      </c>
      <c r="Z13" s="2101">
        <v>3.8405384355648882</v>
      </c>
      <c r="AA13" s="2101"/>
      <c r="AB13" s="2101">
        <v>24.77860887728189</v>
      </c>
      <c r="AC13" s="2101">
        <v>0</v>
      </c>
      <c r="AD13" s="2101">
        <v>24.77860887728189</v>
      </c>
      <c r="AE13" s="2101"/>
      <c r="AF13" s="2101">
        <v>23.242374238364878</v>
      </c>
      <c r="AG13" s="2101">
        <v>37.667828985581586</v>
      </c>
      <c r="AH13" s="2101">
        <v>19.843788864118299</v>
      </c>
      <c r="AI13" s="2101">
        <v>80.753992088064763</v>
      </c>
      <c r="AJ13" s="2101"/>
      <c r="AK13" s="2101">
        <v>0.27522019837364259</v>
      </c>
      <c r="AL13" s="2101">
        <v>0</v>
      </c>
      <c r="AM13" s="2101">
        <v>0.27522019837364259</v>
      </c>
      <c r="AN13" s="2101"/>
      <c r="AO13" s="2101">
        <v>1.0842394208385054E-2</v>
      </c>
      <c r="AP13" s="2101">
        <v>0</v>
      </c>
      <c r="AQ13" s="2101">
        <v>1.0842394208385054E-2</v>
      </c>
      <c r="AR13" s="2101"/>
      <c r="AS13" s="2101">
        <v>0</v>
      </c>
      <c r="AT13" s="2101">
        <v>0</v>
      </c>
      <c r="AU13" s="2101">
        <v>0</v>
      </c>
      <c r="AV13" s="2101"/>
      <c r="AW13" s="2101">
        <v>12.549589889907736</v>
      </c>
      <c r="AX13" s="2101">
        <v>0</v>
      </c>
      <c r="AY13" s="2101">
        <v>0</v>
      </c>
      <c r="AZ13" s="2101">
        <v>0</v>
      </c>
      <c r="BA13" s="2101">
        <v>0</v>
      </c>
      <c r="BB13" s="2101">
        <v>12.549589889907736</v>
      </c>
      <c r="BC13" s="2101"/>
      <c r="BD13" s="2101">
        <v>96.457698862725252</v>
      </c>
      <c r="BE13" s="2101">
        <v>431.27469662855503</v>
      </c>
      <c r="BF13" s="2101">
        <v>71.46985651494002</v>
      </c>
      <c r="BG13" s="2101">
        <v>16.278728513964133</v>
      </c>
      <c r="BH13" s="2101">
        <v>0</v>
      </c>
      <c r="BI13" s="2101">
        <v>615.4809805201844</v>
      </c>
    </row>
    <row r="14" spans="1:61">
      <c r="A14" s="2099"/>
      <c r="B14" s="2105" t="s">
        <v>1942</v>
      </c>
      <c r="C14" s="2101">
        <v>0.83809948152579961</v>
      </c>
      <c r="D14" s="2101">
        <v>36.40501608050802</v>
      </c>
      <c r="E14" s="2101">
        <v>0.70618735081462281</v>
      </c>
      <c r="F14" s="2101">
        <v>0</v>
      </c>
      <c r="G14" s="2101">
        <v>4.825780307649139</v>
      </c>
      <c r="H14" s="2101">
        <v>42.775083220497592</v>
      </c>
      <c r="I14" s="2101"/>
      <c r="J14" s="2101">
        <v>0.26940434164804411</v>
      </c>
      <c r="K14" s="2101">
        <v>1.4737600892853688</v>
      </c>
      <c r="L14" s="2101">
        <v>0.18742457202236903</v>
      </c>
      <c r="M14" s="2101">
        <v>0</v>
      </c>
      <c r="N14" s="2101">
        <v>0.24395139410130526</v>
      </c>
      <c r="O14" s="2101">
        <v>2.1745403970570871</v>
      </c>
      <c r="P14" s="2101"/>
      <c r="Q14" s="2101">
        <v>3.2319846373949312</v>
      </c>
      <c r="R14" s="2101">
        <v>0</v>
      </c>
      <c r="S14" s="2101">
        <v>0</v>
      </c>
      <c r="T14" s="2101">
        <v>0</v>
      </c>
      <c r="U14" s="2101">
        <v>0</v>
      </c>
      <c r="V14" s="2101">
        <v>3.2319846373949312</v>
      </c>
      <c r="W14" s="2101"/>
      <c r="X14" s="2101">
        <v>6.9679345277343394</v>
      </c>
      <c r="Y14" s="2101">
        <v>0</v>
      </c>
      <c r="Z14" s="2101">
        <v>6.9679345277343394</v>
      </c>
      <c r="AA14" s="2101"/>
      <c r="AB14" s="2101">
        <v>5.894489004550997</v>
      </c>
      <c r="AC14" s="2101">
        <v>0</v>
      </c>
      <c r="AD14" s="2101">
        <v>5.894489004550997</v>
      </c>
      <c r="AE14" s="2101"/>
      <c r="AF14" s="2101">
        <v>1.0168109493442319</v>
      </c>
      <c r="AG14" s="2101">
        <v>0.88953433834303786</v>
      </c>
      <c r="AH14" s="2101">
        <v>0.57598319744230198</v>
      </c>
      <c r="AI14" s="2101">
        <v>2.4823284851295715</v>
      </c>
      <c r="AJ14" s="2101"/>
      <c r="AK14" s="2101">
        <v>2.8644047640077389E-2</v>
      </c>
      <c r="AL14" s="2101">
        <v>0</v>
      </c>
      <c r="AM14" s="2101">
        <v>2.8644047640077389E-2</v>
      </c>
      <c r="AN14" s="2101"/>
      <c r="AO14" s="2101">
        <v>7.214221174353902E-2</v>
      </c>
      <c r="AP14" s="2101">
        <v>0</v>
      </c>
      <c r="AQ14" s="2101">
        <v>7.214221174353902E-2</v>
      </c>
      <c r="AR14" s="2101"/>
      <c r="AS14" s="2101">
        <v>0.96441145765654701</v>
      </c>
      <c r="AT14" s="2101">
        <v>0</v>
      </c>
      <c r="AU14" s="2101">
        <v>0.96441145765654701</v>
      </c>
      <c r="AV14" s="2101"/>
      <c r="AW14" s="2101">
        <v>3.9088997738636864</v>
      </c>
      <c r="AX14" s="2101">
        <v>0</v>
      </c>
      <c r="AY14" s="2101">
        <v>0</v>
      </c>
      <c r="AZ14" s="2101">
        <v>0</v>
      </c>
      <c r="BA14" s="2101">
        <v>0</v>
      </c>
      <c r="BB14" s="2101">
        <v>3.9088997738636864</v>
      </c>
      <c r="BC14" s="2101"/>
      <c r="BD14" s="2101">
        <v>23.19282046269398</v>
      </c>
      <c r="BE14" s="2101">
        <v>38.768310508136423</v>
      </c>
      <c r="BF14" s="2101">
        <v>1.4695951202792938</v>
      </c>
      <c r="BG14" s="2101">
        <v>0</v>
      </c>
      <c r="BH14" s="2101">
        <v>5.0697317017504453</v>
      </c>
      <c r="BI14" s="2101">
        <v>68.500457792860132</v>
      </c>
    </row>
    <row r="15" spans="1:61">
      <c r="A15" s="2099"/>
      <c r="B15" s="2105"/>
      <c r="C15" s="2101"/>
      <c r="D15" s="2101"/>
      <c r="E15" s="2101"/>
      <c r="F15" s="2101"/>
      <c r="G15" s="2101"/>
      <c r="H15" s="2101"/>
      <c r="I15" s="2101"/>
      <c r="J15" s="2101"/>
      <c r="K15" s="2101"/>
      <c r="L15" s="2101">
        <v>0</v>
      </c>
      <c r="M15" s="2101"/>
      <c r="N15" s="2101"/>
      <c r="O15" s="2101"/>
      <c r="P15" s="2101"/>
      <c r="Q15" s="2101"/>
      <c r="R15" s="2101"/>
      <c r="S15" s="2101">
        <v>0</v>
      </c>
      <c r="T15" s="2101"/>
      <c r="U15" s="2101"/>
      <c r="V15" s="2101"/>
      <c r="W15" s="2101"/>
      <c r="X15" s="2101"/>
      <c r="Y15" s="2101"/>
      <c r="Z15" s="2101"/>
      <c r="AA15" s="2101"/>
      <c r="AB15" s="2101"/>
      <c r="AC15" s="2101"/>
      <c r="AD15" s="2101"/>
      <c r="AE15" s="2101"/>
      <c r="AF15" s="2101"/>
      <c r="AG15" s="2101"/>
      <c r="AH15" s="2101"/>
      <c r="AI15" s="2101"/>
      <c r="AJ15" s="2101"/>
      <c r="AK15" s="2101"/>
      <c r="AL15" s="2101"/>
      <c r="AM15" s="2101"/>
      <c r="AN15" s="2101"/>
      <c r="AO15" s="2101"/>
      <c r="AP15" s="2101"/>
      <c r="AQ15" s="2101"/>
      <c r="AR15" s="2101"/>
      <c r="AS15" s="2101"/>
      <c r="AT15" s="2101"/>
      <c r="AU15" s="2101"/>
      <c r="AV15" s="2101"/>
      <c r="AW15" s="2101">
        <v>0</v>
      </c>
      <c r="AX15" s="2101">
        <v>0</v>
      </c>
      <c r="AY15" s="2101">
        <v>0</v>
      </c>
      <c r="AZ15" s="2101">
        <v>0</v>
      </c>
      <c r="BA15" s="2101">
        <v>0</v>
      </c>
      <c r="BB15" s="2101">
        <v>0</v>
      </c>
      <c r="BC15" s="2101"/>
      <c r="BD15" s="2101"/>
      <c r="BE15" s="2101"/>
      <c r="BF15" s="2101">
        <v>0</v>
      </c>
      <c r="BG15" s="2101"/>
      <c r="BH15" s="2101"/>
      <c r="BI15" s="2101"/>
    </row>
    <row r="16" spans="1:61">
      <c r="A16" s="2102" t="s">
        <v>1597</v>
      </c>
      <c r="B16" s="2107"/>
      <c r="C16" s="2104">
        <v>19.182787519459893</v>
      </c>
      <c r="D16" s="2104">
        <v>1183.6586384018144</v>
      </c>
      <c r="E16" s="2104">
        <v>96.070714715669823</v>
      </c>
      <c r="F16" s="2104">
        <v>95.486259030145831</v>
      </c>
      <c r="G16" s="2104">
        <v>6.3270630751798134</v>
      </c>
      <c r="H16" s="2104">
        <v>1400.7254627422701</v>
      </c>
      <c r="I16" s="2104"/>
      <c r="J16" s="2104">
        <v>26.452557434330796</v>
      </c>
      <c r="K16" s="2104">
        <v>178.67525584050964</v>
      </c>
      <c r="L16" s="2104">
        <v>12.305691554736397</v>
      </c>
      <c r="M16" s="2104">
        <v>11.859142933451999</v>
      </c>
      <c r="N16" s="2104">
        <v>1.4630913009992716</v>
      </c>
      <c r="O16" s="2104">
        <v>230.75573906402812</v>
      </c>
      <c r="P16" s="2104"/>
      <c r="Q16" s="2104">
        <v>20.960865439415567</v>
      </c>
      <c r="R16" s="2104">
        <v>0</v>
      </c>
      <c r="S16" s="2104">
        <v>0</v>
      </c>
      <c r="T16" s="2104">
        <v>0</v>
      </c>
      <c r="U16" s="2104">
        <v>0</v>
      </c>
      <c r="V16" s="2104">
        <v>20.960865439415567</v>
      </c>
      <c r="W16" s="2104"/>
      <c r="X16" s="2104">
        <v>48.917325294972024</v>
      </c>
      <c r="Y16" s="2104">
        <v>0</v>
      </c>
      <c r="Z16" s="2104">
        <v>48.917325294972024</v>
      </c>
      <c r="AA16" s="2104"/>
      <c r="AB16" s="2104">
        <v>161.19960953376423</v>
      </c>
      <c r="AC16" s="2104">
        <v>0</v>
      </c>
      <c r="AD16" s="2104">
        <v>161.19960953376423</v>
      </c>
      <c r="AE16" s="2104"/>
      <c r="AF16" s="2104">
        <v>67.67560137308179</v>
      </c>
      <c r="AG16" s="2104">
        <v>75.24938701636448</v>
      </c>
      <c r="AH16" s="2104">
        <v>6.4757029226741558</v>
      </c>
      <c r="AI16" s="2104">
        <v>149.40069131212044</v>
      </c>
      <c r="AJ16" s="2104"/>
      <c r="AK16" s="2104">
        <v>67.667478625114072</v>
      </c>
      <c r="AL16" s="2104">
        <v>0</v>
      </c>
      <c r="AM16" s="2104">
        <v>67.667478625114072</v>
      </c>
      <c r="AN16" s="2104"/>
      <c r="AO16" s="2104">
        <v>28.296320026769738</v>
      </c>
      <c r="AP16" s="2104">
        <v>0</v>
      </c>
      <c r="AQ16" s="2104">
        <v>28.296320026769738</v>
      </c>
      <c r="AR16" s="2104"/>
      <c r="AS16" s="2104">
        <v>5.7347497042178652</v>
      </c>
      <c r="AT16" s="2104">
        <v>0</v>
      </c>
      <c r="AU16" s="2104">
        <v>5.7347497042178652</v>
      </c>
      <c r="AV16" s="2104"/>
      <c r="AW16" s="2104">
        <v>93.79056856072485</v>
      </c>
      <c r="AX16" s="2104">
        <v>19.705792036967601</v>
      </c>
      <c r="AY16" s="2104">
        <v>0</v>
      </c>
      <c r="AZ16" s="2104">
        <v>0</v>
      </c>
      <c r="BA16" s="2104">
        <v>0</v>
      </c>
      <c r="BB16" s="2104">
        <v>113.49636059769244</v>
      </c>
      <c r="BC16" s="2104"/>
      <c r="BD16" s="2104">
        <v>539.87786356665038</v>
      </c>
      <c r="BE16" s="2104">
        <v>1457.2890732956564</v>
      </c>
      <c r="BF16" s="2104">
        <v>114.85210919308039</v>
      </c>
      <c r="BG16" s="2104">
        <v>107.34540196359784</v>
      </c>
      <c r="BH16" s="2104">
        <v>7.7901543761790855</v>
      </c>
      <c r="BI16" s="2104">
        <v>2227.1546023951637</v>
      </c>
    </row>
    <row r="17" spans="1:61">
      <c r="A17" s="2099"/>
      <c r="B17" s="2105" t="s">
        <v>1943</v>
      </c>
      <c r="C17" s="2101">
        <v>2.5021865430234285</v>
      </c>
      <c r="D17" s="2101">
        <v>38.050531162024214</v>
      </c>
      <c r="E17" s="2101">
        <v>6.7281967641265616</v>
      </c>
      <c r="F17" s="2101">
        <v>0</v>
      </c>
      <c r="G17" s="2101">
        <v>0</v>
      </c>
      <c r="H17" s="2101">
        <v>47.280914469174213</v>
      </c>
      <c r="I17" s="2101"/>
      <c r="J17" s="2101">
        <v>1.5620860450524148</v>
      </c>
      <c r="K17" s="2101">
        <v>5.7910741526623015</v>
      </c>
      <c r="L17" s="2101">
        <v>0.70383981406814744</v>
      </c>
      <c r="M17" s="2101">
        <v>0</v>
      </c>
      <c r="N17" s="2101">
        <v>0</v>
      </c>
      <c r="O17" s="2101">
        <v>8.0570000117828648</v>
      </c>
      <c r="P17" s="2101"/>
      <c r="Q17" s="2101">
        <v>0.52651407109567328</v>
      </c>
      <c r="R17" s="2101">
        <v>0</v>
      </c>
      <c r="S17" s="2101">
        <v>0</v>
      </c>
      <c r="T17" s="2101">
        <v>0</v>
      </c>
      <c r="U17" s="2101">
        <v>0</v>
      </c>
      <c r="V17" s="2101">
        <v>0.52651407109567328</v>
      </c>
      <c r="W17" s="2101"/>
      <c r="X17" s="2101">
        <v>0.27773877171666744</v>
      </c>
      <c r="Y17" s="2101">
        <v>0</v>
      </c>
      <c r="Z17" s="2101">
        <v>0.27773877171666744</v>
      </c>
      <c r="AA17" s="2101"/>
      <c r="AB17" s="2101">
        <v>6.3162730389406052</v>
      </c>
      <c r="AC17" s="2101">
        <v>0</v>
      </c>
      <c r="AD17" s="2101">
        <v>6.3162730389406052</v>
      </c>
      <c r="AE17" s="2101"/>
      <c r="AF17" s="2101">
        <v>1.3452192495415003</v>
      </c>
      <c r="AG17" s="2101">
        <v>2.1330125733488297</v>
      </c>
      <c r="AH17" s="2101">
        <v>6.1915553723132517E-2</v>
      </c>
      <c r="AI17" s="2101">
        <v>3.5401473766134632</v>
      </c>
      <c r="AJ17" s="2101"/>
      <c r="AK17" s="2101">
        <v>1.5258486991030689</v>
      </c>
      <c r="AL17" s="2101">
        <v>0</v>
      </c>
      <c r="AM17" s="2101">
        <v>1.5258486991030689</v>
      </c>
      <c r="AN17" s="2101"/>
      <c r="AO17" s="2101">
        <v>0.13456242471081317</v>
      </c>
      <c r="AP17" s="2101">
        <v>0</v>
      </c>
      <c r="AQ17" s="2101">
        <v>0.13456242471081317</v>
      </c>
      <c r="AR17" s="2101"/>
      <c r="AS17" s="2101">
        <v>1.1382620307540898</v>
      </c>
      <c r="AT17" s="2101">
        <v>0</v>
      </c>
      <c r="AU17" s="2101">
        <v>1.1382620307540898</v>
      </c>
      <c r="AV17" s="2101"/>
      <c r="AW17" s="2101">
        <v>2.2540872120991065</v>
      </c>
      <c r="AX17" s="2101">
        <v>0</v>
      </c>
      <c r="AY17" s="2101">
        <v>0</v>
      </c>
      <c r="AZ17" s="2101">
        <v>0</v>
      </c>
      <c r="BA17" s="2101">
        <v>0</v>
      </c>
      <c r="BB17" s="2101">
        <v>2.2540872120991065</v>
      </c>
      <c r="BC17" s="2101"/>
      <c r="BD17" s="2101">
        <v>17.582778115629154</v>
      </c>
      <c r="BE17" s="2101">
        <v>45.97461788803534</v>
      </c>
      <c r="BF17" s="2101">
        <v>7.4939521319178404</v>
      </c>
      <c r="BG17" s="2101">
        <v>0</v>
      </c>
      <c r="BH17" s="2101">
        <v>0</v>
      </c>
      <c r="BI17" s="2101">
        <v>71.05134813558233</v>
      </c>
    </row>
    <row r="18" spans="1:61">
      <c r="A18" s="2099"/>
      <c r="B18" s="2105" t="s">
        <v>1944</v>
      </c>
      <c r="C18" s="2101">
        <v>0</v>
      </c>
      <c r="D18" s="2101">
        <v>453.91657112392016</v>
      </c>
      <c r="E18" s="2101">
        <v>62.160793438902012</v>
      </c>
      <c r="F18" s="2101">
        <v>0</v>
      </c>
      <c r="G18" s="2101">
        <v>0</v>
      </c>
      <c r="H18" s="2101">
        <v>516.07736456282214</v>
      </c>
      <c r="I18" s="2101"/>
      <c r="J18" s="2101">
        <v>13.747775485607489</v>
      </c>
      <c r="K18" s="2101">
        <v>65.230071055157623</v>
      </c>
      <c r="L18" s="2101">
        <v>7.5875020020856336</v>
      </c>
      <c r="M18" s="2101">
        <v>0</v>
      </c>
      <c r="N18" s="2101">
        <v>0</v>
      </c>
      <c r="O18" s="2101">
        <v>86.565348542850742</v>
      </c>
      <c r="P18" s="2101"/>
      <c r="Q18" s="2101">
        <v>2.908681842005274</v>
      </c>
      <c r="R18" s="2101">
        <v>0</v>
      </c>
      <c r="S18" s="2101">
        <v>0</v>
      </c>
      <c r="T18" s="2101">
        <v>0</v>
      </c>
      <c r="U18" s="2101">
        <v>0</v>
      </c>
      <c r="V18" s="2101">
        <v>2.908681842005274</v>
      </c>
      <c r="W18" s="2101"/>
      <c r="X18" s="2101">
        <v>2.8171775274288571</v>
      </c>
      <c r="Y18" s="2101">
        <v>0</v>
      </c>
      <c r="Z18" s="2101">
        <v>2.8171775274288571</v>
      </c>
      <c r="AA18" s="2101"/>
      <c r="AB18" s="2101">
        <v>38.501248833568006</v>
      </c>
      <c r="AC18" s="2101">
        <v>0</v>
      </c>
      <c r="AD18" s="2101">
        <v>38.501248833568006</v>
      </c>
      <c r="AE18" s="2101"/>
      <c r="AF18" s="2101">
        <v>19.650719367563905</v>
      </c>
      <c r="AG18" s="2101">
        <v>16.383737068593547</v>
      </c>
      <c r="AH18" s="2101">
        <v>1.9619238243486572</v>
      </c>
      <c r="AI18" s="2101">
        <v>37.996380260506108</v>
      </c>
      <c r="AJ18" s="2101"/>
      <c r="AK18" s="2101">
        <v>19.68630178153041</v>
      </c>
      <c r="AL18" s="2101">
        <v>0</v>
      </c>
      <c r="AM18" s="2101">
        <v>19.68630178153041</v>
      </c>
      <c r="AN18" s="2101"/>
      <c r="AO18" s="2101">
        <v>6.933282340327457</v>
      </c>
      <c r="AP18" s="2101">
        <v>0</v>
      </c>
      <c r="AQ18" s="2101">
        <v>6.933282340327457</v>
      </c>
      <c r="AR18" s="2101"/>
      <c r="AS18" s="2101">
        <v>0</v>
      </c>
      <c r="AT18" s="2101">
        <v>0</v>
      </c>
      <c r="AU18" s="2101">
        <v>0</v>
      </c>
      <c r="AV18" s="2101"/>
      <c r="AW18" s="2101">
        <v>21.163316928481162</v>
      </c>
      <c r="AX18" s="2101">
        <v>5.8201025921771681</v>
      </c>
      <c r="AY18" s="2101">
        <v>0</v>
      </c>
      <c r="AZ18" s="2101">
        <v>0</v>
      </c>
      <c r="BA18" s="2101">
        <v>0</v>
      </c>
      <c r="BB18" s="2101">
        <v>26.98341952065833</v>
      </c>
      <c r="BC18" s="2101"/>
      <c r="BD18" s="2101">
        <v>125.40850405280896</v>
      </c>
      <c r="BE18" s="2101">
        <v>541.3504818398485</v>
      </c>
      <c r="BF18" s="2101">
        <v>71.710219265336306</v>
      </c>
      <c r="BG18" s="2101">
        <v>0</v>
      </c>
      <c r="BH18" s="2101">
        <v>0</v>
      </c>
      <c r="BI18" s="2101">
        <v>738.46920515799366</v>
      </c>
    </row>
    <row r="19" spans="1:61">
      <c r="A19" s="2099"/>
      <c r="B19" s="2105" t="s">
        <v>1945</v>
      </c>
      <c r="C19" s="2101">
        <v>6.8117496469639018</v>
      </c>
      <c r="D19" s="2101">
        <v>355.65449782022824</v>
      </c>
      <c r="E19" s="2101">
        <v>22.858738138146297</v>
      </c>
      <c r="F19" s="2101">
        <v>0</v>
      </c>
      <c r="G19" s="2101">
        <v>6.3270630751798134</v>
      </c>
      <c r="H19" s="2101">
        <v>391.65204868051825</v>
      </c>
      <c r="I19" s="2101"/>
      <c r="J19" s="2101">
        <v>7.4812006905328392</v>
      </c>
      <c r="K19" s="2101">
        <v>64.531639880534968</v>
      </c>
      <c r="L19" s="2101">
        <v>3.0392270077631869</v>
      </c>
      <c r="M19" s="2101">
        <v>0</v>
      </c>
      <c r="N19" s="2101">
        <v>1.4630913009992716</v>
      </c>
      <c r="O19" s="2101">
        <v>76.515158879830267</v>
      </c>
      <c r="P19" s="2101"/>
      <c r="Q19" s="2101">
        <v>8.37127037241941</v>
      </c>
      <c r="R19" s="2101">
        <v>0</v>
      </c>
      <c r="S19" s="2101">
        <v>0</v>
      </c>
      <c r="T19" s="2101">
        <v>0</v>
      </c>
      <c r="U19" s="2101">
        <v>0</v>
      </c>
      <c r="V19" s="2101">
        <v>8.37127037241941</v>
      </c>
      <c r="W19" s="2101"/>
      <c r="X19" s="2101">
        <v>16.635365852312528</v>
      </c>
      <c r="Y19" s="2101">
        <v>0</v>
      </c>
      <c r="Z19" s="2101">
        <v>16.635365852312528</v>
      </c>
      <c r="AA19" s="2101"/>
      <c r="AB19" s="2101">
        <v>62.255913439013362</v>
      </c>
      <c r="AC19" s="2101">
        <v>0</v>
      </c>
      <c r="AD19" s="2101">
        <v>62.255913439013362</v>
      </c>
      <c r="AE19" s="2101"/>
      <c r="AF19" s="2101">
        <v>29.21521101876624</v>
      </c>
      <c r="AG19" s="2101">
        <v>28.455842167661427</v>
      </c>
      <c r="AH19" s="2101">
        <v>2.1086786943316937</v>
      </c>
      <c r="AI19" s="2101">
        <v>59.779731880759364</v>
      </c>
      <c r="AJ19" s="2101"/>
      <c r="AK19" s="2101">
        <v>20.521820597378305</v>
      </c>
      <c r="AL19" s="2101">
        <v>0</v>
      </c>
      <c r="AM19" s="2101">
        <v>20.521820597378305</v>
      </c>
      <c r="AN19" s="2101"/>
      <c r="AO19" s="2101">
        <v>6.3389776962046103</v>
      </c>
      <c r="AP19" s="2101">
        <v>0</v>
      </c>
      <c r="AQ19" s="2101">
        <v>6.3389776962046103</v>
      </c>
      <c r="AR19" s="2101"/>
      <c r="AS19" s="2101">
        <v>0</v>
      </c>
      <c r="AT19" s="2101">
        <v>0</v>
      </c>
      <c r="AU19" s="2101">
        <v>0</v>
      </c>
      <c r="AV19" s="2101"/>
      <c r="AW19" s="2101">
        <v>24.366500916312731</v>
      </c>
      <c r="AX19" s="2101">
        <v>5.6537923765272877</v>
      </c>
      <c r="AY19" s="2101">
        <v>0</v>
      </c>
      <c r="AZ19" s="2101">
        <v>0</v>
      </c>
      <c r="BA19" s="2101">
        <v>0</v>
      </c>
      <c r="BB19" s="2101">
        <v>30.020293292840019</v>
      </c>
      <c r="BC19" s="2101"/>
      <c r="BD19" s="2101">
        <v>181.99801025949571</v>
      </c>
      <c r="BE19" s="2101">
        <v>454.29577224495193</v>
      </c>
      <c r="BF19" s="2101">
        <v>28.006643840241185</v>
      </c>
      <c r="BG19" s="2101">
        <v>0</v>
      </c>
      <c r="BH19" s="2101">
        <v>7.7901543761790855</v>
      </c>
      <c r="BI19" s="2101">
        <v>672.09058072086782</v>
      </c>
    </row>
    <row r="20" spans="1:61">
      <c r="A20" s="2099"/>
      <c r="B20" s="2105" t="s">
        <v>1946</v>
      </c>
      <c r="C20" s="2101">
        <v>5.5139111200191122</v>
      </c>
      <c r="D20" s="2101">
        <v>276.0310027807995</v>
      </c>
      <c r="E20" s="2101">
        <v>0</v>
      </c>
      <c r="F20" s="2101">
        <v>56.410459596186101</v>
      </c>
      <c r="G20" s="2101">
        <v>0</v>
      </c>
      <c r="H20" s="2101">
        <v>337.95537349700476</v>
      </c>
      <c r="I20" s="2101"/>
      <c r="J20" s="2101">
        <v>3.4243098995040637</v>
      </c>
      <c r="K20" s="2101">
        <v>19.588180237557367</v>
      </c>
      <c r="L20" s="2101">
        <v>0</v>
      </c>
      <c r="M20" s="2101">
        <v>1.7859613033933113</v>
      </c>
      <c r="N20" s="2101">
        <v>0</v>
      </c>
      <c r="O20" s="2101">
        <v>24.798451440454745</v>
      </c>
      <c r="P20" s="2101"/>
      <c r="Q20" s="2101">
        <v>8.9848923524829374</v>
      </c>
      <c r="R20" s="2101">
        <v>0</v>
      </c>
      <c r="S20" s="2101">
        <v>0</v>
      </c>
      <c r="T20" s="2101">
        <v>0</v>
      </c>
      <c r="U20" s="2101">
        <v>0</v>
      </c>
      <c r="V20" s="2101">
        <v>8.9848923524829374</v>
      </c>
      <c r="W20" s="2101"/>
      <c r="X20" s="2101">
        <v>28.615929634656418</v>
      </c>
      <c r="Y20" s="2101">
        <v>0</v>
      </c>
      <c r="Z20" s="2101">
        <v>28.615929634656418</v>
      </c>
      <c r="AA20" s="2101"/>
      <c r="AB20" s="2101">
        <v>46.510465086800146</v>
      </c>
      <c r="AC20" s="2101">
        <v>0</v>
      </c>
      <c r="AD20" s="2101">
        <v>46.510465086800146</v>
      </c>
      <c r="AE20" s="2101"/>
      <c r="AF20" s="2101">
        <v>12.079400959017324</v>
      </c>
      <c r="AG20" s="2101">
        <v>23.606456670806931</v>
      </c>
      <c r="AH20" s="2101">
        <v>0</v>
      </c>
      <c r="AI20" s="2101">
        <v>35.685857629824255</v>
      </c>
      <c r="AJ20" s="2101"/>
      <c r="AK20" s="2101">
        <v>24.430116382066679</v>
      </c>
      <c r="AL20" s="2101">
        <v>0</v>
      </c>
      <c r="AM20" s="2101">
        <v>24.430116382066679</v>
      </c>
      <c r="AN20" s="2101"/>
      <c r="AO20" s="2101">
        <v>13.879410161486865</v>
      </c>
      <c r="AP20" s="2101">
        <v>0</v>
      </c>
      <c r="AQ20" s="2101">
        <v>13.879410161486865</v>
      </c>
      <c r="AR20" s="2101"/>
      <c r="AS20" s="2101">
        <v>0.49894851801478735</v>
      </c>
      <c r="AT20" s="2101">
        <v>0</v>
      </c>
      <c r="AU20" s="2101">
        <v>0.49894851801478735</v>
      </c>
      <c r="AV20" s="2101"/>
      <c r="AW20" s="2101">
        <v>38.250619429055838</v>
      </c>
      <c r="AX20" s="2101">
        <v>8.2318970682631427</v>
      </c>
      <c r="AY20" s="2101">
        <v>0</v>
      </c>
      <c r="AZ20" s="2101">
        <v>0</v>
      </c>
      <c r="BA20" s="2101">
        <v>0</v>
      </c>
      <c r="BB20" s="2101">
        <v>46.482516497318983</v>
      </c>
      <c r="BC20" s="2101"/>
      <c r="BD20" s="2101">
        <v>182.1880035540641</v>
      </c>
      <c r="BE20" s="2101">
        <v>327.45753675742696</v>
      </c>
      <c r="BF20" s="2101">
        <v>0</v>
      </c>
      <c r="BG20" s="2101">
        <v>58.196420899579408</v>
      </c>
      <c r="BH20" s="2101">
        <v>0</v>
      </c>
      <c r="BI20" s="2101">
        <v>567.84196121107038</v>
      </c>
    </row>
    <row r="21" spans="1:61">
      <c r="A21" s="2099"/>
      <c r="B21" s="2105" t="s">
        <v>1947</v>
      </c>
      <c r="C21" s="2101">
        <v>4.3549402094534519</v>
      </c>
      <c r="D21" s="2101">
        <v>60.006035514842537</v>
      </c>
      <c r="E21" s="2101">
        <v>4.322986374494973</v>
      </c>
      <c r="F21" s="2101">
        <v>39.07579943395973</v>
      </c>
      <c r="G21" s="2101">
        <v>0</v>
      </c>
      <c r="H21" s="2101">
        <v>107.75976153275067</v>
      </c>
      <c r="I21" s="2101"/>
      <c r="J21" s="2101">
        <v>0.23718531363399026</v>
      </c>
      <c r="K21" s="2101">
        <v>23.534290514597373</v>
      </c>
      <c r="L21" s="2101">
        <v>0.97512273081942991</v>
      </c>
      <c r="M21" s="2101">
        <v>10.073181630058688</v>
      </c>
      <c r="N21" s="2101">
        <v>0</v>
      </c>
      <c r="O21" s="2101">
        <v>34.81978018910948</v>
      </c>
      <c r="P21" s="2101"/>
      <c r="Q21" s="2101">
        <v>0.16950680141227481</v>
      </c>
      <c r="R21" s="2101">
        <v>0</v>
      </c>
      <c r="S21" s="2101">
        <v>0</v>
      </c>
      <c r="T21" s="2101">
        <v>0</v>
      </c>
      <c r="U21" s="2101">
        <v>0</v>
      </c>
      <c r="V21" s="2101">
        <v>0.16950680141227481</v>
      </c>
      <c r="W21" s="2101"/>
      <c r="X21" s="2101">
        <v>0.57111350885756396</v>
      </c>
      <c r="Y21" s="2101">
        <v>0</v>
      </c>
      <c r="Z21" s="2101">
        <v>0.57111350885756396</v>
      </c>
      <c r="AA21" s="2101"/>
      <c r="AB21" s="2101">
        <v>7.6157091354420903</v>
      </c>
      <c r="AC21" s="2101">
        <v>0</v>
      </c>
      <c r="AD21" s="2101">
        <v>7.6157091354420903</v>
      </c>
      <c r="AE21" s="2101"/>
      <c r="AF21" s="2101">
        <v>5.3850507781928281</v>
      </c>
      <c r="AG21" s="2101">
        <v>4.670338535953741</v>
      </c>
      <c r="AH21" s="2101">
        <v>2.3431848502706725</v>
      </c>
      <c r="AI21" s="2101">
        <v>12.398574164417242</v>
      </c>
      <c r="AJ21" s="2101"/>
      <c r="AK21" s="2101">
        <v>1.5033911650356091</v>
      </c>
      <c r="AL21" s="2101">
        <v>0</v>
      </c>
      <c r="AM21" s="2101">
        <v>1.5033911650356091</v>
      </c>
      <c r="AN21" s="2101"/>
      <c r="AO21" s="2101">
        <v>1.0100874040399934</v>
      </c>
      <c r="AP21" s="2101">
        <v>0</v>
      </c>
      <c r="AQ21" s="2101">
        <v>1.0100874040399934</v>
      </c>
      <c r="AR21" s="2101"/>
      <c r="AS21" s="2101">
        <v>4.0975391554489891</v>
      </c>
      <c r="AT21" s="2101">
        <v>0</v>
      </c>
      <c r="AU21" s="2101">
        <v>4.0975391554489891</v>
      </c>
      <c r="AV21" s="2101"/>
      <c r="AW21" s="2101">
        <v>7.756044074775998</v>
      </c>
      <c r="AX21" s="2101">
        <v>0</v>
      </c>
      <c r="AY21" s="2101">
        <v>0</v>
      </c>
      <c r="AZ21" s="2101">
        <v>0</v>
      </c>
      <c r="BA21" s="2101">
        <v>0</v>
      </c>
      <c r="BB21" s="2101">
        <v>7.756044074775998</v>
      </c>
      <c r="BC21" s="2101"/>
      <c r="BD21" s="2101">
        <v>32.700567584652511</v>
      </c>
      <c r="BE21" s="2101">
        <v>88.210664565393657</v>
      </c>
      <c r="BF21" s="2101">
        <v>7.6412939555850761</v>
      </c>
      <c r="BG21" s="2101">
        <v>49.148981064018429</v>
      </c>
      <c r="BH21" s="2101">
        <v>0</v>
      </c>
      <c r="BI21" s="2101">
        <v>177.70150716964972</v>
      </c>
    </row>
    <row r="22" spans="1:61">
      <c r="A22" s="2099"/>
      <c r="B22" s="2105"/>
      <c r="C22" s="2104"/>
      <c r="D22" s="2104"/>
      <c r="E22" s="2104"/>
      <c r="F22" s="2104"/>
      <c r="G22" s="2104"/>
      <c r="H22" s="2104"/>
      <c r="I22" s="2104"/>
      <c r="J22" s="2104"/>
      <c r="K22" s="2104"/>
      <c r="L22" s="2104">
        <v>0</v>
      </c>
      <c r="M22" s="2104"/>
      <c r="N22" s="2104"/>
      <c r="O22" s="2104"/>
      <c r="P22" s="2104"/>
      <c r="Q22" s="2104"/>
      <c r="R22" s="2104"/>
      <c r="S22" s="2104">
        <v>0</v>
      </c>
      <c r="T22" s="2104"/>
      <c r="U22" s="2104"/>
      <c r="V22" s="2104"/>
      <c r="W22" s="2104"/>
      <c r="X22" s="2104"/>
      <c r="Y22" s="2104"/>
      <c r="Z22" s="2104"/>
      <c r="AA22" s="2104"/>
      <c r="AB22" s="2104"/>
      <c r="AC22" s="2104"/>
      <c r="AD22" s="2104"/>
      <c r="AE22" s="2104"/>
      <c r="AF22" s="2104"/>
      <c r="AG22" s="2104"/>
      <c r="AH22" s="2104"/>
      <c r="AI22" s="2104"/>
      <c r="AJ22" s="2104"/>
      <c r="AK22" s="2104"/>
      <c r="AL22" s="2104"/>
      <c r="AM22" s="2104"/>
      <c r="AN22" s="2104"/>
      <c r="AO22" s="2104"/>
      <c r="AP22" s="2104"/>
      <c r="AQ22" s="2104"/>
      <c r="AR22" s="2104"/>
      <c r="AS22" s="2104"/>
      <c r="AT22" s="2104"/>
      <c r="AU22" s="2104"/>
      <c r="AV22" s="2104"/>
      <c r="AW22" s="2101">
        <v>0</v>
      </c>
      <c r="AX22" s="2101">
        <v>0</v>
      </c>
      <c r="AY22" s="2101">
        <v>0</v>
      </c>
      <c r="AZ22" s="2101">
        <v>0</v>
      </c>
      <c r="BA22" s="2101">
        <v>0</v>
      </c>
      <c r="BB22" s="2101">
        <v>0</v>
      </c>
      <c r="BC22" s="2104"/>
      <c r="BD22" s="2104"/>
      <c r="BE22" s="2104"/>
      <c r="BF22" s="2104">
        <v>0</v>
      </c>
      <c r="BG22" s="2104"/>
      <c r="BH22" s="2104"/>
      <c r="BI22" s="2104"/>
    </row>
    <row r="23" spans="1:61">
      <c r="A23" s="2102" t="s">
        <v>1948</v>
      </c>
      <c r="B23" s="2107"/>
      <c r="C23" s="2104">
        <v>6.8314868815794334</v>
      </c>
      <c r="D23" s="2104">
        <v>401.71559388074451</v>
      </c>
      <c r="E23" s="2104">
        <v>19.235636739660844</v>
      </c>
      <c r="F23" s="2104">
        <v>1.85192493033066</v>
      </c>
      <c r="G23" s="2104">
        <v>0</v>
      </c>
      <c r="H23" s="2104">
        <v>429.63464243231539</v>
      </c>
      <c r="I23" s="2104"/>
      <c r="J23" s="2104">
        <v>2.7327857432791274</v>
      </c>
      <c r="K23" s="2104">
        <v>50.684942940544531</v>
      </c>
      <c r="L23" s="2104">
        <v>3.851550440976117</v>
      </c>
      <c r="M23" s="2104">
        <v>7.1183488643253873E-3</v>
      </c>
      <c r="N23" s="2104">
        <v>0</v>
      </c>
      <c r="O23" s="2104">
        <v>57.276397473664098</v>
      </c>
      <c r="P23" s="2104"/>
      <c r="Q23" s="2104">
        <v>5.6127449626846611</v>
      </c>
      <c r="R23" s="2104">
        <v>0</v>
      </c>
      <c r="S23" s="2104">
        <v>0</v>
      </c>
      <c r="T23" s="2104">
        <v>0</v>
      </c>
      <c r="U23" s="2104">
        <v>0</v>
      </c>
      <c r="V23" s="2104">
        <v>5.6127449626846611</v>
      </c>
      <c r="W23" s="2104"/>
      <c r="X23" s="2104">
        <v>16.237653579530587</v>
      </c>
      <c r="Y23" s="2104">
        <v>0</v>
      </c>
      <c r="Z23" s="2104">
        <v>16.237653579530587</v>
      </c>
      <c r="AA23" s="2104"/>
      <c r="AB23" s="2104">
        <v>54.046582717875829</v>
      </c>
      <c r="AC23" s="2104">
        <v>0</v>
      </c>
      <c r="AD23" s="2104">
        <v>54.046582717875829</v>
      </c>
      <c r="AE23" s="2104"/>
      <c r="AF23" s="2104">
        <v>4.1260331080707111</v>
      </c>
      <c r="AG23" s="2104">
        <v>1.9770882687589064</v>
      </c>
      <c r="AH23" s="2104">
        <v>6.169852245909814E-2</v>
      </c>
      <c r="AI23" s="2104">
        <v>6.1648198992887151</v>
      </c>
      <c r="AJ23" s="2104"/>
      <c r="AK23" s="2104">
        <v>22.657088159002274</v>
      </c>
      <c r="AL23" s="2104">
        <v>0</v>
      </c>
      <c r="AM23" s="2104">
        <v>22.657088159002274</v>
      </c>
      <c r="AN23" s="2104"/>
      <c r="AO23" s="2104">
        <v>1.7422588922606117</v>
      </c>
      <c r="AP23" s="2104">
        <v>0</v>
      </c>
      <c r="AQ23" s="2104">
        <v>1.7422588922606117</v>
      </c>
      <c r="AR23" s="2104"/>
      <c r="AS23" s="2104">
        <v>0.42462565030004906</v>
      </c>
      <c r="AT23" s="2104">
        <v>0</v>
      </c>
      <c r="AU23" s="2104">
        <v>0.42462565030004906</v>
      </c>
      <c r="AV23" s="2104"/>
      <c r="AW23" s="2104">
        <v>23.642246362996499</v>
      </c>
      <c r="AX23" s="2104">
        <v>0</v>
      </c>
      <c r="AY23" s="2104">
        <v>0</v>
      </c>
      <c r="AZ23" s="2104">
        <v>0</v>
      </c>
      <c r="BA23" s="2104">
        <v>0</v>
      </c>
      <c r="BB23" s="2104">
        <v>23.642246362996499</v>
      </c>
      <c r="BC23" s="2104"/>
      <c r="BD23" s="2104">
        <v>138.0535060937475</v>
      </c>
      <c r="BE23" s="2104">
        <v>454.37762509004796</v>
      </c>
      <c r="BF23" s="2104">
        <v>23.148885703096056</v>
      </c>
      <c r="BG23" s="2104">
        <v>1.8590432791949851</v>
      </c>
      <c r="BH23" s="2104">
        <v>0</v>
      </c>
      <c r="BI23" s="2104">
        <v>617.43906016608651</v>
      </c>
    </row>
    <row r="24" spans="1:61">
      <c r="A24" s="2099"/>
      <c r="B24" s="2105" t="s">
        <v>1949</v>
      </c>
      <c r="C24" s="2101">
        <v>2.9707212875986593</v>
      </c>
      <c r="D24" s="2101">
        <v>72.77361386912456</v>
      </c>
      <c r="E24" s="2101">
        <v>3.4963927569539606</v>
      </c>
      <c r="F24" s="2101">
        <v>1.85192493033066</v>
      </c>
      <c r="G24" s="2101">
        <v>0</v>
      </c>
      <c r="H24" s="2101">
        <v>81.092652844007844</v>
      </c>
      <c r="I24" s="2101"/>
      <c r="J24" s="2101">
        <v>0.59053385380517431</v>
      </c>
      <c r="K24" s="2101">
        <v>4.9517535457875432</v>
      </c>
      <c r="L24" s="2101">
        <v>0.38739456559464258</v>
      </c>
      <c r="M24" s="2101">
        <v>7.1183488643253873E-3</v>
      </c>
      <c r="N24" s="2101">
        <v>0</v>
      </c>
      <c r="O24" s="2101">
        <v>5.9368003140516858</v>
      </c>
      <c r="P24" s="2101"/>
      <c r="Q24" s="2101">
        <v>0.55146723391211727</v>
      </c>
      <c r="R24" s="2101">
        <v>0</v>
      </c>
      <c r="S24" s="2101">
        <v>0</v>
      </c>
      <c r="T24" s="2101">
        <v>0</v>
      </c>
      <c r="U24" s="2101">
        <v>0</v>
      </c>
      <c r="V24" s="2101">
        <v>0.55146723391211727</v>
      </c>
      <c r="W24" s="2101"/>
      <c r="X24" s="2101">
        <v>1.3043260733720221</v>
      </c>
      <c r="Y24" s="2101">
        <v>0</v>
      </c>
      <c r="Z24" s="2101">
        <v>1.3043260733720221</v>
      </c>
      <c r="AA24" s="2101"/>
      <c r="AB24" s="2101">
        <v>9.8268491956442361</v>
      </c>
      <c r="AC24" s="2101">
        <v>0</v>
      </c>
      <c r="AD24" s="2101">
        <v>9.8268491956442361</v>
      </c>
      <c r="AE24" s="2101"/>
      <c r="AF24" s="2101">
        <v>0.86334402369868124</v>
      </c>
      <c r="AG24" s="2101">
        <v>0.35126633511011379</v>
      </c>
      <c r="AH24" s="2101">
        <v>4.6573266303805774E-2</v>
      </c>
      <c r="AI24" s="2101">
        <v>1.2611836251126005</v>
      </c>
      <c r="AJ24" s="2101"/>
      <c r="AK24" s="2101">
        <v>0.89738138476063534</v>
      </c>
      <c r="AL24" s="2101">
        <v>0</v>
      </c>
      <c r="AM24" s="2101">
        <v>0.89738138476063534</v>
      </c>
      <c r="AN24" s="2101"/>
      <c r="AO24" s="2101">
        <v>0.362231694014859</v>
      </c>
      <c r="AP24" s="2101">
        <v>0</v>
      </c>
      <c r="AQ24" s="2101">
        <v>0.362231694014859</v>
      </c>
      <c r="AR24" s="2101"/>
      <c r="AS24" s="2101">
        <v>0.42462565030004906</v>
      </c>
      <c r="AT24" s="2101">
        <v>0</v>
      </c>
      <c r="AU24" s="2101">
        <v>0.42462565030004906</v>
      </c>
      <c r="AV24" s="2101"/>
      <c r="AW24" s="2101">
        <v>6.4320612115105842</v>
      </c>
      <c r="AX24" s="2101">
        <v>0</v>
      </c>
      <c r="AY24" s="2101">
        <v>0</v>
      </c>
      <c r="AZ24" s="2101">
        <v>0</v>
      </c>
      <c r="BA24" s="2101">
        <v>0</v>
      </c>
      <c r="BB24" s="2101">
        <v>6.4320612115105842</v>
      </c>
      <c r="BC24" s="2101"/>
      <c r="BD24" s="2101">
        <v>24.223541604233048</v>
      </c>
      <c r="BE24" s="2101">
        <v>78.076633750022211</v>
      </c>
      <c r="BF24" s="2101">
        <v>3.9303605888524085</v>
      </c>
      <c r="BG24" s="2101">
        <v>1.8590432791949851</v>
      </c>
      <c r="BH24" s="2101">
        <v>0</v>
      </c>
      <c r="BI24" s="2101">
        <v>108.08957922230265</v>
      </c>
    </row>
    <row r="25" spans="1:61">
      <c r="A25" s="2099"/>
      <c r="B25" s="2105" t="s">
        <v>1950</v>
      </c>
      <c r="C25" s="2101">
        <v>1.2091723934396588</v>
      </c>
      <c r="D25" s="2101">
        <v>20.291193468404806</v>
      </c>
      <c r="E25" s="2101">
        <v>1.8733471534682811</v>
      </c>
      <c r="F25" s="2101">
        <v>0</v>
      </c>
      <c r="G25" s="2101">
        <v>0</v>
      </c>
      <c r="H25" s="2101">
        <v>23.373713015312745</v>
      </c>
      <c r="I25" s="2101"/>
      <c r="J25" s="2101">
        <v>0.10770388625205272</v>
      </c>
      <c r="K25" s="2101">
        <v>0.587091856839838</v>
      </c>
      <c r="L25" s="2101">
        <v>3.2929123209975715E-2</v>
      </c>
      <c r="M25" s="2101">
        <v>0</v>
      </c>
      <c r="N25" s="2101">
        <v>0</v>
      </c>
      <c r="O25" s="2101">
        <v>0.72772486630186639</v>
      </c>
      <c r="P25" s="2101"/>
      <c r="Q25" s="2101">
        <v>2.1363912340723861</v>
      </c>
      <c r="R25" s="2101">
        <v>0</v>
      </c>
      <c r="S25" s="2101">
        <v>0</v>
      </c>
      <c r="T25" s="2101">
        <v>0</v>
      </c>
      <c r="U25" s="2101">
        <v>0</v>
      </c>
      <c r="V25" s="2101">
        <v>2.1363912340723861</v>
      </c>
      <c r="W25" s="2101"/>
      <c r="X25" s="2101">
        <v>2.0887912911413089</v>
      </c>
      <c r="Y25" s="2101">
        <v>0</v>
      </c>
      <c r="Z25" s="2101">
        <v>2.0887912911413089</v>
      </c>
      <c r="AA25" s="2101"/>
      <c r="AB25" s="2101">
        <v>2.409395683904656</v>
      </c>
      <c r="AC25" s="2101">
        <v>0</v>
      </c>
      <c r="AD25" s="2101">
        <v>2.409395683904656</v>
      </c>
      <c r="AE25" s="2101"/>
      <c r="AF25" s="2101">
        <v>0.32634737259206759</v>
      </c>
      <c r="AG25" s="2101">
        <v>0.10152617636050594</v>
      </c>
      <c r="AH25" s="2101">
        <v>1.5125256155292369E-2</v>
      </c>
      <c r="AI25" s="2101">
        <v>0.44299880510786588</v>
      </c>
      <c r="AJ25" s="2101"/>
      <c r="AK25" s="2101">
        <v>0.77181442020117974</v>
      </c>
      <c r="AL25" s="2101">
        <v>0</v>
      </c>
      <c r="AM25" s="2101">
        <v>0.77181442020117974</v>
      </c>
      <c r="AN25" s="2101"/>
      <c r="AO25" s="2101">
        <v>0.22209567066618174</v>
      </c>
      <c r="AP25" s="2101">
        <v>0</v>
      </c>
      <c r="AQ25" s="2101">
        <v>0.22209567066618174</v>
      </c>
      <c r="AR25" s="2101"/>
      <c r="AS25" s="2101">
        <v>0</v>
      </c>
      <c r="AT25" s="2101">
        <v>0</v>
      </c>
      <c r="AU25" s="2101">
        <v>0</v>
      </c>
      <c r="AV25" s="2101"/>
      <c r="AW25" s="2101">
        <v>1.4036328694966753</v>
      </c>
      <c r="AX25" s="2101">
        <v>0</v>
      </c>
      <c r="AY25" s="2101">
        <v>0</v>
      </c>
      <c r="AZ25" s="2101">
        <v>0</v>
      </c>
      <c r="BA25" s="2101">
        <v>0</v>
      </c>
      <c r="BB25" s="2101">
        <v>1.4036328694966753</v>
      </c>
      <c r="BC25" s="2101"/>
      <c r="BD25" s="2101">
        <v>10.675344819574182</v>
      </c>
      <c r="BE25" s="2101">
        <v>20.979811501605145</v>
      </c>
      <c r="BF25" s="2101">
        <v>1.921401532833549</v>
      </c>
      <c r="BG25" s="2101">
        <v>0</v>
      </c>
      <c r="BH25" s="2101">
        <v>0</v>
      </c>
      <c r="BI25" s="2101">
        <v>33.576557854012869</v>
      </c>
    </row>
    <row r="26" spans="1:61">
      <c r="A26" s="2099"/>
      <c r="B26" s="2105" t="s">
        <v>1951</v>
      </c>
      <c r="C26" s="2101">
        <v>2.6515932005411149</v>
      </c>
      <c r="D26" s="2101">
        <v>196.30231658229192</v>
      </c>
      <c r="E26" s="2101">
        <v>1.1641851549380353</v>
      </c>
      <c r="F26" s="2101">
        <v>0</v>
      </c>
      <c r="G26" s="2101">
        <v>0</v>
      </c>
      <c r="H26" s="2101">
        <v>200.11809493777105</v>
      </c>
      <c r="I26" s="2101"/>
      <c r="J26" s="2101">
        <v>0.45792385896433191</v>
      </c>
      <c r="K26" s="2101">
        <v>27.504935046253888</v>
      </c>
      <c r="L26" s="2101">
        <v>1.3154838329734249</v>
      </c>
      <c r="M26" s="2101">
        <v>0</v>
      </c>
      <c r="N26" s="2101">
        <v>0</v>
      </c>
      <c r="O26" s="2101">
        <v>29.27834273819164</v>
      </c>
      <c r="P26" s="2101"/>
      <c r="Q26" s="2101">
        <v>1.8282300524986297</v>
      </c>
      <c r="R26" s="2101">
        <v>0</v>
      </c>
      <c r="S26" s="2101">
        <v>0</v>
      </c>
      <c r="T26" s="2101">
        <v>0</v>
      </c>
      <c r="U26" s="2101">
        <v>0</v>
      </c>
      <c r="V26" s="2101">
        <v>1.8282300524986297</v>
      </c>
      <c r="W26" s="2101"/>
      <c r="X26" s="2101">
        <v>2.6729850730205618</v>
      </c>
      <c r="Y26" s="2101">
        <v>0</v>
      </c>
      <c r="Z26" s="2101">
        <v>2.6729850730205618</v>
      </c>
      <c r="AA26" s="2101"/>
      <c r="AB26" s="2101">
        <v>28.002599777031953</v>
      </c>
      <c r="AC26" s="2101">
        <v>0</v>
      </c>
      <c r="AD26" s="2101">
        <v>28.002599777031953</v>
      </c>
      <c r="AE26" s="2101"/>
      <c r="AF26" s="2101">
        <v>0.98644269135945994</v>
      </c>
      <c r="AG26" s="2101">
        <v>0</v>
      </c>
      <c r="AH26" s="2101">
        <v>0</v>
      </c>
      <c r="AI26" s="2101">
        <v>0.98644269135945994</v>
      </c>
      <c r="AJ26" s="2101"/>
      <c r="AK26" s="2101">
        <v>20.672706922009478</v>
      </c>
      <c r="AL26" s="2101">
        <v>0</v>
      </c>
      <c r="AM26" s="2101">
        <v>20.672706922009478</v>
      </c>
      <c r="AN26" s="2101"/>
      <c r="AO26" s="2101">
        <v>0.95582928515585774</v>
      </c>
      <c r="AP26" s="2101">
        <v>0</v>
      </c>
      <c r="AQ26" s="2101">
        <v>0.95582928515585774</v>
      </c>
      <c r="AR26" s="2101"/>
      <c r="AS26" s="2101">
        <v>0</v>
      </c>
      <c r="AT26" s="2101">
        <v>0</v>
      </c>
      <c r="AU26" s="2101">
        <v>0</v>
      </c>
      <c r="AV26" s="2101"/>
      <c r="AW26" s="2101">
        <v>4.8894907366770104</v>
      </c>
      <c r="AX26" s="2101">
        <v>0</v>
      </c>
      <c r="AY26" s="2101">
        <v>0</v>
      </c>
      <c r="AZ26" s="2101">
        <v>0</v>
      </c>
      <c r="BA26" s="2101">
        <v>0</v>
      </c>
      <c r="BB26" s="2101">
        <v>4.8894907366770104</v>
      </c>
      <c r="BC26" s="2101"/>
      <c r="BD26" s="2101">
        <v>63.117801619178238</v>
      </c>
      <c r="BE26" s="2101">
        <v>223.8072516285458</v>
      </c>
      <c r="BF26" s="2101">
        <v>2.47966898791146</v>
      </c>
      <c r="BG26" s="2101">
        <v>0</v>
      </c>
      <c r="BH26" s="2101">
        <v>0</v>
      </c>
      <c r="BI26" s="2101">
        <v>289.40472223563557</v>
      </c>
    </row>
    <row r="27" spans="1:61">
      <c r="A27" s="2099"/>
      <c r="B27" s="2105" t="s">
        <v>1952</v>
      </c>
      <c r="C27" s="2101">
        <v>0</v>
      </c>
      <c r="D27" s="2101">
        <v>112.34846996092324</v>
      </c>
      <c r="E27" s="2101">
        <v>12.701711674300567</v>
      </c>
      <c r="F27" s="2101">
        <v>0</v>
      </c>
      <c r="G27" s="2101">
        <v>0</v>
      </c>
      <c r="H27" s="2101">
        <v>125.05018163522379</v>
      </c>
      <c r="I27" s="2101"/>
      <c r="J27" s="2101">
        <v>1.5766241442575686</v>
      </c>
      <c r="K27" s="2101">
        <v>17.641162491663266</v>
      </c>
      <c r="L27" s="2101">
        <v>2.1157429191980741</v>
      </c>
      <c r="M27" s="2101">
        <v>0</v>
      </c>
      <c r="N27" s="2101">
        <v>0</v>
      </c>
      <c r="O27" s="2101">
        <v>21.333529555118908</v>
      </c>
      <c r="P27" s="2101"/>
      <c r="Q27" s="2101">
        <v>1.0966564422015284</v>
      </c>
      <c r="R27" s="2101">
        <v>0</v>
      </c>
      <c r="S27" s="2101">
        <v>0</v>
      </c>
      <c r="T27" s="2101">
        <v>0</v>
      </c>
      <c r="U27" s="2101">
        <v>0</v>
      </c>
      <c r="V27" s="2101">
        <v>1.0966564422015284</v>
      </c>
      <c r="W27" s="2101"/>
      <c r="X27" s="2101">
        <v>10.171551141996693</v>
      </c>
      <c r="Y27" s="2101">
        <v>0</v>
      </c>
      <c r="Z27" s="2101">
        <v>10.171551141996693</v>
      </c>
      <c r="AA27" s="2101"/>
      <c r="AB27" s="2101">
        <v>13.807738061294984</v>
      </c>
      <c r="AC27" s="2101">
        <v>0</v>
      </c>
      <c r="AD27" s="2101">
        <v>13.807738061294984</v>
      </c>
      <c r="AE27" s="2101"/>
      <c r="AF27" s="2101">
        <v>1.9498990204205029</v>
      </c>
      <c r="AG27" s="2101">
        <v>1.5242957572882867</v>
      </c>
      <c r="AH27" s="2101">
        <v>0</v>
      </c>
      <c r="AI27" s="2101">
        <v>3.47419477770879</v>
      </c>
      <c r="AJ27" s="2101"/>
      <c r="AK27" s="2101">
        <v>0.31518543203097837</v>
      </c>
      <c r="AL27" s="2101">
        <v>0</v>
      </c>
      <c r="AM27" s="2101">
        <v>0.31518543203097837</v>
      </c>
      <c r="AN27" s="2101"/>
      <c r="AO27" s="2101">
        <v>0.20210224242371336</v>
      </c>
      <c r="AP27" s="2101">
        <v>0</v>
      </c>
      <c r="AQ27" s="2101">
        <v>0.20210224242371336</v>
      </c>
      <c r="AR27" s="2101"/>
      <c r="AS27" s="2101">
        <v>0</v>
      </c>
      <c r="AT27" s="2101">
        <v>0</v>
      </c>
      <c r="AU27" s="2101">
        <v>0</v>
      </c>
      <c r="AV27" s="2101"/>
      <c r="AW27" s="2101">
        <v>10.917061545312228</v>
      </c>
      <c r="AX27" s="2101">
        <v>0</v>
      </c>
      <c r="AY27" s="2101">
        <v>0</v>
      </c>
      <c r="AZ27" s="2101">
        <v>0</v>
      </c>
      <c r="BA27" s="2101">
        <v>0</v>
      </c>
      <c r="BB27" s="2101">
        <v>10.917061545312228</v>
      </c>
      <c r="BC27" s="2101"/>
      <c r="BD27" s="2101">
        <v>40.036818050762044</v>
      </c>
      <c r="BE27" s="2101">
        <v>131.51392820987479</v>
      </c>
      <c r="BF27" s="2101">
        <v>14.817454593498638</v>
      </c>
      <c r="BG27" s="2101">
        <v>0</v>
      </c>
      <c r="BH27" s="2101">
        <v>0</v>
      </c>
      <c r="BI27" s="2101">
        <v>186.36820085413547</v>
      </c>
    </row>
    <row r="28" spans="1:61">
      <c r="A28" s="2099"/>
      <c r="B28" s="2105"/>
      <c r="C28" s="2101"/>
      <c r="D28" s="2101"/>
      <c r="E28" s="2101"/>
      <c r="F28" s="2101"/>
      <c r="G28" s="2101"/>
      <c r="H28" s="2101"/>
      <c r="I28" s="2101"/>
      <c r="J28" s="2101"/>
      <c r="K28" s="2101"/>
      <c r="L28" s="2101">
        <v>0</v>
      </c>
      <c r="M28" s="2101"/>
      <c r="N28" s="2101"/>
      <c r="O28" s="2101"/>
      <c r="P28" s="2101"/>
      <c r="Q28" s="2101"/>
      <c r="R28" s="2101"/>
      <c r="S28" s="2101">
        <v>0</v>
      </c>
      <c r="T28" s="2101"/>
      <c r="U28" s="2101"/>
      <c r="V28" s="2101"/>
      <c r="W28" s="2101"/>
      <c r="X28" s="2101"/>
      <c r="Y28" s="2101"/>
      <c r="Z28" s="2101"/>
      <c r="AA28" s="2101"/>
      <c r="AB28" s="2101"/>
      <c r="AC28" s="2101"/>
      <c r="AD28" s="2101"/>
      <c r="AE28" s="2101"/>
      <c r="AF28" s="2101"/>
      <c r="AG28" s="2101"/>
      <c r="AH28" s="2101"/>
      <c r="AI28" s="2101"/>
      <c r="AJ28" s="2101"/>
      <c r="AK28" s="2101"/>
      <c r="AL28" s="2101"/>
      <c r="AM28" s="2101"/>
      <c r="AN28" s="2101"/>
      <c r="AO28" s="2101"/>
      <c r="AP28" s="2101"/>
      <c r="AQ28" s="2101"/>
      <c r="AR28" s="2101"/>
      <c r="AS28" s="2101"/>
      <c r="AT28" s="2101"/>
      <c r="AU28" s="2101"/>
      <c r="AV28" s="2101"/>
      <c r="AW28" s="2101">
        <v>0</v>
      </c>
      <c r="AX28" s="2101">
        <v>0</v>
      </c>
      <c r="AY28" s="2101">
        <v>0</v>
      </c>
      <c r="AZ28" s="2101">
        <v>0</v>
      </c>
      <c r="BA28" s="2101">
        <v>0</v>
      </c>
      <c r="BB28" s="2101">
        <v>0</v>
      </c>
      <c r="BC28" s="2101"/>
      <c r="BD28" s="2101"/>
      <c r="BE28" s="2101"/>
      <c r="BF28" s="2101">
        <v>0</v>
      </c>
      <c r="BG28" s="2101"/>
      <c r="BH28" s="2101"/>
      <c r="BI28" s="2101"/>
    </row>
    <row r="29" spans="1:61">
      <c r="A29" s="2102" t="s">
        <v>1598</v>
      </c>
      <c r="B29" s="2107"/>
      <c r="C29" s="2104">
        <v>14.347340353546857</v>
      </c>
      <c r="D29" s="2104">
        <v>1031.3779749056127</v>
      </c>
      <c r="E29" s="2104">
        <v>3.4120325130216154</v>
      </c>
      <c r="F29" s="2104">
        <v>38.544624768873305</v>
      </c>
      <c r="G29" s="2104">
        <v>1.3308369392256314</v>
      </c>
      <c r="H29" s="2104">
        <v>1089.0128094802801</v>
      </c>
      <c r="I29" s="2104"/>
      <c r="J29" s="2104">
        <v>16.703342118180576</v>
      </c>
      <c r="K29" s="2104">
        <v>338.60815749073464</v>
      </c>
      <c r="L29" s="2104">
        <v>1.8027466051116403</v>
      </c>
      <c r="M29" s="2104">
        <v>3.2175184441014748</v>
      </c>
      <c r="N29" s="2104">
        <v>0</v>
      </c>
      <c r="O29" s="2104">
        <v>360.33176465812835</v>
      </c>
      <c r="P29" s="2104"/>
      <c r="Q29" s="2104">
        <v>49.724851711570437</v>
      </c>
      <c r="R29" s="2104">
        <v>0</v>
      </c>
      <c r="S29" s="2104">
        <v>0</v>
      </c>
      <c r="T29" s="2104">
        <v>0</v>
      </c>
      <c r="U29" s="2104">
        <v>0</v>
      </c>
      <c r="V29" s="2104">
        <v>49.724851711570437</v>
      </c>
      <c r="W29" s="2104"/>
      <c r="X29" s="2104">
        <v>107.5373155651794</v>
      </c>
      <c r="Y29" s="2104">
        <v>0</v>
      </c>
      <c r="Z29" s="2104">
        <v>107.5373155651794</v>
      </c>
      <c r="AA29" s="2104"/>
      <c r="AB29" s="2104">
        <v>138.82389662844776</v>
      </c>
      <c r="AC29" s="2104">
        <v>0</v>
      </c>
      <c r="AD29" s="2104">
        <v>138.82389662844776</v>
      </c>
      <c r="AE29" s="2104"/>
      <c r="AF29" s="2104">
        <v>32.781221521814288</v>
      </c>
      <c r="AG29" s="2104">
        <v>60.052220572245638</v>
      </c>
      <c r="AH29" s="2104">
        <v>2.3136891678861113</v>
      </c>
      <c r="AI29" s="2104">
        <v>95.147131261946043</v>
      </c>
      <c r="AJ29" s="2104"/>
      <c r="AK29" s="2104">
        <v>95.964810777547044</v>
      </c>
      <c r="AL29" s="2104">
        <v>0</v>
      </c>
      <c r="AM29" s="2104">
        <v>95.964810777547044</v>
      </c>
      <c r="AN29" s="2104"/>
      <c r="AO29" s="2104">
        <v>6.3759752660952156</v>
      </c>
      <c r="AP29" s="2104">
        <v>0</v>
      </c>
      <c r="AQ29" s="2104">
        <v>6.3759752660952156</v>
      </c>
      <c r="AR29" s="2104"/>
      <c r="AS29" s="2104">
        <v>5.710046309226839</v>
      </c>
      <c r="AT29" s="2104">
        <v>0</v>
      </c>
      <c r="AU29" s="2104">
        <v>5.710046309226839</v>
      </c>
      <c r="AV29" s="2104"/>
      <c r="AW29" s="2104">
        <v>215.5232825171754</v>
      </c>
      <c r="AX29" s="2104">
        <v>319.23527439629555</v>
      </c>
      <c r="AY29" s="2104">
        <v>8.740007596140412</v>
      </c>
      <c r="AZ29" s="2104">
        <v>0</v>
      </c>
      <c r="BA29" s="2104">
        <v>0</v>
      </c>
      <c r="BB29" s="2104">
        <v>543.49856450961147</v>
      </c>
      <c r="BC29" s="2104"/>
      <c r="BD29" s="2104">
        <v>683.49208295948642</v>
      </c>
      <c r="BE29" s="2104">
        <v>1749.2736273648886</v>
      </c>
      <c r="BF29" s="2104">
        <v>16.26847588215978</v>
      </c>
      <c r="BG29" s="2104">
        <v>41.762143212974777</v>
      </c>
      <c r="BH29" s="2104">
        <v>1.3308369392256314</v>
      </c>
      <c r="BI29" s="2104">
        <v>2492.1271663587354</v>
      </c>
    </row>
    <row r="30" spans="1:61">
      <c r="A30" s="2099"/>
      <c r="B30" s="2105" t="s">
        <v>1953</v>
      </c>
      <c r="C30" s="2101">
        <v>6.1057884321389801</v>
      </c>
      <c r="D30" s="2101">
        <v>101.85678666195834</v>
      </c>
      <c r="E30" s="2101">
        <v>1.0792103377517788</v>
      </c>
      <c r="F30" s="2101">
        <v>0</v>
      </c>
      <c r="G30" s="2101">
        <v>1.3308369392256314</v>
      </c>
      <c r="H30" s="2101">
        <v>110.37262237107473</v>
      </c>
      <c r="I30" s="2101"/>
      <c r="J30" s="2101">
        <v>2.1698543939275683</v>
      </c>
      <c r="K30" s="2101">
        <v>11.533787549523986</v>
      </c>
      <c r="L30" s="2101">
        <v>0.83191979063634691</v>
      </c>
      <c r="M30" s="2101">
        <v>0</v>
      </c>
      <c r="N30" s="2101">
        <v>0</v>
      </c>
      <c r="O30" s="2101">
        <v>14.535561734087899</v>
      </c>
      <c r="P30" s="2101"/>
      <c r="Q30" s="2101">
        <v>3.5024051215171625</v>
      </c>
      <c r="R30" s="2101">
        <v>0</v>
      </c>
      <c r="S30" s="2101">
        <v>0</v>
      </c>
      <c r="T30" s="2101">
        <v>0</v>
      </c>
      <c r="U30" s="2101">
        <v>0</v>
      </c>
      <c r="V30" s="2101">
        <v>3.5024051215171625</v>
      </c>
      <c r="W30" s="2101"/>
      <c r="X30" s="2101">
        <v>3.6969483975832818</v>
      </c>
      <c r="Y30" s="2101">
        <v>0</v>
      </c>
      <c r="Z30" s="2101">
        <v>3.6969483975832818</v>
      </c>
      <c r="AA30" s="2101"/>
      <c r="AB30" s="2101">
        <v>22.22840190958475</v>
      </c>
      <c r="AC30" s="2101">
        <v>0</v>
      </c>
      <c r="AD30" s="2101">
        <v>22.22840190958475</v>
      </c>
      <c r="AE30" s="2101"/>
      <c r="AF30" s="2101">
        <v>1.9623950321241848</v>
      </c>
      <c r="AG30" s="2101">
        <v>0.18906228739518061</v>
      </c>
      <c r="AH30" s="2101">
        <v>0</v>
      </c>
      <c r="AI30" s="2101">
        <v>2.1514573195193654</v>
      </c>
      <c r="AJ30" s="2101"/>
      <c r="AK30" s="2101">
        <v>16.034346925114448</v>
      </c>
      <c r="AL30" s="2101">
        <v>0</v>
      </c>
      <c r="AM30" s="2101">
        <v>16.034346925114448</v>
      </c>
      <c r="AN30" s="2101"/>
      <c r="AO30" s="2101">
        <v>0.18951911469414662</v>
      </c>
      <c r="AP30" s="2101">
        <v>0</v>
      </c>
      <c r="AQ30" s="2101">
        <v>0.18951911469414662</v>
      </c>
      <c r="AR30" s="2101"/>
      <c r="AS30" s="2101">
        <v>2.1875806836563703</v>
      </c>
      <c r="AT30" s="2101">
        <v>0</v>
      </c>
      <c r="AU30" s="2101">
        <v>2.1875806836563703</v>
      </c>
      <c r="AV30" s="2101"/>
      <c r="AW30" s="2101">
        <v>8.7708230482416205</v>
      </c>
      <c r="AX30" s="2101">
        <v>0</v>
      </c>
      <c r="AY30" s="2101">
        <v>0</v>
      </c>
      <c r="AZ30" s="2101">
        <v>0</v>
      </c>
      <c r="BA30" s="2101">
        <v>0</v>
      </c>
      <c r="BB30" s="2101">
        <v>8.7708230482416205</v>
      </c>
      <c r="BC30" s="2101"/>
      <c r="BD30" s="2101">
        <v>66.848063026798741</v>
      </c>
      <c r="BE30" s="2101">
        <v>113.57963649887751</v>
      </c>
      <c r="BF30" s="2101">
        <v>1.9111301283881257</v>
      </c>
      <c r="BG30" s="2101">
        <v>0</v>
      </c>
      <c r="BH30" s="2101">
        <v>1.3308369392256314</v>
      </c>
      <c r="BI30" s="2101">
        <v>183.66966659329003</v>
      </c>
    </row>
    <row r="31" spans="1:61">
      <c r="A31" s="2099"/>
      <c r="B31" s="2105" t="s">
        <v>1954</v>
      </c>
      <c r="C31" s="2101">
        <v>6.8700415131597277</v>
      </c>
      <c r="D31" s="2101">
        <v>912.63342528976182</v>
      </c>
      <c r="E31" s="2101">
        <v>0</v>
      </c>
      <c r="F31" s="2101">
        <v>38.544624768873305</v>
      </c>
      <c r="G31" s="2101">
        <v>0</v>
      </c>
      <c r="H31" s="2101">
        <v>958.04809157179488</v>
      </c>
      <c r="I31" s="2101"/>
      <c r="J31" s="2101">
        <v>13.313236110253939</v>
      </c>
      <c r="K31" s="2101">
        <v>322.82556355224665</v>
      </c>
      <c r="L31" s="2101">
        <v>0</v>
      </c>
      <c r="M31" s="2101">
        <v>3.2175184441014748</v>
      </c>
      <c r="N31" s="2101">
        <v>0</v>
      </c>
      <c r="O31" s="2101">
        <v>339.35631810660215</v>
      </c>
      <c r="P31" s="2101"/>
      <c r="Q31" s="2101">
        <v>46.122592416031829</v>
      </c>
      <c r="R31" s="2101">
        <v>0</v>
      </c>
      <c r="S31" s="2101">
        <v>0</v>
      </c>
      <c r="T31" s="2101">
        <v>0</v>
      </c>
      <c r="U31" s="2101">
        <v>0</v>
      </c>
      <c r="V31" s="2101">
        <v>46.122592416031829</v>
      </c>
      <c r="W31" s="2101"/>
      <c r="X31" s="2101">
        <v>103.70039347272929</v>
      </c>
      <c r="Y31" s="2101">
        <v>0</v>
      </c>
      <c r="Z31" s="2101">
        <v>103.70039347272929</v>
      </c>
      <c r="AA31" s="2101"/>
      <c r="AB31" s="2101">
        <v>114.85387269663586</v>
      </c>
      <c r="AC31" s="2101">
        <v>0</v>
      </c>
      <c r="AD31" s="2101">
        <v>114.85387269663586</v>
      </c>
      <c r="AE31" s="2101"/>
      <c r="AF31" s="2101">
        <v>28.878663703886897</v>
      </c>
      <c r="AG31" s="2101">
        <v>56.112951463379417</v>
      </c>
      <c r="AH31" s="2101">
        <v>1.5118602351460988</v>
      </c>
      <c r="AI31" s="2101">
        <v>86.503475402412406</v>
      </c>
      <c r="AJ31" s="2101"/>
      <c r="AK31" s="2101">
        <v>79.863198499630485</v>
      </c>
      <c r="AL31" s="2101">
        <v>0</v>
      </c>
      <c r="AM31" s="2101">
        <v>79.863198499630485</v>
      </c>
      <c r="AN31" s="2101"/>
      <c r="AO31" s="2101">
        <v>6.0569688889573365</v>
      </c>
      <c r="AP31" s="2101">
        <v>0</v>
      </c>
      <c r="AQ31" s="2101">
        <v>6.0569688889573365</v>
      </c>
      <c r="AR31" s="2101"/>
      <c r="AS31" s="2101">
        <v>3.482293741511846</v>
      </c>
      <c r="AT31" s="2101">
        <v>0</v>
      </c>
      <c r="AU31" s="2101">
        <v>3.482293741511846</v>
      </c>
      <c r="AV31" s="2101"/>
      <c r="AW31" s="2101">
        <v>204.80697092446806</v>
      </c>
      <c r="AX31" s="2101">
        <v>319.23527439629555</v>
      </c>
      <c r="AY31" s="2101">
        <v>8.740007596140412</v>
      </c>
      <c r="AZ31" s="2101">
        <v>0</v>
      </c>
      <c r="BA31" s="2101">
        <v>0</v>
      </c>
      <c r="BB31" s="2101">
        <v>532.7822529169041</v>
      </c>
      <c r="BC31" s="2101"/>
      <c r="BD31" s="2101">
        <v>607.94823219084765</v>
      </c>
      <c r="BE31" s="2101">
        <v>1610.8072147016835</v>
      </c>
      <c r="BF31" s="2101">
        <v>10.251867831286512</v>
      </c>
      <c r="BG31" s="2101">
        <v>41.762143212974777</v>
      </c>
      <c r="BH31" s="2101">
        <v>0</v>
      </c>
      <c r="BI31" s="2101">
        <v>2270.7694579367926</v>
      </c>
    </row>
    <row r="32" spans="1:61">
      <c r="A32" s="2099"/>
      <c r="B32" s="2105" t="s">
        <v>1955</v>
      </c>
      <c r="C32" s="2101">
        <v>1.3715104082481486</v>
      </c>
      <c r="D32" s="2101">
        <v>16.887762953892555</v>
      </c>
      <c r="E32" s="2101">
        <v>2.3328221752698366</v>
      </c>
      <c r="F32" s="2101">
        <v>0</v>
      </c>
      <c r="G32" s="2101">
        <v>0</v>
      </c>
      <c r="H32" s="2101">
        <v>20.59209553741054</v>
      </c>
      <c r="I32" s="2101"/>
      <c r="J32" s="2101">
        <v>1.2202516139990662</v>
      </c>
      <c r="K32" s="2101">
        <v>4.24880638896403</v>
      </c>
      <c r="L32" s="2101">
        <v>0.97082681447529351</v>
      </c>
      <c r="M32" s="2101">
        <v>0</v>
      </c>
      <c r="N32" s="2101">
        <v>0</v>
      </c>
      <c r="O32" s="2101">
        <v>6.43988481743839</v>
      </c>
      <c r="P32" s="2101"/>
      <c r="Q32" s="2101">
        <v>9.9854174021439493E-2</v>
      </c>
      <c r="R32" s="2101">
        <v>0</v>
      </c>
      <c r="S32" s="2101">
        <v>0</v>
      </c>
      <c r="T32" s="2101">
        <v>0</v>
      </c>
      <c r="U32" s="2101">
        <v>0</v>
      </c>
      <c r="V32" s="2101">
        <v>9.9854174021439493E-2</v>
      </c>
      <c r="W32" s="2101"/>
      <c r="X32" s="2101">
        <v>0.13997369486680783</v>
      </c>
      <c r="Y32" s="2101">
        <v>0</v>
      </c>
      <c r="Z32" s="2101">
        <v>0.13997369486680783</v>
      </c>
      <c r="AA32" s="2101"/>
      <c r="AB32" s="2101">
        <v>1.741622022227127</v>
      </c>
      <c r="AC32" s="2101">
        <v>0</v>
      </c>
      <c r="AD32" s="2101">
        <v>1.741622022227127</v>
      </c>
      <c r="AE32" s="2101"/>
      <c r="AF32" s="2101">
        <v>1.9401627858032064</v>
      </c>
      <c r="AG32" s="2101">
        <v>3.7502068214710351</v>
      </c>
      <c r="AH32" s="2101">
        <v>0.80182893274001255</v>
      </c>
      <c r="AI32" s="2101">
        <v>6.4921985400142539</v>
      </c>
      <c r="AJ32" s="2101"/>
      <c r="AK32" s="2101">
        <v>6.726535280211958E-2</v>
      </c>
      <c r="AL32" s="2101">
        <v>0</v>
      </c>
      <c r="AM32" s="2101">
        <v>6.726535280211958E-2</v>
      </c>
      <c r="AN32" s="2101"/>
      <c r="AO32" s="2101">
        <v>0.12948726244373218</v>
      </c>
      <c r="AP32" s="2101">
        <v>0</v>
      </c>
      <c r="AQ32" s="2101">
        <v>0.12948726244373218</v>
      </c>
      <c r="AR32" s="2101"/>
      <c r="AS32" s="2101">
        <v>4.0171884058622417E-2</v>
      </c>
      <c r="AT32" s="2101">
        <v>0</v>
      </c>
      <c r="AU32" s="2101">
        <v>4.0171884058622417E-2</v>
      </c>
      <c r="AV32" s="2101"/>
      <c r="AW32" s="2101">
        <v>1.9454885444657102</v>
      </c>
      <c r="AX32" s="2101">
        <v>0</v>
      </c>
      <c r="AY32" s="2101">
        <v>0</v>
      </c>
      <c r="AZ32" s="2101">
        <v>0</v>
      </c>
      <c r="BA32" s="2101">
        <v>0</v>
      </c>
      <c r="BB32" s="2101">
        <v>1.9454885444657102</v>
      </c>
      <c r="BC32" s="2101"/>
      <c r="BD32" s="2101">
        <v>8.6957877418399878</v>
      </c>
      <c r="BE32" s="2101">
        <v>24.886776164327618</v>
      </c>
      <c r="BF32" s="2101">
        <v>4.105477922485143</v>
      </c>
      <c r="BG32" s="2101">
        <v>0</v>
      </c>
      <c r="BH32" s="2101">
        <v>0</v>
      </c>
      <c r="BI32" s="2101">
        <v>37.68804182865275</v>
      </c>
    </row>
    <row r="33" spans="1:61">
      <c r="A33" s="2099"/>
      <c r="B33" s="2105"/>
      <c r="C33" s="2101"/>
      <c r="D33" s="2101"/>
      <c r="E33" s="2101"/>
      <c r="F33" s="2101"/>
      <c r="G33" s="2101"/>
      <c r="H33" s="2101"/>
      <c r="I33" s="2101"/>
      <c r="J33" s="2101"/>
      <c r="K33" s="2101"/>
      <c r="L33" s="2101">
        <v>0</v>
      </c>
      <c r="M33" s="2101"/>
      <c r="N33" s="2101"/>
      <c r="O33" s="2101"/>
      <c r="P33" s="2101"/>
      <c r="Q33" s="2101"/>
      <c r="R33" s="2101"/>
      <c r="S33" s="2101">
        <v>0</v>
      </c>
      <c r="T33" s="2101"/>
      <c r="U33" s="2101"/>
      <c r="V33" s="2101"/>
      <c r="W33" s="2101"/>
      <c r="X33" s="2101"/>
      <c r="Y33" s="2101"/>
      <c r="Z33" s="2101"/>
      <c r="AA33" s="2101"/>
      <c r="AB33" s="2101"/>
      <c r="AC33" s="2101"/>
      <c r="AD33" s="2101"/>
      <c r="AE33" s="2101"/>
      <c r="AF33" s="2101"/>
      <c r="AG33" s="2101"/>
      <c r="AH33" s="2101"/>
      <c r="AI33" s="2101"/>
      <c r="AJ33" s="2101"/>
      <c r="AK33" s="2101"/>
      <c r="AL33" s="2101"/>
      <c r="AM33" s="2101"/>
      <c r="AN33" s="2101"/>
      <c r="AO33" s="2101"/>
      <c r="AP33" s="2101"/>
      <c r="AQ33" s="2101"/>
      <c r="AR33" s="2101"/>
      <c r="AS33" s="2101"/>
      <c r="AT33" s="2101"/>
      <c r="AU33" s="2101"/>
      <c r="AV33" s="2101"/>
      <c r="AW33" s="2101">
        <v>0</v>
      </c>
      <c r="AX33" s="2101">
        <v>0</v>
      </c>
      <c r="AY33" s="2101">
        <v>0</v>
      </c>
      <c r="AZ33" s="2101">
        <v>0</v>
      </c>
      <c r="BA33" s="2101">
        <v>0</v>
      </c>
      <c r="BB33" s="2101">
        <v>0</v>
      </c>
      <c r="BC33" s="2101"/>
      <c r="BD33" s="2101"/>
      <c r="BE33" s="2101"/>
      <c r="BF33" s="2101">
        <v>0</v>
      </c>
      <c r="BG33" s="2101"/>
      <c r="BH33" s="2101"/>
      <c r="BI33" s="2101"/>
    </row>
    <row r="34" spans="1:61">
      <c r="A34" s="2102" t="s">
        <v>1956</v>
      </c>
      <c r="B34" s="2107"/>
      <c r="C34" s="2104">
        <v>40.775782310434188</v>
      </c>
      <c r="D34" s="2104">
        <v>377.83210864743518</v>
      </c>
      <c r="E34" s="2104">
        <v>89.235879964663255</v>
      </c>
      <c r="F34" s="2104">
        <v>0</v>
      </c>
      <c r="G34" s="2104">
        <v>49.520385016391572</v>
      </c>
      <c r="H34" s="2104">
        <v>557.36415593892423</v>
      </c>
      <c r="I34" s="2104"/>
      <c r="J34" s="2104">
        <v>19.16983496349042</v>
      </c>
      <c r="K34" s="2104">
        <v>111.08131731107623</v>
      </c>
      <c r="L34" s="2104">
        <v>41.971370622651932</v>
      </c>
      <c r="M34" s="2104">
        <v>0</v>
      </c>
      <c r="N34" s="2104">
        <v>13.09311979354008</v>
      </c>
      <c r="O34" s="2104">
        <v>185.31564269075866</v>
      </c>
      <c r="P34" s="2104"/>
      <c r="Q34" s="2104">
        <v>30.243766781367608</v>
      </c>
      <c r="R34" s="2104">
        <v>0</v>
      </c>
      <c r="S34" s="2104">
        <v>0</v>
      </c>
      <c r="T34" s="2104">
        <v>0</v>
      </c>
      <c r="U34" s="2104">
        <v>0</v>
      </c>
      <c r="V34" s="2104">
        <v>30.243766781367608</v>
      </c>
      <c r="W34" s="2104"/>
      <c r="X34" s="2104">
        <v>69.224172521784169</v>
      </c>
      <c r="Y34" s="2104">
        <v>0</v>
      </c>
      <c r="Z34" s="2104">
        <v>69.224172521784169</v>
      </c>
      <c r="AA34" s="2104"/>
      <c r="AB34" s="2104">
        <v>75.935360413476616</v>
      </c>
      <c r="AC34" s="2104">
        <v>0</v>
      </c>
      <c r="AD34" s="2104">
        <v>75.935360413476616</v>
      </c>
      <c r="AE34" s="2104"/>
      <c r="AF34" s="2104">
        <v>520.71298113377816</v>
      </c>
      <c r="AG34" s="2104">
        <v>354.89898740273355</v>
      </c>
      <c r="AH34" s="2104">
        <v>290.34750651090292</v>
      </c>
      <c r="AI34" s="2104">
        <v>1165.9594750474146</v>
      </c>
      <c r="AJ34" s="2104"/>
      <c r="AK34" s="2104">
        <v>4.5694507261274575</v>
      </c>
      <c r="AL34" s="2104">
        <v>0</v>
      </c>
      <c r="AM34" s="2104">
        <v>4.5694507261274575</v>
      </c>
      <c r="AN34" s="2104"/>
      <c r="AO34" s="2104">
        <v>0</v>
      </c>
      <c r="AP34" s="2104">
        <v>0</v>
      </c>
      <c r="AQ34" s="2104">
        <v>0</v>
      </c>
      <c r="AR34" s="2104"/>
      <c r="AS34" s="2104">
        <v>148.1364064132483</v>
      </c>
      <c r="AT34" s="2104">
        <v>0</v>
      </c>
      <c r="AU34" s="2104">
        <v>148.1364064132483</v>
      </c>
      <c r="AV34" s="2104"/>
      <c r="AW34" s="2104">
        <v>50.790524583917779</v>
      </c>
      <c r="AX34" s="2104">
        <v>9.5796293272531159</v>
      </c>
      <c r="AY34" s="2104">
        <v>0</v>
      </c>
      <c r="AZ34" s="2104">
        <v>0</v>
      </c>
      <c r="BA34" s="2104">
        <v>19.806109156599391</v>
      </c>
      <c r="BB34" s="2104">
        <v>80.176263067770293</v>
      </c>
      <c r="BC34" s="2104"/>
      <c r="BD34" s="2104">
        <v>959.55827970624159</v>
      </c>
      <c r="BE34" s="2104">
        <v>853.39204268849801</v>
      </c>
      <c r="BF34" s="2104">
        <v>421.55475709821815</v>
      </c>
      <c r="BG34" s="2104">
        <v>0</v>
      </c>
      <c r="BH34" s="2104">
        <v>82.419613966531045</v>
      </c>
      <c r="BI34" s="2104">
        <v>2316.9246934594889</v>
      </c>
    </row>
    <row r="35" spans="1:61">
      <c r="A35" s="2099"/>
      <c r="B35" s="2105" t="s">
        <v>1957</v>
      </c>
      <c r="C35" s="2101">
        <v>4.4344870269350842</v>
      </c>
      <c r="D35" s="2101">
        <v>4.8148069177895279</v>
      </c>
      <c r="E35" s="2101">
        <v>0</v>
      </c>
      <c r="F35" s="2101">
        <v>0</v>
      </c>
      <c r="G35" s="2101">
        <v>0.48908213401364042</v>
      </c>
      <c r="H35" s="2101">
        <v>9.7383760787382521</v>
      </c>
      <c r="I35" s="2101"/>
      <c r="J35" s="2101">
        <v>1.5120331370557649</v>
      </c>
      <c r="K35" s="2101">
        <v>2.9673698497402268</v>
      </c>
      <c r="L35" s="2101">
        <v>0.85202597174669548</v>
      </c>
      <c r="M35" s="2101">
        <v>0</v>
      </c>
      <c r="N35" s="2101">
        <v>0</v>
      </c>
      <c r="O35" s="2101">
        <v>5.3314289585426868</v>
      </c>
      <c r="P35" s="2101"/>
      <c r="Q35" s="2101">
        <v>0.44861513468683045</v>
      </c>
      <c r="R35" s="2101">
        <v>0</v>
      </c>
      <c r="S35" s="2101">
        <v>0</v>
      </c>
      <c r="T35" s="2101">
        <v>0</v>
      </c>
      <c r="U35" s="2101">
        <v>0</v>
      </c>
      <c r="V35" s="2101">
        <v>0.44861513468683045</v>
      </c>
      <c r="W35" s="2101"/>
      <c r="X35" s="2101">
        <v>0.894037914080137</v>
      </c>
      <c r="Y35" s="2101">
        <v>0</v>
      </c>
      <c r="Z35" s="2101">
        <v>0.894037914080137</v>
      </c>
      <c r="AA35" s="2101"/>
      <c r="AB35" s="2101">
        <v>3.2199652660676845</v>
      </c>
      <c r="AC35" s="2101">
        <v>0</v>
      </c>
      <c r="AD35" s="2101">
        <v>3.2199652660676845</v>
      </c>
      <c r="AE35" s="2101"/>
      <c r="AF35" s="2101">
        <v>50.45405867384963</v>
      </c>
      <c r="AG35" s="2101">
        <v>37.05185987889093</v>
      </c>
      <c r="AH35" s="2101">
        <v>10.423088581667162</v>
      </c>
      <c r="AI35" s="2101">
        <v>97.929007134407726</v>
      </c>
      <c r="AJ35" s="2101"/>
      <c r="AK35" s="2101">
        <v>0.22702559425578175</v>
      </c>
      <c r="AL35" s="2101">
        <v>0</v>
      </c>
      <c r="AM35" s="2101">
        <v>0.22702559425578175</v>
      </c>
      <c r="AN35" s="2101"/>
      <c r="AO35" s="2101">
        <v>0</v>
      </c>
      <c r="AP35" s="2101">
        <v>0</v>
      </c>
      <c r="AQ35" s="2101">
        <v>0</v>
      </c>
      <c r="AR35" s="2101"/>
      <c r="AS35" s="2101">
        <v>2.1551206371216161</v>
      </c>
      <c r="AT35" s="2101">
        <v>0</v>
      </c>
      <c r="AU35" s="2101">
        <v>2.1551206371216161</v>
      </c>
      <c r="AV35" s="2101"/>
      <c r="AW35" s="2101">
        <v>0.59812564293335901</v>
      </c>
      <c r="AX35" s="2101">
        <v>0</v>
      </c>
      <c r="AY35" s="2101">
        <v>0</v>
      </c>
      <c r="AZ35" s="2101">
        <v>0</v>
      </c>
      <c r="BA35" s="2101">
        <v>0</v>
      </c>
      <c r="BB35" s="2101">
        <v>0.59812564293335901</v>
      </c>
      <c r="BC35" s="2101"/>
      <c r="BD35" s="2101">
        <v>63.943469000682079</v>
      </c>
      <c r="BE35" s="2101">
        <v>44.834036646420692</v>
      </c>
      <c r="BF35" s="2101">
        <v>11.275114553413857</v>
      </c>
      <c r="BG35" s="2101">
        <v>0</v>
      </c>
      <c r="BH35" s="2101">
        <v>0.48908213401364042</v>
      </c>
      <c r="BI35" s="2101">
        <v>120.54170233453029</v>
      </c>
    </row>
    <row r="36" spans="1:61">
      <c r="A36" s="2099"/>
      <c r="B36" s="2105" t="s">
        <v>1958</v>
      </c>
      <c r="C36" s="2101">
        <v>18.621994730120015</v>
      </c>
      <c r="D36" s="2101">
        <v>151.66860968974237</v>
      </c>
      <c r="E36" s="2101">
        <v>2.1842272169935257</v>
      </c>
      <c r="F36" s="2101">
        <v>0</v>
      </c>
      <c r="G36" s="2101">
        <v>48.737837065823939</v>
      </c>
      <c r="H36" s="2101">
        <v>221.21266870267982</v>
      </c>
      <c r="I36" s="2101"/>
      <c r="J36" s="2101">
        <v>8.147542242384894</v>
      </c>
      <c r="K36" s="2101">
        <v>70.111528193101691</v>
      </c>
      <c r="L36" s="2101">
        <v>19.434976962002192</v>
      </c>
      <c r="M36" s="2101">
        <v>0</v>
      </c>
      <c r="N36" s="2101">
        <v>13.030342219962023</v>
      </c>
      <c r="O36" s="2101">
        <v>110.72438961745081</v>
      </c>
      <c r="P36" s="2101"/>
      <c r="Q36" s="2101">
        <v>19.362559971172175</v>
      </c>
      <c r="R36" s="2101">
        <v>0</v>
      </c>
      <c r="S36" s="2101">
        <v>0</v>
      </c>
      <c r="T36" s="2101">
        <v>0</v>
      </c>
      <c r="U36" s="2101">
        <v>0</v>
      </c>
      <c r="V36" s="2101">
        <v>19.362559971172175</v>
      </c>
      <c r="W36" s="2101"/>
      <c r="X36" s="2101">
        <v>43.647189433553486</v>
      </c>
      <c r="Y36" s="2101">
        <v>0</v>
      </c>
      <c r="Z36" s="2101">
        <v>43.647189433553486</v>
      </c>
      <c r="AA36" s="2101"/>
      <c r="AB36" s="2101">
        <v>26.654873831413514</v>
      </c>
      <c r="AC36" s="2101">
        <v>0</v>
      </c>
      <c r="AD36" s="2101">
        <v>26.654873831413514</v>
      </c>
      <c r="AE36" s="2101"/>
      <c r="AF36" s="2101">
        <v>41.91408761643526</v>
      </c>
      <c r="AG36" s="2101">
        <v>32.651847877807562</v>
      </c>
      <c r="AH36" s="2101">
        <v>52.403934272068895</v>
      </c>
      <c r="AI36" s="2101">
        <v>126.96986976631172</v>
      </c>
      <c r="AJ36" s="2101"/>
      <c r="AK36" s="2101">
        <v>1.4224663008254632</v>
      </c>
      <c r="AL36" s="2101">
        <v>0</v>
      </c>
      <c r="AM36" s="2101">
        <v>1.4224663008254632</v>
      </c>
      <c r="AN36" s="2101"/>
      <c r="AO36" s="2101">
        <v>0</v>
      </c>
      <c r="AP36" s="2101">
        <v>0</v>
      </c>
      <c r="AQ36" s="2101">
        <v>0</v>
      </c>
      <c r="AR36" s="2101"/>
      <c r="AS36" s="2101">
        <v>34.502054686400328</v>
      </c>
      <c r="AT36" s="2101">
        <v>0</v>
      </c>
      <c r="AU36" s="2101">
        <v>34.502054686400328</v>
      </c>
      <c r="AV36" s="2101"/>
      <c r="AW36" s="2101">
        <v>33.73352310111823</v>
      </c>
      <c r="AX36" s="2101">
        <v>9.5796293272531159</v>
      </c>
      <c r="AY36" s="2101">
        <v>0</v>
      </c>
      <c r="AZ36" s="2101">
        <v>0</v>
      </c>
      <c r="BA36" s="2101">
        <v>19.806109156599391</v>
      </c>
      <c r="BB36" s="2101">
        <v>63.119261584970744</v>
      </c>
      <c r="BC36" s="2101"/>
      <c r="BD36" s="2101">
        <v>228.00629179834419</v>
      </c>
      <c r="BE36" s="2101">
        <v>264.01161508790472</v>
      </c>
      <c r="BF36" s="2101">
        <v>74.023138451064611</v>
      </c>
      <c r="BG36" s="2101">
        <v>0</v>
      </c>
      <c r="BH36" s="2101">
        <v>81.574288442385352</v>
      </c>
      <c r="BI36" s="2101">
        <v>647.61533377969897</v>
      </c>
    </row>
    <row r="37" spans="1:61">
      <c r="A37" s="2099"/>
      <c r="B37" s="2105" t="s">
        <v>1959</v>
      </c>
      <c r="C37" s="2101">
        <v>5.2597357372751956</v>
      </c>
      <c r="D37" s="2101">
        <v>193.90338773943651</v>
      </c>
      <c r="E37" s="2101">
        <v>84.477579423008009</v>
      </c>
      <c r="F37" s="2101">
        <v>0</v>
      </c>
      <c r="G37" s="2101">
        <v>0.29346581655399617</v>
      </c>
      <c r="H37" s="2101">
        <v>283.93416871627369</v>
      </c>
      <c r="I37" s="2101"/>
      <c r="J37" s="2101">
        <v>3.8280941316712007</v>
      </c>
      <c r="K37" s="2101">
        <v>25.751543572698175</v>
      </c>
      <c r="L37" s="2101">
        <v>8.9914460719819314</v>
      </c>
      <c r="M37" s="2101">
        <v>0</v>
      </c>
      <c r="N37" s="2101">
        <v>6.2777573578056287E-2</v>
      </c>
      <c r="O37" s="2101">
        <v>38.633861349929361</v>
      </c>
      <c r="P37" s="2101"/>
      <c r="Q37" s="2101">
        <v>1.7217698158511932</v>
      </c>
      <c r="R37" s="2101">
        <v>0</v>
      </c>
      <c r="S37" s="2101">
        <v>0</v>
      </c>
      <c r="T37" s="2101">
        <v>0</v>
      </c>
      <c r="U37" s="2101">
        <v>0</v>
      </c>
      <c r="V37" s="2101">
        <v>1.7217698158511932</v>
      </c>
      <c r="W37" s="2101"/>
      <c r="X37" s="2101">
        <v>5.3559217595405713</v>
      </c>
      <c r="Y37" s="2101">
        <v>0</v>
      </c>
      <c r="Z37" s="2101">
        <v>5.3559217595405713</v>
      </c>
      <c r="AA37" s="2101"/>
      <c r="AB37" s="2101">
        <v>28.895775901585459</v>
      </c>
      <c r="AC37" s="2101">
        <v>0</v>
      </c>
      <c r="AD37" s="2101">
        <v>28.895775901585459</v>
      </c>
      <c r="AE37" s="2101"/>
      <c r="AF37" s="2101">
        <v>99.31928442824443</v>
      </c>
      <c r="AG37" s="2101">
        <v>142.23652636235607</v>
      </c>
      <c r="AH37" s="2101">
        <v>60.225568323743126</v>
      </c>
      <c r="AI37" s="2101">
        <v>301.78137911434362</v>
      </c>
      <c r="AJ37" s="2101"/>
      <c r="AK37" s="2101">
        <v>1.3833952312045914</v>
      </c>
      <c r="AL37" s="2101">
        <v>0</v>
      </c>
      <c r="AM37" s="2101">
        <v>1.3833952312045914</v>
      </c>
      <c r="AN37" s="2101"/>
      <c r="AO37" s="2101">
        <v>0</v>
      </c>
      <c r="AP37" s="2101">
        <v>0</v>
      </c>
      <c r="AQ37" s="2101">
        <v>0</v>
      </c>
      <c r="AR37" s="2101"/>
      <c r="AS37" s="2101">
        <v>103.38836825602431</v>
      </c>
      <c r="AT37" s="2101">
        <v>0</v>
      </c>
      <c r="AU37" s="2101">
        <v>103.38836825602431</v>
      </c>
      <c r="AV37" s="2101"/>
      <c r="AW37" s="2101">
        <v>11.974544915006678</v>
      </c>
      <c r="AX37" s="2101">
        <v>0</v>
      </c>
      <c r="AY37" s="2101">
        <v>0</v>
      </c>
      <c r="AZ37" s="2101">
        <v>0</v>
      </c>
      <c r="BA37" s="2101">
        <v>0</v>
      </c>
      <c r="BB37" s="2101">
        <v>11.974544915006678</v>
      </c>
      <c r="BC37" s="2101"/>
      <c r="BD37" s="2101">
        <v>261.12689023449121</v>
      </c>
      <c r="BE37" s="2101">
        <v>361.89145767449077</v>
      </c>
      <c r="BF37" s="2101">
        <v>153.69459381873307</v>
      </c>
      <c r="BG37" s="2101">
        <v>0</v>
      </c>
      <c r="BH37" s="2101">
        <v>0.35624339013205247</v>
      </c>
      <c r="BI37" s="2101">
        <v>777.06918511784704</v>
      </c>
    </row>
    <row r="38" spans="1:61">
      <c r="A38" s="2099"/>
      <c r="B38" s="2105" t="s">
        <v>1960</v>
      </c>
      <c r="C38" s="2101">
        <v>12.459564816103892</v>
      </c>
      <c r="D38" s="2101">
        <v>27.445304300466805</v>
      </c>
      <c r="E38" s="2101">
        <v>2.57407332466172</v>
      </c>
      <c r="F38" s="2101">
        <v>0</v>
      </c>
      <c r="G38" s="2101">
        <v>0</v>
      </c>
      <c r="H38" s="2101">
        <v>42.478942441232412</v>
      </c>
      <c r="I38" s="2101"/>
      <c r="J38" s="2101">
        <v>5.6821654523785607</v>
      </c>
      <c r="K38" s="2101">
        <v>12.250875695536136</v>
      </c>
      <c r="L38" s="2101">
        <v>12.692921616921113</v>
      </c>
      <c r="M38" s="2101">
        <v>0</v>
      </c>
      <c r="N38" s="2101">
        <v>0</v>
      </c>
      <c r="O38" s="2101">
        <v>30.625962764835812</v>
      </c>
      <c r="P38" s="2101"/>
      <c r="Q38" s="2101">
        <v>8.710821859657413</v>
      </c>
      <c r="R38" s="2101">
        <v>0</v>
      </c>
      <c r="S38" s="2101">
        <v>0</v>
      </c>
      <c r="T38" s="2101">
        <v>0</v>
      </c>
      <c r="U38" s="2101">
        <v>0</v>
      </c>
      <c r="V38" s="2101">
        <v>8.710821859657413</v>
      </c>
      <c r="W38" s="2101"/>
      <c r="X38" s="2101">
        <v>19.327023414609979</v>
      </c>
      <c r="Y38" s="2101">
        <v>0</v>
      </c>
      <c r="Z38" s="2101">
        <v>19.327023414609979</v>
      </c>
      <c r="AA38" s="2101"/>
      <c r="AB38" s="2101">
        <v>17.164745414409953</v>
      </c>
      <c r="AC38" s="2101">
        <v>0</v>
      </c>
      <c r="AD38" s="2101">
        <v>17.164745414409953</v>
      </c>
      <c r="AE38" s="2101"/>
      <c r="AF38" s="2101">
        <v>329.0255504152488</v>
      </c>
      <c r="AG38" s="2101">
        <v>142.95875328367893</v>
      </c>
      <c r="AH38" s="2101">
        <v>167.29491533342375</v>
      </c>
      <c r="AI38" s="2101">
        <v>639.27921903235153</v>
      </c>
      <c r="AJ38" s="2101"/>
      <c r="AK38" s="2101">
        <v>1.5365635998416205</v>
      </c>
      <c r="AL38" s="2101">
        <v>0</v>
      </c>
      <c r="AM38" s="2101">
        <v>1.5365635998416205</v>
      </c>
      <c r="AN38" s="2101"/>
      <c r="AO38" s="2101">
        <v>0</v>
      </c>
      <c r="AP38" s="2101">
        <v>0</v>
      </c>
      <c r="AQ38" s="2101">
        <v>0</v>
      </c>
      <c r="AR38" s="2101"/>
      <c r="AS38" s="2101">
        <v>8.0908628337020776</v>
      </c>
      <c r="AT38" s="2101">
        <v>0</v>
      </c>
      <c r="AU38" s="2101">
        <v>8.0908628337020776</v>
      </c>
      <c r="AV38" s="2101"/>
      <c r="AW38" s="2101">
        <v>4.4843309248595142</v>
      </c>
      <c r="AX38" s="2101">
        <v>0</v>
      </c>
      <c r="AY38" s="2101">
        <v>0</v>
      </c>
      <c r="AZ38" s="2101">
        <v>0</v>
      </c>
      <c r="BA38" s="2101">
        <v>0</v>
      </c>
      <c r="BB38" s="2101">
        <v>4.4843309248595142</v>
      </c>
      <c r="BC38" s="2101"/>
      <c r="BD38" s="2101">
        <v>406.48162867272418</v>
      </c>
      <c r="BE38" s="2101">
        <v>182.65493327968187</v>
      </c>
      <c r="BF38" s="2101">
        <v>182.56191027500657</v>
      </c>
      <c r="BG38" s="2101">
        <v>0</v>
      </c>
      <c r="BH38" s="2101">
        <v>0</v>
      </c>
      <c r="BI38" s="2101">
        <v>771.69847222741259</v>
      </c>
    </row>
    <row r="39" spans="1:61">
      <c r="A39" s="2099"/>
      <c r="B39" s="2105"/>
      <c r="C39" s="2101"/>
      <c r="D39" s="2101"/>
      <c r="E39" s="2101"/>
      <c r="F39" s="2101"/>
      <c r="G39" s="2101"/>
      <c r="H39" s="2101"/>
      <c r="I39" s="2101"/>
      <c r="J39" s="2101"/>
      <c r="K39" s="2101"/>
      <c r="L39" s="2101">
        <v>0</v>
      </c>
      <c r="M39" s="2101"/>
      <c r="N39" s="2101"/>
      <c r="O39" s="2101"/>
      <c r="P39" s="2101"/>
      <c r="Q39" s="2101"/>
      <c r="R39" s="2101"/>
      <c r="S39" s="2101">
        <v>0</v>
      </c>
      <c r="T39" s="2101"/>
      <c r="U39" s="2101"/>
      <c r="V39" s="2101"/>
      <c r="W39" s="2101"/>
      <c r="X39" s="2101"/>
      <c r="Y39" s="2101"/>
      <c r="Z39" s="2101"/>
      <c r="AA39" s="2101"/>
      <c r="AB39" s="2101"/>
      <c r="AC39" s="2101"/>
      <c r="AD39" s="2101"/>
      <c r="AE39" s="2101"/>
      <c r="AF39" s="2101"/>
      <c r="AG39" s="2101"/>
      <c r="AH39" s="2101"/>
      <c r="AI39" s="2101"/>
      <c r="AJ39" s="2101"/>
      <c r="AK39" s="2101"/>
      <c r="AL39" s="2101"/>
      <c r="AM39" s="2101"/>
      <c r="AN39" s="2101"/>
      <c r="AO39" s="2101"/>
      <c r="AP39" s="2101"/>
      <c r="AQ39" s="2101"/>
      <c r="AR39" s="2101"/>
      <c r="AS39" s="2101"/>
      <c r="AT39" s="2101"/>
      <c r="AU39" s="2101"/>
      <c r="AV39" s="2101"/>
      <c r="AW39" s="2101">
        <v>0</v>
      </c>
      <c r="AX39" s="2101">
        <v>0</v>
      </c>
      <c r="AY39" s="2101">
        <v>0</v>
      </c>
      <c r="AZ39" s="2101">
        <v>0</v>
      </c>
      <c r="BA39" s="2101">
        <v>0</v>
      </c>
      <c r="BB39" s="2101">
        <v>0</v>
      </c>
      <c r="BC39" s="2101"/>
      <c r="BD39" s="2101"/>
      <c r="BE39" s="2101"/>
      <c r="BF39" s="2101">
        <v>0</v>
      </c>
      <c r="BG39" s="2101"/>
      <c r="BH39" s="2101"/>
      <c r="BI39" s="2101"/>
    </row>
    <row r="40" spans="1:61">
      <c r="A40" s="2102" t="s">
        <v>1961</v>
      </c>
      <c r="B40" s="2107"/>
      <c r="C40" s="2104">
        <v>0.40596858053562868</v>
      </c>
      <c r="D40" s="2104">
        <v>102.80219579850151</v>
      </c>
      <c r="E40" s="2104">
        <v>8.0860550518928846</v>
      </c>
      <c r="F40" s="2104">
        <v>131.39913992681821</v>
      </c>
      <c r="G40" s="2104">
        <v>0</v>
      </c>
      <c r="H40" s="2104">
        <v>242.69335935774825</v>
      </c>
      <c r="I40" s="2104"/>
      <c r="J40" s="2104">
        <v>0.93579653162183152</v>
      </c>
      <c r="K40" s="2104">
        <v>8.5070394315446727</v>
      </c>
      <c r="L40" s="2104">
        <v>0.71864030011679003</v>
      </c>
      <c r="M40" s="2104">
        <v>4.3720533807301152</v>
      </c>
      <c r="N40" s="2104">
        <v>0</v>
      </c>
      <c r="O40" s="2104">
        <v>14.533529644013408</v>
      </c>
      <c r="P40" s="2104"/>
      <c r="Q40" s="2104">
        <v>8.7465022870989788</v>
      </c>
      <c r="R40" s="2104">
        <v>0</v>
      </c>
      <c r="S40" s="2104">
        <v>0</v>
      </c>
      <c r="T40" s="2104">
        <v>0</v>
      </c>
      <c r="U40" s="2104">
        <v>0</v>
      </c>
      <c r="V40" s="2104">
        <v>8.7465022870989788</v>
      </c>
      <c r="W40" s="2104"/>
      <c r="X40" s="2104">
        <v>10.979767066935848</v>
      </c>
      <c r="Y40" s="2104">
        <v>0</v>
      </c>
      <c r="Z40" s="2104">
        <v>10.979767066935848</v>
      </c>
      <c r="AA40" s="2104"/>
      <c r="AB40" s="2104">
        <v>32.589459459343502</v>
      </c>
      <c r="AC40" s="2104">
        <v>0</v>
      </c>
      <c r="AD40" s="2104">
        <v>32.589459459343502</v>
      </c>
      <c r="AE40" s="2104"/>
      <c r="AF40" s="2104">
        <v>4.3988858813680665</v>
      </c>
      <c r="AG40" s="2104">
        <v>4.4175803610970634</v>
      </c>
      <c r="AH40" s="2104">
        <v>0</v>
      </c>
      <c r="AI40" s="2104">
        <v>8.816466242465129</v>
      </c>
      <c r="AJ40" s="2104"/>
      <c r="AK40" s="2104">
        <v>9.7232669311562727</v>
      </c>
      <c r="AL40" s="2104">
        <v>0</v>
      </c>
      <c r="AM40" s="2104">
        <v>9.7232669311562727</v>
      </c>
      <c r="AN40" s="2104"/>
      <c r="AO40" s="2104">
        <v>0.40034870692047397</v>
      </c>
      <c r="AP40" s="2104">
        <v>0</v>
      </c>
      <c r="AQ40" s="2104">
        <v>0.40034870692047397</v>
      </c>
      <c r="AR40" s="2104"/>
      <c r="AS40" s="2104">
        <v>0.47416035242090965</v>
      </c>
      <c r="AT40" s="2104">
        <v>0</v>
      </c>
      <c r="AU40" s="2104">
        <v>0.47416035242090965</v>
      </c>
      <c r="AV40" s="2104"/>
      <c r="AW40" s="2104">
        <v>6.8808526650180921</v>
      </c>
      <c r="AX40" s="2104">
        <v>0</v>
      </c>
      <c r="AY40" s="2104">
        <v>0</v>
      </c>
      <c r="AZ40" s="2104">
        <v>0</v>
      </c>
      <c r="BA40" s="2104">
        <v>0</v>
      </c>
      <c r="BB40" s="2104">
        <v>6.8808526650180921</v>
      </c>
      <c r="BC40" s="2104"/>
      <c r="BD40" s="2104">
        <v>75.53500830459673</v>
      </c>
      <c r="BE40" s="2104">
        <v>115.72681559114324</v>
      </c>
      <c r="BF40" s="2104">
        <v>8.8046953520096736</v>
      </c>
      <c r="BG40" s="2104">
        <v>135.77119330754829</v>
      </c>
      <c r="BH40" s="2104">
        <v>0</v>
      </c>
      <c r="BI40" s="2104">
        <v>335.83771255529803</v>
      </c>
    </row>
    <row r="41" spans="1:61">
      <c r="A41" s="2099"/>
      <c r="B41" s="2105" t="s">
        <v>1962</v>
      </c>
      <c r="C41" s="2101">
        <v>0</v>
      </c>
      <c r="D41" s="2101">
        <v>8.6538494325948179</v>
      </c>
      <c r="E41" s="2101">
        <v>0</v>
      </c>
      <c r="F41" s="2101">
        <v>1.7637482714643802</v>
      </c>
      <c r="G41" s="2101">
        <v>0</v>
      </c>
      <c r="H41" s="2101">
        <v>10.417597704059197</v>
      </c>
      <c r="I41" s="2101"/>
      <c r="J41" s="2101">
        <v>6.5952616241213057E-3</v>
      </c>
      <c r="K41" s="2101">
        <v>2.4779825479530957</v>
      </c>
      <c r="L41" s="2101">
        <v>0</v>
      </c>
      <c r="M41" s="2101">
        <v>0.55366271611824935</v>
      </c>
      <c r="N41" s="2101">
        <v>0</v>
      </c>
      <c r="O41" s="2101">
        <v>3.0382405256954663</v>
      </c>
      <c r="P41" s="2101"/>
      <c r="Q41" s="2101">
        <v>0.4125263767667392</v>
      </c>
      <c r="R41" s="2101">
        <v>0</v>
      </c>
      <c r="S41" s="2101">
        <v>0</v>
      </c>
      <c r="T41" s="2101">
        <v>0</v>
      </c>
      <c r="U41" s="2101">
        <v>0</v>
      </c>
      <c r="V41" s="2101">
        <v>0.4125263767667392</v>
      </c>
      <c r="W41" s="2101"/>
      <c r="X41" s="2101">
        <v>1.1183841946035378</v>
      </c>
      <c r="Y41" s="2101">
        <v>0</v>
      </c>
      <c r="Z41" s="2101">
        <v>1.1183841946035378</v>
      </c>
      <c r="AA41" s="2101"/>
      <c r="AB41" s="2101">
        <v>1.2631548297658206</v>
      </c>
      <c r="AC41" s="2101">
        <v>0</v>
      </c>
      <c r="AD41" s="2101">
        <v>1.2631548297658206</v>
      </c>
      <c r="AE41" s="2101"/>
      <c r="AF41" s="2101">
        <v>1.4725017606283168</v>
      </c>
      <c r="AG41" s="2101">
        <v>0.68508310414412021</v>
      </c>
      <c r="AH41" s="2101">
        <v>0</v>
      </c>
      <c r="AI41" s="2101">
        <v>2.1575848647724372</v>
      </c>
      <c r="AJ41" s="2101"/>
      <c r="AK41" s="2101">
        <v>0.11187893982166783</v>
      </c>
      <c r="AL41" s="2101">
        <v>0</v>
      </c>
      <c r="AM41" s="2101">
        <v>0.11187893982166783</v>
      </c>
      <c r="AN41" s="2101"/>
      <c r="AO41" s="2101">
        <v>0</v>
      </c>
      <c r="AP41" s="2101">
        <v>0</v>
      </c>
      <c r="AQ41" s="2101">
        <v>0</v>
      </c>
      <c r="AR41" s="2101"/>
      <c r="AS41" s="2101">
        <v>0.47416035242090965</v>
      </c>
      <c r="AT41" s="2101">
        <v>0</v>
      </c>
      <c r="AU41" s="2101">
        <v>0.47416035242090965</v>
      </c>
      <c r="AV41" s="2101"/>
      <c r="AW41" s="2101">
        <v>1.0687727982454105</v>
      </c>
      <c r="AX41" s="2101">
        <v>0</v>
      </c>
      <c r="AY41" s="2101">
        <v>0</v>
      </c>
      <c r="AZ41" s="2101">
        <v>0</v>
      </c>
      <c r="BA41" s="2101">
        <v>0</v>
      </c>
      <c r="BB41" s="2101">
        <v>1.0687727982454105</v>
      </c>
      <c r="BC41" s="2101"/>
      <c r="BD41" s="2101">
        <v>5.9279745127805308</v>
      </c>
      <c r="BE41" s="2101">
        <v>11.816915084692035</v>
      </c>
      <c r="BF41" s="2101">
        <v>0</v>
      </c>
      <c r="BG41" s="2101">
        <v>2.3174109875826296</v>
      </c>
      <c r="BH41" s="2101">
        <v>0</v>
      </c>
      <c r="BI41" s="2101">
        <v>20.062300585055198</v>
      </c>
    </row>
    <row r="42" spans="1:61">
      <c r="A42" s="2099"/>
      <c r="B42" s="2105" t="s">
        <v>1963</v>
      </c>
      <c r="C42" s="2101">
        <v>0.12397809608382598</v>
      </c>
      <c r="D42" s="2101">
        <v>39.455128487335529</v>
      </c>
      <c r="E42" s="2101">
        <v>5.8410096338817503</v>
      </c>
      <c r="F42" s="2101">
        <v>66.693425948191617</v>
      </c>
      <c r="G42" s="2101">
        <v>0</v>
      </c>
      <c r="H42" s="2101">
        <v>112.11354216549272</v>
      </c>
      <c r="I42" s="2101"/>
      <c r="J42" s="2101">
        <v>0.65158035359658895</v>
      </c>
      <c r="K42" s="2101">
        <v>3.6944613627924339</v>
      </c>
      <c r="L42" s="2101">
        <v>0.44509587054704741</v>
      </c>
      <c r="M42" s="2101">
        <v>2.0967597384968268</v>
      </c>
      <c r="N42" s="2101">
        <v>0</v>
      </c>
      <c r="O42" s="2101">
        <v>6.8878973254328963</v>
      </c>
      <c r="P42" s="2101"/>
      <c r="Q42" s="2101">
        <v>8.3102198733529224</v>
      </c>
      <c r="R42" s="2101">
        <v>0</v>
      </c>
      <c r="S42" s="2101">
        <v>0</v>
      </c>
      <c r="T42" s="2101">
        <v>0</v>
      </c>
      <c r="U42" s="2101">
        <v>0</v>
      </c>
      <c r="V42" s="2101">
        <v>8.3102198733529224</v>
      </c>
      <c r="W42" s="2101"/>
      <c r="X42" s="2101">
        <v>9.651308105190294</v>
      </c>
      <c r="Y42" s="2101">
        <v>0</v>
      </c>
      <c r="Z42" s="2101">
        <v>9.651308105190294</v>
      </c>
      <c r="AA42" s="2101"/>
      <c r="AB42" s="2101">
        <v>24.46469417901163</v>
      </c>
      <c r="AC42" s="2101">
        <v>0</v>
      </c>
      <c r="AD42" s="2101">
        <v>24.46469417901163</v>
      </c>
      <c r="AE42" s="2101"/>
      <c r="AF42" s="2101">
        <v>2.4985856194211005</v>
      </c>
      <c r="AG42" s="2101">
        <v>3.7324972569529438</v>
      </c>
      <c r="AH42" s="2101">
        <v>0</v>
      </c>
      <c r="AI42" s="2101">
        <v>6.2310828763740442</v>
      </c>
      <c r="AJ42" s="2101"/>
      <c r="AK42" s="2101">
        <v>9.1879493223690574</v>
      </c>
      <c r="AL42" s="2101">
        <v>0</v>
      </c>
      <c r="AM42" s="2101">
        <v>9.1879493223690574</v>
      </c>
      <c r="AN42" s="2101"/>
      <c r="AO42" s="2101">
        <v>0.39649296406526746</v>
      </c>
      <c r="AP42" s="2101">
        <v>0</v>
      </c>
      <c r="AQ42" s="2101">
        <v>0.39649296406526746</v>
      </c>
      <c r="AR42" s="2101"/>
      <c r="AS42" s="2101">
        <v>0</v>
      </c>
      <c r="AT42" s="2101">
        <v>0</v>
      </c>
      <c r="AU42" s="2101">
        <v>0</v>
      </c>
      <c r="AV42" s="2101"/>
      <c r="AW42" s="2101">
        <v>2.2892323022127976</v>
      </c>
      <c r="AX42" s="2101">
        <v>0</v>
      </c>
      <c r="AY42" s="2101">
        <v>0</v>
      </c>
      <c r="AZ42" s="2101">
        <v>0</v>
      </c>
      <c r="BA42" s="2101">
        <v>0</v>
      </c>
      <c r="BB42" s="2101">
        <v>2.2892323022127976</v>
      </c>
      <c r="BC42" s="2101"/>
      <c r="BD42" s="2101">
        <v>57.574040707896252</v>
      </c>
      <c r="BE42" s="2101">
        <v>46.882087107080899</v>
      </c>
      <c r="BF42" s="2101">
        <v>6.2861055044287966</v>
      </c>
      <c r="BG42" s="2101">
        <v>68.790185686688446</v>
      </c>
      <c r="BH42" s="2101">
        <v>0</v>
      </c>
      <c r="BI42" s="2101">
        <v>179.53241900609439</v>
      </c>
    </row>
    <row r="43" spans="1:61">
      <c r="A43" s="2099"/>
      <c r="B43" s="2105" t="s">
        <v>1964</v>
      </c>
      <c r="C43" s="2101">
        <v>0.28199048445180275</v>
      </c>
      <c r="D43" s="2101">
        <v>54.693217878571176</v>
      </c>
      <c r="E43" s="2101">
        <v>2.2450454180111348</v>
      </c>
      <c r="F43" s="2101">
        <v>62.941965707162197</v>
      </c>
      <c r="G43" s="2101">
        <v>0</v>
      </c>
      <c r="H43" s="2101">
        <v>120.16221948819633</v>
      </c>
      <c r="I43" s="2101"/>
      <c r="J43" s="2101">
        <v>0.27762091640112119</v>
      </c>
      <c r="K43" s="2101">
        <v>2.3345955207991418</v>
      </c>
      <c r="L43" s="2101">
        <v>0.27354442956974262</v>
      </c>
      <c r="M43" s="2101">
        <v>1.7216309261150389</v>
      </c>
      <c r="N43" s="2101">
        <v>0</v>
      </c>
      <c r="O43" s="2101">
        <v>4.6073917928850454</v>
      </c>
      <c r="P43" s="2101"/>
      <c r="Q43" s="2101">
        <v>2.3756036979318912E-2</v>
      </c>
      <c r="R43" s="2101">
        <v>0</v>
      </c>
      <c r="S43" s="2101">
        <v>0</v>
      </c>
      <c r="T43" s="2101">
        <v>0</v>
      </c>
      <c r="U43" s="2101">
        <v>0</v>
      </c>
      <c r="V43" s="2101">
        <v>2.3756036979318912E-2</v>
      </c>
      <c r="W43" s="2101"/>
      <c r="X43" s="2101">
        <v>0.21007476714201734</v>
      </c>
      <c r="Y43" s="2101">
        <v>0</v>
      </c>
      <c r="Z43" s="2101">
        <v>0.21007476714201734</v>
      </c>
      <c r="AA43" s="2101"/>
      <c r="AB43" s="2101">
        <v>6.8616104505660545</v>
      </c>
      <c r="AC43" s="2101">
        <v>0</v>
      </c>
      <c r="AD43" s="2101">
        <v>6.8616104505660545</v>
      </c>
      <c r="AE43" s="2101"/>
      <c r="AF43" s="2101">
        <v>0.42779850131864866</v>
      </c>
      <c r="AG43" s="2101">
        <v>0</v>
      </c>
      <c r="AH43" s="2101">
        <v>0</v>
      </c>
      <c r="AI43" s="2101">
        <v>0.42779850131864866</v>
      </c>
      <c r="AJ43" s="2101"/>
      <c r="AK43" s="2101">
        <v>0.42343866896554833</v>
      </c>
      <c r="AL43" s="2101">
        <v>0</v>
      </c>
      <c r="AM43" s="2101">
        <v>0.42343866896554833</v>
      </c>
      <c r="AN43" s="2101"/>
      <c r="AO43" s="2101">
        <v>3.8557428552065108E-3</v>
      </c>
      <c r="AP43" s="2101">
        <v>0</v>
      </c>
      <c r="AQ43" s="2101">
        <v>3.8557428552065108E-3</v>
      </c>
      <c r="AR43" s="2101"/>
      <c r="AS43" s="2101">
        <v>0</v>
      </c>
      <c r="AT43" s="2101">
        <v>0</v>
      </c>
      <c r="AU43" s="2101">
        <v>0</v>
      </c>
      <c r="AV43" s="2101"/>
      <c r="AW43" s="2101">
        <v>3.5228475645598833</v>
      </c>
      <c r="AX43" s="2101">
        <v>0</v>
      </c>
      <c r="AY43" s="2101">
        <v>0</v>
      </c>
      <c r="AZ43" s="2101">
        <v>0</v>
      </c>
      <c r="BA43" s="2101">
        <v>0</v>
      </c>
      <c r="BB43" s="2101">
        <v>3.5228475645598833</v>
      </c>
      <c r="BC43" s="2101"/>
      <c r="BD43" s="2101">
        <v>12.032993083919957</v>
      </c>
      <c r="BE43" s="2101">
        <v>57.027813399370316</v>
      </c>
      <c r="BF43" s="2101">
        <v>2.518589847580877</v>
      </c>
      <c r="BG43" s="2101">
        <v>64.663596633277237</v>
      </c>
      <c r="BH43" s="2101">
        <v>0</v>
      </c>
      <c r="BI43" s="2101">
        <v>136.24299296414839</v>
      </c>
    </row>
    <row r="44" spans="1:61">
      <c r="A44" s="2099"/>
      <c r="B44" s="2105"/>
      <c r="C44" s="2101"/>
      <c r="D44" s="2101"/>
      <c r="E44" s="2101"/>
      <c r="F44" s="2101"/>
      <c r="G44" s="2101"/>
      <c r="H44" s="2101"/>
      <c r="I44" s="2101"/>
      <c r="J44" s="2101"/>
      <c r="K44" s="2101"/>
      <c r="L44" s="2101">
        <v>0</v>
      </c>
      <c r="M44" s="2101"/>
      <c r="N44" s="2101"/>
      <c r="O44" s="2101"/>
      <c r="P44" s="2101"/>
      <c r="Q44" s="2101"/>
      <c r="R44" s="2101"/>
      <c r="S44" s="2101">
        <v>0</v>
      </c>
      <c r="T44" s="2101"/>
      <c r="U44" s="2101"/>
      <c r="V44" s="2101"/>
      <c r="W44" s="2101"/>
      <c r="X44" s="2101"/>
      <c r="Y44" s="2101"/>
      <c r="Z44" s="2101"/>
      <c r="AA44" s="2101"/>
      <c r="AB44" s="2101"/>
      <c r="AC44" s="2101"/>
      <c r="AD44" s="2101"/>
      <c r="AE44" s="2101"/>
      <c r="AF44" s="2101"/>
      <c r="AG44" s="2101"/>
      <c r="AH44" s="2101"/>
      <c r="AI44" s="2101"/>
      <c r="AJ44" s="2101"/>
      <c r="AK44" s="2101"/>
      <c r="AL44" s="2101"/>
      <c r="AM44" s="2101"/>
      <c r="AN44" s="2101"/>
      <c r="AO44" s="2101"/>
      <c r="AP44" s="2101"/>
      <c r="AQ44" s="2101"/>
      <c r="AR44" s="2101"/>
      <c r="AS44" s="2101"/>
      <c r="AT44" s="2101"/>
      <c r="AU44" s="2101"/>
      <c r="AV44" s="2101"/>
      <c r="AW44" s="2101">
        <v>0</v>
      </c>
      <c r="AX44" s="2101">
        <v>0</v>
      </c>
      <c r="AY44" s="2101">
        <v>0</v>
      </c>
      <c r="AZ44" s="2101">
        <v>0</v>
      </c>
      <c r="BA44" s="2101">
        <v>0</v>
      </c>
      <c r="BB44" s="2101">
        <v>0</v>
      </c>
      <c r="BC44" s="2101"/>
      <c r="BD44" s="2101"/>
      <c r="BE44" s="2101"/>
      <c r="BF44" s="2101">
        <v>0</v>
      </c>
      <c r="BG44" s="2101"/>
      <c r="BH44" s="2101"/>
      <c r="BI44" s="2101"/>
    </row>
    <row r="45" spans="1:61">
      <c r="A45" s="2102" t="s">
        <v>1965</v>
      </c>
      <c r="B45" s="2107"/>
      <c r="C45" s="2104">
        <v>200.41135199161394</v>
      </c>
      <c r="D45" s="2104">
        <v>1106.3287981994401</v>
      </c>
      <c r="E45" s="2104">
        <v>70.632745154824164</v>
      </c>
      <c r="F45" s="2104">
        <v>17.665734481648869</v>
      </c>
      <c r="G45" s="2104">
        <v>21.42708694314528</v>
      </c>
      <c r="H45" s="2104">
        <v>1416.4657167706725</v>
      </c>
      <c r="I45" s="2104"/>
      <c r="J45" s="2104">
        <v>59.805159562654723</v>
      </c>
      <c r="K45" s="2104">
        <v>78.711796744996292</v>
      </c>
      <c r="L45" s="2104">
        <v>32.883331212588516</v>
      </c>
      <c r="M45" s="2104">
        <v>0.99288797807937812</v>
      </c>
      <c r="N45" s="2104">
        <v>1.641400690786017</v>
      </c>
      <c r="O45" s="2104">
        <v>174.03457618910494</v>
      </c>
      <c r="P45" s="2104"/>
      <c r="Q45" s="2104">
        <v>235.45285298757844</v>
      </c>
      <c r="R45" s="2104">
        <v>2.2744872390748094</v>
      </c>
      <c r="S45" s="2104">
        <v>19.746888809465954</v>
      </c>
      <c r="T45" s="2104">
        <v>0</v>
      </c>
      <c r="U45" s="2104">
        <v>0</v>
      </c>
      <c r="V45" s="2104">
        <v>257.4742290361192</v>
      </c>
      <c r="W45" s="2104"/>
      <c r="X45" s="2104">
        <v>153.85033994989465</v>
      </c>
      <c r="Y45" s="2104">
        <v>0</v>
      </c>
      <c r="Z45" s="2104">
        <v>153.85033994989465</v>
      </c>
      <c r="AA45" s="2104"/>
      <c r="AB45" s="2104">
        <v>319.75630779997448</v>
      </c>
      <c r="AC45" s="2104">
        <v>0</v>
      </c>
      <c r="AD45" s="2104">
        <v>319.75630779997448</v>
      </c>
      <c r="AE45" s="2104"/>
      <c r="AF45" s="2104">
        <v>38.647851569630603</v>
      </c>
      <c r="AG45" s="2104">
        <v>19.642560469037353</v>
      </c>
      <c r="AH45" s="2104">
        <v>33.374293884550411</v>
      </c>
      <c r="AI45" s="2104">
        <v>91.664705923218364</v>
      </c>
      <c r="AJ45" s="2104"/>
      <c r="AK45" s="2104">
        <v>230.89061851985539</v>
      </c>
      <c r="AL45" s="2104">
        <v>0</v>
      </c>
      <c r="AM45" s="2104">
        <v>230.89061851985539</v>
      </c>
      <c r="AN45" s="2104"/>
      <c r="AO45" s="2104">
        <v>761.31993694913604</v>
      </c>
      <c r="AP45" s="2104">
        <v>0</v>
      </c>
      <c r="AQ45" s="2104">
        <v>761.31993694913604</v>
      </c>
      <c r="AR45" s="2104"/>
      <c r="AS45" s="2104">
        <v>1.1695672414018334</v>
      </c>
      <c r="AT45" s="2104">
        <v>0</v>
      </c>
      <c r="AU45" s="2104">
        <v>1.1695672414018334</v>
      </c>
      <c r="AV45" s="2104"/>
      <c r="AW45" s="2104">
        <v>63.749810378729215</v>
      </c>
      <c r="AX45" s="2104">
        <v>26.086821247768203</v>
      </c>
      <c r="AY45" s="2104">
        <v>0</v>
      </c>
      <c r="AZ45" s="2104">
        <v>0</v>
      </c>
      <c r="BA45" s="2104">
        <v>0</v>
      </c>
      <c r="BB45" s="2104">
        <v>89.836631626497422</v>
      </c>
      <c r="BC45" s="2104"/>
      <c r="BD45" s="2104">
        <v>2065.0537968134699</v>
      </c>
      <c r="BE45" s="2104">
        <v>1233.0444639003167</v>
      </c>
      <c r="BF45" s="2104">
        <v>156.63725906142903</v>
      </c>
      <c r="BG45" s="2104">
        <v>18.65862245972825</v>
      </c>
      <c r="BH45" s="2104">
        <v>23.068487633931294</v>
      </c>
      <c r="BI45" s="2104">
        <v>3496.4626298688754</v>
      </c>
    </row>
    <row r="46" spans="1:61">
      <c r="A46" s="2099"/>
      <c r="B46" s="2105" t="s">
        <v>1966</v>
      </c>
      <c r="C46" s="2101">
        <v>186.45296113419869</v>
      </c>
      <c r="D46" s="2101">
        <v>916.83841915514211</v>
      </c>
      <c r="E46" s="2101">
        <v>55.337762607219673</v>
      </c>
      <c r="F46" s="2101">
        <v>5.0474125519600586</v>
      </c>
      <c r="G46" s="2101">
        <v>15.788899761959799</v>
      </c>
      <c r="H46" s="2101">
        <v>1179.4654552104805</v>
      </c>
      <c r="I46" s="2101"/>
      <c r="J46" s="2101">
        <v>54.874482357945631</v>
      </c>
      <c r="K46" s="2101">
        <v>62.695437173898135</v>
      </c>
      <c r="L46" s="2101">
        <v>28.287014329111361</v>
      </c>
      <c r="M46" s="2101">
        <v>0.15998241715034131</v>
      </c>
      <c r="N46" s="2101">
        <v>0.9228548996653112</v>
      </c>
      <c r="O46" s="2101">
        <v>146.93977117777081</v>
      </c>
      <c r="P46" s="2101"/>
      <c r="Q46" s="2101">
        <v>203.32683458937302</v>
      </c>
      <c r="R46" s="2101">
        <v>0.56102654867939339</v>
      </c>
      <c r="S46" s="2101">
        <v>17.302764425470148</v>
      </c>
      <c r="T46" s="2101">
        <v>0</v>
      </c>
      <c r="U46" s="2101">
        <v>0</v>
      </c>
      <c r="V46" s="2101">
        <v>221.19062556352256</v>
      </c>
      <c r="W46" s="2101"/>
      <c r="X46" s="2101">
        <v>127.30334534812091</v>
      </c>
      <c r="Y46" s="2101">
        <v>0</v>
      </c>
      <c r="Z46" s="2101">
        <v>127.30334534812091</v>
      </c>
      <c r="AA46" s="2101"/>
      <c r="AB46" s="2101">
        <v>279.16171165375511</v>
      </c>
      <c r="AC46" s="2101">
        <v>0</v>
      </c>
      <c r="AD46" s="2101">
        <v>279.16171165375511</v>
      </c>
      <c r="AE46" s="2101"/>
      <c r="AF46" s="2101">
        <v>34.717109483697527</v>
      </c>
      <c r="AG46" s="2101">
        <v>16.820921175911668</v>
      </c>
      <c r="AH46" s="2101">
        <v>32.568942738823573</v>
      </c>
      <c r="AI46" s="2101">
        <v>84.106973398432757</v>
      </c>
      <c r="AJ46" s="2101"/>
      <c r="AK46" s="2101">
        <v>198.65501373530216</v>
      </c>
      <c r="AL46" s="2101">
        <v>0</v>
      </c>
      <c r="AM46" s="2101">
        <v>198.65501373530216</v>
      </c>
      <c r="AN46" s="2101"/>
      <c r="AO46" s="2101">
        <v>699.02806213278529</v>
      </c>
      <c r="AP46" s="2101">
        <v>0</v>
      </c>
      <c r="AQ46" s="2101">
        <v>699.02806213278529</v>
      </c>
      <c r="AR46" s="2101"/>
      <c r="AS46" s="2101">
        <v>1.1695672414018334</v>
      </c>
      <c r="AT46" s="2101">
        <v>0</v>
      </c>
      <c r="AU46" s="2101">
        <v>1.1695672414018334</v>
      </c>
      <c r="AV46" s="2101"/>
      <c r="AW46" s="2101">
        <v>53.167885933104486</v>
      </c>
      <c r="AX46" s="2101">
        <v>26.086821247768203</v>
      </c>
      <c r="AY46" s="2101">
        <v>0</v>
      </c>
      <c r="AZ46" s="2101">
        <v>0</v>
      </c>
      <c r="BA46" s="2101">
        <v>0</v>
      </c>
      <c r="BB46" s="2101">
        <v>79.254707180872686</v>
      </c>
      <c r="BC46" s="2101"/>
      <c r="BD46" s="2101">
        <v>1837.856973524197</v>
      </c>
      <c r="BE46" s="2101">
        <v>1023.0026253013996</v>
      </c>
      <c r="BF46" s="2101">
        <v>133.49648410062474</v>
      </c>
      <c r="BG46" s="2101">
        <v>5.2073949691103989</v>
      </c>
      <c r="BH46" s="2101">
        <v>16.711754661625108</v>
      </c>
      <c r="BI46" s="2101">
        <v>3016.2752325569568</v>
      </c>
    </row>
    <row r="47" spans="1:61">
      <c r="A47" s="2099"/>
      <c r="B47" s="2105" t="s">
        <v>1967</v>
      </c>
      <c r="C47" s="2101">
        <v>13.958390857415285</v>
      </c>
      <c r="D47" s="2101">
        <v>189.49037904429787</v>
      </c>
      <c r="E47" s="2101">
        <v>15.294982547604503</v>
      </c>
      <c r="F47" s="2101">
        <v>12.618321929688813</v>
      </c>
      <c r="G47" s="2101">
        <v>5.6381871811854802</v>
      </c>
      <c r="H47" s="2101">
        <v>237.00026156019192</v>
      </c>
      <c r="I47" s="2101"/>
      <c r="J47" s="2101">
        <v>4.9306772047090925</v>
      </c>
      <c r="K47" s="2101">
        <v>16.016359571098157</v>
      </c>
      <c r="L47" s="2101">
        <v>4.5963168834771544</v>
      </c>
      <c r="M47" s="2101">
        <v>0.83290556092903678</v>
      </c>
      <c r="N47" s="2101">
        <v>0.71854579112070571</v>
      </c>
      <c r="O47" s="2101">
        <v>27.094805011334145</v>
      </c>
      <c r="P47" s="2101"/>
      <c r="Q47" s="2101">
        <v>32.126018398205389</v>
      </c>
      <c r="R47" s="2101">
        <v>1.7134606903954164</v>
      </c>
      <c r="S47" s="2101">
        <v>2.4441243839958045</v>
      </c>
      <c r="T47" s="2101">
        <v>0</v>
      </c>
      <c r="U47" s="2101">
        <v>0</v>
      </c>
      <c r="V47" s="2101">
        <v>36.28360347259661</v>
      </c>
      <c r="W47" s="2101"/>
      <c r="X47" s="2101">
        <v>26.546994601773733</v>
      </c>
      <c r="Y47" s="2101">
        <v>0</v>
      </c>
      <c r="Z47" s="2101">
        <v>26.546994601773733</v>
      </c>
      <c r="AA47" s="2101"/>
      <c r="AB47" s="2101">
        <v>40.594596146219367</v>
      </c>
      <c r="AC47" s="2101">
        <v>0</v>
      </c>
      <c r="AD47" s="2101">
        <v>40.594596146219367</v>
      </c>
      <c r="AE47" s="2101"/>
      <c r="AF47" s="2101">
        <v>3.9307420859330797</v>
      </c>
      <c r="AG47" s="2101">
        <v>2.8216392931256857</v>
      </c>
      <c r="AH47" s="2101">
        <v>0.80535114572684041</v>
      </c>
      <c r="AI47" s="2101">
        <v>7.5577325247856049</v>
      </c>
      <c r="AJ47" s="2101"/>
      <c r="AK47" s="2101">
        <v>32.235604784553217</v>
      </c>
      <c r="AL47" s="2101">
        <v>0</v>
      </c>
      <c r="AM47" s="2101">
        <v>32.235604784553217</v>
      </c>
      <c r="AN47" s="2101"/>
      <c r="AO47" s="2101">
        <v>62.291874816350798</v>
      </c>
      <c r="AP47" s="2101">
        <v>0</v>
      </c>
      <c r="AQ47" s="2101">
        <v>62.291874816350798</v>
      </c>
      <c r="AR47" s="2101"/>
      <c r="AS47" s="2101">
        <v>0</v>
      </c>
      <c r="AT47" s="2101">
        <v>0</v>
      </c>
      <c r="AU47" s="2101">
        <v>0</v>
      </c>
      <c r="AV47" s="2101"/>
      <c r="AW47" s="2101">
        <v>10.581924445624725</v>
      </c>
      <c r="AX47" s="2101">
        <v>0</v>
      </c>
      <c r="AY47" s="2101">
        <v>0</v>
      </c>
      <c r="AZ47" s="2101">
        <v>0</v>
      </c>
      <c r="BA47" s="2101">
        <v>0</v>
      </c>
      <c r="BB47" s="2101">
        <v>10.581924445624725</v>
      </c>
      <c r="BC47" s="2101"/>
      <c r="BD47" s="2101">
        <v>227.19682328927308</v>
      </c>
      <c r="BE47" s="2101">
        <v>210.04183859891714</v>
      </c>
      <c r="BF47" s="2101">
        <v>23.140774960804297</v>
      </c>
      <c r="BG47" s="2101">
        <v>13.451227490617852</v>
      </c>
      <c r="BH47" s="2101">
        <v>6.3567329723061849</v>
      </c>
      <c r="BI47" s="2101">
        <v>480.18739731191857</v>
      </c>
    </row>
    <row r="48" spans="1:61">
      <c r="A48" s="2099"/>
      <c r="B48" s="2105"/>
      <c r="C48" s="2101"/>
      <c r="D48" s="2101"/>
      <c r="E48" s="2101"/>
      <c r="F48" s="2101"/>
      <c r="G48" s="2101"/>
      <c r="H48" s="2101"/>
      <c r="I48" s="2101"/>
      <c r="J48" s="2101"/>
      <c r="K48" s="2101"/>
      <c r="L48" s="2101">
        <v>0</v>
      </c>
      <c r="M48" s="2101"/>
      <c r="N48" s="2101"/>
      <c r="O48" s="2101"/>
      <c r="P48" s="2101"/>
      <c r="Q48" s="2101"/>
      <c r="R48" s="2101"/>
      <c r="S48" s="2101">
        <v>0</v>
      </c>
      <c r="T48" s="2101"/>
      <c r="U48" s="2101"/>
      <c r="V48" s="2101"/>
      <c r="W48" s="2101"/>
      <c r="X48" s="2101"/>
      <c r="Y48" s="2101"/>
      <c r="Z48" s="2101"/>
      <c r="AA48" s="2101"/>
      <c r="AB48" s="2101"/>
      <c r="AC48" s="2101"/>
      <c r="AD48" s="2101"/>
      <c r="AE48" s="2101"/>
      <c r="AF48" s="2101"/>
      <c r="AG48" s="2101"/>
      <c r="AH48" s="2101"/>
      <c r="AI48" s="2101"/>
      <c r="AJ48" s="2101"/>
      <c r="AK48" s="2101"/>
      <c r="AL48" s="2101"/>
      <c r="AM48" s="2101"/>
      <c r="AN48" s="2101"/>
      <c r="AO48" s="2101"/>
      <c r="AP48" s="2101"/>
      <c r="AQ48" s="2101"/>
      <c r="AR48" s="2101"/>
      <c r="AS48" s="2101"/>
      <c r="AT48" s="2101"/>
      <c r="AU48" s="2101"/>
      <c r="AV48" s="2101"/>
      <c r="AW48" s="2101">
        <v>0</v>
      </c>
      <c r="AX48" s="2101">
        <v>0</v>
      </c>
      <c r="AY48" s="2101">
        <v>0</v>
      </c>
      <c r="AZ48" s="2101">
        <v>0</v>
      </c>
      <c r="BA48" s="2101">
        <v>0</v>
      </c>
      <c r="BB48" s="2101">
        <v>0</v>
      </c>
      <c r="BC48" s="2101"/>
      <c r="BD48" s="2101"/>
      <c r="BE48" s="2101"/>
      <c r="BF48" s="2101">
        <v>0</v>
      </c>
      <c r="BG48" s="2101"/>
      <c r="BH48" s="2101"/>
      <c r="BI48" s="2101"/>
    </row>
    <row r="49" spans="1:61">
      <c r="A49" s="2102" t="s">
        <v>1585</v>
      </c>
      <c r="B49" s="2107"/>
      <c r="C49" s="2104">
        <v>380.80937283379035</v>
      </c>
      <c r="D49" s="2104">
        <v>774.41125087266835</v>
      </c>
      <c r="E49" s="2104">
        <v>51.999939759185743</v>
      </c>
      <c r="F49" s="2104">
        <v>0</v>
      </c>
      <c r="G49" s="2104">
        <v>22.488994753741203</v>
      </c>
      <c r="H49" s="2104">
        <v>1229.7095582193858</v>
      </c>
      <c r="I49" s="2104"/>
      <c r="J49" s="2104">
        <v>19.811901118407718</v>
      </c>
      <c r="K49" s="2104">
        <v>15.658728886408413</v>
      </c>
      <c r="L49" s="2104">
        <v>11.402475154378195</v>
      </c>
      <c r="M49" s="2104">
        <v>0</v>
      </c>
      <c r="N49" s="2104">
        <v>0.34879511722958401</v>
      </c>
      <c r="O49" s="2104">
        <v>47.221900276423902</v>
      </c>
      <c r="P49" s="2104"/>
      <c r="Q49" s="2104">
        <v>103.6610995813441</v>
      </c>
      <c r="R49" s="2104">
        <v>0</v>
      </c>
      <c r="S49" s="2104">
        <v>0</v>
      </c>
      <c r="T49" s="2104">
        <v>0</v>
      </c>
      <c r="U49" s="2104">
        <v>0</v>
      </c>
      <c r="V49" s="2104">
        <v>103.6610995813441</v>
      </c>
      <c r="W49" s="2104"/>
      <c r="X49" s="2104">
        <v>94.223482928360141</v>
      </c>
      <c r="Y49" s="2104">
        <v>0</v>
      </c>
      <c r="Z49" s="2104">
        <v>94.223482928360141</v>
      </c>
      <c r="AA49" s="2104"/>
      <c r="AB49" s="2104">
        <v>654.43768163732705</v>
      </c>
      <c r="AC49" s="2104">
        <v>0</v>
      </c>
      <c r="AD49" s="2104">
        <v>654.43768163732705</v>
      </c>
      <c r="AE49" s="2104"/>
      <c r="AF49" s="2104">
        <v>59.298681374150433</v>
      </c>
      <c r="AG49" s="2104">
        <v>28.955250688404107</v>
      </c>
      <c r="AH49" s="2104">
        <v>10.548345858620102</v>
      </c>
      <c r="AI49" s="2104">
        <v>98.80227792117465</v>
      </c>
      <c r="AJ49" s="2104"/>
      <c r="AK49" s="2104">
        <v>58.288677399218997</v>
      </c>
      <c r="AL49" s="2104">
        <v>0</v>
      </c>
      <c r="AM49" s="2104">
        <v>58.288677399218997</v>
      </c>
      <c r="AN49" s="2104"/>
      <c r="AO49" s="2104">
        <v>9.5575107581915013</v>
      </c>
      <c r="AP49" s="2104">
        <v>0</v>
      </c>
      <c r="AQ49" s="2104">
        <v>9.5575107581915013</v>
      </c>
      <c r="AR49" s="2104"/>
      <c r="AS49" s="2104">
        <v>762.84664049246419</v>
      </c>
      <c r="AT49" s="2104">
        <v>0</v>
      </c>
      <c r="AU49" s="2104">
        <v>762.84664049246419</v>
      </c>
      <c r="AV49" s="2104"/>
      <c r="AW49" s="2104">
        <v>231.67860799986948</v>
      </c>
      <c r="AX49" s="2104">
        <v>0</v>
      </c>
      <c r="AY49" s="2104">
        <v>0</v>
      </c>
      <c r="AZ49" s="2104">
        <v>0</v>
      </c>
      <c r="BA49" s="2104">
        <v>0</v>
      </c>
      <c r="BB49" s="2104">
        <v>231.67860799986948</v>
      </c>
      <c r="BC49" s="2104"/>
      <c r="BD49" s="2104">
        <v>2374.6136563993141</v>
      </c>
      <c r="BE49" s="2104">
        <v>819.02523044748068</v>
      </c>
      <c r="BF49" s="2104">
        <v>73.950760772184026</v>
      </c>
      <c r="BG49" s="2104">
        <v>0</v>
      </c>
      <c r="BH49" s="2104">
        <v>22.837789870970788</v>
      </c>
      <c r="BI49" s="2104">
        <v>3290.4274374899501</v>
      </c>
    </row>
    <row r="50" spans="1:61">
      <c r="A50" s="2099"/>
      <c r="B50" s="2105" t="s">
        <v>1968</v>
      </c>
      <c r="C50" s="2101">
        <v>6.0668056863272568</v>
      </c>
      <c r="D50" s="2101">
        <v>5.6724735438352507</v>
      </c>
      <c r="E50" s="2101">
        <v>0</v>
      </c>
      <c r="F50" s="2101">
        <v>0</v>
      </c>
      <c r="G50" s="2101">
        <v>0.83823062952062544</v>
      </c>
      <c r="H50" s="2101">
        <v>12.577509859683135</v>
      </c>
      <c r="I50" s="2101"/>
      <c r="J50" s="2101">
        <v>7.9756496207653838</v>
      </c>
      <c r="K50" s="2101">
        <v>6.2580761980160027</v>
      </c>
      <c r="L50" s="2101">
        <v>4.0992092812773171</v>
      </c>
      <c r="M50" s="2101">
        <v>0</v>
      </c>
      <c r="N50" s="2101">
        <v>0</v>
      </c>
      <c r="O50" s="2101">
        <v>18.332935100058705</v>
      </c>
      <c r="P50" s="2101"/>
      <c r="Q50" s="2101">
        <v>2.6893490906347504</v>
      </c>
      <c r="R50" s="2101">
        <v>0</v>
      </c>
      <c r="S50" s="2101">
        <v>0</v>
      </c>
      <c r="T50" s="2101">
        <v>0</v>
      </c>
      <c r="U50" s="2101">
        <v>0</v>
      </c>
      <c r="V50" s="2101">
        <v>2.6893490906347504</v>
      </c>
      <c r="W50" s="2101"/>
      <c r="X50" s="2101">
        <v>0.5334589541909639</v>
      </c>
      <c r="Y50" s="2101">
        <v>0</v>
      </c>
      <c r="Z50" s="2101">
        <v>0.5334589541909639</v>
      </c>
      <c r="AA50" s="2101"/>
      <c r="AB50" s="2101">
        <v>12.816030187850867</v>
      </c>
      <c r="AC50" s="2101">
        <v>0</v>
      </c>
      <c r="AD50" s="2101">
        <v>12.816030187850867</v>
      </c>
      <c r="AE50" s="2101"/>
      <c r="AF50" s="2101">
        <v>6.2823099653173259E-2</v>
      </c>
      <c r="AG50" s="2101">
        <v>0</v>
      </c>
      <c r="AH50" s="2101">
        <v>0</v>
      </c>
      <c r="AI50" s="2101">
        <v>6.2823099653173259E-2</v>
      </c>
      <c r="AJ50" s="2101"/>
      <c r="AK50" s="2101">
        <v>0.81594664311846021</v>
      </c>
      <c r="AL50" s="2101">
        <v>0</v>
      </c>
      <c r="AM50" s="2101">
        <v>0.81594664311846021</v>
      </c>
      <c r="AN50" s="2101"/>
      <c r="AO50" s="2101">
        <v>3.7778090509058694E-3</v>
      </c>
      <c r="AP50" s="2101">
        <v>0</v>
      </c>
      <c r="AQ50" s="2101">
        <v>3.7778090509058694E-3</v>
      </c>
      <c r="AR50" s="2101"/>
      <c r="AS50" s="2101">
        <v>0</v>
      </c>
      <c r="AT50" s="2101">
        <v>0</v>
      </c>
      <c r="AU50" s="2101">
        <v>0</v>
      </c>
      <c r="AV50" s="2101"/>
      <c r="AW50" s="2101">
        <v>7.228216440741396</v>
      </c>
      <c r="AX50" s="2101">
        <v>0</v>
      </c>
      <c r="AY50" s="2101">
        <v>0</v>
      </c>
      <c r="AZ50" s="2101">
        <v>0</v>
      </c>
      <c r="BA50" s="2101">
        <v>0</v>
      </c>
      <c r="BB50" s="2101">
        <v>7.228216440741396</v>
      </c>
      <c r="BC50" s="2101"/>
      <c r="BD50" s="2101">
        <v>38.192057455613714</v>
      </c>
      <c r="BE50" s="2101">
        <v>11.930549741851253</v>
      </c>
      <c r="BF50" s="2101">
        <v>4.0992092812773171</v>
      </c>
      <c r="BG50" s="2101">
        <v>0</v>
      </c>
      <c r="BH50" s="2101">
        <v>0.83823062952062544</v>
      </c>
      <c r="BI50" s="2101">
        <v>55.060047108262914</v>
      </c>
    </row>
    <row r="51" spans="1:61">
      <c r="A51" s="2099"/>
      <c r="B51" s="2105" t="s">
        <v>1969</v>
      </c>
      <c r="C51" s="2101">
        <v>9.8983758993357771</v>
      </c>
      <c r="D51" s="2101">
        <v>351.92223328346523</v>
      </c>
      <c r="E51" s="2101">
        <v>0</v>
      </c>
      <c r="F51" s="2101">
        <v>0</v>
      </c>
      <c r="G51" s="2101">
        <v>0</v>
      </c>
      <c r="H51" s="2101">
        <v>361.82060918280098</v>
      </c>
      <c r="I51" s="2101"/>
      <c r="J51" s="2101">
        <v>4.4099964988123785</v>
      </c>
      <c r="K51" s="2101">
        <v>2.9722688947537601</v>
      </c>
      <c r="L51" s="2101">
        <v>0.10034775215844584</v>
      </c>
      <c r="M51" s="2101">
        <v>0</v>
      </c>
      <c r="N51" s="2101">
        <v>0</v>
      </c>
      <c r="O51" s="2101">
        <v>7.4826131457245841</v>
      </c>
      <c r="P51" s="2101"/>
      <c r="Q51" s="2101">
        <v>4.0862266179051758</v>
      </c>
      <c r="R51" s="2101">
        <v>0</v>
      </c>
      <c r="S51" s="2101">
        <v>0</v>
      </c>
      <c r="T51" s="2101">
        <v>0</v>
      </c>
      <c r="U51" s="2101">
        <v>0</v>
      </c>
      <c r="V51" s="2101">
        <v>4.0862266179051758</v>
      </c>
      <c r="W51" s="2101"/>
      <c r="X51" s="2101">
        <v>43.910221941425341</v>
      </c>
      <c r="Y51" s="2101">
        <v>0</v>
      </c>
      <c r="Z51" s="2101">
        <v>43.910221941425341</v>
      </c>
      <c r="AA51" s="2101"/>
      <c r="AB51" s="2101">
        <v>99.813697865869685</v>
      </c>
      <c r="AC51" s="2101">
        <v>0</v>
      </c>
      <c r="AD51" s="2101">
        <v>99.813697865869685</v>
      </c>
      <c r="AE51" s="2101"/>
      <c r="AF51" s="2101">
        <v>45.152160876678863</v>
      </c>
      <c r="AG51" s="2101">
        <v>25.458239435335628</v>
      </c>
      <c r="AH51" s="2101">
        <v>0.13853904383214513</v>
      </c>
      <c r="AI51" s="2101">
        <v>70.748939355846645</v>
      </c>
      <c r="AJ51" s="2101"/>
      <c r="AK51" s="2101">
        <v>3.3862463644356411</v>
      </c>
      <c r="AL51" s="2101">
        <v>0</v>
      </c>
      <c r="AM51" s="2101">
        <v>3.3862463644356411</v>
      </c>
      <c r="AN51" s="2101"/>
      <c r="AO51" s="2101">
        <v>0.26725563055778595</v>
      </c>
      <c r="AP51" s="2101">
        <v>0</v>
      </c>
      <c r="AQ51" s="2101">
        <v>0.26725563055778595</v>
      </c>
      <c r="AR51" s="2101"/>
      <c r="AS51" s="2101">
        <v>358.44227720231271</v>
      </c>
      <c r="AT51" s="2101">
        <v>0</v>
      </c>
      <c r="AU51" s="2101">
        <v>358.44227720231271</v>
      </c>
      <c r="AV51" s="2101"/>
      <c r="AW51" s="2101">
        <v>81.21796996343231</v>
      </c>
      <c r="AX51" s="2101">
        <v>0</v>
      </c>
      <c r="AY51" s="2101">
        <v>0</v>
      </c>
      <c r="AZ51" s="2101">
        <v>0</v>
      </c>
      <c r="BA51" s="2101">
        <v>0</v>
      </c>
      <c r="BB51" s="2101">
        <v>81.21796996343231</v>
      </c>
      <c r="BC51" s="2101"/>
      <c r="BD51" s="2101">
        <v>650.58442899776469</v>
      </c>
      <c r="BE51" s="2101">
        <v>380.35274161355454</v>
      </c>
      <c r="BF51" s="2101">
        <v>0.23888679599059096</v>
      </c>
      <c r="BG51" s="2101">
        <v>0</v>
      </c>
      <c r="BH51" s="2101">
        <v>0</v>
      </c>
      <c r="BI51" s="2101">
        <v>1031.1760574073098</v>
      </c>
    </row>
    <row r="52" spans="1:61">
      <c r="A52" s="2099"/>
      <c r="B52" s="2105" t="s">
        <v>1970</v>
      </c>
      <c r="C52" s="2101">
        <v>57.783712868926351</v>
      </c>
      <c r="D52" s="2101">
        <v>56.948819810185739</v>
      </c>
      <c r="E52" s="2101">
        <v>0</v>
      </c>
      <c r="F52" s="2101">
        <v>0</v>
      </c>
      <c r="G52" s="2101">
        <v>0</v>
      </c>
      <c r="H52" s="2101">
        <v>114.73253267911208</v>
      </c>
      <c r="I52" s="2101"/>
      <c r="J52" s="2101">
        <v>1.371548120239376</v>
      </c>
      <c r="K52" s="2101">
        <v>2.1568301846024673</v>
      </c>
      <c r="L52" s="2101">
        <v>2.2252263146872702</v>
      </c>
      <c r="M52" s="2101">
        <v>0</v>
      </c>
      <c r="N52" s="2101">
        <v>0</v>
      </c>
      <c r="O52" s="2101">
        <v>5.7536046195291135</v>
      </c>
      <c r="P52" s="2101"/>
      <c r="Q52" s="2101">
        <v>7.0458449095883964</v>
      </c>
      <c r="R52" s="2101">
        <v>0</v>
      </c>
      <c r="S52" s="2101">
        <v>0</v>
      </c>
      <c r="T52" s="2101">
        <v>0</v>
      </c>
      <c r="U52" s="2101">
        <v>0</v>
      </c>
      <c r="V52" s="2101">
        <v>7.0458449095883964</v>
      </c>
      <c r="W52" s="2101"/>
      <c r="X52" s="2101">
        <v>9.7954707617661185</v>
      </c>
      <c r="Y52" s="2101">
        <v>0</v>
      </c>
      <c r="Z52" s="2101">
        <v>9.7954707617661185</v>
      </c>
      <c r="AA52" s="2101"/>
      <c r="AB52" s="2101">
        <v>105.67851539049209</v>
      </c>
      <c r="AC52" s="2101">
        <v>0</v>
      </c>
      <c r="AD52" s="2101">
        <v>105.67851539049209</v>
      </c>
      <c r="AE52" s="2101"/>
      <c r="AF52" s="2101">
        <v>1.8475070515470686</v>
      </c>
      <c r="AG52" s="2101">
        <v>0.26526722131928432</v>
      </c>
      <c r="AH52" s="2101">
        <v>0.29838121063193124</v>
      </c>
      <c r="AI52" s="2101">
        <v>2.4111554834982845</v>
      </c>
      <c r="AJ52" s="2101"/>
      <c r="AK52" s="2101">
        <v>7.2721144096010475</v>
      </c>
      <c r="AL52" s="2101">
        <v>0</v>
      </c>
      <c r="AM52" s="2101">
        <v>7.2721144096010475</v>
      </c>
      <c r="AN52" s="2101"/>
      <c r="AO52" s="2101">
        <v>0.27689825210819052</v>
      </c>
      <c r="AP52" s="2101">
        <v>0</v>
      </c>
      <c r="AQ52" s="2101">
        <v>0.27689825210819052</v>
      </c>
      <c r="AR52" s="2101"/>
      <c r="AS52" s="2101">
        <v>2.0538028972062268</v>
      </c>
      <c r="AT52" s="2101">
        <v>0</v>
      </c>
      <c r="AU52" s="2101">
        <v>2.0538028972062268</v>
      </c>
      <c r="AV52" s="2101"/>
      <c r="AW52" s="2101">
        <v>16.504156699739315</v>
      </c>
      <c r="AX52" s="2101">
        <v>0</v>
      </c>
      <c r="AY52" s="2101">
        <v>0</v>
      </c>
      <c r="AZ52" s="2101">
        <v>0</v>
      </c>
      <c r="BA52" s="2101">
        <v>0</v>
      </c>
      <c r="BB52" s="2101">
        <v>16.504156699739315</v>
      </c>
      <c r="BC52" s="2101"/>
      <c r="BD52" s="2101">
        <v>209.62957143574164</v>
      </c>
      <c r="BE52" s="2101">
        <v>59.370917216107486</v>
      </c>
      <c r="BF52" s="2101">
        <v>2.5236075253192012</v>
      </c>
      <c r="BG52" s="2101">
        <v>0</v>
      </c>
      <c r="BH52" s="2101">
        <v>0</v>
      </c>
      <c r="BI52" s="2101">
        <v>271.52409617716836</v>
      </c>
    </row>
    <row r="53" spans="1:61">
      <c r="A53" s="2099"/>
      <c r="B53" s="2105" t="s">
        <v>1971</v>
      </c>
      <c r="C53" s="2101">
        <v>18.409113175503641</v>
      </c>
      <c r="D53" s="2101">
        <v>113.4558566761241</v>
      </c>
      <c r="E53" s="2101">
        <v>4.8676221274255091</v>
      </c>
      <c r="F53" s="2101">
        <v>0</v>
      </c>
      <c r="G53" s="2101">
        <v>0</v>
      </c>
      <c r="H53" s="2101">
        <v>136.73259197905324</v>
      </c>
      <c r="I53" s="2101"/>
      <c r="J53" s="2101">
        <v>0.47944674852812497</v>
      </c>
      <c r="K53" s="2101">
        <v>0.25647851628658591</v>
      </c>
      <c r="L53" s="2101">
        <v>1.83008556823053E-2</v>
      </c>
      <c r="M53" s="2101">
        <v>0</v>
      </c>
      <c r="N53" s="2101">
        <v>0</v>
      </c>
      <c r="O53" s="2101">
        <v>0.75422612049701609</v>
      </c>
      <c r="P53" s="2101"/>
      <c r="Q53" s="2101">
        <v>18.712912204509081</v>
      </c>
      <c r="R53" s="2101">
        <v>0</v>
      </c>
      <c r="S53" s="2101">
        <v>0</v>
      </c>
      <c r="T53" s="2101">
        <v>0</v>
      </c>
      <c r="U53" s="2101">
        <v>0</v>
      </c>
      <c r="V53" s="2101">
        <v>18.712912204509081</v>
      </c>
      <c r="W53" s="2101"/>
      <c r="X53" s="2101">
        <v>10.650785306422451</v>
      </c>
      <c r="Y53" s="2101">
        <v>0</v>
      </c>
      <c r="Z53" s="2101">
        <v>10.650785306422451</v>
      </c>
      <c r="AA53" s="2101"/>
      <c r="AB53" s="2101">
        <v>150.11970089847767</v>
      </c>
      <c r="AC53" s="2101">
        <v>0</v>
      </c>
      <c r="AD53" s="2101">
        <v>150.11970089847767</v>
      </c>
      <c r="AE53" s="2101"/>
      <c r="AF53" s="2101">
        <v>1.3495199005146628</v>
      </c>
      <c r="AG53" s="2101">
        <v>0</v>
      </c>
      <c r="AH53" s="2101">
        <v>0</v>
      </c>
      <c r="AI53" s="2101">
        <v>1.3495199005146628</v>
      </c>
      <c r="AJ53" s="2101"/>
      <c r="AK53" s="2101">
        <v>4.5306995722086176</v>
      </c>
      <c r="AL53" s="2101">
        <v>0</v>
      </c>
      <c r="AM53" s="2101">
        <v>4.5306995722086176</v>
      </c>
      <c r="AN53" s="2101"/>
      <c r="AO53" s="2101">
        <v>0.61258805840593744</v>
      </c>
      <c r="AP53" s="2101">
        <v>0</v>
      </c>
      <c r="AQ53" s="2101">
        <v>0.61258805840593744</v>
      </c>
      <c r="AR53" s="2101"/>
      <c r="AS53" s="2101">
        <v>2.7454343072153908</v>
      </c>
      <c r="AT53" s="2101">
        <v>0</v>
      </c>
      <c r="AU53" s="2101">
        <v>2.7454343072153908</v>
      </c>
      <c r="AV53" s="2101"/>
      <c r="AW53" s="2101">
        <v>25.40769820877324</v>
      </c>
      <c r="AX53" s="2101">
        <v>0</v>
      </c>
      <c r="AY53" s="2101">
        <v>0</v>
      </c>
      <c r="AZ53" s="2101">
        <v>0</v>
      </c>
      <c r="BA53" s="2101">
        <v>0</v>
      </c>
      <c r="BB53" s="2101">
        <v>25.40769820877324</v>
      </c>
      <c r="BC53" s="2101"/>
      <c r="BD53" s="2101">
        <v>233.01789847152614</v>
      </c>
      <c r="BE53" s="2101">
        <v>113.71233519241068</v>
      </c>
      <c r="BF53" s="2101">
        <v>4.8859229831078146</v>
      </c>
      <c r="BG53" s="2101">
        <v>0</v>
      </c>
      <c r="BH53" s="2101">
        <v>0</v>
      </c>
      <c r="BI53" s="2101">
        <v>351.61615664704465</v>
      </c>
    </row>
    <row r="54" spans="1:61">
      <c r="A54" s="2099"/>
      <c r="B54" s="2105" t="s">
        <v>1972</v>
      </c>
      <c r="C54" s="2101">
        <v>26.284622867522465</v>
      </c>
      <c r="D54" s="2101">
        <v>89.281590918452096</v>
      </c>
      <c r="E54" s="2101">
        <v>11.923532790751629</v>
      </c>
      <c r="F54" s="2101">
        <v>0</v>
      </c>
      <c r="G54" s="2101">
        <v>8.2027274886894332</v>
      </c>
      <c r="H54" s="2101">
        <v>135.69247406541564</v>
      </c>
      <c r="I54" s="2101"/>
      <c r="J54" s="2101">
        <v>1.0027691493253197</v>
      </c>
      <c r="K54" s="2101">
        <v>2.4709443394021862</v>
      </c>
      <c r="L54" s="2101">
        <v>1.0020149212706404</v>
      </c>
      <c r="M54" s="2101">
        <v>0</v>
      </c>
      <c r="N54" s="2101">
        <v>0.3273047635618222</v>
      </c>
      <c r="O54" s="2101">
        <v>4.8030331735599683</v>
      </c>
      <c r="P54" s="2101"/>
      <c r="Q54" s="2101">
        <v>11.307401834560119</v>
      </c>
      <c r="R54" s="2101">
        <v>0</v>
      </c>
      <c r="S54" s="2101">
        <v>0</v>
      </c>
      <c r="T54" s="2101">
        <v>0</v>
      </c>
      <c r="U54" s="2101">
        <v>0</v>
      </c>
      <c r="V54" s="2101">
        <v>11.307401834560119</v>
      </c>
      <c r="W54" s="2101"/>
      <c r="X54" s="2101">
        <v>3.8730500616785637</v>
      </c>
      <c r="Y54" s="2101">
        <v>0</v>
      </c>
      <c r="Z54" s="2101">
        <v>3.8730500616785637</v>
      </c>
      <c r="AA54" s="2101"/>
      <c r="AB54" s="2101">
        <v>55.457191306204756</v>
      </c>
      <c r="AC54" s="2101">
        <v>0</v>
      </c>
      <c r="AD54" s="2101">
        <v>55.457191306204756</v>
      </c>
      <c r="AE54" s="2101"/>
      <c r="AF54" s="2101">
        <v>1.7820107746211291</v>
      </c>
      <c r="AG54" s="2101">
        <v>0.70904702616804616</v>
      </c>
      <c r="AH54" s="2101">
        <v>0.35028122184659888</v>
      </c>
      <c r="AI54" s="2101">
        <v>2.8413390226357742</v>
      </c>
      <c r="AJ54" s="2101"/>
      <c r="AK54" s="2101">
        <v>3.1058676009901744</v>
      </c>
      <c r="AL54" s="2101">
        <v>0</v>
      </c>
      <c r="AM54" s="2101">
        <v>3.1058676009901744</v>
      </c>
      <c r="AN54" s="2101"/>
      <c r="AO54" s="2101">
        <v>0.43275120071951001</v>
      </c>
      <c r="AP54" s="2101">
        <v>0</v>
      </c>
      <c r="AQ54" s="2101">
        <v>0.43275120071951001</v>
      </c>
      <c r="AR54" s="2101"/>
      <c r="AS54" s="2101">
        <v>2.0600703486974163</v>
      </c>
      <c r="AT54" s="2101">
        <v>0</v>
      </c>
      <c r="AU54" s="2101">
        <v>2.0600703486974163</v>
      </c>
      <c r="AV54" s="2101"/>
      <c r="AW54" s="2101">
        <v>16.672444526712496</v>
      </c>
      <c r="AX54" s="2101">
        <v>0</v>
      </c>
      <c r="AY54" s="2101">
        <v>0</v>
      </c>
      <c r="AZ54" s="2101">
        <v>0</v>
      </c>
      <c r="BA54" s="2101">
        <v>0</v>
      </c>
      <c r="BB54" s="2101">
        <v>16.672444526712496</v>
      </c>
      <c r="BC54" s="2101"/>
      <c r="BD54" s="2101">
        <v>121.97817961732835</v>
      </c>
      <c r="BE54" s="2101">
        <v>92.461582284022356</v>
      </c>
      <c r="BF54" s="2101">
        <v>13.275828933868871</v>
      </c>
      <c r="BG54" s="2101">
        <v>0</v>
      </c>
      <c r="BH54" s="2101">
        <v>8.5300322522512566</v>
      </c>
      <c r="BI54" s="2101">
        <v>236.24562308747079</v>
      </c>
    </row>
    <row r="55" spans="1:61">
      <c r="A55" s="2099"/>
      <c r="B55" s="2105" t="s">
        <v>1973</v>
      </c>
      <c r="C55" s="2101">
        <v>262.36674233617487</v>
      </c>
      <c r="D55" s="2101">
        <v>157.1302766406059</v>
      </c>
      <c r="E55" s="2101">
        <v>35.208784841008601</v>
      </c>
      <c r="F55" s="2101">
        <v>0</v>
      </c>
      <c r="G55" s="2101">
        <v>13.448036635531146</v>
      </c>
      <c r="H55" s="2101">
        <v>468.15384045332058</v>
      </c>
      <c r="I55" s="2101"/>
      <c r="J55" s="2101">
        <v>4.5724909807371326</v>
      </c>
      <c r="K55" s="2101">
        <v>1.5441307533474098</v>
      </c>
      <c r="L55" s="2101">
        <v>3.9573760293022167</v>
      </c>
      <c r="M55" s="2101">
        <v>0</v>
      </c>
      <c r="N55" s="2101">
        <v>2.1490353667761791E-2</v>
      </c>
      <c r="O55" s="2101">
        <v>10.09548811705452</v>
      </c>
      <c r="P55" s="2101"/>
      <c r="Q55" s="2101">
        <v>59.819364924146576</v>
      </c>
      <c r="R55" s="2101">
        <v>0</v>
      </c>
      <c r="S55" s="2101">
        <v>0</v>
      </c>
      <c r="T55" s="2101">
        <v>0</v>
      </c>
      <c r="U55" s="2101">
        <v>0</v>
      </c>
      <c r="V55" s="2101">
        <v>59.819364924146576</v>
      </c>
      <c r="W55" s="2101"/>
      <c r="X55" s="2101">
        <v>25.460495902876708</v>
      </c>
      <c r="Y55" s="2101">
        <v>0</v>
      </c>
      <c r="Z55" s="2101">
        <v>25.460495902876708</v>
      </c>
      <c r="AA55" s="2101"/>
      <c r="AB55" s="2101">
        <v>230.55254598843197</v>
      </c>
      <c r="AC55" s="2101">
        <v>0</v>
      </c>
      <c r="AD55" s="2101">
        <v>230.55254598843197</v>
      </c>
      <c r="AE55" s="2101"/>
      <c r="AF55" s="2101">
        <v>9.1046596711355416</v>
      </c>
      <c r="AG55" s="2101">
        <v>2.5226970055811462</v>
      </c>
      <c r="AH55" s="2101">
        <v>9.7611443823094284</v>
      </c>
      <c r="AI55" s="2101">
        <v>21.388501059026115</v>
      </c>
      <c r="AJ55" s="2101"/>
      <c r="AK55" s="2101">
        <v>39.177802808865053</v>
      </c>
      <c r="AL55" s="2101">
        <v>0</v>
      </c>
      <c r="AM55" s="2101">
        <v>39.177802808865053</v>
      </c>
      <c r="AN55" s="2101"/>
      <c r="AO55" s="2101">
        <v>7.9642398073491725</v>
      </c>
      <c r="AP55" s="2101">
        <v>0</v>
      </c>
      <c r="AQ55" s="2101">
        <v>7.9642398073491725</v>
      </c>
      <c r="AR55" s="2101"/>
      <c r="AS55" s="2101">
        <v>397.54505573703238</v>
      </c>
      <c r="AT55" s="2101">
        <v>0</v>
      </c>
      <c r="AU55" s="2101">
        <v>397.54505573703238</v>
      </c>
      <c r="AV55" s="2101"/>
      <c r="AW55" s="2101">
        <v>84.64812216047072</v>
      </c>
      <c r="AX55" s="2101">
        <v>0</v>
      </c>
      <c r="AY55" s="2101">
        <v>0</v>
      </c>
      <c r="AZ55" s="2101">
        <v>0</v>
      </c>
      <c r="BA55" s="2101">
        <v>0</v>
      </c>
      <c r="BB55" s="2101">
        <v>84.64812216047072</v>
      </c>
      <c r="BC55" s="2101"/>
      <c r="BD55" s="2101">
        <v>1121.2115204213394</v>
      </c>
      <c r="BE55" s="2101">
        <v>161.19710439953442</v>
      </c>
      <c r="BF55" s="2101">
        <v>48.927305252620251</v>
      </c>
      <c r="BG55" s="2101">
        <v>0</v>
      </c>
      <c r="BH55" s="2101">
        <v>13.469526989198906</v>
      </c>
      <c r="BI55" s="2101">
        <v>1344.805457062693</v>
      </c>
    </row>
    <row r="56" spans="1:61">
      <c r="A56" s="2099"/>
      <c r="B56" s="2105"/>
      <c r="C56" s="2104"/>
      <c r="D56" s="2104"/>
      <c r="E56" s="2104"/>
      <c r="F56" s="2104"/>
      <c r="G56" s="2104"/>
      <c r="H56" s="2104"/>
      <c r="I56" s="2104"/>
      <c r="J56" s="2104"/>
      <c r="K56" s="2104"/>
      <c r="L56" s="2104">
        <v>0</v>
      </c>
      <c r="M56" s="2104"/>
      <c r="N56" s="2104"/>
      <c r="O56" s="2104"/>
      <c r="P56" s="2104"/>
      <c r="Q56" s="2104"/>
      <c r="R56" s="2104"/>
      <c r="S56" s="2104">
        <v>0</v>
      </c>
      <c r="T56" s="2104"/>
      <c r="U56" s="2104"/>
      <c r="V56" s="2104"/>
      <c r="W56" s="2104"/>
      <c r="X56" s="2104"/>
      <c r="Y56" s="2104"/>
      <c r="Z56" s="2104"/>
      <c r="AA56" s="2104"/>
      <c r="AB56" s="2104"/>
      <c r="AC56" s="2104"/>
      <c r="AD56" s="2104"/>
      <c r="AE56" s="2104"/>
      <c r="AF56" s="2104"/>
      <c r="AG56" s="2104"/>
      <c r="AH56" s="2104"/>
      <c r="AI56" s="2104"/>
      <c r="AJ56" s="2104"/>
      <c r="AK56" s="2104"/>
      <c r="AL56" s="2104"/>
      <c r="AM56" s="2104"/>
      <c r="AN56" s="2104"/>
      <c r="AO56" s="2104"/>
      <c r="AP56" s="2104"/>
      <c r="AQ56" s="2104"/>
      <c r="AR56" s="2104"/>
      <c r="AS56" s="2104"/>
      <c r="AT56" s="2104"/>
      <c r="AU56" s="2104"/>
      <c r="AV56" s="2104"/>
      <c r="AW56" s="2101">
        <v>0</v>
      </c>
      <c r="AX56" s="2101">
        <v>0</v>
      </c>
      <c r="AY56" s="2101">
        <v>0</v>
      </c>
      <c r="AZ56" s="2101">
        <v>0</v>
      </c>
      <c r="BA56" s="2101">
        <v>0</v>
      </c>
      <c r="BB56" s="2101">
        <v>0</v>
      </c>
      <c r="BC56" s="2104"/>
      <c r="BD56" s="2104"/>
      <c r="BE56" s="2104"/>
      <c r="BF56" s="2104">
        <v>0</v>
      </c>
      <c r="BG56" s="2104"/>
      <c r="BH56" s="2104"/>
      <c r="BI56" s="2104"/>
    </row>
    <row r="57" spans="1:61">
      <c r="A57" s="2102" t="s">
        <v>1974</v>
      </c>
      <c r="B57" s="2107"/>
      <c r="C57" s="2104">
        <v>61.844198670680214</v>
      </c>
      <c r="D57" s="2104">
        <v>552.1508140215152</v>
      </c>
      <c r="E57" s="2104">
        <v>317.46297737812301</v>
      </c>
      <c r="F57" s="2104">
        <v>0</v>
      </c>
      <c r="G57" s="2104">
        <v>35.094153994974157</v>
      </c>
      <c r="H57" s="2104">
        <v>966.55214406529262</v>
      </c>
      <c r="I57" s="2104"/>
      <c r="J57" s="2104">
        <v>13.64116447223463</v>
      </c>
      <c r="K57" s="2104">
        <v>20.670880792735794</v>
      </c>
      <c r="L57" s="2104">
        <v>5.658487334908151</v>
      </c>
      <c r="M57" s="2104">
        <v>0</v>
      </c>
      <c r="N57" s="2104">
        <v>1.2169912169654653</v>
      </c>
      <c r="O57" s="2104">
        <v>41.187523816844042</v>
      </c>
      <c r="P57" s="2104"/>
      <c r="Q57" s="2104">
        <v>16.80176741774514</v>
      </c>
      <c r="R57" s="2104">
        <v>0</v>
      </c>
      <c r="S57" s="2104">
        <v>0</v>
      </c>
      <c r="T57" s="2104">
        <v>0</v>
      </c>
      <c r="U57" s="2104">
        <v>0</v>
      </c>
      <c r="V57" s="2104">
        <v>16.80176741774514</v>
      </c>
      <c r="W57" s="2104"/>
      <c r="X57" s="2104">
        <v>27.389237710392457</v>
      </c>
      <c r="Y57" s="2104">
        <v>0</v>
      </c>
      <c r="Z57" s="2104">
        <v>27.389237710392457</v>
      </c>
      <c r="AA57" s="2104"/>
      <c r="AB57" s="2104">
        <v>318.3413864280401</v>
      </c>
      <c r="AC57" s="2104">
        <v>0</v>
      </c>
      <c r="AD57" s="2104">
        <v>318.3413864280401</v>
      </c>
      <c r="AE57" s="2104"/>
      <c r="AF57" s="2104">
        <v>6.035333193313476</v>
      </c>
      <c r="AG57" s="2104">
        <v>5.2041295561116216</v>
      </c>
      <c r="AH57" s="2104">
        <v>0.75419298334599683</v>
      </c>
      <c r="AI57" s="2104">
        <v>11.993655732771094</v>
      </c>
      <c r="AJ57" s="2104"/>
      <c r="AK57" s="2104">
        <v>42.769903860230784</v>
      </c>
      <c r="AL57" s="2104">
        <v>0</v>
      </c>
      <c r="AM57" s="2104">
        <v>42.769903860230784</v>
      </c>
      <c r="AN57" s="2104"/>
      <c r="AO57" s="2104">
        <v>29.081341241317475</v>
      </c>
      <c r="AP57" s="2104">
        <v>0</v>
      </c>
      <c r="AQ57" s="2104">
        <v>29.081341241317475</v>
      </c>
      <c r="AR57" s="2104"/>
      <c r="AS57" s="2104">
        <v>203.15820274254418</v>
      </c>
      <c r="AT57" s="2104">
        <v>0</v>
      </c>
      <c r="AU57" s="2104">
        <v>203.15820274254418</v>
      </c>
      <c r="AV57" s="2104"/>
      <c r="AW57" s="2104">
        <v>96.24872148394978</v>
      </c>
      <c r="AX57" s="2104">
        <v>0</v>
      </c>
      <c r="AY57" s="2104">
        <v>0</v>
      </c>
      <c r="AZ57" s="2104">
        <v>0</v>
      </c>
      <c r="BA57" s="2104">
        <v>0</v>
      </c>
      <c r="BB57" s="2104">
        <v>96.24872148394978</v>
      </c>
      <c r="BC57" s="2104"/>
      <c r="BD57" s="2104">
        <v>815.31125716784061</v>
      </c>
      <c r="BE57" s="2104">
        <v>578.02582437036267</v>
      </c>
      <c r="BF57" s="2104">
        <v>323.87565769637717</v>
      </c>
      <c r="BG57" s="2104">
        <v>0</v>
      </c>
      <c r="BH57" s="2104">
        <v>36.311145211939625</v>
      </c>
      <c r="BI57" s="2104">
        <v>1753.5238844465198</v>
      </c>
    </row>
    <row r="58" spans="1:61">
      <c r="A58" s="2099"/>
      <c r="B58" s="2105" t="s">
        <v>1975</v>
      </c>
      <c r="C58" s="2101">
        <v>0.19150125033325399</v>
      </c>
      <c r="D58" s="2101">
        <v>5.932806062745178E-2</v>
      </c>
      <c r="E58" s="2101">
        <v>0</v>
      </c>
      <c r="F58" s="2101">
        <v>0</v>
      </c>
      <c r="G58" s="2101">
        <v>0</v>
      </c>
      <c r="H58" s="2101">
        <v>0.25082931096070576</v>
      </c>
      <c r="I58" s="2101"/>
      <c r="J58" s="2101">
        <v>0.17399735273987779</v>
      </c>
      <c r="K58" s="2101">
        <v>2.2365221809434841</v>
      </c>
      <c r="L58" s="2101">
        <v>7.2106122806669504E-2</v>
      </c>
      <c r="M58" s="2101">
        <v>0</v>
      </c>
      <c r="N58" s="2101">
        <v>0</v>
      </c>
      <c r="O58" s="2101">
        <v>2.4826256564900318</v>
      </c>
      <c r="P58" s="2101"/>
      <c r="Q58" s="2101">
        <v>0.34236360890577711</v>
      </c>
      <c r="R58" s="2101">
        <v>0</v>
      </c>
      <c r="S58" s="2101">
        <v>0</v>
      </c>
      <c r="T58" s="2101">
        <v>0</v>
      </c>
      <c r="U58" s="2101">
        <v>0</v>
      </c>
      <c r="V58" s="2101">
        <v>0.34236360890577711</v>
      </c>
      <c r="W58" s="2101"/>
      <c r="X58" s="2101">
        <v>0.85284494243109543</v>
      </c>
      <c r="Y58" s="2101">
        <v>0</v>
      </c>
      <c r="Z58" s="2101">
        <v>0.85284494243109543</v>
      </c>
      <c r="AA58" s="2101"/>
      <c r="AB58" s="2101">
        <v>10.29375407616036</v>
      </c>
      <c r="AC58" s="2101">
        <v>0</v>
      </c>
      <c r="AD58" s="2101">
        <v>10.29375407616036</v>
      </c>
      <c r="AE58" s="2101"/>
      <c r="AF58" s="2101">
        <v>0</v>
      </c>
      <c r="AG58" s="2101">
        <v>0</v>
      </c>
      <c r="AH58" s="2101">
        <v>0</v>
      </c>
      <c r="AI58" s="2101">
        <v>0</v>
      </c>
      <c r="AJ58" s="2101"/>
      <c r="AK58" s="2101">
        <v>4.1808845959669769</v>
      </c>
      <c r="AL58" s="2101">
        <v>0</v>
      </c>
      <c r="AM58" s="2101">
        <v>4.1808845959669769</v>
      </c>
      <c r="AN58" s="2101"/>
      <c r="AO58" s="2101">
        <v>8.8980678846009395E-2</v>
      </c>
      <c r="AP58" s="2101">
        <v>0</v>
      </c>
      <c r="AQ58" s="2101">
        <v>8.8980678846009395E-2</v>
      </c>
      <c r="AR58" s="2101"/>
      <c r="AS58" s="2101">
        <v>90.53862828927808</v>
      </c>
      <c r="AT58" s="2101">
        <v>0</v>
      </c>
      <c r="AU58" s="2101">
        <v>90.53862828927808</v>
      </c>
      <c r="AV58" s="2101"/>
      <c r="AW58" s="2101">
        <v>1.2244249622050161</v>
      </c>
      <c r="AX58" s="2101">
        <v>0</v>
      </c>
      <c r="AY58" s="2101">
        <v>0</v>
      </c>
      <c r="AZ58" s="2101">
        <v>0</v>
      </c>
      <c r="BA58" s="2101">
        <v>0</v>
      </c>
      <c r="BB58" s="2101">
        <v>1.2244249622050161</v>
      </c>
      <c r="BC58" s="2101"/>
      <c r="BD58" s="2101">
        <v>107.88737976563436</v>
      </c>
      <c r="BE58" s="2101">
        <v>2.2958502415709363</v>
      </c>
      <c r="BF58" s="2101">
        <v>7.2106122806669504E-2</v>
      </c>
      <c r="BG58" s="2101">
        <v>0</v>
      </c>
      <c r="BH58" s="2101">
        <v>0</v>
      </c>
      <c r="BI58" s="2101">
        <v>110.25533613001197</v>
      </c>
    </row>
    <row r="59" spans="1:61">
      <c r="A59" s="2099"/>
      <c r="B59" s="2105" t="s">
        <v>1976</v>
      </c>
      <c r="C59" s="2101">
        <v>8.033086548481025</v>
      </c>
      <c r="D59" s="2101">
        <v>112.45924086436575</v>
      </c>
      <c r="E59" s="2101">
        <v>14.136201038848386</v>
      </c>
      <c r="F59" s="2101">
        <v>0</v>
      </c>
      <c r="G59" s="2101">
        <v>10.765363390083714</v>
      </c>
      <c r="H59" s="2101">
        <v>145.39389184177887</v>
      </c>
      <c r="I59" s="2101"/>
      <c r="J59" s="2101">
        <v>2.7727857439969914</v>
      </c>
      <c r="K59" s="2101">
        <v>4.7660296338399935</v>
      </c>
      <c r="L59" s="2101">
        <v>0.31424032427911658</v>
      </c>
      <c r="M59" s="2101">
        <v>0</v>
      </c>
      <c r="N59" s="2101">
        <v>0.41303294600614293</v>
      </c>
      <c r="O59" s="2101">
        <v>8.2660886481222438</v>
      </c>
      <c r="P59" s="2101"/>
      <c r="Q59" s="2101">
        <v>0.87120112839582442</v>
      </c>
      <c r="R59" s="2101">
        <v>0</v>
      </c>
      <c r="S59" s="2101">
        <v>0</v>
      </c>
      <c r="T59" s="2101">
        <v>0</v>
      </c>
      <c r="U59" s="2101">
        <v>0</v>
      </c>
      <c r="V59" s="2101">
        <v>0.87120112839582442</v>
      </c>
      <c r="W59" s="2101"/>
      <c r="X59" s="2101">
        <v>12.141296499755581</v>
      </c>
      <c r="Y59" s="2101">
        <v>0</v>
      </c>
      <c r="Z59" s="2101">
        <v>12.141296499755581</v>
      </c>
      <c r="AA59" s="2101"/>
      <c r="AB59" s="2101">
        <v>91.008209709570622</v>
      </c>
      <c r="AC59" s="2101">
        <v>0</v>
      </c>
      <c r="AD59" s="2101">
        <v>91.008209709570622</v>
      </c>
      <c r="AE59" s="2101"/>
      <c r="AF59" s="2101">
        <v>3.2335191698715762</v>
      </c>
      <c r="AG59" s="2101">
        <v>4.5818660632098318</v>
      </c>
      <c r="AH59" s="2101">
        <v>0.5412997952163151</v>
      </c>
      <c r="AI59" s="2101">
        <v>8.3566850282977221</v>
      </c>
      <c r="AJ59" s="2101"/>
      <c r="AK59" s="2101">
        <v>0.45611752045367449</v>
      </c>
      <c r="AL59" s="2101">
        <v>0</v>
      </c>
      <c r="AM59" s="2101">
        <v>0.45611752045367449</v>
      </c>
      <c r="AN59" s="2101"/>
      <c r="AO59" s="2101">
        <v>6.604606518329188</v>
      </c>
      <c r="AP59" s="2101">
        <v>0</v>
      </c>
      <c r="AQ59" s="2101">
        <v>6.604606518329188</v>
      </c>
      <c r="AR59" s="2101"/>
      <c r="AS59" s="2101">
        <v>85.534218119243448</v>
      </c>
      <c r="AT59" s="2101">
        <v>0</v>
      </c>
      <c r="AU59" s="2101">
        <v>85.534218119243448</v>
      </c>
      <c r="AV59" s="2101"/>
      <c r="AW59" s="2101">
        <v>37.975793576301868</v>
      </c>
      <c r="AX59" s="2101">
        <v>0</v>
      </c>
      <c r="AY59" s="2101">
        <v>0</v>
      </c>
      <c r="AZ59" s="2101">
        <v>0</v>
      </c>
      <c r="BA59" s="2101">
        <v>0</v>
      </c>
      <c r="BB59" s="2101">
        <v>37.975793576301868</v>
      </c>
      <c r="BC59" s="2101"/>
      <c r="BD59" s="2101">
        <v>248.63083447192827</v>
      </c>
      <c r="BE59" s="2101">
        <v>121.80713656141558</v>
      </c>
      <c r="BF59" s="2101">
        <v>14.991741158343819</v>
      </c>
      <c r="BG59" s="2101">
        <v>0</v>
      </c>
      <c r="BH59" s="2101">
        <v>11.178396336089857</v>
      </c>
      <c r="BI59" s="2101">
        <v>396.60810852777752</v>
      </c>
    </row>
    <row r="60" spans="1:61">
      <c r="A60" s="2099"/>
      <c r="B60" s="2105" t="s">
        <v>1977</v>
      </c>
      <c r="C60" s="2101">
        <v>7.5075166351002087</v>
      </c>
      <c r="D60" s="2101">
        <v>33.307744129704268</v>
      </c>
      <c r="E60" s="2101">
        <v>5.9715058354370667</v>
      </c>
      <c r="F60" s="2101">
        <v>0</v>
      </c>
      <c r="G60" s="2101">
        <v>1.481432076317579</v>
      </c>
      <c r="H60" s="2101">
        <v>48.268198676559123</v>
      </c>
      <c r="I60" s="2101"/>
      <c r="J60" s="2101">
        <v>1.2915864478384125</v>
      </c>
      <c r="K60" s="2101">
        <v>0.69045121788446884</v>
      </c>
      <c r="L60" s="2101">
        <v>1.1047806895183798</v>
      </c>
      <c r="M60" s="2101">
        <v>0</v>
      </c>
      <c r="N60" s="2101">
        <v>0.22298439636734518</v>
      </c>
      <c r="O60" s="2101">
        <v>3.3098027516086064</v>
      </c>
      <c r="P60" s="2101"/>
      <c r="Q60" s="2101">
        <v>0.92413277684239115</v>
      </c>
      <c r="R60" s="2101">
        <v>0</v>
      </c>
      <c r="S60" s="2101">
        <v>0</v>
      </c>
      <c r="T60" s="2101">
        <v>0</v>
      </c>
      <c r="U60" s="2101">
        <v>0</v>
      </c>
      <c r="V60" s="2101">
        <v>0.92413277684239115</v>
      </c>
      <c r="W60" s="2101"/>
      <c r="X60" s="2101">
        <v>2.7302119593354437</v>
      </c>
      <c r="Y60" s="2101">
        <v>0</v>
      </c>
      <c r="Z60" s="2101">
        <v>2.7302119593354437</v>
      </c>
      <c r="AA60" s="2101"/>
      <c r="AB60" s="2101">
        <v>17.935865910518324</v>
      </c>
      <c r="AC60" s="2101">
        <v>0</v>
      </c>
      <c r="AD60" s="2101">
        <v>17.935865910518324</v>
      </c>
      <c r="AE60" s="2101"/>
      <c r="AF60" s="2101">
        <v>0.78051349998427211</v>
      </c>
      <c r="AG60" s="2101">
        <v>0</v>
      </c>
      <c r="AH60" s="2101">
        <v>1.8186749453857801E-2</v>
      </c>
      <c r="AI60" s="2101">
        <v>0.79870024943813001</v>
      </c>
      <c r="AJ60" s="2101"/>
      <c r="AK60" s="2101">
        <v>4.0444892615136983</v>
      </c>
      <c r="AL60" s="2101">
        <v>0</v>
      </c>
      <c r="AM60" s="2101">
        <v>4.0444892615136983</v>
      </c>
      <c r="AN60" s="2101"/>
      <c r="AO60" s="2101">
        <v>0.63304100434068977</v>
      </c>
      <c r="AP60" s="2101">
        <v>0</v>
      </c>
      <c r="AQ60" s="2101">
        <v>0.63304100434068977</v>
      </c>
      <c r="AR60" s="2101"/>
      <c r="AS60" s="2101">
        <v>1.83057354001206</v>
      </c>
      <c r="AT60" s="2101">
        <v>0</v>
      </c>
      <c r="AU60" s="2101">
        <v>1.83057354001206</v>
      </c>
      <c r="AV60" s="2101"/>
      <c r="AW60" s="2101">
        <v>6.0371744534195431</v>
      </c>
      <c r="AX60" s="2101">
        <v>0</v>
      </c>
      <c r="AY60" s="2101">
        <v>0</v>
      </c>
      <c r="AZ60" s="2101">
        <v>0</v>
      </c>
      <c r="BA60" s="2101">
        <v>0</v>
      </c>
      <c r="BB60" s="2101">
        <v>6.0371744534195431</v>
      </c>
      <c r="BC60" s="2101"/>
      <c r="BD60" s="2101">
        <v>43.71510543191345</v>
      </c>
      <c r="BE60" s="2101">
        <v>33.998195347588734</v>
      </c>
      <c r="BF60" s="2101">
        <v>7.0944732744093031</v>
      </c>
      <c r="BG60" s="2101">
        <v>0</v>
      </c>
      <c r="BH60" s="2101">
        <v>1.704416472684924</v>
      </c>
      <c r="BI60" s="2101">
        <v>86.512190526596413</v>
      </c>
    </row>
    <row r="61" spans="1:61">
      <c r="A61" s="2099"/>
      <c r="B61" s="2105" t="s">
        <v>1587</v>
      </c>
      <c r="C61" s="2101">
        <v>46.112094236765728</v>
      </c>
      <c r="D61" s="2101">
        <v>406.32450096681777</v>
      </c>
      <c r="E61" s="2101">
        <v>297.35527050383757</v>
      </c>
      <c r="F61" s="2101">
        <v>0</v>
      </c>
      <c r="G61" s="2101">
        <v>22.847358528572865</v>
      </c>
      <c r="H61" s="2101">
        <v>772.63922423599388</v>
      </c>
      <c r="I61" s="2101"/>
      <c r="J61" s="2101">
        <v>9.4027949276593485</v>
      </c>
      <c r="K61" s="2101">
        <v>12.977877760067848</v>
      </c>
      <c r="L61" s="2101">
        <v>4.1673601983039852</v>
      </c>
      <c r="M61" s="2101">
        <v>0</v>
      </c>
      <c r="N61" s="2101">
        <v>0.58097387459197714</v>
      </c>
      <c r="O61" s="2101">
        <v>27.129006760623156</v>
      </c>
      <c r="P61" s="2101"/>
      <c r="Q61" s="2101">
        <v>14.664069903601149</v>
      </c>
      <c r="R61" s="2101">
        <v>0</v>
      </c>
      <c r="S61" s="2101">
        <v>0</v>
      </c>
      <c r="T61" s="2101">
        <v>0</v>
      </c>
      <c r="U61" s="2101">
        <v>0</v>
      </c>
      <c r="V61" s="2101">
        <v>14.664069903601149</v>
      </c>
      <c r="W61" s="2101"/>
      <c r="X61" s="2101">
        <v>11.664884308870338</v>
      </c>
      <c r="Y61" s="2101">
        <v>0</v>
      </c>
      <c r="Z61" s="2101">
        <v>11.664884308870338</v>
      </c>
      <c r="AA61" s="2101"/>
      <c r="AB61" s="2101">
        <v>199.10355673179077</v>
      </c>
      <c r="AC61" s="2101">
        <v>0</v>
      </c>
      <c r="AD61" s="2101">
        <v>199.10355673179077</v>
      </c>
      <c r="AE61" s="2101"/>
      <c r="AF61" s="2101">
        <v>2.0213005234576276</v>
      </c>
      <c r="AG61" s="2101">
        <v>0.62226349290178962</v>
      </c>
      <c r="AH61" s="2101">
        <v>0.19470643867582385</v>
      </c>
      <c r="AI61" s="2101">
        <v>2.8382704550352411</v>
      </c>
      <c r="AJ61" s="2101"/>
      <c r="AK61" s="2101">
        <v>34.088412482296427</v>
      </c>
      <c r="AL61" s="2101">
        <v>0</v>
      </c>
      <c r="AM61" s="2101">
        <v>34.088412482296427</v>
      </c>
      <c r="AN61" s="2101"/>
      <c r="AO61" s="2101">
        <v>21.754713039801587</v>
      </c>
      <c r="AP61" s="2101">
        <v>0</v>
      </c>
      <c r="AQ61" s="2101">
        <v>21.754713039801587</v>
      </c>
      <c r="AR61" s="2101"/>
      <c r="AS61" s="2101">
        <v>25.25478279401058</v>
      </c>
      <c r="AT61" s="2101">
        <v>0</v>
      </c>
      <c r="AU61" s="2101">
        <v>25.25478279401058</v>
      </c>
      <c r="AV61" s="2101"/>
      <c r="AW61" s="2101">
        <v>51.011328492023353</v>
      </c>
      <c r="AX61" s="2101">
        <v>0</v>
      </c>
      <c r="AY61" s="2101">
        <v>0</v>
      </c>
      <c r="AZ61" s="2101">
        <v>0</v>
      </c>
      <c r="BA61" s="2101">
        <v>0</v>
      </c>
      <c r="BB61" s="2101">
        <v>51.011328492023353</v>
      </c>
      <c r="BC61" s="2101"/>
      <c r="BD61" s="2101">
        <v>415.07793749836446</v>
      </c>
      <c r="BE61" s="2101">
        <v>419.92464221978742</v>
      </c>
      <c r="BF61" s="2101">
        <v>301.71733714081739</v>
      </c>
      <c r="BG61" s="2101">
        <v>0</v>
      </c>
      <c r="BH61" s="2101">
        <v>23.428332403164845</v>
      </c>
      <c r="BI61" s="2101">
        <v>1160.148249262134</v>
      </c>
    </row>
    <row r="62" spans="1:61" ht="13.5" thickBot="1">
      <c r="A62" s="2144" t="s">
        <v>15</v>
      </c>
      <c r="B62" s="2144"/>
      <c r="C62" s="2145">
        <v>775.25537142073199</v>
      </c>
      <c r="D62" s="2145">
        <v>6280.5557248445202</v>
      </c>
      <c r="E62" s="2145">
        <v>739.87933071520547</v>
      </c>
      <c r="F62" s="2145">
        <v>333.33227405992255</v>
      </c>
      <c r="G62" s="2145">
        <v>146.97241928933261</v>
      </c>
      <c r="H62" s="2145">
        <v>8275.9951203297132</v>
      </c>
      <c r="I62" s="2145"/>
      <c r="J62" s="2145">
        <v>164.5252516640895</v>
      </c>
      <c r="K62" s="2145">
        <v>833.6294022682398</v>
      </c>
      <c r="L62" s="2145">
        <v>118.70743864323892</v>
      </c>
      <c r="M62" s="2145">
        <v>22.025204432642809</v>
      </c>
      <c r="N62" s="2145">
        <v>19.030116546123359</v>
      </c>
      <c r="O62" s="2145">
        <v>1157.9174135543344</v>
      </c>
      <c r="P62" s="2145"/>
      <c r="Q62" s="2145">
        <v>504.72421315207669</v>
      </c>
      <c r="R62" s="2145">
        <v>2.6164918454311263</v>
      </c>
      <c r="S62" s="2145">
        <v>19.825522883904899</v>
      </c>
      <c r="T62" s="2145">
        <v>6.478926741025777E-2</v>
      </c>
      <c r="U62" s="2145">
        <v>0</v>
      </c>
      <c r="V62" s="2145">
        <v>527.23101714882296</v>
      </c>
      <c r="W62" s="2145"/>
      <c r="X62" s="2145">
        <v>575.33319123533647</v>
      </c>
      <c r="Y62" s="2145">
        <v>0</v>
      </c>
      <c r="Z62" s="2145">
        <v>575.33319123533647</v>
      </c>
      <c r="AA62" s="2145"/>
      <c r="AB62" s="2145">
        <v>1839.6817525497372</v>
      </c>
      <c r="AC62" s="2145">
        <v>0</v>
      </c>
      <c r="AD62" s="2145">
        <v>1839.6817525497372</v>
      </c>
      <c r="AE62" s="2145"/>
      <c r="AF62" s="2145">
        <v>772.80707626010951</v>
      </c>
      <c r="AG62" s="2145">
        <v>609.67053811470521</v>
      </c>
      <c r="AH62" s="2145">
        <v>370.58164937618926</v>
      </c>
      <c r="AI62" s="2145">
        <v>1753.0592637510044</v>
      </c>
      <c r="AJ62" s="2145"/>
      <c r="AK62" s="2145">
        <v>538.09382462910719</v>
      </c>
      <c r="AL62" s="2145">
        <v>0</v>
      </c>
      <c r="AM62" s="2145">
        <v>538.09382462910719</v>
      </c>
      <c r="AN62" s="2145"/>
      <c r="AO62" s="2145">
        <v>837.79030381925065</v>
      </c>
      <c r="AP62" s="2145">
        <v>0</v>
      </c>
      <c r="AQ62" s="2145">
        <v>837.79030381925065</v>
      </c>
      <c r="AR62" s="2145"/>
      <c r="AS62" s="2145">
        <v>1180.8288792270471</v>
      </c>
      <c r="AT62" s="2145">
        <v>0</v>
      </c>
      <c r="AU62" s="2145">
        <v>1180.8288792270471</v>
      </c>
      <c r="AV62" s="2145"/>
      <c r="AW62" s="2145">
        <v>865.98344257543988</v>
      </c>
      <c r="AX62" s="2145">
        <v>637.83836286592293</v>
      </c>
      <c r="AY62" s="2145">
        <v>28.790451647695701</v>
      </c>
      <c r="AZ62" s="2145">
        <v>50.461361646731085</v>
      </c>
      <c r="BA62" s="2145">
        <v>31.688540426383668</v>
      </c>
      <c r="BB62" s="2145">
        <v>1614.7621591621735</v>
      </c>
      <c r="BC62" s="2145"/>
      <c r="BD62" s="2145">
        <v>8055.0233065208704</v>
      </c>
      <c r="BE62" s="2145">
        <v>8364.3105199388192</v>
      </c>
      <c r="BF62" s="2145">
        <v>1277.7843932662342</v>
      </c>
      <c r="BG62" s="2145">
        <v>405.88362940670675</v>
      </c>
      <c r="BH62" s="2145">
        <v>197.69107626183967</v>
      </c>
      <c r="BI62" s="2145">
        <v>18300.692925394473</v>
      </c>
    </row>
    <row r="63" spans="1:61" ht="13.5" thickTop="1">
      <c r="A63" s="2102"/>
      <c r="B63" s="2102"/>
      <c r="C63" s="2108"/>
      <c r="D63" s="2108"/>
      <c r="E63" s="2106"/>
      <c r="F63" s="2108"/>
      <c r="G63" s="2108"/>
      <c r="H63" s="2108"/>
      <c r="I63" s="2108"/>
      <c r="J63" s="2108"/>
      <c r="K63" s="2108"/>
      <c r="L63" s="2108"/>
      <c r="M63" s="2106"/>
      <c r="N63" s="2108"/>
      <c r="O63" s="2108"/>
      <c r="P63" s="2108"/>
      <c r="Q63" s="2108"/>
      <c r="R63" s="2108"/>
      <c r="S63" s="2108"/>
      <c r="T63" s="2108"/>
      <c r="U63" s="2106"/>
      <c r="V63" s="2108"/>
      <c r="W63" s="2108"/>
      <c r="X63" s="2108"/>
      <c r="Y63" s="2108"/>
      <c r="Z63" s="2108"/>
      <c r="AA63" s="2108"/>
      <c r="AB63" s="2106"/>
      <c r="AC63" s="2108"/>
      <c r="AD63" s="2108"/>
      <c r="AE63" s="2108"/>
      <c r="AF63" s="2106"/>
      <c r="AG63" s="2106"/>
      <c r="AH63" s="2108"/>
      <c r="AI63" s="2108"/>
      <c r="AJ63" s="2106"/>
      <c r="AK63" s="2108"/>
      <c r="AL63" s="2108"/>
      <c r="AM63" s="2108"/>
      <c r="AN63" s="2108"/>
      <c r="AO63" s="2106"/>
      <c r="AP63" s="2108"/>
      <c r="AQ63" s="2108"/>
      <c r="AR63" s="2108"/>
      <c r="AS63" s="2106"/>
    </row>
    <row r="64" spans="1:61">
      <c r="A64" s="2110" t="s">
        <v>1978</v>
      </c>
    </row>
    <row r="65" spans="1:1">
      <c r="A65" s="2113" t="s">
        <v>1979</v>
      </c>
    </row>
    <row r="66" spans="1:1">
      <c r="A66" s="2113" t="s">
        <v>1980</v>
      </c>
    </row>
    <row r="68" spans="1:1">
      <c r="A68" s="2114" t="s">
        <v>1981</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1" customWidth="1"/>
    <col min="2" max="2" width="11.28515625" style="1601" customWidth="1"/>
    <col min="3" max="3" width="11.5703125" style="1601" customWidth="1"/>
    <col min="4" max="8" width="10.7109375" style="1601" customWidth="1"/>
    <col min="9" max="9" width="29.140625" style="1601" customWidth="1"/>
    <col min="10" max="10" width="1.7109375" style="1601" customWidth="1"/>
    <col min="11" max="11" width="11" style="1601" customWidth="1"/>
    <col min="12" max="12" width="11.28515625" style="1601" customWidth="1"/>
    <col min="13" max="13" width="3.140625" style="1601" customWidth="1"/>
    <col min="14" max="14" width="7.5703125" style="1601" customWidth="1"/>
    <col min="15" max="15" width="8.42578125" style="1601" customWidth="1"/>
    <col min="16" max="17" width="4.5703125" style="1601" bestFit="1" customWidth="1"/>
    <col min="18" max="18" width="2.42578125" style="1601" customWidth="1"/>
    <col min="19" max="19" width="11.42578125" style="1601"/>
    <col min="20" max="20" width="1.28515625" style="1601" customWidth="1"/>
    <col min="21" max="21" width="11.42578125" style="1601"/>
    <col min="22" max="22" width="2.42578125" style="1601" customWidth="1"/>
    <col min="23" max="23" width="11.42578125" style="1601" customWidth="1"/>
    <col min="24" max="24" width="1.42578125" style="1601" customWidth="1"/>
    <col min="25" max="25" width="11.42578125" style="1601"/>
    <col min="26" max="26" width="1.85546875" style="1601" customWidth="1"/>
    <col min="27" max="27" width="11.42578125" style="1601"/>
    <col min="28" max="28" width="1.42578125" style="1601" customWidth="1"/>
    <col min="29" max="29" width="11.42578125" style="1601"/>
    <col min="30" max="30" width="1.85546875" style="1601" customWidth="1"/>
    <col min="31" max="31" width="11.42578125" style="1601"/>
    <col min="32" max="32" width="1.5703125" style="1601" customWidth="1"/>
    <col min="33" max="33" width="11.42578125" style="1601"/>
    <col min="34" max="34" width="2.5703125" style="1601" customWidth="1"/>
    <col min="35" max="16384" width="11.42578125" style="1601"/>
  </cols>
  <sheetData>
    <row r="1" spans="1:42" ht="18.75" customHeight="1">
      <c r="A1" s="1600" t="s">
        <v>1893</v>
      </c>
    </row>
    <row r="2" spans="1:42" ht="13.5" customHeight="1" thickBot="1">
      <c r="A2" s="1602" t="s">
        <v>0</v>
      </c>
      <c r="B2" s="1603"/>
      <c r="C2" s="1603"/>
      <c r="D2" s="1603"/>
      <c r="E2" s="1603"/>
      <c r="F2" s="1603"/>
      <c r="G2" s="1603"/>
      <c r="H2" s="1603"/>
      <c r="I2" s="1603"/>
      <c r="J2" s="1603"/>
      <c r="K2" s="1603"/>
      <c r="L2" s="1604" t="s">
        <v>113</v>
      </c>
      <c r="M2" s="1605"/>
    </row>
    <row r="3" spans="1:42" s="1607" customFormat="1" ht="15" customHeight="1" thickTop="1">
      <c r="A3" s="1606"/>
      <c r="B3" s="2408" t="s">
        <v>82</v>
      </c>
      <c r="C3" s="2408"/>
      <c r="D3" s="2408"/>
      <c r="E3" s="2408"/>
      <c r="F3" s="2408"/>
      <c r="G3" s="2408"/>
      <c r="H3" s="2408"/>
      <c r="I3" s="2408"/>
      <c r="J3" s="253"/>
      <c r="K3" s="2408" t="s">
        <v>1567</v>
      </c>
      <c r="L3" s="2408"/>
      <c r="M3" s="733"/>
    </row>
    <row r="4" spans="1:42" s="1607" customFormat="1" ht="14.25">
      <c r="A4" s="1608"/>
      <c r="B4" s="9">
        <v>2000</v>
      </c>
      <c r="C4" s="9">
        <v>2010</v>
      </c>
      <c r="D4" s="9">
        <v>2011</v>
      </c>
      <c r="E4" s="9">
        <v>2012</v>
      </c>
      <c r="F4" s="9">
        <v>2013</v>
      </c>
      <c r="G4" s="9">
        <v>2014</v>
      </c>
      <c r="H4" s="9">
        <v>2015</v>
      </c>
      <c r="I4" s="1102" t="s">
        <v>1499</v>
      </c>
      <c r="J4" s="9"/>
      <c r="K4" s="2173" t="s">
        <v>2033</v>
      </c>
      <c r="L4" s="2173" t="s">
        <v>2034</v>
      </c>
      <c r="M4" s="253"/>
    </row>
    <row r="5" spans="1:42" ht="15" customHeight="1">
      <c r="A5" s="300" t="s">
        <v>1568</v>
      </c>
      <c r="B5" s="1609">
        <v>8.0896291196699632</v>
      </c>
      <c r="C5" s="1610">
        <v>6.3697443189990217</v>
      </c>
      <c r="D5" s="1611">
        <v>6.1351796030867769</v>
      </c>
      <c r="E5" s="1611">
        <v>6.1633266110647531</v>
      </c>
      <c r="F5" s="1611">
        <v>6.2605508567143318</v>
      </c>
      <c r="G5" s="1611">
        <v>5.6240022314579425</v>
      </c>
      <c r="H5" s="1611">
        <v>5.6699981127662484</v>
      </c>
      <c r="I5" s="1612">
        <v>-2.4196310069037148</v>
      </c>
      <c r="J5" s="1612"/>
      <c r="K5" s="1612">
        <v>1.8790706813810054</v>
      </c>
      <c r="L5" s="1612">
        <v>-4.2987016882847202</v>
      </c>
      <c r="M5" s="1612"/>
      <c r="N5" s="1614"/>
      <c r="O5" s="1614"/>
      <c r="P5" s="1614"/>
      <c r="Q5" s="1614"/>
    </row>
    <row r="6" spans="1:42" ht="15" customHeight="1">
      <c r="A6" s="300" t="s">
        <v>1569</v>
      </c>
      <c r="B6" s="1609">
        <v>12.241045863401755</v>
      </c>
      <c r="C6" s="1615">
        <v>13.220321624013136</v>
      </c>
      <c r="D6" s="1611">
        <v>13.019347419705181</v>
      </c>
      <c r="E6" s="1611">
        <v>13.199157395922391</v>
      </c>
      <c r="F6" s="1611">
        <v>13.513223684354077</v>
      </c>
      <c r="G6" s="1611">
        <v>12.432275604452167</v>
      </c>
      <c r="H6" s="1611">
        <v>12.630694812628223</v>
      </c>
      <c r="I6" s="1612">
        <v>0.38964894922646742</v>
      </c>
      <c r="J6" s="1612"/>
      <c r="K6" s="1612">
        <v>5.3730899957789013</v>
      </c>
      <c r="L6" s="1612">
        <v>-4.9834410465524339</v>
      </c>
      <c r="M6" s="1612"/>
    </row>
    <row r="7" spans="1:42" ht="15" customHeight="1">
      <c r="A7" s="300" t="s">
        <v>1570</v>
      </c>
      <c r="B7" s="1609">
        <v>20.330674983071717</v>
      </c>
      <c r="C7" s="1616">
        <v>19.590065943012156</v>
      </c>
      <c r="D7" s="1609">
        <v>19.154527022791957</v>
      </c>
      <c r="E7" s="1609">
        <v>19.362484006987145</v>
      </c>
      <c r="F7" s="1609">
        <v>19.773774541068409</v>
      </c>
      <c r="G7" s="1609">
        <v>18.056277835910109</v>
      </c>
      <c r="H7" s="1609">
        <v>18.300692925394472</v>
      </c>
      <c r="I7" s="1612">
        <v>-2.0299820576772447</v>
      </c>
      <c r="J7" s="1612"/>
      <c r="K7" s="1612">
        <v>7.2521606771599068</v>
      </c>
      <c r="L7" s="1612">
        <v>-9.2821427348371515</v>
      </c>
      <c r="M7" s="1612"/>
    </row>
    <row r="8" spans="1:42" ht="15" customHeight="1">
      <c r="A8" s="300" t="s">
        <v>1571</v>
      </c>
      <c r="B8" s="1617">
        <v>1.2162124094219899</v>
      </c>
      <c r="C8" s="1618">
        <v>0.98688473202562788</v>
      </c>
      <c r="D8" s="1619">
        <v>0.91687101478345334</v>
      </c>
      <c r="E8" s="1619">
        <v>0.95484296568190929</v>
      </c>
      <c r="F8" s="1619">
        <v>1.0126416082869698</v>
      </c>
      <c r="G8" s="1619">
        <v>1.0064642712130987</v>
      </c>
      <c r="H8" s="1619">
        <v>1.1025824245572067</v>
      </c>
      <c r="I8" s="1620">
        <v>-0.11362998486478326</v>
      </c>
      <c r="J8" s="220"/>
      <c r="K8" s="1620">
        <v>0.180853941121633</v>
      </c>
      <c r="L8" s="1620">
        <v>-0.29448392598641626</v>
      </c>
      <c r="M8" s="220"/>
    </row>
    <row r="9" spans="1:42" ht="13.5" customHeight="1" thickBot="1">
      <c r="A9" s="1621" t="s">
        <v>1572</v>
      </c>
      <c r="B9" s="1622">
        <v>21.546887392493705</v>
      </c>
      <c r="C9" s="1623">
        <v>20.576950675037786</v>
      </c>
      <c r="D9" s="1622">
        <v>20.07139803757541</v>
      </c>
      <c r="E9" s="1622">
        <v>20.317326972669054</v>
      </c>
      <c r="F9" s="1622">
        <v>20.786416149355379</v>
      </c>
      <c r="G9" s="1622">
        <v>19.062742107123206</v>
      </c>
      <c r="H9" s="1622">
        <v>19.403275349951677</v>
      </c>
      <c r="I9" s="1624">
        <v>-2.1436120425420278</v>
      </c>
      <c r="J9" s="220"/>
      <c r="K9" s="1625">
        <v>7.4330146182815398</v>
      </c>
      <c r="L9" s="1625">
        <v>-9.5766266608235675</v>
      </c>
      <c r="M9" s="220"/>
    </row>
    <row r="10" spans="1:42" ht="15" customHeight="1" thickTop="1">
      <c r="B10" s="1626"/>
      <c r="C10" s="1626"/>
      <c r="D10" s="1626"/>
      <c r="E10" s="1626"/>
      <c r="F10" s="1626"/>
      <c r="G10" s="1626"/>
      <c r="H10" s="1626"/>
      <c r="I10" s="23"/>
      <c r="J10" s="23"/>
      <c r="K10" s="23"/>
      <c r="L10" s="23"/>
      <c r="M10" s="23"/>
      <c r="AM10" s="1613"/>
      <c r="AN10" s="1613"/>
      <c r="AO10" s="1613"/>
      <c r="AP10" s="1613"/>
    </row>
    <row r="11" spans="1:42" ht="15" customHeight="1">
      <c r="A11" s="1627"/>
      <c r="B11" s="1628"/>
      <c r="C11" s="1628"/>
      <c r="D11" s="1628"/>
      <c r="E11" s="1628"/>
      <c r="F11" s="1628"/>
      <c r="G11" s="1628"/>
      <c r="H11" s="1628"/>
      <c r="I11" s="23"/>
      <c r="J11" s="1628"/>
      <c r="K11" s="1628"/>
      <c r="L11" s="1628"/>
      <c r="M11" s="1628"/>
    </row>
    <row r="12" spans="1:42" ht="15" customHeight="1">
      <c r="A12" s="2174" t="s">
        <v>2035</v>
      </c>
      <c r="K12" s="1629"/>
      <c r="L12" s="1629"/>
      <c r="M12" s="1629"/>
      <c r="AM12" s="1613"/>
      <c r="AN12" s="1613"/>
      <c r="AO12" s="1613"/>
      <c r="AP12" s="1613"/>
    </row>
    <row r="13" spans="1:42" ht="15" customHeight="1">
      <c r="A13" s="2174" t="s">
        <v>88</v>
      </c>
      <c r="B13" s="1629"/>
      <c r="C13" s="1629"/>
      <c r="D13" s="1629"/>
      <c r="E13" s="1629"/>
      <c r="F13" s="1629"/>
      <c r="G13" s="1629"/>
      <c r="H13" s="1629"/>
      <c r="AM13" s="1613"/>
      <c r="AN13" s="1613"/>
      <c r="AO13" s="1613"/>
      <c r="AP13" s="1613"/>
    </row>
    <row r="14" spans="1:42" ht="15" customHeight="1">
      <c r="B14" s="1630"/>
      <c r="C14" s="1630"/>
      <c r="D14" s="1630"/>
      <c r="E14" s="1629"/>
      <c r="F14" s="1629"/>
      <c r="G14" s="1629"/>
      <c r="H14" s="1629"/>
      <c r="AM14" s="1613"/>
      <c r="AN14" s="1613"/>
      <c r="AO14" s="1613"/>
      <c r="AP14" s="1613"/>
    </row>
    <row r="15" spans="1:42" ht="15" customHeight="1">
      <c r="A15" s="60" t="s">
        <v>6</v>
      </c>
      <c r="B15" s="296"/>
      <c r="C15" s="296"/>
      <c r="D15" s="296"/>
      <c r="E15" s="1631"/>
      <c r="F15" s="1631"/>
      <c r="G15" s="1631"/>
      <c r="H15" s="1631"/>
      <c r="AM15" s="1613"/>
      <c r="AN15" s="1613"/>
      <c r="AO15" s="1613"/>
      <c r="AP15" s="1613"/>
    </row>
    <row r="16" spans="1:42" ht="15" customHeight="1">
      <c r="A16" s="1632" t="s">
        <v>7</v>
      </c>
      <c r="B16" s="296"/>
      <c r="C16" s="296"/>
      <c r="D16" s="296"/>
      <c r="E16" s="296"/>
      <c r="F16" s="296"/>
      <c r="G16" s="296"/>
      <c r="H16" s="296"/>
      <c r="AM16" s="1613"/>
      <c r="AN16" s="1613"/>
      <c r="AO16" s="1613"/>
      <c r="AP16" s="1613"/>
    </row>
    <row r="17" spans="1:42" ht="15" customHeight="1">
      <c r="B17" s="1629"/>
      <c r="C17" s="1633"/>
      <c r="D17" s="1633"/>
      <c r="E17" s="1633"/>
      <c r="F17" s="1633"/>
      <c r="G17" s="1633"/>
      <c r="H17" s="1633"/>
      <c r="AM17" s="1613"/>
      <c r="AN17" s="1613"/>
      <c r="AO17" s="1613"/>
      <c r="AP17" s="1613"/>
    </row>
    <row r="18" spans="1:42" ht="15" customHeight="1">
      <c r="A18" s="1634" t="s">
        <v>8</v>
      </c>
      <c r="B18" s="1629"/>
      <c r="C18" s="1633"/>
      <c r="D18" s="1633"/>
      <c r="E18" s="1633"/>
      <c r="F18" s="1633"/>
      <c r="G18" s="1633"/>
      <c r="H18" s="1633"/>
      <c r="AM18" s="1613"/>
      <c r="AN18" s="1613"/>
      <c r="AO18" s="1613"/>
      <c r="AP18" s="1613"/>
    </row>
    <row r="19" spans="1:42">
      <c r="A19" s="116" t="s">
        <v>1915</v>
      </c>
      <c r="B19" s="1629"/>
      <c r="C19" s="1633"/>
      <c r="D19" s="1633"/>
      <c r="E19" s="1633"/>
      <c r="F19" s="1633"/>
      <c r="G19" s="1633"/>
      <c r="H19" s="1633"/>
      <c r="AM19" s="1613"/>
      <c r="AN19" s="1613"/>
      <c r="AO19" s="1613"/>
      <c r="AP19" s="1613"/>
    </row>
    <row r="20" spans="1:42">
      <c r="A20" s="116" t="s">
        <v>1573</v>
      </c>
      <c r="C20" s="1629"/>
      <c r="D20" s="1629"/>
      <c r="E20" s="1629"/>
      <c r="F20" s="1629"/>
      <c r="G20" s="1629"/>
      <c r="H20" s="1629"/>
      <c r="AM20" s="1613"/>
      <c r="AN20" s="1613"/>
      <c r="AO20" s="1613"/>
      <c r="AP20" s="1613"/>
    </row>
    <row r="21" spans="1:42">
      <c r="C21" s="1629"/>
      <c r="D21" s="1629"/>
      <c r="E21" s="1629"/>
      <c r="F21" s="1629"/>
      <c r="G21" s="1629"/>
      <c r="H21" s="1629"/>
      <c r="AM21" s="1613"/>
      <c r="AN21" s="1613"/>
      <c r="AO21" s="1613"/>
      <c r="AP21" s="1613"/>
    </row>
    <row r="22" spans="1:42">
      <c r="C22" s="1629"/>
      <c r="D22" s="1629"/>
      <c r="E22" s="1629"/>
      <c r="F22" s="1629"/>
      <c r="G22" s="1629"/>
      <c r="H22" s="1629"/>
      <c r="AM22" s="1613"/>
      <c r="AN22" s="1613"/>
      <c r="AO22" s="1613"/>
      <c r="AP22" s="1613"/>
    </row>
    <row r="23" spans="1:42">
      <c r="C23" s="1629"/>
      <c r="D23" s="1629"/>
      <c r="E23" s="1629"/>
      <c r="F23" s="1629"/>
      <c r="G23" s="1629"/>
      <c r="H23" s="1629"/>
      <c r="AM23" s="1613"/>
      <c r="AN23" s="1613"/>
      <c r="AO23" s="1613"/>
      <c r="AP23" s="1613"/>
    </row>
    <row r="24" spans="1:42">
      <c r="C24" s="1629"/>
      <c r="D24" s="1629"/>
      <c r="E24" s="1629"/>
      <c r="F24" s="1629"/>
      <c r="G24" s="1629"/>
      <c r="H24" s="1629"/>
      <c r="AM24" s="1613"/>
      <c r="AN24" s="1613"/>
      <c r="AO24" s="1613"/>
      <c r="AP24" s="1613"/>
    </row>
    <row r="25" spans="1:42">
      <c r="C25" s="1629"/>
      <c r="D25" s="1629"/>
      <c r="E25" s="1629"/>
      <c r="F25" s="1629"/>
      <c r="G25" s="1629"/>
      <c r="H25" s="1629"/>
      <c r="AM25" s="1613"/>
      <c r="AN25" s="1613"/>
      <c r="AO25" s="1613"/>
      <c r="AP25" s="1613"/>
    </row>
    <row r="26" spans="1:42">
      <c r="C26" s="1629"/>
      <c r="D26" s="1629"/>
      <c r="E26" s="1629"/>
      <c r="F26" s="1629"/>
      <c r="G26" s="1629"/>
      <c r="H26" s="1629"/>
      <c r="AM26" s="1613"/>
      <c r="AN26" s="1613"/>
      <c r="AO26" s="1613"/>
      <c r="AP26" s="1613"/>
    </row>
    <row r="27" spans="1:42">
      <c r="C27" s="1629"/>
      <c r="D27" s="1629"/>
      <c r="E27" s="1629"/>
      <c r="F27" s="1629"/>
      <c r="G27" s="1629"/>
      <c r="H27" s="1629"/>
      <c r="AM27" s="1613"/>
      <c r="AN27" s="1613"/>
      <c r="AO27" s="1613"/>
      <c r="AP27" s="1613"/>
    </row>
    <row r="28" spans="1:42">
      <c r="C28" s="1613"/>
      <c r="D28" s="1613"/>
      <c r="E28" s="1613"/>
      <c r="F28" s="1613"/>
      <c r="G28" s="1613"/>
      <c r="H28" s="1613"/>
    </row>
    <row r="29" spans="1:42">
      <c r="C29" s="1629"/>
      <c r="D29" s="1629"/>
      <c r="E29" s="1629"/>
      <c r="F29" s="1629"/>
      <c r="G29" s="1629"/>
      <c r="H29" s="1629"/>
    </row>
    <row r="30" spans="1:42">
      <c r="C30" s="1629"/>
      <c r="D30" s="1629"/>
      <c r="E30" s="1629"/>
      <c r="F30" s="1629"/>
      <c r="G30" s="1629"/>
      <c r="H30" s="1629"/>
      <c r="N30" s="1629"/>
      <c r="O30" s="1629"/>
      <c r="P30" s="1629"/>
      <c r="Q30" s="1629"/>
      <c r="R30" s="1629"/>
      <c r="S30" s="1629"/>
      <c r="T30" s="1629"/>
      <c r="U30" s="1629"/>
      <c r="V30" s="1629"/>
      <c r="W30" s="1629"/>
      <c r="X30" s="1629"/>
      <c r="Y30" s="1629"/>
      <c r="Z30" s="1629"/>
      <c r="AA30" s="1629"/>
      <c r="AB30" s="1629"/>
      <c r="AC30" s="1629"/>
      <c r="AD30" s="1629"/>
      <c r="AE30" s="1629"/>
    </row>
    <row r="31" spans="1:42">
      <c r="N31" s="1629"/>
      <c r="O31" s="1629"/>
      <c r="P31" s="1629"/>
      <c r="Q31" s="1629"/>
      <c r="R31" s="1629"/>
      <c r="S31" s="1629"/>
      <c r="T31" s="1629"/>
      <c r="U31" s="1629"/>
      <c r="V31" s="1629"/>
      <c r="W31" s="1629"/>
      <c r="X31" s="1629"/>
      <c r="Y31" s="1629"/>
      <c r="Z31" s="1629"/>
      <c r="AA31" s="1629"/>
      <c r="AB31" s="1629"/>
      <c r="AC31" s="1629"/>
      <c r="AD31" s="1629"/>
      <c r="AE31" s="1629"/>
    </row>
    <row r="32" spans="1:42">
      <c r="N32" s="1629"/>
      <c r="O32" s="1629"/>
      <c r="P32" s="1629"/>
      <c r="Q32" s="1629"/>
      <c r="R32" s="1629"/>
      <c r="S32" s="1629"/>
      <c r="T32" s="1629"/>
      <c r="U32" s="1629"/>
      <c r="V32" s="1629"/>
      <c r="W32" s="1629"/>
      <c r="X32" s="1629"/>
      <c r="Y32" s="1629"/>
      <c r="Z32" s="1629"/>
      <c r="AA32" s="1629"/>
      <c r="AB32" s="1629"/>
      <c r="AC32" s="1629"/>
      <c r="AD32" s="1629"/>
      <c r="AE32" s="1629"/>
    </row>
    <row r="33" spans="14:31">
      <c r="N33" s="1629"/>
      <c r="O33" s="1629"/>
      <c r="P33" s="1629"/>
      <c r="Q33" s="1629"/>
      <c r="R33" s="1629"/>
      <c r="S33" s="1629"/>
      <c r="T33" s="1629"/>
      <c r="U33" s="1629"/>
      <c r="V33" s="1629"/>
      <c r="W33" s="1629"/>
      <c r="X33" s="1629"/>
      <c r="Y33" s="1629"/>
      <c r="Z33" s="1629"/>
      <c r="AA33" s="1629"/>
      <c r="AB33" s="1629"/>
      <c r="AC33" s="1629"/>
      <c r="AD33" s="1629"/>
      <c r="AE33" s="1629"/>
    </row>
    <row r="34" spans="14:31">
      <c r="N34" s="1629"/>
      <c r="O34" s="1629"/>
      <c r="P34" s="1629"/>
      <c r="Q34" s="1629"/>
      <c r="R34" s="1629"/>
      <c r="S34" s="1629"/>
      <c r="T34" s="1629"/>
      <c r="U34" s="1629"/>
      <c r="V34" s="1629"/>
      <c r="W34" s="1629"/>
      <c r="X34" s="1629"/>
      <c r="Y34" s="1629"/>
      <c r="Z34" s="1629"/>
      <c r="AA34" s="1629"/>
      <c r="AB34" s="1629"/>
      <c r="AC34" s="1629"/>
      <c r="AD34" s="1629"/>
      <c r="AE34" s="1629"/>
    </row>
    <row r="35" spans="14:31">
      <c r="N35" s="1629"/>
      <c r="O35" s="1629"/>
      <c r="P35" s="1629"/>
      <c r="Q35" s="1629"/>
      <c r="R35" s="1629"/>
      <c r="S35" s="1629"/>
      <c r="T35" s="1629"/>
      <c r="U35" s="1629"/>
      <c r="V35" s="1629"/>
      <c r="W35" s="1629"/>
      <c r="X35" s="1629"/>
      <c r="Y35" s="1629"/>
      <c r="Z35" s="1629"/>
      <c r="AA35" s="1629"/>
      <c r="AB35" s="1629"/>
      <c r="AC35" s="1629"/>
      <c r="AD35" s="1629"/>
      <c r="AE35" s="1629"/>
    </row>
    <row r="36" spans="14:31">
      <c r="N36" s="1629"/>
      <c r="O36" s="1629"/>
      <c r="P36" s="1629"/>
      <c r="Q36" s="1629"/>
      <c r="R36" s="1629"/>
      <c r="S36" s="1629"/>
      <c r="T36" s="1629"/>
      <c r="U36" s="1629"/>
      <c r="V36" s="1629"/>
      <c r="W36" s="1629"/>
      <c r="X36" s="1629"/>
      <c r="Y36" s="1629"/>
      <c r="Z36" s="1629"/>
      <c r="AA36" s="1629"/>
      <c r="AB36" s="1629"/>
      <c r="AC36" s="1629"/>
      <c r="AD36" s="1629"/>
      <c r="AE36" s="1629"/>
    </row>
    <row r="37" spans="14:31">
      <c r="N37" s="1629"/>
      <c r="O37" s="1629"/>
      <c r="P37" s="1629"/>
      <c r="Q37" s="1629"/>
      <c r="R37" s="1629"/>
      <c r="S37" s="1629"/>
      <c r="T37" s="1629"/>
      <c r="U37" s="1629"/>
      <c r="V37" s="1629"/>
      <c r="W37" s="1629"/>
      <c r="X37" s="1629"/>
      <c r="Y37" s="1629"/>
      <c r="Z37" s="1629"/>
      <c r="AA37" s="1629"/>
      <c r="AB37" s="1629"/>
      <c r="AC37" s="1629"/>
      <c r="AD37" s="1629"/>
      <c r="AE37" s="1629"/>
    </row>
    <row r="38" spans="14:31" ht="11.45" customHeight="1">
      <c r="N38" s="1629"/>
      <c r="O38" s="1629"/>
      <c r="P38" s="1629"/>
      <c r="Q38" s="1629"/>
      <c r="R38" s="1629"/>
      <c r="S38" s="1629"/>
      <c r="T38" s="1629"/>
      <c r="U38" s="1629"/>
      <c r="V38" s="1629"/>
      <c r="W38" s="1629"/>
      <c r="X38" s="1629"/>
      <c r="Y38" s="1629"/>
      <c r="Z38" s="1629"/>
      <c r="AA38" s="1629"/>
      <c r="AB38" s="1629"/>
      <c r="AC38" s="1629"/>
      <c r="AD38" s="1629"/>
      <c r="AE38" s="1629"/>
    </row>
    <row r="39" spans="14:31">
      <c r="N39" s="1629"/>
      <c r="O39" s="1629"/>
      <c r="P39" s="1629"/>
      <c r="Q39" s="1629"/>
      <c r="R39" s="1629"/>
      <c r="S39" s="1629"/>
      <c r="T39" s="1629"/>
      <c r="U39" s="1629"/>
      <c r="V39" s="1629"/>
      <c r="W39" s="1629"/>
      <c r="X39" s="1629"/>
      <c r="Y39" s="1629"/>
      <c r="Z39" s="1629"/>
      <c r="AA39" s="1629"/>
      <c r="AB39" s="1629"/>
      <c r="AC39" s="1629"/>
      <c r="AD39" s="1629"/>
      <c r="AE39" s="1629"/>
    </row>
    <row r="40" spans="14:31">
      <c r="N40" s="1629"/>
      <c r="O40" s="1629"/>
      <c r="P40" s="1629"/>
      <c r="Q40" s="1629"/>
      <c r="R40" s="1629"/>
      <c r="S40" s="1629"/>
      <c r="T40" s="1629"/>
      <c r="U40" s="1629"/>
      <c r="V40" s="1629"/>
      <c r="W40" s="1629"/>
      <c r="X40" s="1629"/>
      <c r="Y40" s="1629"/>
      <c r="Z40" s="1629"/>
      <c r="AA40" s="1629"/>
      <c r="AB40" s="1629"/>
      <c r="AC40" s="1629"/>
      <c r="AD40" s="1629"/>
      <c r="AE40" s="1629"/>
    </row>
    <row r="41" spans="14:31">
      <c r="N41" s="1629"/>
      <c r="O41" s="1629"/>
      <c r="P41" s="1629"/>
      <c r="Q41" s="1629"/>
      <c r="R41" s="1629"/>
      <c r="S41" s="1629"/>
      <c r="T41" s="1629"/>
      <c r="U41" s="1629"/>
      <c r="V41" s="1629"/>
      <c r="W41" s="1629"/>
      <c r="X41" s="1629"/>
      <c r="Y41" s="1629"/>
      <c r="Z41" s="1629"/>
      <c r="AA41" s="1629"/>
      <c r="AB41" s="1629"/>
      <c r="AC41" s="1629"/>
      <c r="AD41" s="1629"/>
      <c r="AE41" s="1629"/>
    </row>
    <row r="42" spans="14:31">
      <c r="N42" s="1629"/>
      <c r="O42" s="1629"/>
      <c r="P42" s="1629"/>
      <c r="Q42" s="1629"/>
      <c r="R42" s="1629"/>
      <c r="S42" s="1629"/>
      <c r="T42" s="1629"/>
      <c r="U42" s="1629"/>
      <c r="V42" s="1629"/>
      <c r="W42" s="1629"/>
      <c r="X42" s="1629"/>
      <c r="Y42" s="1629"/>
      <c r="Z42" s="1629"/>
      <c r="AA42" s="1629"/>
      <c r="AB42" s="1629"/>
      <c r="AC42" s="1629"/>
      <c r="AD42" s="1629"/>
      <c r="AE42" s="1629"/>
    </row>
    <row r="43" spans="14:31">
      <c r="N43" s="1629"/>
      <c r="O43" s="1629"/>
      <c r="P43" s="1629"/>
      <c r="Q43" s="1629"/>
      <c r="R43" s="1629"/>
      <c r="S43" s="1629"/>
      <c r="T43" s="1629"/>
      <c r="U43" s="1629"/>
      <c r="V43" s="1629"/>
      <c r="W43" s="1629"/>
      <c r="X43" s="1629"/>
      <c r="Y43" s="1629"/>
      <c r="Z43" s="1629"/>
      <c r="AA43" s="1629"/>
      <c r="AB43" s="1629"/>
      <c r="AC43" s="1629"/>
      <c r="AD43" s="1629"/>
      <c r="AE43" s="1629"/>
    </row>
    <row r="44" spans="14:31">
      <c r="N44" s="1629"/>
      <c r="O44" s="1629"/>
      <c r="P44" s="1629"/>
      <c r="Q44" s="1629"/>
      <c r="R44" s="1629"/>
      <c r="S44" s="1629"/>
      <c r="T44" s="1629"/>
      <c r="U44" s="1629"/>
      <c r="V44" s="1629"/>
      <c r="W44" s="1629"/>
      <c r="X44" s="1629"/>
      <c r="Y44" s="1629"/>
      <c r="Z44" s="1629"/>
      <c r="AA44" s="1629"/>
      <c r="AB44" s="1629"/>
      <c r="AC44" s="1629"/>
      <c r="AD44" s="1629"/>
      <c r="AE44" s="1629"/>
    </row>
    <row r="45" spans="14:31">
      <c r="N45" s="1629"/>
      <c r="O45" s="1629"/>
      <c r="P45" s="1629"/>
      <c r="Q45" s="1629"/>
      <c r="R45" s="1629"/>
      <c r="S45" s="1629"/>
      <c r="T45" s="1629"/>
      <c r="U45" s="1629"/>
      <c r="V45" s="1629"/>
      <c r="W45" s="1629"/>
      <c r="X45" s="1629"/>
      <c r="Y45" s="1629"/>
      <c r="Z45" s="1629"/>
      <c r="AA45" s="1629"/>
      <c r="AB45" s="1629"/>
      <c r="AC45" s="1629"/>
      <c r="AD45" s="1629"/>
      <c r="AE45" s="1629"/>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05" customWidth="1"/>
    <col min="2" max="2" width="12.85546875" style="1672" bestFit="1" customWidth="1"/>
    <col min="3" max="3" width="10.85546875" style="1672" bestFit="1" customWidth="1"/>
    <col min="4" max="4" width="10.42578125" style="1672" bestFit="1" customWidth="1"/>
    <col min="5" max="5" width="9.140625" style="1672" bestFit="1" customWidth="1"/>
    <col min="6" max="6" width="2.140625" style="1672" customWidth="1"/>
    <col min="7" max="7" width="12.85546875" style="1672" bestFit="1" customWidth="1"/>
    <col min="8" max="8" width="10.85546875" style="1672" bestFit="1" customWidth="1"/>
    <col min="9" max="9" width="12" style="1672" customWidth="1"/>
    <col min="10" max="10" width="9" style="1672" customWidth="1"/>
    <col min="11" max="11" width="2" style="1672" customWidth="1"/>
    <col min="12" max="12" width="12.85546875" style="1672" bestFit="1" customWidth="1"/>
    <col min="13" max="13" width="10.85546875" style="1672" bestFit="1" customWidth="1"/>
    <col min="14" max="14" width="11.42578125" style="1672" customWidth="1"/>
    <col min="15" max="15" width="10.85546875" style="1672" customWidth="1"/>
    <col min="16" max="16" width="2.140625" style="1672" customWidth="1"/>
    <col min="17" max="17" width="12.85546875" style="1672" bestFit="1" customWidth="1"/>
    <col min="18" max="18" width="10.85546875" style="1672" bestFit="1" customWidth="1"/>
    <col min="19" max="19" width="11.7109375" style="1672" customWidth="1"/>
    <col min="20" max="20" width="9.5703125" style="1672" bestFit="1" customWidth="1"/>
    <col min="21" max="21" width="2.140625" style="1672" customWidth="1"/>
    <col min="22" max="22" width="12.85546875" style="1672" bestFit="1" customWidth="1"/>
    <col min="23" max="23" width="10.85546875" style="1672" bestFit="1" customWidth="1"/>
    <col min="24" max="24" width="10" style="1672" bestFit="1" customWidth="1"/>
    <col min="25" max="25" width="10.42578125" style="1672" customWidth="1"/>
    <col min="26" max="26" width="2.140625" style="1672" customWidth="1"/>
    <col min="27" max="27" width="12.85546875" style="1672" bestFit="1" customWidth="1"/>
    <col min="28" max="28" width="10.85546875" style="1672" bestFit="1" customWidth="1"/>
    <col min="29" max="29" width="10.42578125" style="1672" bestFit="1" customWidth="1"/>
    <col min="30" max="30" width="11.140625" style="1672" customWidth="1"/>
    <col min="31" max="40" width="11.42578125" style="1674"/>
    <col min="41" max="16384" width="11.42578125" style="1675"/>
  </cols>
  <sheetData>
    <row r="1" spans="1:40" ht="21" customHeight="1">
      <c r="A1" s="1671" t="s">
        <v>1591</v>
      </c>
      <c r="Q1" s="1673"/>
    </row>
    <row r="2" spans="1:40" ht="16.5" thickBot="1">
      <c r="A2" s="1676"/>
      <c r="B2" s="1677"/>
      <c r="C2" s="1677"/>
      <c r="D2" s="1677"/>
      <c r="E2" s="1677"/>
      <c r="F2" s="1677"/>
      <c r="G2" s="1677"/>
      <c r="H2" s="1677"/>
      <c r="I2" s="1677"/>
      <c r="J2" s="1677"/>
      <c r="K2" s="1677"/>
      <c r="L2" s="1677"/>
      <c r="M2" s="1677"/>
      <c r="N2" s="1677"/>
      <c r="O2" s="1677"/>
      <c r="P2" s="1677"/>
      <c r="Q2" s="1678"/>
      <c r="R2" s="1677"/>
      <c r="S2" s="1677"/>
      <c r="T2" s="1677"/>
      <c r="U2" s="1677"/>
      <c r="V2" s="1677"/>
      <c r="W2" s="1677"/>
      <c r="X2" s="1677"/>
      <c r="Y2" s="1677"/>
      <c r="Z2" s="1677"/>
      <c r="AA2" s="1677"/>
      <c r="AB2" s="1677"/>
      <c r="AC2" s="1677"/>
      <c r="AD2" s="1679" t="s">
        <v>46</v>
      </c>
    </row>
    <row r="3" spans="1:40" ht="15" customHeight="1" thickTop="1">
      <c r="A3" s="1680"/>
      <c r="B3" s="2489" t="s">
        <v>428</v>
      </c>
      <c r="C3" s="2489"/>
      <c r="D3" s="2489"/>
      <c r="E3" s="2489"/>
      <c r="F3" s="1681"/>
      <c r="G3" s="2489" t="s">
        <v>12</v>
      </c>
      <c r="H3" s="2489"/>
      <c r="I3" s="2489"/>
      <c r="J3" s="2489"/>
      <c r="K3" s="1681"/>
      <c r="L3" s="2490" t="s">
        <v>13</v>
      </c>
      <c r="M3" s="2490"/>
      <c r="N3" s="2490"/>
      <c r="O3" s="2490"/>
      <c r="P3" s="1681"/>
      <c r="Q3" s="2489" t="s">
        <v>14</v>
      </c>
      <c r="R3" s="2489"/>
      <c r="S3" s="2489"/>
      <c r="T3" s="2489"/>
      <c r="U3" s="1681"/>
      <c r="V3" s="2491" t="s">
        <v>50</v>
      </c>
      <c r="W3" s="2489"/>
      <c r="X3" s="2489"/>
      <c r="Y3" s="2489"/>
      <c r="Z3" s="1681"/>
      <c r="AA3" s="2489" t="s">
        <v>15</v>
      </c>
      <c r="AB3" s="2489"/>
      <c r="AC3" s="2489"/>
      <c r="AD3" s="2489"/>
    </row>
    <row r="4" spans="1:40" s="1687" customFormat="1" ht="30.75" customHeight="1">
      <c r="A4" s="1682"/>
      <c r="B4" s="1683" t="s">
        <v>1592</v>
      </c>
      <c r="C4" s="1683" t="s">
        <v>1593</v>
      </c>
      <c r="D4" s="1683" t="s">
        <v>1571</v>
      </c>
      <c r="E4" s="1684" t="s">
        <v>15</v>
      </c>
      <c r="F4" s="1685"/>
      <c r="G4" s="1683" t="s">
        <v>1592</v>
      </c>
      <c r="H4" s="1683" t="s">
        <v>1593</v>
      </c>
      <c r="I4" s="1683" t="s">
        <v>1571</v>
      </c>
      <c r="J4" s="1684" t="s">
        <v>15</v>
      </c>
      <c r="K4" s="1685"/>
      <c r="L4" s="1683" t="s">
        <v>1592</v>
      </c>
      <c r="M4" s="1683" t="s">
        <v>1593</v>
      </c>
      <c r="N4" s="1683" t="s">
        <v>1571</v>
      </c>
      <c r="O4" s="1684" t="s">
        <v>15</v>
      </c>
      <c r="P4" s="1685"/>
      <c r="Q4" s="1683" t="s">
        <v>1592</v>
      </c>
      <c r="R4" s="1683" t="s">
        <v>1593</v>
      </c>
      <c r="S4" s="1683" t="s">
        <v>1571</v>
      </c>
      <c r="T4" s="1683" t="s">
        <v>15</v>
      </c>
      <c r="U4" s="1685"/>
      <c r="V4" s="1683" t="s">
        <v>1592</v>
      </c>
      <c r="W4" s="1683" t="s">
        <v>1593</v>
      </c>
      <c r="X4" s="1683" t="s">
        <v>1571</v>
      </c>
      <c r="Y4" s="1683" t="s">
        <v>15</v>
      </c>
      <c r="Z4" s="1685"/>
      <c r="AA4" s="1683" t="s">
        <v>1592</v>
      </c>
      <c r="AB4" s="1683" t="s">
        <v>1593</v>
      </c>
      <c r="AC4" s="1683" t="s">
        <v>1571</v>
      </c>
      <c r="AD4" s="1683" t="s">
        <v>15</v>
      </c>
      <c r="AE4" s="1686"/>
      <c r="AF4" s="1686"/>
      <c r="AG4" s="1686"/>
      <c r="AH4" s="1686"/>
      <c r="AI4" s="1686"/>
      <c r="AJ4" s="1686"/>
      <c r="AK4" s="1686"/>
      <c r="AL4" s="1686"/>
      <c r="AM4" s="1686"/>
      <c r="AN4" s="1686"/>
    </row>
    <row r="5" spans="1:40" ht="15" customHeight="1">
      <c r="A5" s="1688">
        <v>1970</v>
      </c>
      <c r="B5" s="1681">
        <v>5956.5388965282245</v>
      </c>
      <c r="C5" s="1681">
        <v>7265.9546046042296</v>
      </c>
      <c r="D5" s="1681">
        <v>1037.5557492346184</v>
      </c>
      <c r="E5" s="1681">
        <v>14260.049250367072</v>
      </c>
      <c r="F5" s="1681"/>
      <c r="G5" s="1681">
        <v>5879.7857304902427</v>
      </c>
      <c r="H5" s="1681">
        <v>5532.500571116082</v>
      </c>
      <c r="I5" s="1681">
        <v>1883.2185094533106</v>
      </c>
      <c r="J5" s="1681">
        <v>13295.504811059634</v>
      </c>
      <c r="K5" s="1681"/>
      <c r="L5" s="1681">
        <v>399.29953248030063</v>
      </c>
      <c r="M5" s="1681">
        <v>1110.4816286208554</v>
      </c>
      <c r="N5" s="1681">
        <v>1.604397171062736</v>
      </c>
      <c r="O5" s="1681">
        <v>1511.385558272219</v>
      </c>
      <c r="P5" s="1681"/>
      <c r="Q5" s="1681">
        <v>0</v>
      </c>
      <c r="R5" s="1681">
        <v>0</v>
      </c>
      <c r="S5" s="1681">
        <v>0</v>
      </c>
      <c r="T5" s="1681">
        <v>0</v>
      </c>
      <c r="U5" s="1681"/>
      <c r="V5" s="1681">
        <v>458.49002229358535</v>
      </c>
      <c r="W5" s="1681">
        <v>933.96115652396975</v>
      </c>
      <c r="X5" s="1681">
        <v>139.31523394994559</v>
      </c>
      <c r="Y5" s="1681">
        <v>1531.7664127675007</v>
      </c>
      <c r="Z5" s="1681"/>
      <c r="AA5" s="1681">
        <v>12694.114181792354</v>
      </c>
      <c r="AB5" s="1681">
        <v>14842.897960865137</v>
      </c>
      <c r="AC5" s="1681">
        <v>3061.6938898089375</v>
      </c>
      <c r="AD5" s="1681">
        <v>30598.706032466427</v>
      </c>
      <c r="AE5" s="1689"/>
      <c r="AF5" s="1689"/>
      <c r="AG5" s="1689"/>
      <c r="AH5" s="1689"/>
      <c r="AI5" s="1690"/>
    </row>
    <row r="6" spans="1:40" ht="15" customHeight="1">
      <c r="A6" s="1688">
        <v>1971</v>
      </c>
      <c r="B6" s="1681">
        <v>5036.5879402820983</v>
      </c>
      <c r="C6" s="1681">
        <v>6226.7540971523213</v>
      </c>
      <c r="D6" s="1681">
        <v>953.04276129042796</v>
      </c>
      <c r="E6" s="1681">
        <v>12216.384798724848</v>
      </c>
      <c r="F6" s="1681"/>
      <c r="G6" s="1681">
        <v>6329.5791042146311</v>
      </c>
      <c r="H6" s="1681">
        <v>5298.2335971591492</v>
      </c>
      <c r="I6" s="1681">
        <v>2018.7272446786887</v>
      </c>
      <c r="J6" s="1681">
        <v>13646.539946052468</v>
      </c>
      <c r="K6" s="1681"/>
      <c r="L6" s="1681">
        <v>604.58819503634084</v>
      </c>
      <c r="M6" s="1681">
        <v>1608.2356209745287</v>
      </c>
      <c r="N6" s="1681">
        <v>11.568300836679873</v>
      </c>
      <c r="O6" s="1681">
        <v>2224.3921168475495</v>
      </c>
      <c r="P6" s="1681"/>
      <c r="Q6" s="1681">
        <v>0</v>
      </c>
      <c r="R6" s="1681">
        <v>0</v>
      </c>
      <c r="S6" s="1681">
        <v>0</v>
      </c>
      <c r="T6" s="1681">
        <v>0</v>
      </c>
      <c r="U6" s="1681"/>
      <c r="V6" s="1681">
        <v>474.55832580038054</v>
      </c>
      <c r="W6" s="1681">
        <v>974.09340559025463</v>
      </c>
      <c r="X6" s="1681">
        <v>144.25397332706657</v>
      </c>
      <c r="Y6" s="1681">
        <v>1592.9057047177018</v>
      </c>
      <c r="Z6" s="1681"/>
      <c r="AA6" s="1681">
        <v>12445.31356533345</v>
      </c>
      <c r="AB6" s="1681">
        <v>14107.316720876253</v>
      </c>
      <c r="AC6" s="1681">
        <v>3127.5922801328634</v>
      </c>
      <c r="AD6" s="1681">
        <v>29680.222566342567</v>
      </c>
      <c r="AE6" s="1689"/>
      <c r="AF6" s="1689"/>
      <c r="AG6" s="1689"/>
      <c r="AI6" s="1690"/>
    </row>
    <row r="7" spans="1:40" ht="15" customHeight="1">
      <c r="A7" s="1688">
        <v>1972</v>
      </c>
      <c r="B7" s="1681">
        <v>4421.9703543890801</v>
      </c>
      <c r="C7" s="1681">
        <v>5494.4159863545356</v>
      </c>
      <c r="D7" s="1681">
        <v>836.5431424366476</v>
      </c>
      <c r="E7" s="1681">
        <v>10752.929483180262</v>
      </c>
      <c r="F7" s="1681"/>
      <c r="G7" s="1681">
        <v>6683.9481908537364</v>
      </c>
      <c r="H7" s="1681">
        <v>5882.2394102314192</v>
      </c>
      <c r="I7" s="1681">
        <v>2262.2474702079699</v>
      </c>
      <c r="J7" s="1681">
        <v>14828.435071293126</v>
      </c>
      <c r="K7" s="1681"/>
      <c r="L7" s="1681">
        <v>1055.5873563342695</v>
      </c>
      <c r="M7" s="1681">
        <v>1879.7858255713988</v>
      </c>
      <c r="N7" s="1681">
        <v>31.447091300110898</v>
      </c>
      <c r="O7" s="1681">
        <v>2966.8202732057794</v>
      </c>
      <c r="P7" s="1681"/>
      <c r="Q7" s="1681">
        <v>0</v>
      </c>
      <c r="R7" s="1681">
        <v>0</v>
      </c>
      <c r="S7" s="1681">
        <v>0</v>
      </c>
      <c r="T7" s="1681">
        <v>0</v>
      </c>
      <c r="U7" s="1681"/>
      <c r="V7" s="1681">
        <v>505.93066121991063</v>
      </c>
      <c r="W7" s="1681">
        <v>1037.626309816761</v>
      </c>
      <c r="X7" s="1681">
        <v>153.48718245196395</v>
      </c>
      <c r="Y7" s="1681">
        <v>1697.0441534886356</v>
      </c>
      <c r="Z7" s="1681"/>
      <c r="AA7" s="1681">
        <v>12667.436562796998</v>
      </c>
      <c r="AB7" s="1681">
        <v>14294.067531974113</v>
      </c>
      <c r="AC7" s="1681">
        <v>3283.7248863966925</v>
      </c>
      <c r="AD7" s="1681">
        <v>30245.228981167802</v>
      </c>
      <c r="AE7" s="1689"/>
      <c r="AF7" s="1689"/>
      <c r="AG7" s="1689"/>
      <c r="AI7" s="1690"/>
    </row>
    <row r="8" spans="1:40" ht="15" customHeight="1">
      <c r="A8" s="1688">
        <v>1973</v>
      </c>
      <c r="B8" s="1681">
        <v>4602.1449581324468</v>
      </c>
      <c r="C8" s="1681">
        <v>6345.2806588373041</v>
      </c>
      <c r="D8" s="1681">
        <v>914.25358287159702</v>
      </c>
      <c r="E8" s="1681">
        <v>11861.679199841348</v>
      </c>
      <c r="F8" s="1681"/>
      <c r="G8" s="1681">
        <v>6386.4080245846244</v>
      </c>
      <c r="H8" s="1681">
        <v>5918.6836597208257</v>
      </c>
      <c r="I8" s="1681">
        <v>2318.0463589339106</v>
      </c>
      <c r="J8" s="1681">
        <v>14623.138043239362</v>
      </c>
      <c r="K8" s="1681"/>
      <c r="L8" s="1681">
        <v>1372.0426150877154</v>
      </c>
      <c r="M8" s="1681">
        <v>1572.3036540805128</v>
      </c>
      <c r="N8" s="1681">
        <v>11.991518638285703</v>
      </c>
      <c r="O8" s="1681">
        <v>2956.3377878065139</v>
      </c>
      <c r="P8" s="1681"/>
      <c r="Q8" s="1681">
        <v>0</v>
      </c>
      <c r="R8" s="1681">
        <v>0</v>
      </c>
      <c r="S8" s="1681">
        <v>0</v>
      </c>
      <c r="T8" s="1681">
        <v>0</v>
      </c>
      <c r="U8" s="1681"/>
      <c r="V8" s="1681">
        <v>466.66374962981286</v>
      </c>
      <c r="W8" s="1681">
        <v>1017.5140554289236</v>
      </c>
      <c r="X8" s="1681">
        <v>141.40056302254209</v>
      </c>
      <c r="Y8" s="1681">
        <v>1625.5783680812783</v>
      </c>
      <c r="Z8" s="1681"/>
      <c r="AA8" s="1681">
        <v>12827.259347434601</v>
      </c>
      <c r="AB8" s="1681">
        <v>14853.782028067566</v>
      </c>
      <c r="AC8" s="1681">
        <v>3385.6920234663357</v>
      </c>
      <c r="AD8" s="1681">
        <v>31066.733398968499</v>
      </c>
      <c r="AE8" s="1689"/>
      <c r="AF8" s="1689"/>
      <c r="AG8" s="1689"/>
      <c r="AI8" s="1690"/>
    </row>
    <row r="9" spans="1:40" ht="15" customHeight="1">
      <c r="A9" s="1688">
        <v>1974</v>
      </c>
      <c r="B9" s="1681">
        <v>4040.3112477667132</v>
      </c>
      <c r="C9" s="1681">
        <v>5262.9269154974572</v>
      </c>
      <c r="D9" s="1681">
        <v>797.84796302388179</v>
      </c>
      <c r="E9" s="1681">
        <v>10101.086126288052</v>
      </c>
      <c r="F9" s="1681"/>
      <c r="G9" s="1681">
        <v>5767.0722287011704</v>
      </c>
      <c r="H9" s="1681">
        <v>5405.4087911697607</v>
      </c>
      <c r="I9" s="1681">
        <v>1974.5703549770194</v>
      </c>
      <c r="J9" s="1681">
        <v>13147.05137484795</v>
      </c>
      <c r="K9" s="1681"/>
      <c r="L9" s="1681">
        <v>1567.3420499309918</v>
      </c>
      <c r="M9" s="1681">
        <v>2234.2839005139749</v>
      </c>
      <c r="N9" s="1681">
        <v>47.623322394085093</v>
      </c>
      <c r="O9" s="1681">
        <v>3849.2492728390516</v>
      </c>
      <c r="P9" s="1681"/>
      <c r="Q9" s="1681">
        <v>0</v>
      </c>
      <c r="R9" s="1681">
        <v>0</v>
      </c>
      <c r="S9" s="1681">
        <v>0</v>
      </c>
      <c r="T9" s="1681">
        <v>0</v>
      </c>
      <c r="U9" s="1681"/>
      <c r="V9" s="1681">
        <v>531.0232425763927</v>
      </c>
      <c r="W9" s="1681">
        <v>1146.4983743336095</v>
      </c>
      <c r="X9" s="1681">
        <v>172.84295053388536</v>
      </c>
      <c r="Y9" s="1681">
        <v>1850.3645674438876</v>
      </c>
      <c r="Z9" s="1681"/>
      <c r="AA9" s="1681">
        <v>11905.748768975269</v>
      </c>
      <c r="AB9" s="1681">
        <v>14049.117981514803</v>
      </c>
      <c r="AC9" s="1681">
        <v>2992.8845909288716</v>
      </c>
      <c r="AD9" s="1681">
        <v>28947.751341418945</v>
      </c>
      <c r="AE9" s="1689"/>
      <c r="AF9" s="1689"/>
      <c r="AG9" s="1689"/>
      <c r="AI9" s="1690"/>
    </row>
    <row r="10" spans="1:40" ht="15" customHeight="1">
      <c r="A10" s="1688">
        <v>1975</v>
      </c>
      <c r="B10" s="1681">
        <v>4040.8137775580617</v>
      </c>
      <c r="C10" s="1681">
        <v>5875.2811004714331</v>
      </c>
      <c r="D10" s="1681">
        <v>767.01275715963413</v>
      </c>
      <c r="E10" s="1681">
        <v>10683.10763518913</v>
      </c>
      <c r="F10" s="1681"/>
      <c r="G10" s="1681">
        <v>5468.2525106605844</v>
      </c>
      <c r="H10" s="1681">
        <v>4959.4732633590347</v>
      </c>
      <c r="I10" s="1681">
        <v>1857.6219917806288</v>
      </c>
      <c r="J10" s="1681">
        <v>12285.347765800247</v>
      </c>
      <c r="K10" s="1681"/>
      <c r="L10" s="1681">
        <v>1731.6253773399471</v>
      </c>
      <c r="M10" s="1681">
        <v>2300.0280328983604</v>
      </c>
      <c r="N10" s="1681">
        <v>38.66191126875335</v>
      </c>
      <c r="O10" s="1681">
        <v>4070.3153215070611</v>
      </c>
      <c r="P10" s="1681"/>
      <c r="Q10" s="1681">
        <v>0</v>
      </c>
      <c r="R10" s="1681">
        <v>0</v>
      </c>
      <c r="S10" s="1681">
        <v>0</v>
      </c>
      <c r="T10" s="1681">
        <v>0</v>
      </c>
      <c r="U10" s="1681"/>
      <c r="V10" s="1681">
        <v>527.22005357240471</v>
      </c>
      <c r="W10" s="1681">
        <v>1127.7621013502433</v>
      </c>
      <c r="X10" s="1681">
        <v>144.39367189635382</v>
      </c>
      <c r="Y10" s="1681">
        <v>1799.375826819002</v>
      </c>
      <c r="Z10" s="1681"/>
      <c r="AA10" s="1681">
        <v>11767.911719130998</v>
      </c>
      <c r="AB10" s="1681">
        <v>14262.544498079071</v>
      </c>
      <c r="AC10" s="1681">
        <v>2807.6903321053701</v>
      </c>
      <c r="AD10" s="1681">
        <v>28838.146549315439</v>
      </c>
      <c r="AE10" s="1689"/>
      <c r="AF10" s="1689"/>
      <c r="AG10" s="1689"/>
      <c r="AI10" s="1690"/>
    </row>
    <row r="11" spans="1:40" ht="15" customHeight="1">
      <c r="A11" s="1688">
        <v>1976</v>
      </c>
      <c r="B11" s="1681">
        <v>4327.8926171009452</v>
      </c>
      <c r="C11" s="1681">
        <v>6208.9053023694851</v>
      </c>
      <c r="D11" s="1681">
        <v>786.00729599409215</v>
      </c>
      <c r="E11" s="1681">
        <v>11322.805215464523</v>
      </c>
      <c r="F11" s="1681"/>
      <c r="G11" s="1681">
        <v>5549.1140606233894</v>
      </c>
      <c r="H11" s="1681">
        <v>4712.2411818381388</v>
      </c>
      <c r="I11" s="1681">
        <v>1720.8061432994302</v>
      </c>
      <c r="J11" s="1681">
        <v>11982.161385760959</v>
      </c>
      <c r="K11" s="1681"/>
      <c r="L11" s="1681">
        <v>1930.0034951667008</v>
      </c>
      <c r="M11" s="1681">
        <v>2439.4505557101916</v>
      </c>
      <c r="N11" s="1681">
        <v>28.552593403464051</v>
      </c>
      <c r="O11" s="1681">
        <v>4398.0066442803563</v>
      </c>
      <c r="P11" s="1681"/>
      <c r="Q11" s="1681">
        <v>0</v>
      </c>
      <c r="R11" s="1681">
        <v>0</v>
      </c>
      <c r="S11" s="1681">
        <v>0</v>
      </c>
      <c r="T11" s="1681">
        <v>0</v>
      </c>
      <c r="U11" s="1681"/>
      <c r="V11" s="1681">
        <v>643.6744328088472</v>
      </c>
      <c r="W11" s="1681">
        <v>1348.2004401479421</v>
      </c>
      <c r="X11" s="1681">
        <v>167.74496844149542</v>
      </c>
      <c r="Y11" s="1681">
        <v>2159.6198413982847</v>
      </c>
      <c r="Z11" s="1681"/>
      <c r="AA11" s="1681">
        <v>12450.684605699882</v>
      </c>
      <c r="AB11" s="1681">
        <v>14708.797480065758</v>
      </c>
      <c r="AC11" s="1681">
        <v>2703.1110011384822</v>
      </c>
      <c r="AD11" s="1681">
        <v>29862.593086904119</v>
      </c>
      <c r="AE11" s="1689"/>
      <c r="AF11" s="1689"/>
      <c r="AG11" s="1689"/>
      <c r="AI11" s="1690"/>
    </row>
    <row r="12" spans="1:40" ht="15" customHeight="1">
      <c r="A12" s="1688">
        <v>1977</v>
      </c>
      <c r="B12" s="1681">
        <v>4441.6737580931367</v>
      </c>
      <c r="C12" s="1681">
        <v>6703.3474709395559</v>
      </c>
      <c r="D12" s="1681">
        <v>851.80720651374315</v>
      </c>
      <c r="E12" s="1681">
        <v>11996.828435546437</v>
      </c>
      <c r="F12" s="1681"/>
      <c r="G12" s="1681">
        <v>6000.1276300655545</v>
      </c>
      <c r="H12" s="1681">
        <v>4838.7606291622797</v>
      </c>
      <c r="I12" s="1681">
        <v>1819.8500040647721</v>
      </c>
      <c r="J12" s="1681">
        <v>12658.738263292607</v>
      </c>
      <c r="K12" s="1681"/>
      <c r="L12" s="1681">
        <v>2105.1751205038408</v>
      </c>
      <c r="M12" s="1681">
        <v>2467.2098727601697</v>
      </c>
      <c r="N12" s="1681">
        <v>24.65186884854598</v>
      </c>
      <c r="O12" s="1681">
        <v>4597.0368621125563</v>
      </c>
      <c r="P12" s="1681"/>
      <c r="Q12" s="1681">
        <v>0</v>
      </c>
      <c r="R12" s="1681">
        <v>0</v>
      </c>
      <c r="S12" s="1681">
        <v>0</v>
      </c>
      <c r="T12" s="1681">
        <v>0</v>
      </c>
      <c r="U12" s="1681"/>
      <c r="V12" s="1681">
        <v>713.29941038835682</v>
      </c>
      <c r="W12" s="1681">
        <v>1554.963540846602</v>
      </c>
      <c r="X12" s="1681">
        <v>197.01364787840404</v>
      </c>
      <c r="Y12" s="1681">
        <v>2465.2765991133624</v>
      </c>
      <c r="Z12" s="1681"/>
      <c r="AA12" s="1681">
        <v>13260.275919050891</v>
      </c>
      <c r="AB12" s="1681">
        <v>15564.281513708607</v>
      </c>
      <c r="AC12" s="1681">
        <v>2893.3227273054654</v>
      </c>
      <c r="AD12" s="1681">
        <v>31717.880160064964</v>
      </c>
      <c r="AE12" s="1689"/>
      <c r="AF12" s="1689"/>
      <c r="AG12" s="1689"/>
      <c r="AI12" s="1690"/>
    </row>
    <row r="13" spans="1:40" ht="15" customHeight="1">
      <c r="A13" s="1688">
        <v>1978</v>
      </c>
      <c r="B13" s="1681">
        <v>4455.13495583641</v>
      </c>
      <c r="C13" s="1681">
        <v>7030.6542070663572</v>
      </c>
      <c r="D13" s="1681">
        <v>848.85130212017168</v>
      </c>
      <c r="E13" s="1681">
        <v>12334.64046502294</v>
      </c>
      <c r="F13" s="1681"/>
      <c r="G13" s="1681">
        <v>5834.455241604368</v>
      </c>
      <c r="H13" s="1681">
        <v>4909.042412532749</v>
      </c>
      <c r="I13" s="1681">
        <v>1834.1041167436299</v>
      </c>
      <c r="J13" s="1681">
        <v>12577.601770880749</v>
      </c>
      <c r="K13" s="1681"/>
      <c r="L13" s="1681">
        <v>2232.3944831358949</v>
      </c>
      <c r="M13" s="1681">
        <v>2615.4501225779277</v>
      </c>
      <c r="N13" s="1681">
        <v>16.263947078067922</v>
      </c>
      <c r="O13" s="1681">
        <v>4864.1085527918904</v>
      </c>
      <c r="P13" s="1681"/>
      <c r="Q13" s="1681">
        <v>0</v>
      </c>
      <c r="R13" s="1681">
        <v>0</v>
      </c>
      <c r="S13" s="1681">
        <v>0</v>
      </c>
      <c r="T13" s="1681">
        <v>0</v>
      </c>
      <c r="U13" s="1681"/>
      <c r="V13" s="1681">
        <v>685.67106943710246</v>
      </c>
      <c r="W13" s="1681">
        <v>1517.6007427267373</v>
      </c>
      <c r="X13" s="1681">
        <v>183.92207488622259</v>
      </c>
      <c r="Y13" s="1681">
        <v>2387.1938870500626</v>
      </c>
      <c r="Z13" s="1681"/>
      <c r="AA13" s="1681">
        <v>13207.655750013777</v>
      </c>
      <c r="AB13" s="1681">
        <v>16072.747484903772</v>
      </c>
      <c r="AC13" s="1681">
        <v>2883.1414408280921</v>
      </c>
      <c r="AD13" s="1681">
        <v>32163.544675745638</v>
      </c>
      <c r="AE13" s="1689"/>
      <c r="AF13" s="1689"/>
      <c r="AG13" s="1689"/>
      <c r="AI13" s="1690"/>
    </row>
    <row r="14" spans="1:40" ht="15" customHeight="1">
      <c r="A14" s="1688">
        <v>1979</v>
      </c>
      <c r="B14" s="1681">
        <v>4798.609729507757</v>
      </c>
      <c r="C14" s="1681">
        <v>7791.4687060020724</v>
      </c>
      <c r="D14" s="1681">
        <v>917.02133295540227</v>
      </c>
      <c r="E14" s="1681">
        <v>13507.099768465232</v>
      </c>
      <c r="F14" s="1681"/>
      <c r="G14" s="1681">
        <v>5831.9391652265658</v>
      </c>
      <c r="H14" s="1681">
        <v>4828.6476579552436</v>
      </c>
      <c r="I14" s="1681">
        <v>1809.3381861721161</v>
      </c>
      <c r="J14" s="1681">
        <v>12469.925009353925</v>
      </c>
      <c r="K14" s="1681"/>
      <c r="L14" s="1681">
        <v>2491.270313895031</v>
      </c>
      <c r="M14" s="1681">
        <v>2946.8599657292461</v>
      </c>
      <c r="N14" s="1681">
        <v>10.100782169864397</v>
      </c>
      <c r="O14" s="1681">
        <v>5448.2310617941412</v>
      </c>
      <c r="P14" s="1681"/>
      <c r="Q14" s="1681">
        <v>0</v>
      </c>
      <c r="R14" s="1681">
        <v>0</v>
      </c>
      <c r="S14" s="1681">
        <v>0</v>
      </c>
      <c r="T14" s="1681">
        <v>0</v>
      </c>
      <c r="U14" s="1681"/>
      <c r="V14" s="1681">
        <v>710.17511892001437</v>
      </c>
      <c r="W14" s="1681">
        <v>1584.0337224981729</v>
      </c>
      <c r="X14" s="1681">
        <v>184.86978193146419</v>
      </c>
      <c r="Y14" s="1681">
        <v>2479.0786233496515</v>
      </c>
      <c r="Z14" s="1681"/>
      <c r="AA14" s="1681">
        <v>13831.994327549368</v>
      </c>
      <c r="AB14" s="1681">
        <v>17151.010052184738</v>
      </c>
      <c r="AC14" s="1681">
        <v>2921.3300832288473</v>
      </c>
      <c r="AD14" s="1681">
        <v>33904.33446296295</v>
      </c>
      <c r="AE14" s="1689"/>
      <c r="AF14" s="1689"/>
      <c r="AG14" s="1689"/>
      <c r="AI14" s="1690"/>
    </row>
    <row r="15" spans="1:40" ht="30" customHeight="1">
      <c r="A15" s="1688">
        <v>1980</v>
      </c>
      <c r="B15" s="1681">
        <v>4794.3346285898861</v>
      </c>
      <c r="C15" s="1681">
        <v>8157.936428283343</v>
      </c>
      <c r="D15" s="1681">
        <v>921.56448280235202</v>
      </c>
      <c r="E15" s="1681">
        <v>13873.835539675581</v>
      </c>
      <c r="F15" s="1681"/>
      <c r="G15" s="1681">
        <v>4962.679378515978</v>
      </c>
      <c r="H15" s="1681">
        <v>3760.961116350551</v>
      </c>
      <c r="I15" s="1681">
        <v>1375.9925162371371</v>
      </c>
      <c r="J15" s="1681">
        <v>10099.633011103666</v>
      </c>
      <c r="K15" s="1681"/>
      <c r="L15" s="1681">
        <v>2570.1011802766566</v>
      </c>
      <c r="M15" s="1681">
        <v>3051.2999223792808</v>
      </c>
      <c r="N15" s="1681">
        <v>7.9454777705969297</v>
      </c>
      <c r="O15" s="1681">
        <v>5629.3465804265343</v>
      </c>
      <c r="P15" s="1681"/>
      <c r="Q15" s="1681">
        <v>0</v>
      </c>
      <c r="R15" s="1681">
        <v>0</v>
      </c>
      <c r="S15" s="1681">
        <v>0</v>
      </c>
      <c r="T15" s="1681">
        <v>0</v>
      </c>
      <c r="U15" s="1681"/>
      <c r="V15" s="1681">
        <v>717.15571228995793</v>
      </c>
      <c r="W15" s="1681">
        <v>1619.5988669745338</v>
      </c>
      <c r="X15" s="1681">
        <v>182.41490961977976</v>
      </c>
      <c r="Y15" s="1681">
        <v>2519.1694888842717</v>
      </c>
      <c r="Z15" s="1681"/>
      <c r="AA15" s="1681">
        <v>13044.270899672478</v>
      </c>
      <c r="AB15" s="1681">
        <v>16589.79633398771</v>
      </c>
      <c r="AC15" s="1681">
        <v>2487.9173864298659</v>
      </c>
      <c r="AD15" s="1681">
        <v>32121.98462009005</v>
      </c>
      <c r="AE15" s="1689"/>
      <c r="AF15" s="1689"/>
      <c r="AG15" s="1689"/>
      <c r="AI15" s="1690"/>
    </row>
    <row r="16" spans="1:40" ht="15" customHeight="1">
      <c r="A16" s="1688">
        <v>1981</v>
      </c>
      <c r="B16" s="1681">
        <v>4860.045370619504</v>
      </c>
      <c r="C16" s="1681">
        <v>8602.6508747542612</v>
      </c>
      <c r="D16" s="1681">
        <v>896.30327307336029</v>
      </c>
      <c r="E16" s="1681">
        <v>14358.999518447126</v>
      </c>
      <c r="F16" s="1681"/>
      <c r="G16" s="1681">
        <v>4708.2995217900343</v>
      </c>
      <c r="H16" s="1681">
        <v>3272.3107958975706</v>
      </c>
      <c r="I16" s="1681">
        <v>1251.4412403815031</v>
      </c>
      <c r="J16" s="1681">
        <v>9232.0515580691081</v>
      </c>
      <c r="K16" s="1681"/>
      <c r="L16" s="1681">
        <v>2639.8051944786753</v>
      </c>
      <c r="M16" s="1681">
        <v>3143.9176391610831</v>
      </c>
      <c r="N16" s="1681">
        <v>3.8849122401611744</v>
      </c>
      <c r="O16" s="1681">
        <v>5787.60774587992</v>
      </c>
      <c r="P16" s="1681"/>
      <c r="Q16" s="1681">
        <v>0</v>
      </c>
      <c r="R16" s="1681">
        <v>0</v>
      </c>
      <c r="S16" s="1681">
        <v>0</v>
      </c>
      <c r="T16" s="1681">
        <v>0</v>
      </c>
      <c r="U16" s="1681"/>
      <c r="V16" s="1681">
        <v>765.54695596542138</v>
      </c>
      <c r="W16" s="1681">
        <v>1731.9621957896595</v>
      </c>
      <c r="X16" s="1681">
        <v>181.26920665083134</v>
      </c>
      <c r="Y16" s="1681">
        <v>2678.7783584059121</v>
      </c>
      <c r="Z16" s="1681"/>
      <c r="AA16" s="1681">
        <v>12973.697042853635</v>
      </c>
      <c r="AB16" s="1681">
        <v>16750.841505602573</v>
      </c>
      <c r="AC16" s="1681">
        <v>2332.8986323458557</v>
      </c>
      <c r="AD16" s="1681">
        <v>32057.437180802062</v>
      </c>
      <c r="AE16" s="1689"/>
      <c r="AF16" s="1689"/>
      <c r="AG16" s="1689"/>
      <c r="AI16" s="1690"/>
    </row>
    <row r="17" spans="1:35" ht="15" customHeight="1">
      <c r="A17" s="1688">
        <v>1982</v>
      </c>
      <c r="B17" s="1681">
        <v>4585.3566704448831</v>
      </c>
      <c r="C17" s="1681">
        <v>8295.6828590034111</v>
      </c>
      <c r="D17" s="1681">
        <v>853.39575212319323</v>
      </c>
      <c r="E17" s="1681">
        <v>13734.435281571488</v>
      </c>
      <c r="F17" s="1681"/>
      <c r="G17" s="1681">
        <v>4611.1086493821067</v>
      </c>
      <c r="H17" s="1681">
        <v>3391.3019259490811</v>
      </c>
      <c r="I17" s="1681">
        <v>1293.5004656352251</v>
      </c>
      <c r="J17" s="1681">
        <v>9295.9110409664136</v>
      </c>
      <c r="K17" s="1681"/>
      <c r="L17" s="1681">
        <v>2716.9345628378774</v>
      </c>
      <c r="M17" s="1681">
        <v>3201.8549902914701</v>
      </c>
      <c r="N17" s="1681">
        <v>3.9910130733656093</v>
      </c>
      <c r="O17" s="1681">
        <v>5922.7805662027131</v>
      </c>
      <c r="P17" s="1681"/>
      <c r="Q17" s="1681">
        <v>0</v>
      </c>
      <c r="R17" s="1681">
        <v>0</v>
      </c>
      <c r="S17" s="1681">
        <v>0</v>
      </c>
      <c r="T17" s="1681">
        <v>0</v>
      </c>
      <c r="U17" s="1681"/>
      <c r="V17" s="1681">
        <v>902.58320415218475</v>
      </c>
      <c r="W17" s="1681">
        <v>2096.5908745896695</v>
      </c>
      <c r="X17" s="1681">
        <v>218.23088705768299</v>
      </c>
      <c r="Y17" s="1681">
        <v>3217.4049657995374</v>
      </c>
      <c r="Z17" s="1681"/>
      <c r="AA17" s="1681">
        <v>12815.983086817052</v>
      </c>
      <c r="AB17" s="1681">
        <v>16985.430649833634</v>
      </c>
      <c r="AC17" s="1681">
        <v>2369.1181178894667</v>
      </c>
      <c r="AD17" s="1681">
        <v>32170.53185454015</v>
      </c>
      <c r="AE17" s="1689"/>
      <c r="AF17" s="1689"/>
      <c r="AG17" s="1689"/>
      <c r="AI17" s="1690"/>
    </row>
    <row r="18" spans="1:35" ht="15" customHeight="1">
      <c r="A18" s="1688">
        <v>1983</v>
      </c>
      <c r="B18" s="1681">
        <v>4594.8921256246558</v>
      </c>
      <c r="C18" s="1681">
        <v>8982.4741525173777</v>
      </c>
      <c r="D18" s="1681">
        <v>832.25527679559821</v>
      </c>
      <c r="E18" s="1681">
        <v>14409.621554937632</v>
      </c>
      <c r="F18" s="1681"/>
      <c r="G18" s="1681">
        <v>4346.615200234176</v>
      </c>
      <c r="H18" s="1681">
        <v>2913.6155157708313</v>
      </c>
      <c r="I18" s="1681">
        <v>1247.6920914984858</v>
      </c>
      <c r="J18" s="1681">
        <v>8507.9228075034935</v>
      </c>
      <c r="K18" s="1681"/>
      <c r="L18" s="1681">
        <v>3086.9169477256351</v>
      </c>
      <c r="M18" s="1681">
        <v>3494.3105912524497</v>
      </c>
      <c r="N18" s="1681">
        <v>34.658069279085922</v>
      </c>
      <c r="O18" s="1681">
        <v>6615.8856082571701</v>
      </c>
      <c r="P18" s="1681"/>
      <c r="Q18" s="1681">
        <v>0</v>
      </c>
      <c r="R18" s="1681">
        <v>0</v>
      </c>
      <c r="S18" s="1681">
        <v>0</v>
      </c>
      <c r="T18" s="1681">
        <v>0</v>
      </c>
      <c r="U18" s="1681"/>
      <c r="V18" s="1681">
        <v>1013.2215456735814</v>
      </c>
      <c r="W18" s="1681">
        <v>2506.1951577629907</v>
      </c>
      <c r="X18" s="1681">
        <v>235.34549427238017</v>
      </c>
      <c r="Y18" s="1681">
        <v>3754.762197708952</v>
      </c>
      <c r="Z18" s="1681"/>
      <c r="AA18" s="1681">
        <v>13041.645819258047</v>
      </c>
      <c r="AB18" s="1681">
        <v>17896.595417303648</v>
      </c>
      <c r="AC18" s="1681">
        <v>2349.9509318455498</v>
      </c>
      <c r="AD18" s="1681">
        <v>33288.192168407244</v>
      </c>
      <c r="AE18" s="1689"/>
      <c r="AF18" s="1689"/>
      <c r="AG18" s="1689"/>
      <c r="AI18" s="1690"/>
    </row>
    <row r="19" spans="1:35" ht="15" customHeight="1">
      <c r="A19" s="1688">
        <v>1984</v>
      </c>
      <c r="B19" s="1681">
        <v>3281.7255351971576</v>
      </c>
      <c r="C19" s="1681">
        <v>5951.8406048500037</v>
      </c>
      <c r="D19" s="1681">
        <v>555.00555279397076</v>
      </c>
      <c r="E19" s="1681">
        <v>9788.571692841133</v>
      </c>
      <c r="F19" s="1681"/>
      <c r="G19" s="1681">
        <v>5616.1573803895535</v>
      </c>
      <c r="H19" s="1681">
        <v>6007.2092307935272</v>
      </c>
      <c r="I19" s="1681">
        <v>1471.0100838109367</v>
      </c>
      <c r="J19" s="1681">
        <v>13094.376694994018</v>
      </c>
      <c r="K19" s="1681"/>
      <c r="L19" s="1681">
        <v>3072.1021084679123</v>
      </c>
      <c r="M19" s="1681">
        <v>3728.2168232453332</v>
      </c>
      <c r="N19" s="1681">
        <v>43.840573383727531</v>
      </c>
      <c r="O19" s="1681">
        <v>6844.1595050969727</v>
      </c>
      <c r="P19" s="1681"/>
      <c r="Q19" s="1681">
        <v>0</v>
      </c>
      <c r="R19" s="1681">
        <v>0</v>
      </c>
      <c r="S19" s="1681">
        <v>0</v>
      </c>
      <c r="T19" s="1681">
        <v>0</v>
      </c>
      <c r="U19" s="1681"/>
      <c r="V19" s="1681">
        <v>1051.1664567247697</v>
      </c>
      <c r="W19" s="1681">
        <v>2598.8248192088404</v>
      </c>
      <c r="X19" s="1681">
        <v>248.36116182572613</v>
      </c>
      <c r="Y19" s="1681">
        <v>3898.3524377593362</v>
      </c>
      <c r="Z19" s="1681"/>
      <c r="AA19" s="1681">
        <v>13021.151480779394</v>
      </c>
      <c r="AB19" s="1681">
        <v>18286.091478097704</v>
      </c>
      <c r="AC19" s="1681">
        <v>2318.2173718143608</v>
      </c>
      <c r="AD19" s="1681">
        <v>33625.460330691458</v>
      </c>
      <c r="AE19" s="1689"/>
      <c r="AF19" s="1689"/>
      <c r="AG19" s="1689"/>
      <c r="AI19" s="1690"/>
    </row>
    <row r="20" spans="1:35" ht="15" customHeight="1">
      <c r="A20" s="1688">
        <v>1985</v>
      </c>
      <c r="B20" s="1681">
        <v>4238.1037472948492</v>
      </c>
      <c r="C20" s="1681">
        <v>8150.5622027489353</v>
      </c>
      <c r="D20" s="1681">
        <v>767.09868591109966</v>
      </c>
      <c r="E20" s="1681">
        <v>13155.764635954885</v>
      </c>
      <c r="F20" s="1681"/>
      <c r="G20" s="1681">
        <v>4540.6818126486978</v>
      </c>
      <c r="H20" s="1681">
        <v>3867.1186965305542</v>
      </c>
      <c r="I20" s="1681">
        <v>1274.5479198502123</v>
      </c>
      <c r="J20" s="1681">
        <v>9682.3484290294637</v>
      </c>
      <c r="K20" s="1681"/>
      <c r="L20" s="1681">
        <v>3365.0712950087545</v>
      </c>
      <c r="M20" s="1681">
        <v>4212.1098274707174</v>
      </c>
      <c r="N20" s="1681">
        <v>66.518094588690403</v>
      </c>
      <c r="O20" s="1681">
        <v>7643.6992170681624</v>
      </c>
      <c r="P20" s="1681"/>
      <c r="Q20" s="1681">
        <v>0</v>
      </c>
      <c r="R20" s="1681">
        <v>0</v>
      </c>
      <c r="S20" s="1681">
        <v>0</v>
      </c>
      <c r="T20" s="1681">
        <v>0</v>
      </c>
      <c r="U20" s="1681"/>
      <c r="V20" s="1681">
        <v>1232.1497401536471</v>
      </c>
      <c r="W20" s="1681">
        <v>3038.1774414747456</v>
      </c>
      <c r="X20" s="1681">
        <v>291.28659707724427</v>
      </c>
      <c r="Y20" s="1681">
        <v>4561.6137787056368</v>
      </c>
      <c r="Z20" s="1681"/>
      <c r="AA20" s="1681">
        <v>13376.006595105948</v>
      </c>
      <c r="AB20" s="1681">
        <v>19267.968168224954</v>
      </c>
      <c r="AC20" s="1681">
        <v>2399.4512974272466</v>
      </c>
      <c r="AD20" s="1681">
        <v>35043.426060758145</v>
      </c>
      <c r="AE20" s="1689"/>
      <c r="AF20" s="1689"/>
      <c r="AG20" s="1689"/>
      <c r="AI20" s="1690"/>
    </row>
    <row r="21" spans="1:35" ht="15" customHeight="1">
      <c r="A21" s="1688">
        <v>1986</v>
      </c>
      <c r="B21" s="1681">
        <v>4442.9524160281708</v>
      </c>
      <c r="C21" s="1681">
        <v>9543.2758024812301</v>
      </c>
      <c r="D21" s="1681">
        <v>824.99279697777058</v>
      </c>
      <c r="E21" s="1681">
        <v>14811.221015487172</v>
      </c>
      <c r="F21" s="1681"/>
      <c r="G21" s="1681">
        <v>3999.637709982575</v>
      </c>
      <c r="H21" s="1681">
        <v>2942.7700464787827</v>
      </c>
      <c r="I21" s="1681">
        <v>1194.1506288787355</v>
      </c>
      <c r="J21" s="1681">
        <v>8136.5583853400931</v>
      </c>
      <c r="K21" s="1681"/>
      <c r="L21" s="1681">
        <v>3637.5584664573184</v>
      </c>
      <c r="M21" s="1681">
        <v>4562.6694185508259</v>
      </c>
      <c r="N21" s="1681">
        <v>74.215636356366105</v>
      </c>
      <c r="O21" s="1681">
        <v>8274.4435213645102</v>
      </c>
      <c r="P21" s="1681"/>
      <c r="Q21" s="1681">
        <v>0</v>
      </c>
      <c r="R21" s="1681">
        <v>0</v>
      </c>
      <c r="S21" s="1681">
        <v>0</v>
      </c>
      <c r="T21" s="1681">
        <v>0</v>
      </c>
      <c r="U21" s="1681"/>
      <c r="V21" s="1681">
        <v>1131.3362376109155</v>
      </c>
      <c r="W21" s="1681">
        <v>3067.9638943546006</v>
      </c>
      <c r="X21" s="1681">
        <v>269.18510619852623</v>
      </c>
      <c r="Y21" s="1681">
        <v>4468.4852381640421</v>
      </c>
      <c r="Z21" s="1681"/>
      <c r="AA21" s="1681">
        <v>13211.48483007898</v>
      </c>
      <c r="AB21" s="1681">
        <v>20116.679161865439</v>
      </c>
      <c r="AC21" s="1681">
        <v>2362.5441684113985</v>
      </c>
      <c r="AD21" s="1681">
        <v>35690.708160355818</v>
      </c>
      <c r="AE21" s="1689"/>
      <c r="AF21" s="1689"/>
      <c r="AG21" s="1689"/>
      <c r="AI21" s="1690"/>
    </row>
    <row r="22" spans="1:35" ht="15" customHeight="1">
      <c r="A22" s="1688">
        <v>1987</v>
      </c>
      <c r="B22" s="1681">
        <v>4684.4215753150975</v>
      </c>
      <c r="C22" s="1681">
        <v>9833.2369419049792</v>
      </c>
      <c r="D22" s="1681">
        <v>851.48753729450948</v>
      </c>
      <c r="E22" s="1681">
        <v>15369.146054514586</v>
      </c>
      <c r="F22" s="1681"/>
      <c r="G22" s="1681">
        <v>3397.2464254502261</v>
      </c>
      <c r="H22" s="1681">
        <v>2678.1852080645035</v>
      </c>
      <c r="I22" s="1681">
        <v>1098.2785418941464</v>
      </c>
      <c r="J22" s="1681">
        <v>7173.7101754088762</v>
      </c>
      <c r="K22" s="1681"/>
      <c r="L22" s="1681">
        <v>3755.5762663805353</v>
      </c>
      <c r="M22" s="1681">
        <v>4727.8538035132706</v>
      </c>
      <c r="N22" s="1681">
        <v>96.531186316634177</v>
      </c>
      <c r="O22" s="1681">
        <v>8579.9612562104394</v>
      </c>
      <c r="P22" s="1681"/>
      <c r="Q22" s="1681">
        <v>0</v>
      </c>
      <c r="R22" s="1681">
        <v>0</v>
      </c>
      <c r="S22" s="1681">
        <v>0</v>
      </c>
      <c r="T22" s="1681">
        <v>0</v>
      </c>
      <c r="U22" s="1681"/>
      <c r="V22" s="1681">
        <v>1119.3614858172634</v>
      </c>
      <c r="W22" s="1681">
        <v>2864.5640579540827</v>
      </c>
      <c r="X22" s="1681">
        <v>250.44170411648395</v>
      </c>
      <c r="Y22" s="1681">
        <v>4234.3672478878307</v>
      </c>
      <c r="Z22" s="1681"/>
      <c r="AA22" s="1681">
        <v>12956.605752963123</v>
      </c>
      <c r="AB22" s="1681">
        <v>20103.840011436834</v>
      </c>
      <c r="AC22" s="1681">
        <v>2296.7389696217742</v>
      </c>
      <c r="AD22" s="1681">
        <v>35357.184734021728</v>
      </c>
      <c r="AE22" s="1689"/>
      <c r="AF22" s="1689"/>
      <c r="AG22" s="1689"/>
      <c r="AI22" s="1690"/>
    </row>
    <row r="23" spans="1:35" ht="15" customHeight="1">
      <c r="A23" s="1688">
        <v>1988</v>
      </c>
      <c r="B23" s="1681">
        <v>4443.8935993768155</v>
      </c>
      <c r="C23" s="1681">
        <v>9709.6138015285942</v>
      </c>
      <c r="D23" s="1681">
        <v>798.6158744516099</v>
      </c>
      <c r="E23" s="1681">
        <v>14952.12327535702</v>
      </c>
      <c r="F23" s="1681"/>
      <c r="G23" s="1681">
        <v>3438.975392771818</v>
      </c>
      <c r="H23" s="1681">
        <v>2908.9294783165124</v>
      </c>
      <c r="I23" s="1681">
        <v>1087.703666016916</v>
      </c>
      <c r="J23" s="1681">
        <v>7435.6085371052468</v>
      </c>
      <c r="K23" s="1681"/>
      <c r="L23" s="1681">
        <v>3506.9412781854321</v>
      </c>
      <c r="M23" s="1681">
        <v>4908.1227627751541</v>
      </c>
      <c r="N23" s="1681">
        <v>98.456724840735461</v>
      </c>
      <c r="O23" s="1681">
        <v>8513.5207658013205</v>
      </c>
      <c r="P23" s="1681"/>
      <c r="Q23" s="1681">
        <v>28.153315469660868</v>
      </c>
      <c r="R23" s="1681">
        <v>89.416230801874804</v>
      </c>
      <c r="S23" s="1681">
        <v>76.235109377054926</v>
      </c>
      <c r="T23" s="1681">
        <v>193.8046556485906</v>
      </c>
      <c r="U23" s="1681"/>
      <c r="V23" s="1681">
        <v>1284.0655905881501</v>
      </c>
      <c r="W23" s="1681">
        <v>3382.9037487656706</v>
      </c>
      <c r="X23" s="1681">
        <v>279.67570032002112</v>
      </c>
      <c r="Y23" s="1681">
        <v>4946.6450396738419</v>
      </c>
      <c r="Z23" s="1681"/>
      <c r="AA23" s="1681">
        <v>12702.029176391876</v>
      </c>
      <c r="AB23" s="1681">
        <v>20998.986022187808</v>
      </c>
      <c r="AC23" s="1681">
        <v>2340.6870750063372</v>
      </c>
      <c r="AD23" s="1681">
        <v>36041.702273586023</v>
      </c>
      <c r="AE23" s="1689"/>
      <c r="AF23" s="1689"/>
      <c r="AG23" s="1689"/>
      <c r="AI23" s="1690"/>
    </row>
    <row r="24" spans="1:35" ht="15" customHeight="1">
      <c r="A24" s="1688">
        <v>1989</v>
      </c>
      <c r="B24" s="1681">
        <v>4131.0762665975917</v>
      </c>
      <c r="C24" s="1681">
        <v>9886.44039087694</v>
      </c>
      <c r="D24" s="1681">
        <v>745.64347375207149</v>
      </c>
      <c r="E24" s="1681">
        <v>14763.160131226603</v>
      </c>
      <c r="F24" s="1681"/>
      <c r="G24" s="1681">
        <v>2992.7122896208093</v>
      </c>
      <c r="H24" s="1681">
        <v>2839.0580701381687</v>
      </c>
      <c r="I24" s="1681">
        <v>1008.0069886840606</v>
      </c>
      <c r="J24" s="1681">
        <v>6839.7773484430381</v>
      </c>
      <c r="K24" s="1681"/>
      <c r="L24" s="1681">
        <v>3274.118747020646</v>
      </c>
      <c r="M24" s="1681">
        <v>4680.416709169087</v>
      </c>
      <c r="N24" s="1681">
        <v>95.948663303402142</v>
      </c>
      <c r="O24" s="1681">
        <v>8050.484119493135</v>
      </c>
      <c r="P24" s="1681"/>
      <c r="Q24" s="1681">
        <v>32.14614523011813</v>
      </c>
      <c r="R24" s="1681">
        <v>96.231692900902161</v>
      </c>
      <c r="S24" s="1681">
        <v>71.158601034905004</v>
      </c>
      <c r="T24" s="1681">
        <v>199.53643916592529</v>
      </c>
      <c r="U24" s="1681"/>
      <c r="V24" s="1681">
        <v>1343.1123857479065</v>
      </c>
      <c r="W24" s="1681">
        <v>3749.8696732526955</v>
      </c>
      <c r="X24" s="1681">
        <v>281.41770018061408</v>
      </c>
      <c r="Y24" s="1681">
        <v>5374.3997591812158</v>
      </c>
      <c r="Z24" s="1681"/>
      <c r="AA24" s="1681">
        <v>11773.165834217072</v>
      </c>
      <c r="AB24" s="1681">
        <v>21252.016536337793</v>
      </c>
      <c r="AC24" s="1681">
        <v>2202.1754269550534</v>
      </c>
      <c r="AD24" s="1681">
        <v>35227.357797509918</v>
      </c>
      <c r="AE24" s="1689"/>
      <c r="AF24" s="1689"/>
      <c r="AG24" s="1689"/>
      <c r="AI24" s="1690"/>
    </row>
    <row r="25" spans="1:35" ht="30" customHeight="1">
      <c r="A25" s="1688">
        <v>1990</v>
      </c>
      <c r="B25" s="1681">
        <v>4215.2084746246246</v>
      </c>
      <c r="C25" s="1681">
        <v>9773.3477695103174</v>
      </c>
      <c r="D25" s="1681">
        <v>735.1621656401984</v>
      </c>
      <c r="E25" s="1681">
        <v>14723.718409775141</v>
      </c>
      <c r="F25" s="1681"/>
      <c r="G25" s="1681">
        <v>3071.6663218795884</v>
      </c>
      <c r="H25" s="1681">
        <v>3083.8653912475629</v>
      </c>
      <c r="I25" s="1681">
        <v>1016.5090090482606</v>
      </c>
      <c r="J25" s="1681">
        <v>7172.0407221754122</v>
      </c>
      <c r="K25" s="1681"/>
      <c r="L25" s="1681">
        <v>3301.1802386473587</v>
      </c>
      <c r="M25" s="1681">
        <v>4811.6713503252695</v>
      </c>
      <c r="N25" s="1681">
        <v>102.75479806032789</v>
      </c>
      <c r="O25" s="1681">
        <v>8215.6063870329563</v>
      </c>
      <c r="P25" s="1681"/>
      <c r="Q25" s="1681">
        <v>30.609028779919033</v>
      </c>
      <c r="R25" s="1681">
        <v>88.626589455173217</v>
      </c>
      <c r="S25" s="1681">
        <v>74.39899855078535</v>
      </c>
      <c r="T25" s="1681">
        <v>193.6346167858776</v>
      </c>
      <c r="U25" s="1681"/>
      <c r="V25" s="1681">
        <v>1246.7480427520754</v>
      </c>
      <c r="W25" s="1681">
        <v>3331.5983357912064</v>
      </c>
      <c r="X25" s="1681">
        <v>249.93454175670522</v>
      </c>
      <c r="Y25" s="1681">
        <v>4828.280920299987</v>
      </c>
      <c r="Z25" s="1681"/>
      <c r="AA25" s="1681">
        <v>11865.412106683567</v>
      </c>
      <c r="AB25" s="1681">
        <v>21089.109436329527</v>
      </c>
      <c r="AC25" s="1681">
        <v>2178.7595130562772</v>
      </c>
      <c r="AD25" s="1681">
        <v>35133.281056069369</v>
      </c>
      <c r="AE25" s="1689"/>
      <c r="AF25" s="1689"/>
      <c r="AG25" s="1689"/>
      <c r="AI25" s="1690"/>
    </row>
    <row r="26" spans="1:35" ht="15" customHeight="1">
      <c r="A26" s="1688">
        <v>1991</v>
      </c>
      <c r="B26" s="1681">
        <v>4254.8094870754703</v>
      </c>
      <c r="C26" s="1681">
        <v>10011.906722950296</v>
      </c>
      <c r="D26" s="1681">
        <v>728.34779514983427</v>
      </c>
      <c r="E26" s="1681">
        <v>14995.0640051756</v>
      </c>
      <c r="F26" s="1681"/>
      <c r="G26" s="1681">
        <v>3132.1154547231117</v>
      </c>
      <c r="H26" s="1681">
        <v>2925.7426063015055</v>
      </c>
      <c r="I26" s="1681">
        <v>1032.8737607833516</v>
      </c>
      <c r="J26" s="1681">
        <v>7090.731821807969</v>
      </c>
      <c r="K26" s="1681"/>
      <c r="L26" s="1681">
        <v>3839.5239648258439</v>
      </c>
      <c r="M26" s="1681">
        <v>5749.5805394528388</v>
      </c>
      <c r="N26" s="1681">
        <v>105.96368675508756</v>
      </c>
      <c r="O26" s="1681">
        <v>9695.0681910337698</v>
      </c>
      <c r="P26" s="1681"/>
      <c r="Q26" s="1681">
        <v>43.851171337460606</v>
      </c>
      <c r="R26" s="1681">
        <v>94.305039529188377</v>
      </c>
      <c r="S26" s="1681">
        <v>74.890275659637254</v>
      </c>
      <c r="T26" s="1681">
        <v>213.04648652628623</v>
      </c>
      <c r="U26" s="1681"/>
      <c r="V26" s="1681">
        <v>1376.368661608876</v>
      </c>
      <c r="W26" s="1681">
        <v>3701.7495345020043</v>
      </c>
      <c r="X26" s="1681">
        <v>268.80278030616461</v>
      </c>
      <c r="Y26" s="1681">
        <v>5346.9209764170455</v>
      </c>
      <c r="Z26" s="1681"/>
      <c r="AA26" s="1681">
        <v>12646.668739570763</v>
      </c>
      <c r="AB26" s="1681">
        <v>22483.284442735832</v>
      </c>
      <c r="AC26" s="1681">
        <v>2210.878298654075</v>
      </c>
      <c r="AD26" s="1681">
        <v>37340.831480960667</v>
      </c>
      <c r="AE26" s="1689"/>
      <c r="AF26" s="1689"/>
      <c r="AG26" s="1689"/>
      <c r="AI26" s="1690"/>
    </row>
    <row r="27" spans="1:35" ht="15" customHeight="1">
      <c r="A27" s="1688">
        <v>1992</v>
      </c>
      <c r="B27" s="1681">
        <v>4435.4206066076395</v>
      </c>
      <c r="C27" s="1681">
        <v>9472.6745299427203</v>
      </c>
      <c r="D27" s="1681">
        <v>663.55638491699176</v>
      </c>
      <c r="E27" s="1681">
        <v>14571.651521467353</v>
      </c>
      <c r="F27" s="1681"/>
      <c r="G27" s="1681">
        <v>3309.6569423835167</v>
      </c>
      <c r="H27" s="1681">
        <v>2958.7864434345474</v>
      </c>
      <c r="I27" s="1681">
        <v>1008.5652647086583</v>
      </c>
      <c r="J27" s="1681">
        <v>7277.0086505267218</v>
      </c>
      <c r="K27" s="1681"/>
      <c r="L27" s="1681">
        <v>4262.6593606037122</v>
      </c>
      <c r="M27" s="1681">
        <v>5571.5583804057242</v>
      </c>
      <c r="N27" s="1681">
        <v>134.46261669881849</v>
      </c>
      <c r="O27" s="1681">
        <v>9968.6803577082555</v>
      </c>
      <c r="P27" s="1681"/>
      <c r="Q27" s="1681">
        <v>43.948838349730678</v>
      </c>
      <c r="R27" s="1681">
        <v>94.597676193300629</v>
      </c>
      <c r="S27" s="1681">
        <v>63.550827910914066</v>
      </c>
      <c r="T27" s="1681">
        <v>202.09734245394537</v>
      </c>
      <c r="U27" s="1681"/>
      <c r="V27" s="1681">
        <v>1642.6653028385338</v>
      </c>
      <c r="W27" s="1681">
        <v>3963.822795979941</v>
      </c>
      <c r="X27" s="1681">
        <v>277.65484094852513</v>
      </c>
      <c r="Y27" s="1681">
        <v>5884.1429397669999</v>
      </c>
      <c r="Z27" s="1681"/>
      <c r="AA27" s="1681">
        <v>13694.351050783131</v>
      </c>
      <c r="AB27" s="1681">
        <v>22061.439825956233</v>
      </c>
      <c r="AC27" s="1681">
        <v>2147.7899351839078</v>
      </c>
      <c r="AD27" s="1681">
        <v>37903.580811923275</v>
      </c>
      <c r="AE27" s="1689"/>
      <c r="AF27" s="1689"/>
      <c r="AG27" s="1689"/>
      <c r="AI27" s="1690"/>
    </row>
    <row r="28" spans="1:35" ht="15" customHeight="1">
      <c r="A28" s="1688">
        <v>1993</v>
      </c>
      <c r="B28" s="1681">
        <v>3565.9257684550512</v>
      </c>
      <c r="C28" s="1681">
        <v>7983.7758985699238</v>
      </c>
      <c r="D28" s="1681">
        <v>559.92688228427744</v>
      </c>
      <c r="E28" s="1681">
        <v>12109.628549309253</v>
      </c>
      <c r="F28" s="1681"/>
      <c r="G28" s="1681">
        <v>3104.194668025958</v>
      </c>
      <c r="H28" s="1681">
        <v>2535.9638262737767</v>
      </c>
      <c r="I28" s="1681">
        <v>1013.9001396976535</v>
      </c>
      <c r="J28" s="1681">
        <v>6654.0586339973879</v>
      </c>
      <c r="K28" s="1681"/>
      <c r="L28" s="1681">
        <v>4318.0398500138881</v>
      </c>
      <c r="M28" s="1681">
        <v>7194.370416213379</v>
      </c>
      <c r="N28" s="1681">
        <v>230.71229803902409</v>
      </c>
      <c r="O28" s="1681">
        <v>11743.122564266292</v>
      </c>
      <c r="P28" s="1681"/>
      <c r="Q28" s="1681">
        <v>86.226217515544931</v>
      </c>
      <c r="R28" s="1681">
        <v>120.42636855399938</v>
      </c>
      <c r="S28" s="1681">
        <v>83.506993164514384</v>
      </c>
      <c r="T28" s="1681">
        <v>290.1595792340587</v>
      </c>
      <c r="U28" s="1681"/>
      <c r="V28" s="1681">
        <v>1773.0232860568133</v>
      </c>
      <c r="W28" s="1681">
        <v>4563.8228146462388</v>
      </c>
      <c r="X28" s="1681">
        <v>320.55195676027148</v>
      </c>
      <c r="Y28" s="1681">
        <v>6657.3980574633233</v>
      </c>
      <c r="Z28" s="1681"/>
      <c r="AA28" s="1681">
        <v>12847.409790067257</v>
      </c>
      <c r="AB28" s="1681">
        <v>22398.359324257319</v>
      </c>
      <c r="AC28" s="1681">
        <v>2208.5982699457409</v>
      </c>
      <c r="AD28" s="1681">
        <v>37454.367384270314</v>
      </c>
      <c r="AE28" s="1689"/>
      <c r="AF28" s="1689"/>
      <c r="AG28" s="1689"/>
      <c r="AI28" s="1690"/>
    </row>
    <row r="29" spans="1:35" ht="15" customHeight="1">
      <c r="A29" s="1688">
        <v>1994</v>
      </c>
      <c r="B29" s="1681">
        <v>3347.5418050153958</v>
      </c>
      <c r="C29" s="1681">
        <v>7361.1314585516993</v>
      </c>
      <c r="D29" s="1681">
        <v>514.64681963684563</v>
      </c>
      <c r="E29" s="1681">
        <v>11223.320083203942</v>
      </c>
      <c r="F29" s="1681"/>
      <c r="G29" s="1681">
        <v>2938.239041121994</v>
      </c>
      <c r="H29" s="1681">
        <v>2072.2515984496799</v>
      </c>
      <c r="I29" s="1681">
        <v>1000.4309366057076</v>
      </c>
      <c r="J29" s="1681">
        <v>6010.9215761773812</v>
      </c>
      <c r="K29" s="1681"/>
      <c r="L29" s="1681">
        <v>4680.3683602751635</v>
      </c>
      <c r="M29" s="1681">
        <v>7565.4026072214183</v>
      </c>
      <c r="N29" s="1681">
        <v>261.9195627700729</v>
      </c>
      <c r="O29" s="1681">
        <v>12507.690530266655</v>
      </c>
      <c r="P29" s="1681"/>
      <c r="Q29" s="1681">
        <v>125.64470329533761</v>
      </c>
      <c r="R29" s="1681">
        <v>151.02031746591095</v>
      </c>
      <c r="S29" s="1681">
        <v>87.993929605698298</v>
      </c>
      <c r="T29" s="1681">
        <v>364.6589503669469</v>
      </c>
      <c r="U29" s="1681"/>
      <c r="V29" s="1681">
        <v>1820.4629785314255</v>
      </c>
      <c r="W29" s="1681">
        <v>4457.2898239980377</v>
      </c>
      <c r="X29" s="1681">
        <v>311.89680942799657</v>
      </c>
      <c r="Y29" s="1681">
        <v>6589.6496119574595</v>
      </c>
      <c r="Z29" s="1681"/>
      <c r="AA29" s="1681">
        <v>12912.256888239317</v>
      </c>
      <c r="AB29" s="1681">
        <v>21607.095805686749</v>
      </c>
      <c r="AC29" s="1681">
        <v>2176.888058046321</v>
      </c>
      <c r="AD29" s="1681">
        <v>36696.240751972386</v>
      </c>
      <c r="AE29" s="1689"/>
      <c r="AF29" s="1689"/>
      <c r="AG29" s="1689"/>
      <c r="AI29" s="1690"/>
    </row>
    <row r="30" spans="1:35" ht="15" customHeight="1">
      <c r="A30" s="1688">
        <v>1995</v>
      </c>
      <c r="B30" s="1681">
        <v>3145.9214570633962</v>
      </c>
      <c r="C30" s="1681">
        <v>7251.630427351236</v>
      </c>
      <c r="D30" s="1681">
        <v>482.93837053374335</v>
      </c>
      <c r="E30" s="1681">
        <v>10880.490254948376</v>
      </c>
      <c r="F30" s="1681"/>
      <c r="G30" s="1681">
        <v>2774.3574965926628</v>
      </c>
      <c r="H30" s="1681">
        <v>2011.0251702603707</v>
      </c>
      <c r="I30" s="1681">
        <v>965.73507030211647</v>
      </c>
      <c r="J30" s="1681">
        <v>5751.1177371551503</v>
      </c>
      <c r="K30" s="1681"/>
      <c r="L30" s="1681">
        <v>5525.6873202671823</v>
      </c>
      <c r="M30" s="1681">
        <v>8546.3264826719842</v>
      </c>
      <c r="N30" s="1681">
        <v>300.64035283856998</v>
      </c>
      <c r="O30" s="1681">
        <v>14372.654155777738</v>
      </c>
      <c r="P30" s="1681"/>
      <c r="Q30" s="1681">
        <v>142.19748543077768</v>
      </c>
      <c r="R30" s="1681">
        <v>166.66542380729848</v>
      </c>
      <c r="S30" s="1681">
        <v>88.790057611004158</v>
      </c>
      <c r="T30" s="1681">
        <v>397.65296684908031</v>
      </c>
      <c r="U30" s="1681"/>
      <c r="V30" s="1681">
        <v>1794.6213943019791</v>
      </c>
      <c r="W30" s="1681">
        <v>4490.1789835212139</v>
      </c>
      <c r="X30" s="1681">
        <v>298.10052715995357</v>
      </c>
      <c r="Y30" s="1681">
        <v>6582.9009049831466</v>
      </c>
      <c r="Z30" s="1681"/>
      <c r="AA30" s="1681">
        <v>13382.785153655997</v>
      </c>
      <c r="AB30" s="1681">
        <v>22465.826487612103</v>
      </c>
      <c r="AC30" s="1681">
        <v>2136.2043784453872</v>
      </c>
      <c r="AD30" s="1681">
        <v>37984.816019713486</v>
      </c>
      <c r="AE30" s="1689"/>
      <c r="AF30" s="1689"/>
      <c r="AG30" s="1689"/>
      <c r="AI30" s="1690"/>
    </row>
    <row r="31" spans="1:35" ht="15" customHeight="1">
      <c r="A31" s="1688">
        <v>1996</v>
      </c>
      <c r="B31" s="1681">
        <v>2937.1773514032598</v>
      </c>
      <c r="C31" s="1681">
        <v>7158.2835143520351</v>
      </c>
      <c r="D31" s="1681">
        <v>454.77205215762979</v>
      </c>
      <c r="E31" s="1681">
        <v>10550.232917912925</v>
      </c>
      <c r="F31" s="1681"/>
      <c r="G31" s="1681">
        <v>2590.9341425968823</v>
      </c>
      <c r="H31" s="1681">
        <v>1914.3219999436856</v>
      </c>
      <c r="I31" s="1681">
        <v>1042.1891573863304</v>
      </c>
      <c r="J31" s="1681">
        <v>5547.4452999268979</v>
      </c>
      <c r="K31" s="1681"/>
      <c r="L31" s="1681">
        <v>6268.6391591042229</v>
      </c>
      <c r="M31" s="1681">
        <v>9862.8806118140528</v>
      </c>
      <c r="N31" s="1681">
        <v>370.17323765211734</v>
      </c>
      <c r="O31" s="1681">
        <v>16501.693008570393</v>
      </c>
      <c r="P31" s="1681"/>
      <c r="Q31" s="1681">
        <v>143.89112513423228</v>
      </c>
      <c r="R31" s="1681">
        <v>142.22055790959175</v>
      </c>
      <c r="S31" s="1681">
        <v>80.99152611709664</v>
      </c>
      <c r="T31" s="1681">
        <v>367.10320916092064</v>
      </c>
      <c r="U31" s="1681"/>
      <c r="V31" s="1681">
        <v>1784.0758970681422</v>
      </c>
      <c r="W31" s="1681">
        <v>4672.653512165748</v>
      </c>
      <c r="X31" s="1681">
        <v>296.40342099885851</v>
      </c>
      <c r="Y31" s="1681">
        <v>6753.1328302327493</v>
      </c>
      <c r="Z31" s="1681"/>
      <c r="AA31" s="1681">
        <v>13724.71767530674</v>
      </c>
      <c r="AB31" s="1681">
        <v>23750.360196185116</v>
      </c>
      <c r="AC31" s="1681">
        <v>2244.5293943120323</v>
      </c>
      <c r="AD31" s="1681">
        <v>39719.60726580389</v>
      </c>
      <c r="AE31" s="1689"/>
      <c r="AF31" s="1689"/>
      <c r="AG31" s="1689"/>
      <c r="AI31" s="1690"/>
    </row>
    <row r="32" spans="1:35" ht="15" customHeight="1">
      <c r="A32" s="1688">
        <v>1997</v>
      </c>
      <c r="B32" s="1681">
        <v>2359.2840975806557</v>
      </c>
      <c r="C32" s="1681">
        <v>6528.5258247446054</v>
      </c>
      <c r="D32" s="1681">
        <v>374.97853274406486</v>
      </c>
      <c r="E32" s="1681">
        <v>9262.7884550693252</v>
      </c>
      <c r="F32" s="1681"/>
      <c r="G32" s="1681">
        <v>2061.4295784935198</v>
      </c>
      <c r="H32" s="1681">
        <v>1420.3877699432153</v>
      </c>
      <c r="I32" s="1681">
        <v>936.11857914777499</v>
      </c>
      <c r="J32" s="1681">
        <v>4417.93592758451</v>
      </c>
      <c r="K32" s="1681"/>
      <c r="L32" s="1681">
        <v>6627.3363503573501</v>
      </c>
      <c r="M32" s="1681">
        <v>10642.666324031812</v>
      </c>
      <c r="N32" s="1681">
        <v>429.15318177687806</v>
      </c>
      <c r="O32" s="1681">
        <v>17699.155856166039</v>
      </c>
      <c r="P32" s="1681"/>
      <c r="Q32" s="1681">
        <v>185.3391055977076</v>
      </c>
      <c r="R32" s="1681">
        <v>196.40457544466051</v>
      </c>
      <c r="S32" s="1681">
        <v>98.298367176872063</v>
      </c>
      <c r="T32" s="1681">
        <v>480.0420482192402</v>
      </c>
      <c r="U32" s="1681"/>
      <c r="V32" s="1681">
        <v>1749.2276381957638</v>
      </c>
      <c r="W32" s="1681">
        <v>5276.719066688669</v>
      </c>
      <c r="X32" s="1681">
        <v>305.60149034876468</v>
      </c>
      <c r="Y32" s="1681">
        <v>7331.5481952331975</v>
      </c>
      <c r="Z32" s="1681"/>
      <c r="AA32" s="1681">
        <v>12982.616770224999</v>
      </c>
      <c r="AB32" s="1681">
        <v>24064.703560852962</v>
      </c>
      <c r="AC32" s="1681">
        <v>2144.1501511943547</v>
      </c>
      <c r="AD32" s="1681">
        <v>39191.470482272322</v>
      </c>
      <c r="AE32" s="1689"/>
      <c r="AF32" s="1689"/>
      <c r="AG32" s="1689"/>
      <c r="AI32" s="1690"/>
    </row>
    <row r="33" spans="1:35" ht="15" customHeight="1">
      <c r="A33" s="1688">
        <v>1998</v>
      </c>
      <c r="B33" s="1681">
        <v>2436.3161425454082</v>
      </c>
      <c r="C33" s="1681">
        <v>6732.4501207987696</v>
      </c>
      <c r="D33" s="1681">
        <v>422.04494678102674</v>
      </c>
      <c r="E33" s="1681">
        <v>9590.8112101252045</v>
      </c>
      <c r="F33" s="1681"/>
      <c r="G33" s="1681">
        <v>1795.758340674505</v>
      </c>
      <c r="H33" s="1681">
        <v>1283.2354509938068</v>
      </c>
      <c r="I33" s="1681">
        <v>967.020526308944</v>
      </c>
      <c r="J33" s="1681">
        <v>4046.0143179772558</v>
      </c>
      <c r="K33" s="1681"/>
      <c r="L33" s="1681">
        <v>6689.1683203235816</v>
      </c>
      <c r="M33" s="1681">
        <v>11401.39891857542</v>
      </c>
      <c r="N33" s="1681">
        <v>417.74019080883562</v>
      </c>
      <c r="O33" s="1681">
        <v>18508.307429707838</v>
      </c>
      <c r="P33" s="1681"/>
      <c r="Q33" s="1681">
        <v>184.31919162427209</v>
      </c>
      <c r="R33" s="1681">
        <v>229.49944932333077</v>
      </c>
      <c r="S33" s="1681">
        <v>96.917567635561682</v>
      </c>
      <c r="T33" s="1681">
        <v>510.73620858316451</v>
      </c>
      <c r="U33" s="1681"/>
      <c r="V33" s="1681">
        <v>1710.4156060062242</v>
      </c>
      <c r="W33" s="1681">
        <v>5148.7655578308504</v>
      </c>
      <c r="X33" s="1681">
        <v>321.12404967934441</v>
      </c>
      <c r="Y33" s="1681">
        <v>7180.3052135164189</v>
      </c>
      <c r="Z33" s="1681"/>
      <c r="AA33" s="1681">
        <v>12815.977601173992</v>
      </c>
      <c r="AB33" s="1681">
        <v>24795.34949752218</v>
      </c>
      <c r="AC33" s="1681">
        <v>2224.8472812137124</v>
      </c>
      <c r="AD33" s="1681">
        <v>39836.174379909884</v>
      </c>
      <c r="AE33" s="1689"/>
      <c r="AF33" s="1689"/>
      <c r="AG33" s="1689"/>
      <c r="AI33" s="1690"/>
    </row>
    <row r="34" spans="1:35" ht="15" customHeight="1">
      <c r="A34" s="1688">
        <v>1999</v>
      </c>
      <c r="B34" s="1681">
        <v>2536.0716248124622</v>
      </c>
      <c r="C34" s="1681">
        <v>5762.9958120426081</v>
      </c>
      <c r="D34" s="1681">
        <v>362.46010372069441</v>
      </c>
      <c r="E34" s="1681">
        <v>8661.5275405757639</v>
      </c>
      <c r="F34" s="1681"/>
      <c r="G34" s="1681">
        <v>1762.2790273441929</v>
      </c>
      <c r="H34" s="1681">
        <v>1140.0325129272501</v>
      </c>
      <c r="I34" s="1681">
        <v>871.53233984880933</v>
      </c>
      <c r="J34" s="1681">
        <v>3773.8438801202524</v>
      </c>
      <c r="K34" s="1681"/>
      <c r="L34" s="1681">
        <v>7358.9933884108095</v>
      </c>
      <c r="M34" s="1681">
        <v>12062.862244165333</v>
      </c>
      <c r="N34" s="1681">
        <v>493.22632685565293</v>
      </c>
      <c r="O34" s="1681">
        <v>19915.081959431795</v>
      </c>
      <c r="P34" s="1681"/>
      <c r="Q34" s="1681">
        <v>256.89118484656535</v>
      </c>
      <c r="R34" s="1681">
        <v>288.88763640474872</v>
      </c>
      <c r="S34" s="1681">
        <v>98.418622611459114</v>
      </c>
      <c r="T34" s="1681">
        <v>644.19744386277318</v>
      </c>
      <c r="U34" s="1681"/>
      <c r="V34" s="1681">
        <v>1643.7367923767206</v>
      </c>
      <c r="W34" s="1681">
        <v>4998.2298490985077</v>
      </c>
      <c r="X34" s="1681">
        <v>313.00714282423087</v>
      </c>
      <c r="Y34" s="1681">
        <v>6954.9737842994591</v>
      </c>
      <c r="Z34" s="1681"/>
      <c r="AA34" s="1681">
        <v>13557.972017790751</v>
      </c>
      <c r="AB34" s="1681">
        <v>24253.008054638449</v>
      </c>
      <c r="AC34" s="1681">
        <v>2138.6445358608471</v>
      </c>
      <c r="AD34" s="1681">
        <v>39949.624608290047</v>
      </c>
      <c r="AE34" s="1689"/>
      <c r="AF34" s="1689"/>
      <c r="AG34" s="1689"/>
      <c r="AI34" s="1690"/>
    </row>
    <row r="35" spans="1:35" ht="30" customHeight="1">
      <c r="A35" s="1688">
        <v>2000</v>
      </c>
      <c r="B35" s="1681">
        <v>2482.9934232210589</v>
      </c>
      <c r="C35" s="1681">
        <v>6507.6999176057907</v>
      </c>
      <c r="D35" s="1681">
        <v>409.77733981736822</v>
      </c>
      <c r="E35" s="1681">
        <v>9400.4706806442173</v>
      </c>
      <c r="F35" s="1681"/>
      <c r="G35" s="1681">
        <v>1701.7843001917249</v>
      </c>
      <c r="H35" s="1681">
        <v>1096.4175594569824</v>
      </c>
      <c r="I35" s="1681">
        <v>730.60502281464039</v>
      </c>
      <c r="J35" s="1681">
        <v>3528.8068824633478</v>
      </c>
      <c r="K35" s="1681"/>
      <c r="L35" s="1681">
        <v>7369.5382026412581</v>
      </c>
      <c r="M35" s="1681">
        <v>12655.688144569491</v>
      </c>
      <c r="N35" s="1681">
        <v>550.24304444036829</v>
      </c>
      <c r="O35" s="1681">
        <v>20575.469391651117</v>
      </c>
      <c r="P35" s="1681"/>
      <c r="Q35" s="1681">
        <v>197.74895060640534</v>
      </c>
      <c r="R35" s="1681">
        <v>340.54145581713732</v>
      </c>
      <c r="S35" s="1681">
        <v>101.55981020765869</v>
      </c>
      <c r="T35" s="1681">
        <v>639.85021663120131</v>
      </c>
      <c r="U35" s="1681"/>
      <c r="V35" s="1681">
        <v>1356.8300026946335</v>
      </c>
      <c r="W35" s="1681">
        <v>4513.7483917882828</v>
      </c>
      <c r="X35" s="1681">
        <v>282.74590693555268</v>
      </c>
      <c r="Y35" s="1681">
        <v>6153.3243014184691</v>
      </c>
      <c r="Z35" s="1681"/>
      <c r="AA35" s="1681">
        <v>13108.894879355081</v>
      </c>
      <c r="AB35" s="1681">
        <v>25114.095469237684</v>
      </c>
      <c r="AC35" s="1681">
        <v>2074.9311242155882</v>
      </c>
      <c r="AD35" s="1681">
        <v>40297.921472808353</v>
      </c>
      <c r="AE35" s="1689"/>
      <c r="AF35" s="1689"/>
      <c r="AG35" s="1689"/>
      <c r="AH35" s="1689"/>
      <c r="AI35" s="1690"/>
    </row>
    <row r="36" spans="1:35" ht="15" customHeight="1">
      <c r="A36" s="1688">
        <v>2001</v>
      </c>
      <c r="B36" s="1681">
        <v>2701.3671248454089</v>
      </c>
      <c r="C36" s="1681">
        <v>7115.2570430938476</v>
      </c>
      <c r="D36" s="1681">
        <v>411.14401547782353</v>
      </c>
      <c r="E36" s="1681">
        <v>10227.76818341708</v>
      </c>
      <c r="F36" s="1681"/>
      <c r="G36" s="1681">
        <v>1453.2362451073486</v>
      </c>
      <c r="H36" s="1681">
        <v>1519.9896722203434</v>
      </c>
      <c r="I36" s="1681">
        <v>733.21877224992022</v>
      </c>
      <c r="J36" s="1681">
        <v>3706.4446895776123</v>
      </c>
      <c r="K36" s="1681"/>
      <c r="L36" s="1681">
        <v>7494.7911282743326</v>
      </c>
      <c r="M36" s="1681">
        <v>12526.045839276896</v>
      </c>
      <c r="N36" s="1681">
        <v>592.60837627145122</v>
      </c>
      <c r="O36" s="1681">
        <v>20613.445343822681</v>
      </c>
      <c r="P36" s="1681"/>
      <c r="Q36" s="1681">
        <v>214.31898446440215</v>
      </c>
      <c r="R36" s="1681">
        <v>401.72599078381865</v>
      </c>
      <c r="S36" s="1681">
        <v>102.67948724745551</v>
      </c>
      <c r="T36" s="1681">
        <v>718.72446249567633</v>
      </c>
      <c r="U36" s="1681"/>
      <c r="V36" s="1681">
        <v>1403.2382311166762</v>
      </c>
      <c r="W36" s="1681">
        <v>4788.0975112834067</v>
      </c>
      <c r="X36" s="1681">
        <v>272.60254667511828</v>
      </c>
      <c r="Y36" s="1681">
        <v>6463.9382890752004</v>
      </c>
      <c r="Z36" s="1681"/>
      <c r="AA36" s="1681">
        <v>13266.95171380817</v>
      </c>
      <c r="AB36" s="1681">
        <v>26351.116056658313</v>
      </c>
      <c r="AC36" s="1681">
        <v>2112.2531979217688</v>
      </c>
      <c r="AD36" s="1681">
        <v>41730.320968388252</v>
      </c>
      <c r="AE36" s="1689"/>
      <c r="AF36" s="1689"/>
      <c r="AG36" s="1689"/>
      <c r="AI36" s="1690"/>
    </row>
    <row r="37" spans="1:35" s="1674" customFormat="1" ht="15" customHeight="1">
      <c r="A37" s="1688">
        <v>2002</v>
      </c>
      <c r="B37" s="1681">
        <v>2218.4522880193194</v>
      </c>
      <c r="C37" s="1681">
        <v>6575.2551964646809</v>
      </c>
      <c r="D37" s="1681">
        <v>381.86783649317397</v>
      </c>
      <c r="E37" s="1681">
        <v>9175.5753209771756</v>
      </c>
      <c r="F37" s="1681"/>
      <c r="G37" s="1681">
        <v>996.87488067811216</v>
      </c>
      <c r="H37" s="1681">
        <v>848.20120674654197</v>
      </c>
      <c r="I37" s="1681">
        <v>627.49095815337103</v>
      </c>
      <c r="J37" s="1681">
        <v>2472.567045578025</v>
      </c>
      <c r="K37" s="1681"/>
      <c r="L37" s="1681">
        <v>6722.1435205533735</v>
      </c>
      <c r="M37" s="1681">
        <v>11865.942895643751</v>
      </c>
      <c r="N37" s="1681">
        <v>601.98071869534533</v>
      </c>
      <c r="O37" s="1681">
        <v>19190.06713489247</v>
      </c>
      <c r="P37" s="1681"/>
      <c r="Q37" s="1681">
        <v>229.75605054477236</v>
      </c>
      <c r="R37" s="1681">
        <v>442.57922779967322</v>
      </c>
      <c r="S37" s="1681">
        <v>104.617705768658</v>
      </c>
      <c r="T37" s="1681">
        <v>776.95298411310353</v>
      </c>
      <c r="U37" s="1681"/>
      <c r="V37" s="1681">
        <v>1303.1937428042283</v>
      </c>
      <c r="W37" s="1681">
        <v>4504.4828905443792</v>
      </c>
      <c r="X37" s="1681">
        <v>258.92709110094091</v>
      </c>
      <c r="Y37" s="1681">
        <v>6066.6037244495483</v>
      </c>
      <c r="Z37" s="1681"/>
      <c r="AA37" s="1681">
        <v>11470.420482599806</v>
      </c>
      <c r="AB37" s="1681">
        <v>24236.461417199025</v>
      </c>
      <c r="AC37" s="1681">
        <v>1974.8843102114893</v>
      </c>
      <c r="AD37" s="1681">
        <v>37681.766210010319</v>
      </c>
      <c r="AE37" s="1689"/>
      <c r="AF37" s="1689"/>
      <c r="AG37" s="1689"/>
      <c r="AI37" s="1690"/>
    </row>
    <row r="38" spans="1:35" s="1674" customFormat="1" ht="15" customHeight="1">
      <c r="A38" s="1688">
        <v>2003</v>
      </c>
      <c r="B38" s="1681">
        <v>2354.4475368525596</v>
      </c>
      <c r="C38" s="1681">
        <v>7354.11863165457</v>
      </c>
      <c r="D38" s="1681">
        <v>416.69449151885567</v>
      </c>
      <c r="E38" s="1681">
        <v>10125.260660025986</v>
      </c>
      <c r="F38" s="1681"/>
      <c r="G38" s="1681">
        <v>573.17612238134984</v>
      </c>
      <c r="H38" s="1681">
        <v>740.38714115964024</v>
      </c>
      <c r="I38" s="1681">
        <v>367.16717886038606</v>
      </c>
      <c r="J38" s="1681">
        <v>1680.7304424013762</v>
      </c>
      <c r="K38" s="1681"/>
      <c r="L38" s="1681">
        <v>6697.6927768228034</v>
      </c>
      <c r="M38" s="1681">
        <v>12166.121056332953</v>
      </c>
      <c r="N38" s="1681">
        <v>583.27751109947224</v>
      </c>
      <c r="O38" s="1681">
        <v>19447.09134425523</v>
      </c>
      <c r="P38" s="1681"/>
      <c r="Q38" s="1681">
        <v>255.88619653474996</v>
      </c>
      <c r="R38" s="1681">
        <v>518.54440564371805</v>
      </c>
      <c r="S38" s="1681">
        <v>106.45853511535515</v>
      </c>
      <c r="T38" s="1681">
        <v>880.88913729382318</v>
      </c>
      <c r="U38" s="1681"/>
      <c r="V38" s="1681">
        <v>1252.2655486719348</v>
      </c>
      <c r="W38" s="1681">
        <v>4371.652788802272</v>
      </c>
      <c r="X38" s="1681">
        <v>245.59228323476404</v>
      </c>
      <c r="Y38" s="1681">
        <v>5869.5106207089711</v>
      </c>
      <c r="Z38" s="1681"/>
      <c r="AA38" s="1681">
        <v>11133.468181263397</v>
      </c>
      <c r="AB38" s="1681">
        <v>25150.824023593155</v>
      </c>
      <c r="AC38" s="1681">
        <v>1719.1899998288329</v>
      </c>
      <c r="AD38" s="1681">
        <v>38003.482204685388</v>
      </c>
      <c r="AE38" s="1689"/>
      <c r="AF38" s="1689"/>
      <c r="AG38" s="1689"/>
      <c r="AI38" s="1690"/>
    </row>
    <row r="39" spans="1:35" s="1674" customFormat="1" ht="15" customHeight="1">
      <c r="A39" s="1688">
        <v>2004</v>
      </c>
      <c r="B39" s="1681">
        <v>2138.8549157926991</v>
      </c>
      <c r="C39" s="1681">
        <v>7454.8458706902666</v>
      </c>
      <c r="D39" s="1681">
        <v>406.92113872966144</v>
      </c>
      <c r="E39" s="1681">
        <v>10000.621925212627</v>
      </c>
      <c r="F39" s="1681"/>
      <c r="G39" s="1681">
        <v>642.95082013660078</v>
      </c>
      <c r="H39" s="1681">
        <v>997.44397136341149</v>
      </c>
      <c r="I39" s="1681">
        <v>311.84952340845501</v>
      </c>
      <c r="J39" s="1681">
        <v>1952.2443149084672</v>
      </c>
      <c r="K39" s="1681"/>
      <c r="L39" s="1681">
        <v>7400.4459920022728</v>
      </c>
      <c r="M39" s="1681">
        <v>12677.348047333779</v>
      </c>
      <c r="N39" s="1681">
        <v>604.17485763545506</v>
      </c>
      <c r="O39" s="1681">
        <v>20681.968896971506</v>
      </c>
      <c r="P39" s="1681"/>
      <c r="Q39" s="1681">
        <v>273.26316303062532</v>
      </c>
      <c r="R39" s="1681">
        <v>621.92152500165992</v>
      </c>
      <c r="S39" s="1681">
        <v>111.67591486279258</v>
      </c>
      <c r="T39" s="1681">
        <v>1006.8606028950778</v>
      </c>
      <c r="U39" s="1681"/>
      <c r="V39" s="1681">
        <v>1153.2139032326113</v>
      </c>
      <c r="W39" s="1681">
        <v>4291.9558932946838</v>
      </c>
      <c r="X39" s="1681">
        <v>231.35544982865554</v>
      </c>
      <c r="Y39" s="1681">
        <v>5676.5252463559509</v>
      </c>
      <c r="Z39" s="1681"/>
      <c r="AA39" s="1681">
        <v>11608.728794194809</v>
      </c>
      <c r="AB39" s="1681">
        <v>26043.515307683803</v>
      </c>
      <c r="AC39" s="1681">
        <v>1665.9768844650196</v>
      </c>
      <c r="AD39" s="1681">
        <v>39318.220986343629</v>
      </c>
      <c r="AE39" s="1689"/>
      <c r="AF39" s="1689"/>
      <c r="AG39" s="1689"/>
      <c r="AI39" s="1690"/>
    </row>
    <row r="40" spans="1:35" s="1674" customFormat="1" ht="15" customHeight="1">
      <c r="A40" s="1688">
        <v>2005</v>
      </c>
      <c r="B40" s="1681">
        <v>2159.1426202780976</v>
      </c>
      <c r="C40" s="1681">
        <v>7907.1290482267195</v>
      </c>
      <c r="D40" s="1681">
        <v>406.85724106040595</v>
      </c>
      <c r="E40" s="1681">
        <v>10473.128909565225</v>
      </c>
      <c r="F40" s="1681"/>
      <c r="G40" s="1681">
        <v>710.80881420291644</v>
      </c>
      <c r="H40" s="1681">
        <v>1292.1527616351757</v>
      </c>
      <c r="I40" s="1681">
        <v>437.63315740736493</v>
      </c>
      <c r="J40" s="1681">
        <v>2440.5947332454571</v>
      </c>
      <c r="K40" s="1681"/>
      <c r="L40" s="1681">
        <v>7181.4838327957104</v>
      </c>
      <c r="M40" s="1681">
        <v>12598.312871704353</v>
      </c>
      <c r="N40" s="1681">
        <v>573.09021277122258</v>
      </c>
      <c r="O40" s="1681">
        <v>20352.886917271284</v>
      </c>
      <c r="P40" s="1681"/>
      <c r="Q40" s="1681">
        <v>302.10977448407323</v>
      </c>
      <c r="R40" s="1681">
        <v>771.13359987023716</v>
      </c>
      <c r="S40" s="1681">
        <v>124.113075285368</v>
      </c>
      <c r="T40" s="1681">
        <v>1197.3564496396784</v>
      </c>
      <c r="U40" s="1681"/>
      <c r="V40" s="1681">
        <v>1135.0480840057987</v>
      </c>
      <c r="W40" s="1681">
        <v>4468.7241109689876</v>
      </c>
      <c r="X40" s="1681">
        <v>226.79246465372202</v>
      </c>
      <c r="Y40" s="1681">
        <v>5830.5646596285087</v>
      </c>
      <c r="Z40" s="1681"/>
      <c r="AA40" s="1681">
        <v>11488.593125766596</v>
      </c>
      <c r="AB40" s="1681">
        <v>27037.452392405474</v>
      </c>
      <c r="AC40" s="1681">
        <v>1768.4861511780834</v>
      </c>
      <c r="AD40" s="1681">
        <v>40294.531669350152</v>
      </c>
      <c r="AE40" s="1689"/>
      <c r="AF40" s="1689"/>
      <c r="AG40" s="1691"/>
      <c r="AI40" s="1690"/>
    </row>
    <row r="41" spans="1:35" s="1674" customFormat="1" ht="15" customHeight="1">
      <c r="A41" s="1688">
        <v>2006</v>
      </c>
      <c r="B41" s="1681">
        <v>2364.1371409371395</v>
      </c>
      <c r="C41" s="1681">
        <v>8615.0802715164082</v>
      </c>
      <c r="D41" s="1681">
        <v>447.74781837147907</v>
      </c>
      <c r="E41" s="1681">
        <v>11426.965230825028</v>
      </c>
      <c r="F41" s="1681"/>
      <c r="G41" s="1681">
        <v>649.7972468884534</v>
      </c>
      <c r="H41" s="1681">
        <v>1169.8668718489648</v>
      </c>
      <c r="I41" s="1681">
        <v>350.01461247339512</v>
      </c>
      <c r="J41" s="1681">
        <v>2169.6787312108136</v>
      </c>
      <c r="K41" s="1681"/>
      <c r="L41" s="1681">
        <v>6665.0909433637253</v>
      </c>
      <c r="M41" s="1681">
        <v>11627.059512665863</v>
      </c>
      <c r="N41" s="1681">
        <v>532.18365690333724</v>
      </c>
      <c r="O41" s="1681">
        <v>18824.334112932924</v>
      </c>
      <c r="P41" s="1681"/>
      <c r="Q41" s="1681">
        <v>286.40368243203608</v>
      </c>
      <c r="R41" s="1681">
        <v>786.15370018090039</v>
      </c>
      <c r="S41" s="1681">
        <v>135.42493208136978</v>
      </c>
      <c r="T41" s="1681">
        <v>1207.9823146943063</v>
      </c>
      <c r="U41" s="1681"/>
      <c r="V41" s="1681">
        <v>1074.5287042490859</v>
      </c>
      <c r="W41" s="1681">
        <v>4166.9551123838692</v>
      </c>
      <c r="X41" s="1681">
        <v>215.25107894371681</v>
      </c>
      <c r="Y41" s="1681">
        <v>5456.734895576672</v>
      </c>
      <c r="Z41" s="1681"/>
      <c r="AA41" s="1681">
        <v>11039.957717870439</v>
      </c>
      <c r="AB41" s="1681">
        <v>26365.115468596003</v>
      </c>
      <c r="AC41" s="1681">
        <v>1680.6220987732979</v>
      </c>
      <c r="AD41" s="1681">
        <v>39085.695285239737</v>
      </c>
      <c r="AE41" s="1689"/>
      <c r="AF41" s="1689"/>
      <c r="AG41" s="1689"/>
      <c r="AI41" s="1690"/>
    </row>
    <row r="42" spans="1:35" s="1674" customFormat="1" ht="15" customHeight="1">
      <c r="A42" s="1688">
        <v>2007</v>
      </c>
      <c r="B42" s="1681">
        <v>2237.9209099743607</v>
      </c>
      <c r="C42" s="1681">
        <v>8112.0128932731923</v>
      </c>
      <c r="D42" s="1681">
        <v>425.6593125421083</v>
      </c>
      <c r="E42" s="1681">
        <v>10775.593115789661</v>
      </c>
      <c r="F42" s="1681"/>
      <c r="G42" s="1681">
        <v>625.5980783594589</v>
      </c>
      <c r="H42" s="1681">
        <v>1081.7938263710594</v>
      </c>
      <c r="I42" s="1681">
        <v>332.65012617361498</v>
      </c>
      <c r="J42" s="1681">
        <v>2040.0420309041333</v>
      </c>
      <c r="K42" s="1681"/>
      <c r="L42" s="1681">
        <v>6585.4589327994427</v>
      </c>
      <c r="M42" s="1681">
        <v>12339.654897402181</v>
      </c>
      <c r="N42" s="1681">
        <v>584.21990290356746</v>
      </c>
      <c r="O42" s="1681">
        <v>19509.333733105192</v>
      </c>
      <c r="P42" s="1681"/>
      <c r="Q42" s="1681">
        <v>290.62185575508141</v>
      </c>
      <c r="R42" s="1681">
        <v>779.06168626771193</v>
      </c>
      <c r="S42" s="1681">
        <v>135.13201376738326</v>
      </c>
      <c r="T42" s="1681">
        <v>1204.8155557901766</v>
      </c>
      <c r="U42" s="1681"/>
      <c r="V42" s="1681">
        <v>904.0330739732575</v>
      </c>
      <c r="W42" s="1681">
        <v>3495.8756560997667</v>
      </c>
      <c r="X42" s="1681">
        <v>182.48975612579628</v>
      </c>
      <c r="Y42" s="1681">
        <v>4582.398486198821</v>
      </c>
      <c r="Z42" s="1681"/>
      <c r="AA42" s="1681">
        <v>10643.632850861602</v>
      </c>
      <c r="AB42" s="1681">
        <v>25808.398959413913</v>
      </c>
      <c r="AC42" s="1681">
        <v>1660.1511115124704</v>
      </c>
      <c r="AD42" s="1681">
        <v>38112.182921787986</v>
      </c>
      <c r="AE42" s="1689"/>
      <c r="AF42" s="1689"/>
      <c r="AG42" s="1681"/>
      <c r="AI42" s="1690"/>
    </row>
    <row r="43" spans="1:35" s="1674" customFormat="1" ht="15" customHeight="1">
      <c r="A43" s="1688">
        <v>2008</v>
      </c>
      <c r="B43" s="1681">
        <v>2084.7257474126259</v>
      </c>
      <c r="C43" s="1681">
        <v>7618.2364556529919</v>
      </c>
      <c r="D43" s="1681">
        <v>392.55703470820816</v>
      </c>
      <c r="E43" s="1681">
        <v>10095.519237773826</v>
      </c>
      <c r="F43" s="1681"/>
      <c r="G43" s="1681">
        <v>638.84520116823774</v>
      </c>
      <c r="H43" s="1681">
        <v>1125.0144059134602</v>
      </c>
      <c r="I43" s="1681">
        <v>347.56355276031877</v>
      </c>
      <c r="J43" s="1681">
        <v>2111.4231598420165</v>
      </c>
      <c r="K43" s="1681"/>
      <c r="L43" s="1681">
        <v>7349.5877438128282</v>
      </c>
      <c r="M43" s="1681">
        <v>15243.645061356705</v>
      </c>
      <c r="N43" s="1681">
        <v>546.86086353331314</v>
      </c>
      <c r="O43" s="1681">
        <v>23140.093668702848</v>
      </c>
      <c r="P43" s="1681"/>
      <c r="Q43" s="1681">
        <v>294.77751934286584</v>
      </c>
      <c r="R43" s="1681">
        <v>805.73228366934063</v>
      </c>
      <c r="S43" s="1681">
        <v>188.40852878622675</v>
      </c>
      <c r="T43" s="1681">
        <v>1288.9183317984332</v>
      </c>
      <c r="U43" s="1681"/>
      <c r="V43" s="1681">
        <v>828.50669331760241</v>
      </c>
      <c r="W43" s="1681">
        <v>3235.7121466698168</v>
      </c>
      <c r="X43" s="1681">
        <v>165.53325825089846</v>
      </c>
      <c r="Y43" s="1681">
        <v>4229.7520982383176</v>
      </c>
      <c r="Z43" s="1681"/>
      <c r="AA43" s="1681">
        <v>11196.44290505416</v>
      </c>
      <c r="AB43" s="1681">
        <v>28028.340353262312</v>
      </c>
      <c r="AC43" s="1681">
        <v>1640.9232380389651</v>
      </c>
      <c r="AD43" s="1681">
        <v>40865.706496355437</v>
      </c>
      <c r="AE43" s="1689"/>
      <c r="AF43" s="1689"/>
      <c r="AG43" s="1681"/>
      <c r="AI43" s="1690"/>
    </row>
    <row r="44" spans="1:35" s="1693" customFormat="1" ht="15" customHeight="1">
      <c r="A44" s="1692">
        <v>2009</v>
      </c>
      <c r="B44" s="1681">
        <v>1790.2197509815053</v>
      </c>
      <c r="C44" s="1681">
        <v>6423.338430812445</v>
      </c>
      <c r="D44" s="1681">
        <v>318.43990608823674</v>
      </c>
      <c r="E44" s="1681">
        <v>8531.998087882188</v>
      </c>
      <c r="F44" s="1681"/>
      <c r="G44" s="1681">
        <v>531.03538261577762</v>
      </c>
      <c r="H44" s="1681">
        <v>1044.6602895175761</v>
      </c>
      <c r="I44" s="1681">
        <v>331.44264935596277</v>
      </c>
      <c r="J44" s="1681">
        <v>1907.1383214893162</v>
      </c>
      <c r="K44" s="1681"/>
      <c r="L44" s="1681">
        <v>6654.085980917007</v>
      </c>
      <c r="M44" s="1681">
        <v>13802.746174616588</v>
      </c>
      <c r="N44" s="1681">
        <v>533.10120579541467</v>
      </c>
      <c r="O44" s="1681">
        <v>20989.933361329007</v>
      </c>
      <c r="P44" s="1681"/>
      <c r="Q44" s="1681">
        <v>339.40933596557937</v>
      </c>
      <c r="R44" s="1681">
        <v>898.41141429875495</v>
      </c>
      <c r="S44" s="1681">
        <v>181.02078469565626</v>
      </c>
      <c r="T44" s="1681">
        <v>1418.8415349599904</v>
      </c>
      <c r="U44" s="1681"/>
      <c r="V44" s="1681">
        <v>1010.6203979325355</v>
      </c>
      <c r="W44" s="1681">
        <v>3959.8198541363004</v>
      </c>
      <c r="X44" s="1681">
        <v>197.5644647855388</v>
      </c>
      <c r="Y44" s="1681">
        <v>5168.0047168543751</v>
      </c>
      <c r="Z44" s="1681"/>
      <c r="AA44" s="1681">
        <v>10325.370848412404</v>
      </c>
      <c r="AB44" s="1681">
        <v>26128.976163381667</v>
      </c>
      <c r="AC44" s="1681">
        <v>1561.569010720809</v>
      </c>
      <c r="AD44" s="1681">
        <v>38015.916022514881</v>
      </c>
      <c r="AE44" s="1689"/>
      <c r="AF44" s="1689"/>
      <c r="AG44" s="1681"/>
      <c r="AI44" s="1694"/>
    </row>
    <row r="45" spans="1:35" s="1693" customFormat="1" ht="30" customHeight="1">
      <c r="A45" s="1692">
        <v>2010</v>
      </c>
      <c r="B45" s="1681">
        <v>1779.5218543293288</v>
      </c>
      <c r="C45" s="1681">
        <v>6627.4756363014703</v>
      </c>
      <c r="D45" s="1681">
        <v>342.40276855230644</v>
      </c>
      <c r="E45" s="1681">
        <v>8749.4002591831068</v>
      </c>
      <c r="F45" s="1695"/>
      <c r="G45" s="1681">
        <v>438.2602457291099</v>
      </c>
      <c r="H45" s="1681">
        <v>993.7484498660682</v>
      </c>
      <c r="I45" s="1681">
        <v>356.4029636042614</v>
      </c>
      <c r="J45" s="1681">
        <v>1788.4116591994396</v>
      </c>
      <c r="K45" s="1695"/>
      <c r="L45" s="1681">
        <v>6946.6525380206713</v>
      </c>
      <c r="M45" s="1681">
        <v>14685.008946078089</v>
      </c>
      <c r="N45" s="1681">
        <v>581.48137233615</v>
      </c>
      <c r="O45" s="1681">
        <v>22213.142856434912</v>
      </c>
      <c r="P45" s="1695"/>
      <c r="Q45" s="1681">
        <v>355.8987710660557</v>
      </c>
      <c r="R45" s="1681">
        <v>991.9187185362797</v>
      </c>
      <c r="S45" s="1681">
        <v>247.69190869523962</v>
      </c>
      <c r="T45" s="1681">
        <v>1595.509398297575</v>
      </c>
      <c r="U45" s="1695"/>
      <c r="V45" s="1681">
        <v>891.46125367658362</v>
      </c>
      <c r="W45" s="1681">
        <v>3644.60035813069</v>
      </c>
      <c r="X45" s="1681">
        <v>188.02319104713973</v>
      </c>
      <c r="Y45" s="1681">
        <v>4724.0848028544133</v>
      </c>
      <c r="Z45" s="1695"/>
      <c r="AA45" s="1681">
        <v>10411.794662821749</v>
      </c>
      <c r="AB45" s="1681">
        <v>26942.752108912595</v>
      </c>
      <c r="AC45" s="1681">
        <v>1716.0022042350972</v>
      </c>
      <c r="AD45" s="1681">
        <v>39070.548975969439</v>
      </c>
      <c r="AE45" s="1689"/>
      <c r="AF45" s="1689"/>
      <c r="AG45" s="1695"/>
      <c r="AI45" s="1694"/>
    </row>
    <row r="46" spans="1:35" s="1693" customFormat="1" ht="15" customHeight="1">
      <c r="A46" s="1692">
        <v>2011</v>
      </c>
      <c r="B46" s="1681">
        <v>1795.5433037694431</v>
      </c>
      <c r="C46" s="1681">
        <v>6774.6123015129051</v>
      </c>
      <c r="D46" s="1681">
        <v>346.54031114950442</v>
      </c>
      <c r="E46" s="1681">
        <v>8916.6959164318541</v>
      </c>
      <c r="F46" s="1695"/>
      <c r="G46" s="1681">
        <v>472.83990768062665</v>
      </c>
      <c r="H46" s="1681">
        <v>958.958265668629</v>
      </c>
      <c r="I46" s="1681">
        <v>339.77789501307637</v>
      </c>
      <c r="J46" s="1681">
        <v>1771.5760683623321</v>
      </c>
      <c r="K46" s="1695"/>
      <c r="L46" s="1681">
        <v>6371.9513436202578</v>
      </c>
      <c r="M46" s="1681">
        <v>13172.933434630253</v>
      </c>
      <c r="N46" s="1681">
        <v>485.60594824890865</v>
      </c>
      <c r="O46" s="1681">
        <v>20030.490726499418</v>
      </c>
      <c r="P46" s="1695"/>
      <c r="Q46" s="1681">
        <v>383.74110404540977</v>
      </c>
      <c r="R46" s="1681">
        <v>1093.7180377554403</v>
      </c>
      <c r="S46" s="1681">
        <v>220.05355548710119</v>
      </c>
      <c r="T46" s="1681">
        <v>1697.5126972879511</v>
      </c>
      <c r="U46" s="1695"/>
      <c r="V46" s="1681">
        <v>1042.787099530718</v>
      </c>
      <c r="W46" s="1681">
        <v>4380.5985004724762</v>
      </c>
      <c r="X46" s="1681">
        <v>223.79107348447508</v>
      </c>
      <c r="Y46" s="1681">
        <v>5647.1766734876692</v>
      </c>
      <c r="Z46" s="1695"/>
      <c r="AA46" s="1681">
        <v>10066.862758646455</v>
      </c>
      <c r="AB46" s="1681">
        <v>26380.820540039702</v>
      </c>
      <c r="AC46" s="1681">
        <v>1615.7687833830655</v>
      </c>
      <c r="AD46" s="1681">
        <v>38063.45208206922</v>
      </c>
      <c r="AE46" s="1689"/>
      <c r="AF46" s="1689"/>
      <c r="AG46" s="1695"/>
      <c r="AI46" s="1694"/>
    </row>
    <row r="47" spans="1:35" s="1693" customFormat="1" ht="15" customHeight="1">
      <c r="A47" s="1692">
        <v>2012</v>
      </c>
      <c r="B47" s="1681">
        <v>2338.5580784128365</v>
      </c>
      <c r="C47" s="1681">
        <v>9024.5910441744818</v>
      </c>
      <c r="D47" s="1681">
        <v>447.88455226946616</v>
      </c>
      <c r="E47" s="1681">
        <v>11811.033674856784</v>
      </c>
      <c r="F47" s="1695"/>
      <c r="G47" s="1681">
        <v>423.09056907919256</v>
      </c>
      <c r="H47" s="1681">
        <v>903.38889574762959</v>
      </c>
      <c r="I47" s="1681">
        <v>401.72786183552222</v>
      </c>
      <c r="J47" s="1681">
        <v>1728.2073266623443</v>
      </c>
      <c r="K47" s="1695"/>
      <c r="L47" s="1681">
        <v>5969.1504684153369</v>
      </c>
      <c r="M47" s="1681">
        <v>11170.479135122197</v>
      </c>
      <c r="N47" s="1681">
        <v>352.43694894014567</v>
      </c>
      <c r="O47" s="1681">
        <v>17492.066552477681</v>
      </c>
      <c r="P47" s="1695"/>
      <c r="Q47" s="1681">
        <v>419.32464881915632</v>
      </c>
      <c r="R47" s="1681">
        <v>1219.2012471038609</v>
      </c>
      <c r="S47" s="1681">
        <v>224.60481179706187</v>
      </c>
      <c r="T47" s="1681">
        <v>1863.130707720079</v>
      </c>
      <c r="U47" s="1695"/>
      <c r="V47" s="1681">
        <v>1100.0117982897693</v>
      </c>
      <c r="W47" s="1681">
        <v>4543.8153245861176</v>
      </c>
      <c r="X47" s="1681">
        <v>225.27070934071858</v>
      </c>
      <c r="Y47" s="1681">
        <v>5869.0978322166056</v>
      </c>
      <c r="Z47" s="1695"/>
      <c r="AA47" s="1681">
        <v>10250.135563016293</v>
      </c>
      <c r="AB47" s="1681">
        <v>26861.475646734289</v>
      </c>
      <c r="AC47" s="1681">
        <v>1651.9248841829146</v>
      </c>
      <c r="AD47" s="1681">
        <v>38763.536093933501</v>
      </c>
      <c r="AE47" s="1689"/>
      <c r="AF47" s="1689"/>
      <c r="AG47" s="1681"/>
      <c r="AI47" s="1694"/>
    </row>
    <row r="48" spans="1:35" s="1693" customFormat="1" ht="15" customHeight="1">
      <c r="A48" s="1696">
        <v>2013</v>
      </c>
      <c r="B48" s="1681">
        <v>2177.6612518592265</v>
      </c>
      <c r="C48" s="1681">
        <v>8550.2243295127919</v>
      </c>
      <c r="D48" s="1681">
        <v>419.50753762189959</v>
      </c>
      <c r="E48" s="1681">
        <v>11147.393118993918</v>
      </c>
      <c r="F48" s="1697"/>
      <c r="G48" s="1681">
        <v>382.64533239342086</v>
      </c>
      <c r="H48" s="1681">
        <v>862.06954099625261</v>
      </c>
      <c r="I48" s="1681">
        <v>392.17562585259822</v>
      </c>
      <c r="J48" s="1681">
        <v>1636.8904992422715</v>
      </c>
      <c r="K48" s="1697"/>
      <c r="L48" s="1681">
        <v>5990.1550789145449</v>
      </c>
      <c r="M48" s="1681">
        <v>11277.012563063492</v>
      </c>
      <c r="N48" s="1681">
        <v>335.8714768511233</v>
      </c>
      <c r="O48" s="1681">
        <v>17603.039118829161</v>
      </c>
      <c r="P48" s="1697"/>
      <c r="Q48" s="1681">
        <v>459.50217787030635</v>
      </c>
      <c r="R48" s="1681">
        <v>1401.3937703196971</v>
      </c>
      <c r="S48" s="1681">
        <v>304.17241679328441</v>
      </c>
      <c r="T48" s="1681">
        <v>2165.0683649832877</v>
      </c>
      <c r="U48" s="1697"/>
      <c r="V48" s="1681">
        <v>1171.4614399148213</v>
      </c>
      <c r="W48" s="1681">
        <v>4911.9652232478011</v>
      </c>
      <c r="X48" s="1681">
        <v>241.36826144278822</v>
      </c>
      <c r="Y48" s="1681">
        <v>6324.7949246054104</v>
      </c>
      <c r="Z48" s="1697"/>
      <c r="AA48" s="1681">
        <v>10181.42528095232</v>
      </c>
      <c r="AB48" s="1681">
        <v>27002.665427140033</v>
      </c>
      <c r="AC48" s="1681">
        <v>1693.0953185616938</v>
      </c>
      <c r="AD48" s="1681">
        <v>38877.186026654046</v>
      </c>
      <c r="AE48" s="1689"/>
      <c r="AF48" s="1689"/>
      <c r="AG48" s="1681"/>
      <c r="AH48" s="1698"/>
      <c r="AI48" s="1699"/>
    </row>
    <row r="49" spans="1:40" s="1693" customFormat="1" ht="15" customHeight="1">
      <c r="A49" s="1696">
        <v>2014</v>
      </c>
      <c r="B49" s="1681">
        <v>1764.8202106579204</v>
      </c>
      <c r="C49" s="1681">
        <v>6640.7395421392985</v>
      </c>
      <c r="D49" s="1681">
        <v>340.0153550315917</v>
      </c>
      <c r="E49" s="1681">
        <v>8745.5751078288104</v>
      </c>
      <c r="F49" s="1697"/>
      <c r="G49" s="1681">
        <v>418.10999017030139</v>
      </c>
      <c r="H49" s="1681">
        <v>1093.7862151466211</v>
      </c>
      <c r="I49" s="1681">
        <v>341.66742865314745</v>
      </c>
      <c r="J49" s="1681">
        <v>1853.56363397007</v>
      </c>
      <c r="K49" s="1697"/>
      <c r="L49" s="1681">
        <v>5464.2799291657366</v>
      </c>
      <c r="M49" s="1681">
        <v>10478.053174131775</v>
      </c>
      <c r="N49" s="1681">
        <v>339.58998288154788</v>
      </c>
      <c r="O49" s="1681">
        <v>16281.923086179058</v>
      </c>
      <c r="P49" s="1697"/>
      <c r="Q49" s="1681">
        <v>552.18234257472648</v>
      </c>
      <c r="R49" s="1681">
        <v>1710.2848204145596</v>
      </c>
      <c r="S49" s="1681">
        <v>382.60385733410357</v>
      </c>
      <c r="T49" s="1681">
        <v>2645.0710203233893</v>
      </c>
      <c r="U49" s="1697"/>
      <c r="V49" s="1681">
        <v>1173.9739518071003</v>
      </c>
      <c r="W49" s="1681">
        <v>4754.3355805149604</v>
      </c>
      <c r="X49" s="1681">
        <v>243.93306838712141</v>
      </c>
      <c r="Y49" s="1681">
        <v>6172.2426007091817</v>
      </c>
      <c r="Z49" s="1697"/>
      <c r="AA49" s="1681">
        <v>9373.3664243757848</v>
      </c>
      <c r="AB49" s="1681">
        <v>24677.199332347212</v>
      </c>
      <c r="AC49" s="1681">
        <v>1647.8096922875122</v>
      </c>
      <c r="AD49" s="1681">
        <v>35698.375449010506</v>
      </c>
      <c r="AE49" s="1689"/>
      <c r="AF49" s="1689"/>
      <c r="AG49" s="1681"/>
      <c r="AH49" s="1700"/>
      <c r="AI49" s="1699"/>
      <c r="AJ49" s="1694"/>
      <c r="AK49" s="1694"/>
      <c r="AL49" s="1694"/>
      <c r="AM49" s="1694"/>
      <c r="AN49" s="1694"/>
    </row>
    <row r="50" spans="1:40" s="1693" customFormat="1" ht="15" customHeight="1">
      <c r="A50" s="1696">
        <v>2015</v>
      </c>
      <c r="B50" s="1681">
        <v>1435.8016127464778</v>
      </c>
      <c r="C50" s="1681">
        <v>5160.634797429595</v>
      </c>
      <c r="D50" s="1681">
        <v>282.19668005063352</v>
      </c>
      <c r="E50" s="1681">
        <v>6878.6330902267064</v>
      </c>
      <c r="F50" s="1697"/>
      <c r="G50" s="1681">
        <v>418.81288463849768</v>
      </c>
      <c r="H50" s="1681">
        <v>1180.736135189575</v>
      </c>
      <c r="I50" s="1681">
        <v>400.86410695383654</v>
      </c>
      <c r="J50" s="1681">
        <v>2000.4131267819093</v>
      </c>
      <c r="K50" s="1697"/>
      <c r="L50" s="1681">
        <v>5537.996629624352</v>
      </c>
      <c r="M50" s="1681">
        <v>10620.320391455811</v>
      </c>
      <c r="N50" s="1681">
        <v>352.99030902668221</v>
      </c>
      <c r="O50" s="1681">
        <v>16511.307330106843</v>
      </c>
      <c r="P50" s="1697"/>
      <c r="Q50" s="1681">
        <v>679.32484302383796</v>
      </c>
      <c r="R50" s="1681">
        <v>2113.4723841685445</v>
      </c>
      <c r="S50" s="1681">
        <v>430.27125497698984</v>
      </c>
      <c r="T50" s="1681">
        <v>3223.0684821693726</v>
      </c>
      <c r="U50" s="1697"/>
      <c r="V50" s="1681">
        <v>1393.1403459002927</v>
      </c>
      <c r="W50" s="1681">
        <v>5394.8441396928738</v>
      </c>
      <c r="X50" s="1681">
        <v>296.00177943024562</v>
      </c>
      <c r="Y50" s="1681">
        <v>7083.9862650234118</v>
      </c>
      <c r="Z50" s="1697"/>
      <c r="AA50" s="1681">
        <v>9465.0763159334583</v>
      </c>
      <c r="AB50" s="1681">
        <v>24470.007847936402</v>
      </c>
      <c r="AC50" s="1681">
        <v>1762.3241304383878</v>
      </c>
      <c r="AD50" s="1681">
        <v>35697.408294308247</v>
      </c>
      <c r="AE50" s="1689"/>
      <c r="AF50" s="1689"/>
      <c r="AG50" s="1681"/>
      <c r="AH50" s="1700"/>
      <c r="AI50" s="1699"/>
      <c r="AJ50" s="1694"/>
      <c r="AK50" s="1694"/>
      <c r="AL50" s="1694"/>
      <c r="AM50" s="1694"/>
      <c r="AN50" s="1694"/>
    </row>
    <row r="51" spans="1:40" s="1693" customFormat="1" ht="15" customHeight="1" thickBot="1">
      <c r="A51" s="1701"/>
      <c r="B51" s="1702"/>
      <c r="C51" s="1702"/>
      <c r="D51" s="1702"/>
      <c r="E51" s="1702"/>
      <c r="F51" s="1702"/>
      <c r="G51" s="1702"/>
      <c r="H51" s="1702"/>
      <c r="I51" s="1702"/>
      <c r="J51" s="1702"/>
      <c r="K51" s="1702"/>
      <c r="L51" s="1702"/>
      <c r="M51" s="1702"/>
      <c r="N51" s="1702"/>
      <c r="O51" s="1702"/>
      <c r="P51" s="1702"/>
      <c r="Q51" s="1702"/>
      <c r="R51" s="1702"/>
      <c r="S51" s="1702"/>
      <c r="T51" s="1702"/>
      <c r="U51" s="1702"/>
      <c r="V51" s="1702"/>
      <c r="W51" s="1702"/>
      <c r="X51" s="1702"/>
      <c r="Y51" s="1702"/>
      <c r="Z51" s="1702"/>
      <c r="AA51" s="1702"/>
      <c r="AB51" s="1702"/>
      <c r="AC51" s="1702"/>
      <c r="AD51" s="1702"/>
      <c r="AE51" s="1689"/>
      <c r="AF51" s="1689"/>
      <c r="AG51" s="1681"/>
      <c r="AH51" s="1700"/>
      <c r="AI51" s="1699"/>
      <c r="AJ51" s="1694"/>
      <c r="AK51" s="1694"/>
      <c r="AL51" s="1694"/>
      <c r="AM51" s="1694"/>
      <c r="AN51" s="1694"/>
    </row>
    <row r="52" spans="1:40" s="1674" customFormat="1" ht="15" customHeight="1" thickTop="1">
      <c r="A52" s="104" t="s">
        <v>1594</v>
      </c>
      <c r="B52" s="1681"/>
      <c r="C52" s="1681"/>
      <c r="D52" s="1681"/>
      <c r="E52" s="1681"/>
      <c r="F52" s="1681"/>
      <c r="G52" s="1681"/>
      <c r="H52" s="1681"/>
      <c r="I52" s="1681"/>
      <c r="J52" s="1681"/>
      <c r="K52" s="1681"/>
      <c r="L52" s="1681"/>
      <c r="M52" s="1681"/>
      <c r="N52" s="1681"/>
      <c r="O52" s="1681"/>
      <c r="P52" s="1681"/>
      <c r="Q52" s="1681"/>
      <c r="R52" s="1681"/>
      <c r="S52" s="1681"/>
      <c r="T52" s="1681"/>
      <c r="U52" s="1681"/>
      <c r="V52" s="1681"/>
      <c r="W52" s="1681"/>
      <c r="X52" s="1681"/>
      <c r="Y52" s="1681"/>
      <c r="Z52" s="1681"/>
      <c r="AA52" s="1681"/>
      <c r="AB52" s="1681"/>
      <c r="AC52" s="1695"/>
      <c r="AD52" s="1703"/>
    </row>
    <row r="53" spans="1:40" s="1674" customFormat="1" ht="15" customHeight="1">
      <c r="A53"/>
      <c r="B53" s="1681"/>
      <c r="C53" s="1681"/>
      <c r="D53" s="1681"/>
      <c r="E53" s="1681"/>
      <c r="F53" s="1681"/>
      <c r="G53" s="1681"/>
      <c r="H53" s="1681"/>
      <c r="I53" s="1681"/>
      <c r="J53" s="1681"/>
      <c r="K53" s="1681"/>
      <c r="L53" s="1681"/>
      <c r="M53" s="1681"/>
      <c r="N53" s="1681"/>
      <c r="O53" s="1681"/>
      <c r="P53" s="1681"/>
      <c r="Q53" s="1681"/>
      <c r="R53" s="1681"/>
      <c r="S53" s="1681"/>
      <c r="T53" s="1681"/>
      <c r="U53" s="1681"/>
      <c r="V53" s="1681"/>
      <c r="W53" s="1695"/>
      <c r="X53" s="1695"/>
      <c r="Y53" s="1695"/>
      <c r="Z53" s="1695"/>
      <c r="AA53" s="1695"/>
      <c r="AB53" s="1695"/>
      <c r="AC53" s="1695"/>
      <c r="AD53" s="1695"/>
      <c r="AF53" s="1681"/>
      <c r="AG53" s="1681"/>
    </row>
    <row r="54" spans="1:40" s="1674" customFormat="1" ht="15" customHeight="1">
      <c r="A54" s="112"/>
      <c r="B54" s="1672"/>
      <c r="C54" s="1672"/>
      <c r="D54" s="1672"/>
      <c r="E54" s="1672"/>
      <c r="F54" s="1672"/>
      <c r="G54" s="1672"/>
      <c r="H54" s="1672"/>
      <c r="I54" s="1672"/>
      <c r="J54" s="1672"/>
      <c r="K54" s="1672"/>
      <c r="L54" s="1672"/>
      <c r="M54" s="1672"/>
      <c r="N54" s="1672"/>
      <c r="O54" s="1672"/>
      <c r="P54" s="1672"/>
      <c r="Q54" s="1672"/>
      <c r="R54" s="1672"/>
      <c r="S54" s="1672"/>
      <c r="T54" s="1681"/>
      <c r="U54" s="1672"/>
      <c r="V54" s="1672"/>
      <c r="W54" s="1672"/>
      <c r="X54" s="1672"/>
      <c r="Y54" s="1681"/>
      <c r="Z54" s="1672"/>
      <c r="AA54" s="1672"/>
      <c r="AB54" s="1672"/>
      <c r="AC54" s="1672"/>
      <c r="AD54" s="1672"/>
      <c r="AF54" s="1681"/>
      <c r="AG54" s="1681"/>
    </row>
    <row r="55" spans="1:40" ht="15" customHeight="1">
      <c r="A55" s="1704" t="s">
        <v>103</v>
      </c>
      <c r="T55" s="1681"/>
      <c r="Y55" s="1681"/>
      <c r="AF55" s="1681"/>
      <c r="AG55" s="1681"/>
    </row>
    <row r="56" spans="1:40" ht="15" customHeight="1">
      <c r="T56" s="1681"/>
      <c r="Y56" s="1681"/>
    </row>
    <row r="57" spans="1:40" ht="15" customHeight="1">
      <c r="A57" s="1704" t="s">
        <v>8</v>
      </c>
      <c r="T57" s="1681"/>
      <c r="Y57" s="1681"/>
    </row>
    <row r="58" spans="1:40" ht="15" customHeight="1">
      <c r="A58" s="330" t="s">
        <v>1915</v>
      </c>
      <c r="T58" s="1681"/>
      <c r="Y58" s="1681"/>
    </row>
    <row r="59" spans="1:40" ht="15" customHeight="1">
      <c r="A59" s="1705" t="s">
        <v>1595</v>
      </c>
      <c r="T59" s="1681"/>
      <c r="Y59" s="1681"/>
    </row>
    <row r="60" spans="1:40" ht="15" customHeight="1">
      <c r="T60" s="1681"/>
      <c r="Y60" s="1681"/>
    </row>
    <row r="61" spans="1:40" ht="15" customHeight="1">
      <c r="A61" s="1706"/>
      <c r="B61" s="1707"/>
      <c r="C61" s="1707"/>
      <c r="D61" s="1707"/>
      <c r="E61" s="1707"/>
      <c r="F61" s="1707"/>
      <c r="T61" s="1681"/>
      <c r="Y61" s="1681"/>
    </row>
    <row r="62" spans="1:40" ht="15" customHeight="1">
      <c r="A62" s="1706"/>
      <c r="B62" s="1707"/>
      <c r="C62" s="1707"/>
      <c r="D62" s="1707"/>
      <c r="E62" s="1707"/>
      <c r="F62" s="1707"/>
    </row>
    <row r="63" spans="1:40" ht="15" customHeight="1">
      <c r="A63" s="1706"/>
      <c r="B63" s="1707"/>
      <c r="C63" s="1707"/>
      <c r="D63" s="1707"/>
      <c r="E63" s="1707"/>
      <c r="F63" s="1707"/>
      <c r="G63" s="1707"/>
      <c r="H63" s="1707"/>
      <c r="I63" s="1707"/>
      <c r="J63" s="1707"/>
      <c r="K63" s="1707"/>
      <c r="L63" s="1707"/>
      <c r="M63" s="1707"/>
      <c r="N63" s="1707"/>
      <c r="O63" s="1707"/>
      <c r="P63" s="1707"/>
      <c r="Q63" s="1707"/>
      <c r="R63" s="1707"/>
      <c r="S63" s="1707"/>
      <c r="T63" s="1707"/>
      <c r="U63" s="1707"/>
      <c r="V63" s="1707"/>
      <c r="W63" s="1707"/>
      <c r="X63" s="1707"/>
      <c r="Y63" s="1707"/>
      <c r="Z63" s="1707"/>
      <c r="AA63" s="1707"/>
      <c r="AB63" s="1707"/>
      <c r="AC63" s="1707"/>
      <c r="AD63" s="1707"/>
    </row>
    <row r="64" spans="1:40" ht="15" customHeight="1">
      <c r="A64" s="1706"/>
      <c r="B64" s="1707"/>
      <c r="C64" s="1707"/>
      <c r="D64" s="1707"/>
      <c r="E64" s="1707"/>
      <c r="F64" s="1707"/>
      <c r="G64" s="1707"/>
      <c r="H64" s="1707"/>
      <c r="I64" s="1707"/>
      <c r="J64" s="1707"/>
      <c r="K64" s="1707"/>
      <c r="L64" s="1707"/>
      <c r="M64" s="1707"/>
      <c r="N64" s="1707"/>
      <c r="O64" s="1707"/>
      <c r="P64" s="1707"/>
      <c r="Q64" s="1707"/>
      <c r="R64" s="1707"/>
      <c r="S64" s="1707"/>
      <c r="T64" s="1707"/>
      <c r="U64" s="1707"/>
      <c r="V64" s="1707"/>
      <c r="W64" s="1707"/>
      <c r="X64" s="1707"/>
      <c r="Y64" s="1707"/>
      <c r="Z64" s="1707"/>
      <c r="AA64" s="1707"/>
      <c r="AB64" s="1707"/>
      <c r="AC64" s="1707"/>
      <c r="AD64" s="1707"/>
    </row>
    <row r="65" spans="1:30">
      <c r="A65" s="1706"/>
      <c r="B65" s="1707"/>
      <c r="C65" s="1707"/>
      <c r="D65" s="1707"/>
      <c r="E65" s="1707"/>
      <c r="F65" s="1707"/>
      <c r="G65" s="1707"/>
      <c r="H65" s="1707"/>
      <c r="I65" s="1707"/>
      <c r="J65" s="1707"/>
      <c r="K65" s="1707"/>
      <c r="L65" s="1707"/>
      <c r="M65" s="1707"/>
      <c r="N65" s="1707"/>
      <c r="O65" s="1707"/>
      <c r="P65" s="1707"/>
      <c r="Q65" s="1707"/>
      <c r="R65" s="1707"/>
      <c r="S65" s="1707"/>
      <c r="T65" s="1707"/>
      <c r="U65" s="1707"/>
      <c r="V65" s="1707"/>
      <c r="W65" s="1707"/>
      <c r="X65" s="1707"/>
      <c r="Y65" s="1707"/>
      <c r="Z65" s="1707"/>
      <c r="AA65" s="1707"/>
      <c r="AB65" s="1707"/>
      <c r="AC65" s="1707"/>
      <c r="AD65" s="1707"/>
    </row>
    <row r="66" spans="1:30">
      <c r="A66" s="1706"/>
      <c r="B66" s="1707"/>
      <c r="C66" s="1707"/>
      <c r="D66" s="1707"/>
      <c r="E66" s="1707"/>
      <c r="F66" s="1707"/>
      <c r="G66" s="1707"/>
      <c r="H66" s="1707"/>
      <c r="I66" s="1707"/>
      <c r="J66" s="1707"/>
      <c r="K66" s="1707"/>
      <c r="L66" s="1707"/>
      <c r="M66" s="1707"/>
      <c r="N66" s="1707"/>
      <c r="O66" s="1707"/>
      <c r="P66" s="1707"/>
      <c r="Q66" s="1707"/>
      <c r="R66" s="1707"/>
      <c r="S66" s="1707"/>
      <c r="T66" s="1707"/>
      <c r="U66" s="1707"/>
      <c r="V66" s="1707"/>
      <c r="W66" s="1707"/>
      <c r="X66" s="1707"/>
      <c r="Y66" s="1707"/>
      <c r="Z66" s="1707"/>
      <c r="AA66" s="1707"/>
      <c r="AB66" s="1707"/>
      <c r="AC66" s="1707"/>
      <c r="AD66" s="1707"/>
    </row>
    <row r="67" spans="1:30">
      <c r="A67" s="1706"/>
      <c r="B67" s="1707"/>
      <c r="C67" s="1707"/>
      <c r="D67" s="1707"/>
      <c r="E67" s="1707"/>
      <c r="F67" s="1707"/>
      <c r="G67" s="1707"/>
      <c r="H67" s="1707"/>
      <c r="I67" s="1707"/>
      <c r="J67" s="1707"/>
      <c r="K67" s="1707"/>
      <c r="L67" s="1707"/>
      <c r="M67" s="1707"/>
      <c r="N67" s="1707"/>
      <c r="O67" s="1707"/>
      <c r="P67" s="1707"/>
      <c r="Q67" s="1707"/>
      <c r="R67" s="1707"/>
      <c r="S67" s="1707"/>
      <c r="T67" s="1707"/>
      <c r="U67" s="1707"/>
      <c r="V67" s="1707"/>
      <c r="W67" s="1707"/>
      <c r="X67" s="1707"/>
      <c r="Y67" s="1707"/>
      <c r="Z67" s="1707"/>
      <c r="AA67" s="1707"/>
      <c r="AB67" s="1707"/>
      <c r="AC67" s="1707"/>
      <c r="AD67" s="1707"/>
    </row>
    <row r="68" spans="1:30">
      <c r="A68" s="1706"/>
      <c r="B68" s="1707"/>
      <c r="C68" s="1707"/>
      <c r="D68" s="1707"/>
      <c r="E68" s="1707"/>
      <c r="F68" s="1707"/>
      <c r="G68" s="1707"/>
      <c r="H68" s="1707"/>
      <c r="I68" s="1707"/>
      <c r="J68" s="1707"/>
      <c r="K68" s="1707"/>
      <c r="L68" s="1707"/>
      <c r="M68" s="1707"/>
      <c r="N68" s="1707"/>
      <c r="O68" s="1707"/>
      <c r="P68" s="1707"/>
      <c r="Q68" s="1707"/>
      <c r="R68" s="1707"/>
      <c r="S68" s="1707"/>
      <c r="T68" s="1707"/>
      <c r="U68" s="1707"/>
      <c r="V68" s="1707"/>
      <c r="W68" s="1707"/>
      <c r="X68" s="1707"/>
      <c r="Y68" s="1707"/>
      <c r="Z68" s="1707"/>
      <c r="AA68" s="1707"/>
      <c r="AB68" s="1707"/>
      <c r="AC68" s="1707"/>
      <c r="AD68" s="1707"/>
    </row>
    <row r="69" spans="1:30">
      <c r="A69" s="1706"/>
      <c r="B69" s="1707"/>
      <c r="C69" s="1707"/>
      <c r="D69" s="1707"/>
      <c r="E69" s="1707"/>
      <c r="F69" s="1707"/>
      <c r="G69" s="1707"/>
      <c r="H69" s="1707"/>
      <c r="I69" s="1707"/>
      <c r="J69" s="1707"/>
      <c r="K69" s="1707"/>
      <c r="L69" s="1707"/>
      <c r="M69" s="1707"/>
      <c r="N69" s="1707"/>
      <c r="O69" s="1707"/>
      <c r="P69" s="1707"/>
      <c r="Q69" s="1707"/>
      <c r="R69" s="1707"/>
      <c r="S69" s="1707"/>
      <c r="T69" s="1707"/>
      <c r="U69" s="1707"/>
      <c r="V69" s="1707"/>
      <c r="W69" s="1707"/>
      <c r="X69" s="1707"/>
      <c r="Y69" s="1707"/>
      <c r="Z69" s="1707"/>
      <c r="AA69" s="1707"/>
      <c r="AB69" s="1707"/>
      <c r="AC69" s="1707"/>
      <c r="AD69" s="1707"/>
    </row>
    <row r="70" spans="1:30">
      <c r="A70" s="1706"/>
      <c r="B70" s="1707"/>
      <c r="C70" s="1707"/>
      <c r="D70" s="1707"/>
      <c r="E70" s="1707"/>
      <c r="F70" s="1707"/>
      <c r="G70" s="1707"/>
      <c r="H70" s="1707"/>
      <c r="I70" s="1707"/>
      <c r="J70" s="1707"/>
      <c r="K70" s="1707"/>
      <c r="L70" s="1707"/>
      <c r="M70" s="1707"/>
      <c r="N70" s="1707"/>
      <c r="O70" s="1707"/>
      <c r="P70" s="1707"/>
      <c r="Q70" s="1707"/>
      <c r="R70" s="1707"/>
      <c r="S70" s="1707"/>
      <c r="T70" s="1707"/>
      <c r="U70" s="1707"/>
      <c r="V70" s="1707"/>
      <c r="W70" s="1707"/>
      <c r="X70" s="1707"/>
      <c r="Y70" s="1707"/>
      <c r="Z70" s="1707"/>
      <c r="AA70" s="1707"/>
      <c r="AB70" s="1707"/>
      <c r="AC70" s="1707"/>
      <c r="AD70" s="1707"/>
    </row>
    <row r="71" spans="1:30">
      <c r="A71" s="1706"/>
      <c r="B71" s="1707"/>
      <c r="C71" s="1707"/>
      <c r="D71" s="1707"/>
      <c r="E71" s="1707"/>
      <c r="F71" s="1707"/>
      <c r="G71" s="1707"/>
      <c r="H71" s="1707"/>
      <c r="I71" s="1707"/>
      <c r="J71" s="1707"/>
      <c r="K71" s="1707"/>
      <c r="L71" s="1707"/>
      <c r="M71" s="1707"/>
      <c r="N71" s="1707"/>
      <c r="O71" s="1707"/>
      <c r="P71" s="1707"/>
      <c r="Q71" s="1707"/>
      <c r="R71" s="1707"/>
      <c r="S71" s="1707"/>
      <c r="T71" s="1707"/>
      <c r="U71" s="1707"/>
      <c r="V71" s="1707"/>
      <c r="W71" s="1707"/>
      <c r="X71" s="1707"/>
      <c r="Y71" s="1707"/>
      <c r="Z71" s="1707"/>
      <c r="AA71" s="1707"/>
      <c r="AB71" s="1707"/>
      <c r="AC71" s="1707"/>
      <c r="AD71" s="1707"/>
    </row>
    <row r="72" spans="1:30">
      <c r="A72" s="1706"/>
      <c r="B72" s="1707"/>
      <c r="C72" s="1707"/>
      <c r="D72" s="1707"/>
      <c r="E72" s="1707"/>
      <c r="F72" s="1707"/>
      <c r="G72" s="1707"/>
      <c r="H72" s="1707"/>
      <c r="I72" s="1707"/>
      <c r="J72" s="1707"/>
      <c r="K72" s="1707"/>
      <c r="L72" s="1707"/>
      <c r="M72" s="1707"/>
      <c r="N72" s="1707"/>
      <c r="O72" s="1707"/>
      <c r="P72" s="1707"/>
      <c r="Q72" s="1707"/>
      <c r="R72" s="1707"/>
      <c r="S72" s="1707"/>
      <c r="T72" s="1707"/>
      <c r="U72" s="1707"/>
      <c r="V72" s="1707"/>
      <c r="W72" s="1707"/>
      <c r="X72" s="1707"/>
      <c r="Y72" s="1707"/>
      <c r="Z72" s="1707"/>
      <c r="AA72" s="1707"/>
      <c r="AB72" s="1707"/>
      <c r="AC72" s="1707"/>
      <c r="AD72" s="1707"/>
    </row>
    <row r="73" spans="1:30">
      <c r="A73" s="1706"/>
      <c r="B73" s="1707"/>
      <c r="C73" s="1707"/>
      <c r="D73" s="1707"/>
      <c r="E73" s="1707"/>
      <c r="F73" s="1707"/>
      <c r="G73" s="1707"/>
      <c r="H73" s="1707"/>
      <c r="I73" s="1707"/>
      <c r="J73" s="1707"/>
      <c r="K73" s="1707"/>
      <c r="L73" s="1707"/>
      <c r="M73" s="1707"/>
      <c r="N73" s="1707"/>
      <c r="O73" s="1707"/>
      <c r="P73" s="1707"/>
      <c r="Q73" s="1707"/>
      <c r="R73" s="1707"/>
      <c r="S73" s="1707"/>
      <c r="T73" s="1707"/>
      <c r="U73" s="1707"/>
      <c r="V73" s="1707"/>
      <c r="W73" s="1707"/>
      <c r="X73" s="1707"/>
      <c r="Y73" s="1707"/>
      <c r="Z73" s="1707"/>
      <c r="AA73" s="1707"/>
      <c r="AB73" s="1707"/>
      <c r="AC73" s="1707"/>
      <c r="AD73" s="1707"/>
    </row>
    <row r="74" spans="1:30">
      <c r="A74" s="1706"/>
      <c r="B74" s="1707"/>
      <c r="C74" s="1707"/>
      <c r="D74" s="1707"/>
      <c r="E74" s="1707"/>
      <c r="F74" s="1707"/>
      <c r="G74" s="1707"/>
      <c r="H74" s="1707"/>
      <c r="I74" s="1707"/>
      <c r="J74" s="1707"/>
      <c r="K74" s="1707"/>
      <c r="L74" s="1707"/>
      <c r="M74" s="1707"/>
      <c r="N74" s="1707"/>
      <c r="O74" s="1707"/>
      <c r="P74" s="1707"/>
      <c r="Q74" s="1707"/>
      <c r="R74" s="1707"/>
      <c r="S74" s="1707"/>
      <c r="T74" s="1707"/>
      <c r="U74" s="1707"/>
      <c r="V74" s="1707"/>
      <c r="W74" s="1707"/>
      <c r="X74" s="1707"/>
      <c r="Y74" s="1707"/>
      <c r="Z74" s="1707"/>
      <c r="AA74" s="1707"/>
      <c r="AB74" s="1707"/>
      <c r="AC74" s="1707"/>
      <c r="AD74" s="1707"/>
    </row>
    <row r="75" spans="1:30">
      <c r="A75" s="1706"/>
      <c r="B75" s="1707"/>
      <c r="C75" s="1707"/>
      <c r="D75" s="1707"/>
      <c r="E75" s="1707"/>
      <c r="F75" s="1707"/>
      <c r="G75" s="1707"/>
      <c r="H75" s="1707"/>
      <c r="I75" s="1707"/>
      <c r="J75" s="1707"/>
      <c r="K75" s="1707"/>
      <c r="L75" s="1707"/>
      <c r="M75" s="1707"/>
      <c r="N75" s="1707"/>
      <c r="O75" s="1707"/>
      <c r="P75" s="1707"/>
      <c r="Q75" s="1707"/>
      <c r="R75" s="1707"/>
      <c r="S75" s="1707"/>
      <c r="T75" s="1707"/>
      <c r="U75" s="1707"/>
      <c r="V75" s="1707"/>
      <c r="W75" s="1707"/>
      <c r="X75" s="1707"/>
      <c r="Y75" s="1707"/>
      <c r="Z75" s="1707"/>
      <c r="AA75" s="1707"/>
      <c r="AB75" s="1707"/>
      <c r="AC75" s="1707"/>
      <c r="AD75" s="1707"/>
    </row>
    <row r="76" spans="1:30">
      <c r="A76" s="1706"/>
      <c r="B76" s="1707"/>
      <c r="C76" s="1707"/>
      <c r="D76" s="1707"/>
      <c r="E76" s="1707"/>
      <c r="F76" s="1707"/>
      <c r="G76" s="1707"/>
      <c r="H76" s="1707"/>
      <c r="I76" s="1707"/>
      <c r="J76" s="1707"/>
      <c r="K76" s="1707"/>
      <c r="L76" s="1707"/>
      <c r="M76" s="1707"/>
      <c r="N76" s="1707"/>
      <c r="O76" s="1707"/>
      <c r="P76" s="1707"/>
      <c r="Q76" s="1707"/>
      <c r="R76" s="1707"/>
      <c r="S76" s="1707"/>
      <c r="T76" s="1707"/>
      <c r="U76" s="1707"/>
      <c r="V76" s="1707"/>
      <c r="W76" s="1707"/>
      <c r="X76" s="1707"/>
      <c r="Y76" s="1707"/>
      <c r="Z76" s="1707"/>
      <c r="AA76" s="1707"/>
      <c r="AB76" s="1707"/>
      <c r="AC76" s="1707"/>
      <c r="AD76" s="1707"/>
    </row>
    <row r="77" spans="1:30">
      <c r="A77" s="1706"/>
      <c r="B77" s="1707"/>
      <c r="C77" s="1707"/>
      <c r="D77" s="1707"/>
      <c r="E77" s="1707"/>
      <c r="F77" s="1707"/>
      <c r="G77" s="1707"/>
      <c r="H77" s="1707"/>
      <c r="I77" s="1707"/>
      <c r="J77" s="1707"/>
      <c r="K77" s="1707"/>
      <c r="L77" s="1707"/>
      <c r="M77" s="1707"/>
      <c r="N77" s="1707"/>
      <c r="O77" s="1707"/>
      <c r="P77" s="1707"/>
      <c r="Q77" s="1707"/>
      <c r="R77" s="1707"/>
      <c r="S77" s="1707"/>
      <c r="T77" s="1707"/>
      <c r="U77" s="1707"/>
      <c r="V77" s="1707"/>
      <c r="W77" s="1707"/>
      <c r="X77" s="1707"/>
      <c r="Y77" s="1707"/>
      <c r="Z77" s="1707"/>
      <c r="AA77" s="1707"/>
      <c r="AB77" s="1707"/>
      <c r="AC77" s="1707"/>
      <c r="AD77" s="1707"/>
    </row>
    <row r="78" spans="1:30">
      <c r="A78" s="1706"/>
      <c r="B78" s="1707"/>
      <c r="C78" s="1707"/>
      <c r="D78" s="1707"/>
      <c r="E78" s="1707"/>
      <c r="F78" s="1707"/>
      <c r="G78" s="1707"/>
      <c r="H78" s="1707"/>
      <c r="I78" s="1707"/>
      <c r="J78" s="1707"/>
      <c r="K78" s="1707"/>
      <c r="L78" s="1707"/>
      <c r="M78" s="1707"/>
      <c r="N78" s="1707"/>
      <c r="O78" s="1707"/>
      <c r="P78" s="1707"/>
      <c r="Q78" s="1707"/>
      <c r="R78" s="1707"/>
      <c r="S78" s="1707"/>
      <c r="T78" s="1707"/>
      <c r="U78" s="1707"/>
      <c r="V78" s="1707"/>
      <c r="W78" s="1707"/>
      <c r="X78" s="1707"/>
      <c r="Y78" s="1707"/>
      <c r="Z78" s="1707"/>
      <c r="AA78" s="1707"/>
      <c r="AB78" s="1707"/>
      <c r="AC78" s="1707"/>
      <c r="AD78" s="1707"/>
    </row>
    <row r="79" spans="1:30">
      <c r="A79" s="1706"/>
      <c r="B79" s="1707"/>
      <c r="C79" s="1707"/>
      <c r="D79" s="1707"/>
      <c r="E79" s="1707"/>
      <c r="F79" s="1707"/>
      <c r="G79" s="1707"/>
      <c r="H79" s="1707"/>
      <c r="I79" s="1707"/>
      <c r="J79" s="1707"/>
      <c r="K79" s="1707"/>
      <c r="L79" s="1707"/>
      <c r="M79" s="1707"/>
      <c r="N79" s="1707"/>
      <c r="O79" s="1707"/>
      <c r="P79" s="1707"/>
      <c r="Q79" s="1707"/>
      <c r="R79" s="1707"/>
      <c r="S79" s="1707"/>
      <c r="T79" s="1707"/>
      <c r="U79" s="1707"/>
      <c r="V79" s="1707"/>
      <c r="W79" s="1707"/>
      <c r="X79" s="1707"/>
      <c r="Y79" s="1707"/>
      <c r="Z79" s="1707"/>
      <c r="AA79" s="1707"/>
      <c r="AB79" s="1707"/>
      <c r="AC79" s="1707"/>
      <c r="AD79" s="1707"/>
    </row>
    <row r="80" spans="1:30">
      <c r="A80" s="1706"/>
      <c r="B80" s="1707"/>
      <c r="C80" s="1707"/>
      <c r="D80" s="1707"/>
      <c r="E80" s="1707"/>
      <c r="F80" s="1707"/>
      <c r="G80" s="1707"/>
      <c r="H80" s="1707"/>
      <c r="I80" s="1707"/>
      <c r="J80" s="1707"/>
      <c r="K80" s="1707"/>
      <c r="L80" s="1707"/>
      <c r="M80" s="1707"/>
      <c r="N80" s="1707"/>
      <c r="O80" s="1707"/>
      <c r="P80" s="1707"/>
      <c r="Q80" s="1707"/>
      <c r="R80" s="1707"/>
      <c r="S80" s="1707"/>
      <c r="T80" s="1707"/>
      <c r="U80" s="1707"/>
      <c r="V80" s="1707"/>
      <c r="W80" s="1707"/>
      <c r="X80" s="1707"/>
      <c r="Y80" s="1707"/>
      <c r="Z80" s="1707"/>
      <c r="AA80" s="1707"/>
      <c r="AB80" s="1707"/>
      <c r="AC80" s="1707"/>
      <c r="AD80" s="1707"/>
    </row>
    <row r="81" spans="1:30">
      <c r="A81" s="1706"/>
      <c r="B81" s="1707"/>
      <c r="C81" s="1707"/>
      <c r="D81" s="1707"/>
      <c r="E81" s="1707"/>
      <c r="F81" s="1707"/>
      <c r="G81" s="1707"/>
      <c r="H81" s="1707"/>
      <c r="I81" s="1707"/>
      <c r="J81" s="1707"/>
      <c r="K81" s="1707"/>
      <c r="L81" s="1707"/>
      <c r="M81" s="1707"/>
      <c r="N81" s="1707"/>
      <c r="O81" s="1707"/>
      <c r="P81" s="1707"/>
      <c r="Q81" s="1707"/>
      <c r="R81" s="1707"/>
      <c r="S81" s="1707"/>
      <c r="T81" s="1707"/>
      <c r="U81" s="1707"/>
      <c r="V81" s="1707"/>
      <c r="W81" s="1707"/>
      <c r="X81" s="1707"/>
      <c r="Y81" s="1707"/>
      <c r="Z81" s="1707"/>
      <c r="AA81" s="1707"/>
      <c r="AB81" s="1707"/>
      <c r="AC81" s="1707"/>
      <c r="AD81" s="1707"/>
    </row>
    <row r="82" spans="1:30">
      <c r="A82" s="1706"/>
      <c r="B82" s="1707"/>
      <c r="C82" s="1707"/>
      <c r="D82" s="1707"/>
      <c r="E82" s="1707"/>
      <c r="F82" s="1707"/>
      <c r="G82" s="1707"/>
      <c r="H82" s="1707"/>
      <c r="I82" s="1707"/>
      <c r="J82" s="1707"/>
      <c r="K82" s="1707"/>
      <c r="L82" s="1707"/>
      <c r="M82" s="1707"/>
      <c r="N82" s="1707"/>
      <c r="O82" s="1707"/>
      <c r="P82" s="1707"/>
      <c r="Q82" s="1707"/>
      <c r="R82" s="1707"/>
      <c r="S82" s="1707"/>
      <c r="T82" s="1707"/>
      <c r="U82" s="1707"/>
      <c r="V82" s="1707"/>
      <c r="W82" s="1707"/>
      <c r="X82" s="1707"/>
      <c r="Y82" s="1707"/>
      <c r="Z82" s="1707"/>
      <c r="AA82" s="1707"/>
      <c r="AB82" s="1707"/>
      <c r="AC82" s="1707"/>
      <c r="AD82" s="1707"/>
    </row>
    <row r="83" spans="1:30">
      <c r="A83" s="1706"/>
      <c r="B83" s="1707"/>
      <c r="C83" s="1707"/>
      <c r="D83" s="1707"/>
      <c r="E83" s="1707"/>
      <c r="F83" s="1707"/>
      <c r="G83" s="1707"/>
      <c r="H83" s="1707"/>
      <c r="I83" s="1707"/>
      <c r="J83" s="1707"/>
      <c r="K83" s="1707"/>
      <c r="L83" s="1707"/>
      <c r="M83" s="1707"/>
      <c r="N83" s="1707"/>
      <c r="O83" s="1707"/>
      <c r="P83" s="1707"/>
      <c r="Q83" s="1707"/>
      <c r="R83" s="1707"/>
      <c r="S83" s="1707"/>
      <c r="T83" s="1707"/>
      <c r="U83" s="1707"/>
      <c r="V83" s="1707"/>
      <c r="W83" s="1707"/>
      <c r="X83" s="1707"/>
      <c r="Y83" s="1707"/>
      <c r="Z83" s="1707"/>
      <c r="AA83" s="1707"/>
      <c r="AB83" s="1707"/>
      <c r="AC83" s="1707"/>
      <c r="AD83" s="1707"/>
    </row>
    <row r="84" spans="1:30">
      <c r="A84" s="1706"/>
      <c r="B84" s="1707"/>
      <c r="C84" s="1707"/>
      <c r="D84" s="1707"/>
      <c r="E84" s="1707"/>
      <c r="F84" s="1707"/>
      <c r="G84" s="1707"/>
      <c r="H84" s="1707"/>
      <c r="I84" s="1707"/>
      <c r="J84" s="1707"/>
      <c r="K84" s="1707"/>
      <c r="L84" s="1707"/>
      <c r="M84" s="1707"/>
      <c r="N84" s="1707"/>
      <c r="O84" s="1707"/>
      <c r="P84" s="1707"/>
      <c r="Q84" s="1707"/>
      <c r="R84" s="1707"/>
      <c r="S84" s="1707"/>
      <c r="T84" s="1707"/>
      <c r="U84" s="1707"/>
      <c r="V84" s="1707"/>
      <c r="W84" s="1707"/>
      <c r="X84" s="1707"/>
      <c r="Y84" s="1707"/>
      <c r="Z84" s="1707"/>
      <c r="AA84" s="1707"/>
      <c r="AB84" s="1707"/>
      <c r="AC84" s="1707"/>
      <c r="AD84" s="1707"/>
    </row>
    <row r="85" spans="1:30">
      <c r="A85" s="1706"/>
      <c r="B85" s="1707"/>
      <c r="C85" s="1707"/>
      <c r="D85" s="1707"/>
      <c r="E85" s="1707"/>
      <c r="F85" s="1707"/>
      <c r="G85" s="1707"/>
      <c r="H85" s="1707"/>
      <c r="I85" s="1707"/>
      <c r="J85" s="1707"/>
      <c r="K85" s="1707"/>
      <c r="L85" s="1707"/>
      <c r="M85" s="1707"/>
      <c r="N85" s="1707"/>
      <c r="O85" s="1707"/>
      <c r="P85" s="1707"/>
      <c r="Q85" s="1707"/>
      <c r="R85" s="1707"/>
      <c r="S85" s="1707"/>
      <c r="T85" s="1707"/>
      <c r="U85" s="1707"/>
      <c r="V85" s="1707"/>
      <c r="W85" s="1707"/>
      <c r="X85" s="1707"/>
      <c r="Y85" s="1707"/>
      <c r="Z85" s="1707"/>
      <c r="AA85" s="1707"/>
      <c r="AB85" s="1707"/>
      <c r="AC85" s="1707"/>
      <c r="AD85" s="1707"/>
    </row>
    <row r="86" spans="1:30">
      <c r="A86" s="1706"/>
      <c r="B86" s="1707"/>
      <c r="C86" s="1707"/>
      <c r="D86" s="1707"/>
      <c r="E86" s="1707"/>
      <c r="F86" s="1707"/>
      <c r="G86" s="1707"/>
      <c r="H86" s="1707"/>
      <c r="I86" s="1707"/>
      <c r="J86" s="1707"/>
      <c r="K86" s="1707"/>
      <c r="L86" s="1707"/>
      <c r="M86" s="1707"/>
      <c r="N86" s="1707"/>
      <c r="O86" s="1707"/>
      <c r="P86" s="1707"/>
      <c r="Q86" s="1707"/>
      <c r="R86" s="1707"/>
      <c r="S86" s="1707"/>
      <c r="T86" s="1707"/>
      <c r="U86" s="1707"/>
      <c r="V86" s="1707"/>
      <c r="W86" s="1707"/>
      <c r="X86" s="1707"/>
      <c r="Y86" s="1707"/>
      <c r="Z86" s="1707"/>
      <c r="AA86" s="1707"/>
      <c r="AB86" s="1707"/>
      <c r="AC86" s="1707"/>
      <c r="AD86" s="1707"/>
    </row>
    <row r="87" spans="1:30">
      <c r="A87" s="1706"/>
      <c r="B87" s="1707"/>
      <c r="C87" s="1707"/>
      <c r="D87" s="1707"/>
      <c r="E87" s="1707"/>
      <c r="F87" s="1707"/>
      <c r="G87" s="1707"/>
      <c r="H87" s="1707"/>
      <c r="I87" s="1707"/>
      <c r="J87" s="1707"/>
      <c r="K87" s="1707"/>
      <c r="L87" s="1707"/>
      <c r="M87" s="1707"/>
      <c r="N87" s="1707"/>
      <c r="O87" s="1707"/>
      <c r="P87" s="1707"/>
      <c r="Q87" s="1707"/>
      <c r="R87" s="1707"/>
      <c r="S87" s="1707"/>
      <c r="T87" s="1707"/>
      <c r="U87" s="1707"/>
      <c r="V87" s="1707"/>
      <c r="W87" s="1707"/>
      <c r="X87" s="1707"/>
      <c r="Y87" s="1707"/>
      <c r="Z87" s="1707"/>
      <c r="AA87" s="1707"/>
      <c r="AB87" s="1707"/>
      <c r="AC87" s="1707"/>
      <c r="AD87" s="1707"/>
    </row>
    <row r="88" spans="1:30">
      <c r="A88" s="1706"/>
      <c r="B88" s="1707"/>
      <c r="C88" s="1707"/>
      <c r="D88" s="1707"/>
      <c r="E88" s="1707"/>
      <c r="F88" s="1707"/>
      <c r="G88" s="1707"/>
      <c r="H88" s="1707"/>
      <c r="I88" s="1707"/>
      <c r="J88" s="1707"/>
      <c r="K88" s="1707"/>
      <c r="L88" s="1707"/>
      <c r="M88" s="1707"/>
      <c r="N88" s="1707"/>
      <c r="O88" s="1707"/>
      <c r="P88" s="1707"/>
      <c r="Q88" s="1707"/>
      <c r="R88" s="1707"/>
      <c r="S88" s="1707"/>
      <c r="T88" s="1707"/>
      <c r="U88" s="1707"/>
      <c r="V88" s="1707"/>
      <c r="W88" s="1707"/>
      <c r="X88" s="1707"/>
      <c r="Y88" s="1707"/>
      <c r="Z88" s="1707"/>
      <c r="AA88" s="1707"/>
      <c r="AB88" s="1707"/>
      <c r="AC88" s="1707"/>
      <c r="AD88" s="1707"/>
    </row>
    <row r="89" spans="1:30">
      <c r="A89" s="1706"/>
      <c r="B89" s="1707"/>
      <c r="C89" s="1707"/>
      <c r="D89" s="1707"/>
      <c r="E89" s="1707"/>
      <c r="F89" s="1707"/>
      <c r="G89" s="1707"/>
      <c r="H89" s="1707"/>
      <c r="I89" s="1707"/>
      <c r="J89" s="1707"/>
      <c r="K89" s="1707"/>
      <c r="L89" s="1707"/>
      <c r="M89" s="1707"/>
      <c r="N89" s="1707"/>
      <c r="O89" s="1707"/>
      <c r="P89" s="1707"/>
      <c r="Q89" s="1707"/>
      <c r="R89" s="1707"/>
      <c r="S89" s="1707"/>
      <c r="T89" s="1707"/>
      <c r="U89" s="1707"/>
      <c r="V89" s="1707"/>
      <c r="W89" s="1707"/>
      <c r="X89" s="1707"/>
      <c r="Y89" s="1707"/>
      <c r="Z89" s="1707"/>
      <c r="AA89" s="1707"/>
      <c r="AB89" s="1707"/>
      <c r="AC89" s="1707"/>
      <c r="AD89" s="1707"/>
    </row>
    <row r="90" spans="1:30">
      <c r="A90" s="1706"/>
      <c r="B90" s="1707"/>
      <c r="C90" s="1707"/>
      <c r="D90" s="1707"/>
      <c r="E90" s="1707"/>
      <c r="F90" s="1707"/>
      <c r="G90" s="1707"/>
      <c r="H90" s="1707"/>
      <c r="I90" s="1707"/>
      <c r="J90" s="1707"/>
      <c r="K90" s="1707"/>
      <c r="L90" s="1707"/>
      <c r="M90" s="1707"/>
      <c r="N90" s="1707"/>
      <c r="O90" s="1707"/>
      <c r="P90" s="1707"/>
      <c r="Q90" s="1707"/>
      <c r="R90" s="1707"/>
      <c r="S90" s="1707"/>
      <c r="T90" s="1707"/>
      <c r="U90" s="1707"/>
      <c r="V90" s="1707"/>
      <c r="W90" s="1707"/>
      <c r="X90" s="1707"/>
      <c r="Y90" s="1707"/>
      <c r="Z90" s="1707"/>
      <c r="AA90" s="1707"/>
      <c r="AB90" s="1707"/>
      <c r="AC90" s="1707"/>
      <c r="AD90" s="1707"/>
    </row>
    <row r="91" spans="1:30">
      <c r="A91" s="1706"/>
      <c r="B91" s="1707"/>
      <c r="C91" s="1707"/>
      <c r="D91" s="1707"/>
      <c r="E91" s="1707"/>
      <c r="F91" s="1707"/>
      <c r="G91" s="1707"/>
      <c r="H91" s="1707"/>
      <c r="I91" s="1707"/>
      <c r="J91" s="1707"/>
      <c r="K91" s="1707"/>
      <c r="L91" s="1707"/>
      <c r="M91" s="1707"/>
      <c r="N91" s="1707"/>
      <c r="O91" s="1707"/>
      <c r="P91" s="1707"/>
      <c r="Q91" s="1707"/>
      <c r="R91" s="1707"/>
      <c r="S91" s="1707"/>
      <c r="T91" s="1707"/>
      <c r="U91" s="1707"/>
      <c r="V91" s="1707"/>
      <c r="W91" s="1707"/>
      <c r="X91" s="1707"/>
      <c r="Y91" s="1707"/>
      <c r="Z91" s="1707"/>
      <c r="AA91" s="1707"/>
      <c r="AB91" s="1707"/>
      <c r="AC91" s="1707"/>
      <c r="AD91" s="1707"/>
    </row>
    <row r="92" spans="1:30">
      <c r="A92" s="1706"/>
      <c r="B92" s="1707"/>
      <c r="C92" s="1707"/>
      <c r="D92" s="1707"/>
      <c r="E92" s="1707"/>
      <c r="F92" s="1707"/>
      <c r="G92" s="1707"/>
      <c r="H92" s="1707"/>
      <c r="I92" s="1707"/>
      <c r="J92" s="1707"/>
      <c r="K92" s="1707"/>
      <c r="L92" s="1707"/>
      <c r="M92" s="1707"/>
      <c r="N92" s="1707"/>
      <c r="O92" s="1707"/>
      <c r="P92" s="1707"/>
      <c r="Q92" s="1707"/>
      <c r="R92" s="1707"/>
      <c r="S92" s="1707"/>
      <c r="T92" s="1707"/>
      <c r="U92" s="1707"/>
      <c r="V92" s="1707"/>
      <c r="W92" s="1707"/>
      <c r="X92" s="1707"/>
      <c r="Y92" s="1707"/>
      <c r="Z92" s="1707"/>
      <c r="AA92" s="1707"/>
      <c r="AB92" s="1707"/>
      <c r="AC92" s="1707"/>
      <c r="AD92" s="1707"/>
    </row>
    <row r="93" spans="1:30">
      <c r="A93" s="1706"/>
      <c r="B93" s="1707"/>
      <c r="C93" s="1707"/>
      <c r="D93" s="1707"/>
      <c r="E93" s="1707"/>
      <c r="F93" s="1707"/>
      <c r="G93" s="1707"/>
      <c r="H93" s="1707"/>
      <c r="I93" s="1707"/>
      <c r="J93" s="1707"/>
      <c r="K93" s="1707"/>
      <c r="L93" s="1707"/>
      <c r="M93" s="1707"/>
      <c r="N93" s="1707"/>
      <c r="O93" s="1707"/>
      <c r="P93" s="1707"/>
      <c r="Q93" s="1707"/>
      <c r="R93" s="1707"/>
      <c r="S93" s="1707"/>
      <c r="T93" s="1707"/>
      <c r="U93" s="1707"/>
      <c r="V93" s="1707"/>
      <c r="W93" s="1707"/>
      <c r="X93" s="1707"/>
      <c r="Y93" s="1707"/>
      <c r="Z93" s="1707"/>
      <c r="AA93" s="1707"/>
      <c r="AB93" s="1707"/>
      <c r="AC93" s="1707"/>
      <c r="AD93" s="1707"/>
    </row>
    <row r="94" spans="1:30">
      <c r="A94" s="1706"/>
      <c r="B94" s="1707"/>
      <c r="C94" s="1707"/>
      <c r="D94" s="1707"/>
      <c r="E94" s="1707"/>
      <c r="F94" s="1707"/>
      <c r="G94" s="1707"/>
      <c r="H94" s="1707"/>
      <c r="I94" s="1707"/>
      <c r="J94" s="1707"/>
      <c r="K94" s="1707"/>
      <c r="L94" s="1707"/>
      <c r="M94" s="1707"/>
      <c r="N94" s="1707"/>
      <c r="O94" s="1707"/>
      <c r="P94" s="1707"/>
      <c r="Q94" s="1707"/>
      <c r="R94" s="1707"/>
      <c r="S94" s="1707"/>
      <c r="T94" s="1707"/>
      <c r="U94" s="1707"/>
      <c r="V94" s="1707"/>
      <c r="W94" s="1707"/>
      <c r="X94" s="1707"/>
      <c r="Y94" s="1707"/>
      <c r="Z94" s="1707"/>
      <c r="AA94" s="1707"/>
      <c r="AB94" s="1707"/>
      <c r="AC94" s="1707"/>
      <c r="AD94" s="1707"/>
    </row>
    <row r="95" spans="1:30">
      <c r="A95" s="1706"/>
      <c r="B95" s="1707"/>
      <c r="C95" s="1707"/>
      <c r="D95" s="1707"/>
      <c r="E95" s="1707"/>
      <c r="F95" s="1707"/>
      <c r="G95" s="1707"/>
      <c r="H95" s="1707"/>
      <c r="I95" s="1707"/>
      <c r="J95" s="1707"/>
      <c r="K95" s="1707"/>
      <c r="L95" s="1707"/>
      <c r="M95" s="1707"/>
      <c r="N95" s="1707"/>
      <c r="O95" s="1707"/>
      <c r="P95" s="1707"/>
      <c r="Q95" s="1707"/>
      <c r="R95" s="1707"/>
      <c r="S95" s="1707"/>
      <c r="T95" s="1707"/>
      <c r="U95" s="1707"/>
      <c r="V95" s="1707"/>
      <c r="W95" s="1707"/>
      <c r="X95" s="1707"/>
      <c r="Y95" s="1707"/>
      <c r="Z95" s="1707"/>
      <c r="AA95" s="1707"/>
      <c r="AB95" s="1707"/>
      <c r="AC95" s="1707"/>
      <c r="AD95" s="1707"/>
    </row>
    <row r="96" spans="1:30">
      <c r="A96" s="1706"/>
      <c r="B96" s="1707"/>
      <c r="C96" s="1707"/>
      <c r="D96" s="1707"/>
      <c r="E96" s="1707"/>
      <c r="F96" s="1707"/>
      <c r="G96" s="1707"/>
      <c r="H96" s="1707"/>
      <c r="I96" s="1707"/>
      <c r="J96" s="1707"/>
      <c r="K96" s="1707"/>
      <c r="L96" s="1707"/>
      <c r="M96" s="1707"/>
      <c r="N96" s="1707"/>
      <c r="O96" s="1707"/>
      <c r="P96" s="1707"/>
      <c r="Q96" s="1707"/>
      <c r="R96" s="1707"/>
      <c r="S96" s="1707"/>
      <c r="T96" s="1707"/>
      <c r="U96" s="1707"/>
      <c r="V96" s="1707"/>
      <c r="W96" s="1707"/>
      <c r="X96" s="1707"/>
      <c r="Y96" s="1707"/>
      <c r="Z96" s="1707"/>
      <c r="AA96" s="1707"/>
      <c r="AB96" s="1707"/>
      <c r="AC96" s="1707"/>
      <c r="AD96" s="1707"/>
    </row>
    <row r="97" spans="1:30">
      <c r="A97" s="1706"/>
      <c r="B97" s="1707"/>
      <c r="C97" s="1707"/>
      <c r="D97" s="1707"/>
      <c r="E97" s="1707"/>
      <c r="F97" s="1707"/>
      <c r="G97" s="1707"/>
      <c r="H97" s="1707"/>
      <c r="I97" s="1707"/>
      <c r="J97" s="1707"/>
      <c r="K97" s="1707"/>
      <c r="L97" s="1707"/>
      <c r="M97" s="1707"/>
      <c r="N97" s="1707"/>
      <c r="O97" s="1707"/>
      <c r="P97" s="1707"/>
      <c r="Q97" s="1707"/>
      <c r="R97" s="1707"/>
      <c r="S97" s="1707"/>
      <c r="T97" s="1707"/>
      <c r="U97" s="1707"/>
      <c r="V97" s="1707"/>
      <c r="W97" s="1707"/>
      <c r="X97" s="1707"/>
      <c r="Y97" s="1707"/>
      <c r="Z97" s="1707"/>
      <c r="AA97" s="1707"/>
      <c r="AB97" s="1707"/>
      <c r="AC97" s="1707"/>
      <c r="AD97" s="1707"/>
    </row>
    <row r="98" spans="1:30">
      <c r="A98" s="1706"/>
      <c r="B98" s="1707"/>
      <c r="C98" s="1707"/>
      <c r="D98" s="1707"/>
      <c r="E98" s="1707"/>
      <c r="F98" s="1707"/>
      <c r="G98" s="1707"/>
      <c r="H98" s="1707"/>
      <c r="I98" s="1707"/>
      <c r="J98" s="1707"/>
      <c r="K98" s="1707"/>
      <c r="L98" s="1707"/>
      <c r="M98" s="1707"/>
      <c r="N98" s="1707"/>
      <c r="O98" s="1707"/>
      <c r="P98" s="1707"/>
      <c r="Q98" s="1707"/>
      <c r="R98" s="1707"/>
      <c r="S98" s="1707"/>
      <c r="T98" s="1707"/>
      <c r="U98" s="1707"/>
      <c r="V98" s="1707"/>
      <c r="W98" s="1707"/>
      <c r="X98" s="1707"/>
      <c r="Y98" s="1707"/>
      <c r="Z98" s="1707"/>
      <c r="AA98" s="1707"/>
      <c r="AB98" s="1707"/>
      <c r="AC98" s="1707"/>
      <c r="AD98" s="1707"/>
    </row>
    <row r="99" spans="1:30">
      <c r="A99" s="1706"/>
      <c r="B99" s="1707"/>
      <c r="C99" s="1707"/>
      <c r="D99" s="1707"/>
      <c r="E99" s="1707"/>
      <c r="F99" s="1707"/>
      <c r="G99" s="1707"/>
      <c r="H99" s="1707"/>
      <c r="I99" s="1707"/>
      <c r="J99" s="1707"/>
      <c r="K99" s="1707"/>
      <c r="L99" s="1707"/>
      <c r="M99" s="1707"/>
      <c r="N99" s="1707"/>
      <c r="O99" s="1707"/>
      <c r="P99" s="1707"/>
      <c r="Q99" s="1707"/>
      <c r="R99" s="1707"/>
      <c r="S99" s="1707"/>
      <c r="T99" s="1707"/>
      <c r="U99" s="1707"/>
      <c r="V99" s="1707"/>
      <c r="W99" s="1707"/>
      <c r="X99" s="1707"/>
      <c r="Y99" s="1707"/>
      <c r="Z99" s="1707"/>
      <c r="AA99" s="1707"/>
      <c r="AB99" s="1707"/>
      <c r="AC99" s="1707"/>
      <c r="AD99" s="1707"/>
    </row>
    <row r="100" spans="1:30">
      <c r="A100" s="1706"/>
      <c r="B100" s="1707"/>
      <c r="C100" s="1707"/>
      <c r="D100" s="1707"/>
      <c r="E100" s="1707"/>
      <c r="F100" s="1707"/>
      <c r="G100" s="1707"/>
      <c r="H100" s="1707"/>
      <c r="I100" s="1707"/>
      <c r="J100" s="1707"/>
      <c r="K100" s="1707"/>
      <c r="L100" s="1707"/>
      <c r="M100" s="1707"/>
      <c r="N100" s="1707"/>
      <c r="O100" s="1707"/>
      <c r="P100" s="1707"/>
      <c r="Q100" s="1707"/>
      <c r="R100" s="1707"/>
      <c r="S100" s="1707"/>
      <c r="T100" s="1707"/>
      <c r="U100" s="1707"/>
      <c r="V100" s="1707"/>
      <c r="W100" s="1707"/>
      <c r="X100" s="1707"/>
      <c r="Y100" s="1707"/>
      <c r="Z100" s="1707"/>
      <c r="AA100" s="1707"/>
      <c r="AB100" s="1707"/>
      <c r="AC100" s="1707"/>
      <c r="AD100" s="1707"/>
    </row>
    <row r="101" spans="1:30">
      <c r="A101" s="1706"/>
      <c r="B101" s="1707"/>
      <c r="C101" s="1707"/>
      <c r="D101" s="1707"/>
      <c r="E101" s="1707"/>
      <c r="F101" s="1707"/>
      <c r="G101" s="1707"/>
      <c r="H101" s="1707"/>
      <c r="I101" s="1707"/>
      <c r="J101" s="1707"/>
      <c r="K101" s="1707"/>
      <c r="L101" s="1707"/>
      <c r="M101" s="1707"/>
      <c r="N101" s="1707"/>
      <c r="O101" s="1707"/>
      <c r="P101" s="1707"/>
      <c r="Q101" s="1707"/>
      <c r="R101" s="1707"/>
      <c r="S101" s="1707"/>
      <c r="T101" s="1707"/>
      <c r="U101" s="1707"/>
      <c r="V101" s="1707"/>
      <c r="W101" s="1707"/>
      <c r="X101" s="1707"/>
      <c r="Y101" s="1707"/>
      <c r="Z101" s="1707"/>
      <c r="AA101" s="1707"/>
      <c r="AB101" s="1707"/>
      <c r="AC101" s="1707"/>
      <c r="AD101" s="1707"/>
    </row>
    <row r="102" spans="1:30">
      <c r="A102" s="1706"/>
      <c r="B102" s="1707"/>
      <c r="C102" s="1707"/>
      <c r="D102" s="1707"/>
      <c r="E102" s="1707"/>
      <c r="F102" s="1707"/>
      <c r="G102" s="1707"/>
      <c r="H102" s="1707"/>
      <c r="I102" s="1707"/>
      <c r="J102" s="1707"/>
      <c r="K102" s="1707"/>
      <c r="L102" s="1707"/>
      <c r="M102" s="1707"/>
      <c r="N102" s="1707"/>
      <c r="O102" s="1707"/>
      <c r="P102" s="1707"/>
      <c r="Q102" s="1707"/>
      <c r="R102" s="1707"/>
      <c r="S102" s="1707"/>
      <c r="T102" s="1707"/>
      <c r="U102" s="1707"/>
      <c r="V102" s="1707"/>
      <c r="W102" s="1707"/>
      <c r="X102" s="1707"/>
      <c r="Y102" s="1707"/>
      <c r="Z102" s="1707"/>
      <c r="AA102" s="1707"/>
      <c r="AB102" s="1707"/>
      <c r="AC102" s="1707"/>
      <c r="AD102" s="1707"/>
    </row>
    <row r="103" spans="1:30">
      <c r="A103" s="1706"/>
      <c r="B103" s="1707"/>
      <c r="C103" s="1707"/>
      <c r="D103" s="1707"/>
      <c r="E103" s="1707"/>
      <c r="F103" s="1707"/>
      <c r="G103" s="1707"/>
      <c r="H103" s="1707"/>
      <c r="I103" s="1707"/>
      <c r="J103" s="1707"/>
      <c r="K103" s="1707"/>
      <c r="L103" s="1707"/>
      <c r="M103" s="1707"/>
      <c r="N103" s="1707"/>
      <c r="O103" s="1707"/>
      <c r="P103" s="1707"/>
      <c r="Q103" s="1707"/>
      <c r="R103" s="1707"/>
      <c r="S103" s="1707"/>
      <c r="T103" s="1707"/>
      <c r="U103" s="1707"/>
      <c r="V103" s="1707"/>
      <c r="W103" s="1707"/>
      <c r="X103" s="1707"/>
      <c r="Y103" s="1707"/>
      <c r="Z103" s="1707"/>
      <c r="AA103" s="1707"/>
      <c r="AB103" s="1707"/>
      <c r="AC103" s="1707"/>
      <c r="AD103" s="1707"/>
    </row>
    <row r="104" spans="1:30">
      <c r="A104" s="1706"/>
      <c r="B104" s="1707"/>
      <c r="C104" s="1707"/>
      <c r="D104" s="1707"/>
      <c r="E104" s="1707"/>
      <c r="F104" s="1707"/>
      <c r="G104" s="1707"/>
      <c r="H104" s="1707"/>
      <c r="I104" s="1707"/>
      <c r="J104" s="1707"/>
      <c r="K104" s="1707"/>
      <c r="L104" s="1707"/>
      <c r="M104" s="1707"/>
      <c r="N104" s="1707"/>
      <c r="O104" s="1707"/>
      <c r="P104" s="1707"/>
      <c r="Q104" s="1707"/>
      <c r="R104" s="1707"/>
      <c r="S104" s="1707"/>
      <c r="T104" s="1707"/>
      <c r="U104" s="1707"/>
      <c r="V104" s="1707"/>
      <c r="W104" s="1707"/>
      <c r="X104" s="1707"/>
      <c r="Y104" s="1707"/>
      <c r="Z104" s="1707"/>
      <c r="AA104" s="1707"/>
      <c r="AB104" s="1707"/>
      <c r="AC104" s="1707"/>
      <c r="AD104" s="1707"/>
    </row>
    <row r="105" spans="1:30">
      <c r="A105" s="1706"/>
      <c r="B105" s="1707"/>
      <c r="C105" s="1707"/>
      <c r="D105" s="1707"/>
      <c r="E105" s="1707"/>
      <c r="F105" s="1707"/>
      <c r="G105" s="1707"/>
      <c r="H105" s="1707"/>
      <c r="I105" s="1707"/>
      <c r="J105" s="1707"/>
      <c r="K105" s="1707"/>
      <c r="L105" s="1707"/>
      <c r="M105" s="1707"/>
      <c r="N105" s="1707"/>
      <c r="O105" s="1707"/>
      <c r="P105" s="1707"/>
      <c r="Q105" s="1707"/>
      <c r="R105" s="1707"/>
      <c r="S105" s="1707"/>
      <c r="T105" s="1707"/>
      <c r="U105" s="1707"/>
      <c r="V105" s="1707"/>
      <c r="W105" s="1707"/>
      <c r="X105" s="1707"/>
      <c r="Y105" s="1707"/>
      <c r="Z105" s="1707"/>
      <c r="AA105" s="1707"/>
      <c r="AB105" s="1707"/>
      <c r="AC105" s="1707"/>
      <c r="AD105" s="1707"/>
    </row>
    <row r="106" spans="1:30">
      <c r="A106" s="1706"/>
      <c r="B106" s="1707"/>
      <c r="C106" s="1707"/>
      <c r="D106" s="1707"/>
      <c r="E106" s="1707"/>
      <c r="F106" s="1707"/>
      <c r="G106" s="1707"/>
      <c r="H106" s="1707"/>
      <c r="I106" s="1707"/>
      <c r="J106" s="1707"/>
      <c r="K106" s="1707"/>
      <c r="L106" s="1707"/>
      <c r="M106" s="1707"/>
      <c r="N106" s="1707"/>
      <c r="O106" s="1707"/>
      <c r="P106" s="1707"/>
      <c r="Q106" s="1707"/>
      <c r="R106" s="1707"/>
      <c r="S106" s="1707"/>
      <c r="T106" s="1707"/>
      <c r="U106" s="1707"/>
      <c r="V106" s="1707"/>
      <c r="W106" s="1707"/>
      <c r="X106" s="1707"/>
      <c r="Y106" s="1707"/>
      <c r="Z106" s="1707"/>
      <c r="AA106" s="1707"/>
      <c r="AB106" s="1707"/>
      <c r="AC106" s="1707"/>
      <c r="AD106" s="1707"/>
    </row>
    <row r="107" spans="1:30">
      <c r="A107" s="1706"/>
      <c r="B107" s="1707"/>
      <c r="C107" s="1707"/>
      <c r="D107" s="1707"/>
      <c r="E107" s="1707"/>
      <c r="F107" s="1707"/>
      <c r="G107" s="1707"/>
      <c r="H107" s="1707"/>
      <c r="I107" s="1707"/>
      <c r="J107" s="1707"/>
      <c r="K107" s="1707"/>
      <c r="L107" s="1707"/>
      <c r="M107" s="1707"/>
      <c r="N107" s="1707"/>
      <c r="O107" s="1707"/>
      <c r="P107" s="1707"/>
      <c r="Q107" s="1707"/>
      <c r="R107" s="1707"/>
      <c r="S107" s="1707"/>
      <c r="T107" s="1707"/>
      <c r="U107" s="1707"/>
      <c r="V107" s="1707"/>
      <c r="W107" s="1707"/>
      <c r="X107" s="1707"/>
      <c r="Y107" s="1707"/>
      <c r="Z107" s="1707"/>
      <c r="AA107" s="1707"/>
      <c r="AB107" s="1707"/>
      <c r="AC107" s="1707"/>
      <c r="AD107" s="1707"/>
    </row>
    <row r="108" spans="1:30">
      <c r="A108" s="1706"/>
      <c r="B108" s="1707"/>
      <c r="C108" s="1707"/>
      <c r="D108" s="1707"/>
      <c r="E108" s="1707"/>
      <c r="F108" s="1707"/>
      <c r="G108" s="1707"/>
      <c r="H108" s="1707"/>
      <c r="I108" s="1707"/>
      <c r="J108" s="1707"/>
      <c r="K108" s="1707"/>
      <c r="L108" s="1707"/>
      <c r="M108" s="1707"/>
      <c r="N108" s="1707"/>
      <c r="O108" s="1707"/>
      <c r="P108" s="1707"/>
      <c r="Q108" s="1707"/>
      <c r="R108" s="1707"/>
      <c r="S108" s="1707"/>
      <c r="T108" s="1707"/>
      <c r="U108" s="1707"/>
      <c r="V108" s="1707"/>
      <c r="W108" s="1707"/>
      <c r="X108" s="1707"/>
      <c r="Y108" s="1707"/>
      <c r="Z108" s="1707"/>
      <c r="AA108" s="1707"/>
      <c r="AB108" s="1707"/>
      <c r="AC108" s="1707"/>
      <c r="AD108" s="1707"/>
    </row>
    <row r="109" spans="1:30">
      <c r="T109" s="1681"/>
      <c r="Y109" s="1681"/>
    </row>
    <row r="110" spans="1:30">
      <c r="T110" s="1681"/>
      <c r="Y110" s="1681"/>
    </row>
    <row r="111" spans="1:30">
      <c r="T111" s="1681"/>
      <c r="Y111" s="1681"/>
    </row>
    <row r="112" spans="1:30">
      <c r="T112" s="1681"/>
      <c r="Y112" s="1681"/>
    </row>
    <row r="113" spans="20:25">
      <c r="T113" s="1681"/>
      <c r="Y113" s="1681"/>
    </row>
    <row r="114" spans="20:25">
      <c r="T114" s="1681"/>
      <c r="Y114" s="1681"/>
    </row>
    <row r="115" spans="20:25">
      <c r="T115" s="1681"/>
      <c r="Y115" s="1681"/>
    </row>
    <row r="116" spans="20:25">
      <c r="T116" s="1681"/>
      <c r="Y116" s="1681"/>
    </row>
    <row r="117" spans="20:25">
      <c r="T117" s="1681"/>
      <c r="Y117" s="1681"/>
    </row>
    <row r="118" spans="20:25">
      <c r="T118" s="1681"/>
      <c r="Y118" s="1681"/>
    </row>
    <row r="119" spans="20:25">
      <c r="T119" s="1681"/>
      <c r="Y119" s="1681"/>
    </row>
    <row r="120" spans="20:25">
      <c r="T120" s="1681"/>
      <c r="Y120" s="1681"/>
    </row>
    <row r="121" spans="20:25">
      <c r="T121" s="1681"/>
      <c r="Y121" s="1681"/>
    </row>
    <row r="122" spans="20:25">
      <c r="T122" s="1681"/>
      <c r="Y122" s="1681"/>
    </row>
    <row r="123" spans="20:25">
      <c r="T123" s="1681"/>
      <c r="Y123" s="1681"/>
    </row>
    <row r="124" spans="20:25">
      <c r="T124" s="1681"/>
      <c r="Y124" s="1681"/>
    </row>
    <row r="125" spans="20:25">
      <c r="T125" s="1681"/>
      <c r="Y125" s="1681"/>
    </row>
    <row r="126" spans="20:25">
      <c r="T126" s="1681"/>
      <c r="Y126" s="1681"/>
    </row>
    <row r="127" spans="20:25">
      <c r="T127" s="1681"/>
      <c r="Y127" s="1681"/>
    </row>
    <row r="128" spans="20:25">
      <c r="T128" s="1681"/>
      <c r="Y128" s="1681"/>
    </row>
    <row r="129" spans="20:25">
      <c r="T129" s="1681"/>
      <c r="Y129" s="1681"/>
    </row>
    <row r="130" spans="20:25">
      <c r="T130" s="1681"/>
      <c r="Y130" s="1681"/>
    </row>
    <row r="131" spans="20:25">
      <c r="T131" s="1681"/>
      <c r="Y131" s="1681"/>
    </row>
    <row r="132" spans="20:25">
      <c r="T132" s="1681"/>
      <c r="Y132" s="1681"/>
    </row>
    <row r="133" spans="20:25">
      <c r="T133" s="1681"/>
      <c r="Y133" s="1681"/>
    </row>
    <row r="134" spans="20:25">
      <c r="T134" s="1681"/>
      <c r="Y134" s="1681"/>
    </row>
    <row r="135" spans="20:25">
      <c r="T135" s="1681"/>
      <c r="Y135" s="1681"/>
    </row>
    <row r="136" spans="20:25">
      <c r="T136" s="1681"/>
      <c r="Y136" s="1681"/>
    </row>
    <row r="137" spans="20:25">
      <c r="T137" s="1681"/>
      <c r="Y137" s="1681"/>
    </row>
    <row r="138" spans="20:25">
      <c r="T138" s="1681"/>
      <c r="Y138" s="1681"/>
    </row>
    <row r="139" spans="20:25">
      <c r="T139" s="1681"/>
      <c r="Y139" s="1681"/>
    </row>
    <row r="140" spans="20:25">
      <c r="T140" s="1681"/>
      <c r="Y140" s="1681"/>
    </row>
    <row r="141" spans="20:25">
      <c r="T141" s="1681"/>
      <c r="Y141" s="1681"/>
    </row>
    <row r="142" spans="20:25">
      <c r="T142" s="1681"/>
      <c r="Y142" s="1681"/>
    </row>
    <row r="143" spans="20:25">
      <c r="Y143" s="1681"/>
    </row>
    <row r="144" spans="20:25">
      <c r="Y144" s="1681"/>
    </row>
    <row r="145" spans="25:25">
      <c r="Y145" s="1681"/>
    </row>
    <row r="146" spans="25:25">
      <c r="Y146" s="1681"/>
    </row>
    <row r="147" spans="25:25">
      <c r="Y147" s="1681"/>
    </row>
    <row r="148" spans="25:25">
      <c r="Y148" s="1681"/>
    </row>
    <row r="149" spans="25:25">
      <c r="Y149" s="1681"/>
    </row>
    <row r="150" spans="25:25">
      <c r="Y150" s="1681"/>
    </row>
    <row r="151" spans="25:25">
      <c r="Y151" s="1681"/>
    </row>
    <row r="152" spans="25:25">
      <c r="Y152" s="1681"/>
    </row>
    <row r="153" spans="25:25">
      <c r="Y153" s="1681"/>
    </row>
    <row r="154" spans="25:25">
      <c r="Y154" s="1681"/>
    </row>
    <row r="155" spans="25:25">
      <c r="Y155" s="1681"/>
    </row>
    <row r="156" spans="25:25">
      <c r="Y156" s="1681"/>
    </row>
    <row r="157" spans="25:25">
      <c r="Y157" s="1681"/>
    </row>
    <row r="158" spans="25:25">
      <c r="Y158" s="1681"/>
    </row>
    <row r="159" spans="25:25">
      <c r="Y159" s="1681"/>
    </row>
    <row r="160" spans="25:25">
      <c r="Y160" s="1681"/>
    </row>
    <row r="161" spans="25:25">
      <c r="Y161" s="1681"/>
    </row>
    <row r="162" spans="25:25">
      <c r="Y162" s="1681"/>
    </row>
    <row r="163" spans="25:25">
      <c r="Y163" s="1681"/>
    </row>
    <row r="164" spans="25:25">
      <c r="Y164" s="1681"/>
    </row>
    <row r="165" spans="25:25">
      <c r="Y165" s="1681"/>
    </row>
    <row r="166" spans="25:25">
      <c r="Y166" s="1681"/>
    </row>
    <row r="167" spans="25:25">
      <c r="Y167" s="1681"/>
    </row>
    <row r="168" spans="25:25">
      <c r="Y168" s="1681"/>
    </row>
    <row r="169" spans="25:25">
      <c r="Y169" s="1681"/>
    </row>
    <row r="170" spans="25:25">
      <c r="Y170" s="1681"/>
    </row>
    <row r="171" spans="25:25">
      <c r="Y171" s="1681"/>
    </row>
    <row r="172" spans="25:25">
      <c r="Y172" s="1681"/>
    </row>
    <row r="173" spans="25:25">
      <c r="Y173" s="1681"/>
    </row>
    <row r="174" spans="25:25">
      <c r="Y174" s="1681"/>
    </row>
    <row r="175" spans="25:25">
      <c r="Y175" s="1681"/>
    </row>
    <row r="176" spans="25:25">
      <c r="Y176" s="1681"/>
    </row>
    <row r="177" spans="25:25">
      <c r="Y177" s="1681"/>
    </row>
    <row r="178" spans="25:25">
      <c r="Y178" s="1681"/>
    </row>
    <row r="179" spans="25:25">
      <c r="Y179" s="1681"/>
    </row>
    <row r="180" spans="25:25">
      <c r="Y180" s="1681"/>
    </row>
    <row r="181" spans="25:25">
      <c r="Y181" s="1681"/>
    </row>
    <row r="182" spans="25:25">
      <c r="Y182" s="1681"/>
    </row>
    <row r="183" spans="25:25">
      <c r="Y183" s="1681"/>
    </row>
    <row r="184" spans="25:25">
      <c r="Y184" s="1681"/>
    </row>
    <row r="185" spans="25:25">
      <c r="Y185" s="1681"/>
    </row>
    <row r="186" spans="25:25">
      <c r="Y186" s="1681"/>
    </row>
    <row r="187" spans="25:25">
      <c r="Y187" s="1681"/>
    </row>
    <row r="188" spans="25:25">
      <c r="Y188" s="1681"/>
    </row>
    <row r="189" spans="25:25">
      <c r="Y189" s="1681"/>
    </row>
    <row r="190" spans="25:25">
      <c r="Y190" s="1681"/>
    </row>
    <row r="191" spans="25:25">
      <c r="Y191" s="1681"/>
    </row>
    <row r="192" spans="25:25">
      <c r="Y192" s="1681"/>
    </row>
    <row r="193" spans="25:25">
      <c r="Y193" s="1681"/>
    </row>
    <row r="194" spans="25:25">
      <c r="Y194" s="1681"/>
    </row>
    <row r="195" spans="25:25">
      <c r="Y195" s="1681"/>
    </row>
    <row r="196" spans="25:25">
      <c r="Y196" s="1681"/>
    </row>
    <row r="197" spans="25:25">
      <c r="Y197" s="1681"/>
    </row>
    <row r="198" spans="25:25">
      <c r="Y198" s="1681"/>
    </row>
    <row r="199" spans="25:25">
      <c r="Y199" s="1681"/>
    </row>
    <row r="200" spans="25:25">
      <c r="Y200" s="1681"/>
    </row>
    <row r="201" spans="25:25">
      <c r="Y201" s="1681"/>
    </row>
    <row r="202" spans="25:25">
      <c r="Y202" s="1681"/>
    </row>
    <row r="203" spans="25:25">
      <c r="Y203" s="1681"/>
    </row>
    <row r="204" spans="25:25">
      <c r="Y204" s="1681"/>
    </row>
    <row r="205" spans="25:25">
      <c r="Y205" s="1681"/>
    </row>
    <row r="206" spans="25:25">
      <c r="Y206" s="1681"/>
    </row>
    <row r="207" spans="25:25">
      <c r="Y207" s="1681"/>
    </row>
    <row r="208" spans="25:25">
      <c r="Y208" s="1681"/>
    </row>
    <row r="209" spans="25:25">
      <c r="Y209" s="1681"/>
    </row>
    <row r="210" spans="25:25">
      <c r="Y210" s="1681"/>
    </row>
    <row r="211" spans="25:25">
      <c r="Y211" s="1681"/>
    </row>
    <row r="212" spans="25:25">
      <c r="Y212" s="1681"/>
    </row>
    <row r="213" spans="25:25">
      <c r="Y213" s="1681"/>
    </row>
    <row r="214" spans="25:25">
      <c r="Y214" s="1681"/>
    </row>
    <row r="215" spans="25:25">
      <c r="Y215" s="1681"/>
    </row>
    <row r="216" spans="25:25">
      <c r="Y216" s="1681"/>
    </row>
    <row r="217" spans="25:25">
      <c r="Y217" s="1681"/>
    </row>
    <row r="218" spans="25:25">
      <c r="Y218" s="1681"/>
    </row>
    <row r="219" spans="25:25">
      <c r="Y219" s="1681"/>
    </row>
    <row r="220" spans="25:25">
      <c r="Y220" s="1681"/>
    </row>
    <row r="221" spans="25:25">
      <c r="Y221" s="1681"/>
    </row>
    <row r="222" spans="25:25">
      <c r="Y222" s="1681"/>
    </row>
    <row r="223" spans="25:25">
      <c r="Y223" s="1681"/>
    </row>
    <row r="224" spans="25:25">
      <c r="Y224" s="1681"/>
    </row>
    <row r="225" spans="25:25">
      <c r="Y225" s="1681"/>
    </row>
    <row r="226" spans="25:25">
      <c r="Y226" s="1681"/>
    </row>
    <row r="227" spans="25:25">
      <c r="Y227" s="1681"/>
    </row>
    <row r="228" spans="25:25">
      <c r="Y228" s="1681"/>
    </row>
    <row r="229" spans="25:25">
      <c r="Y229" s="1681"/>
    </row>
    <row r="230" spans="25:25">
      <c r="Y230" s="1681"/>
    </row>
    <row r="231" spans="25:25">
      <c r="Y231" s="1681"/>
    </row>
    <row r="232" spans="25:25">
      <c r="Y232" s="1681"/>
    </row>
    <row r="233" spans="25:25">
      <c r="Y233" s="1681"/>
    </row>
    <row r="234" spans="25:25">
      <c r="Y234" s="1681"/>
    </row>
    <row r="235" spans="25:25">
      <c r="Y235" s="1681"/>
    </row>
    <row r="236" spans="25:25">
      <c r="Y236" s="1681"/>
    </row>
    <row r="237" spans="25:25">
      <c r="Y237" s="1681"/>
    </row>
    <row r="238" spans="25:25">
      <c r="Y238" s="1681"/>
    </row>
    <row r="239" spans="25:25">
      <c r="Y239" s="1681"/>
    </row>
    <row r="240" spans="25:25">
      <c r="Y240" s="1681"/>
    </row>
    <row r="241" spans="25:25">
      <c r="Y241" s="1681"/>
    </row>
    <row r="242" spans="25:25">
      <c r="Y242" s="1681"/>
    </row>
    <row r="243" spans="25:25">
      <c r="Y243" s="1681"/>
    </row>
    <row r="244" spans="25:25">
      <c r="Y244" s="1681"/>
    </row>
    <row r="245" spans="25:25">
      <c r="Y245" s="1681"/>
    </row>
    <row r="246" spans="25:25">
      <c r="Y246" s="1681"/>
    </row>
    <row r="247" spans="25:25">
      <c r="Y247" s="1681"/>
    </row>
    <row r="248" spans="25:25">
      <c r="Y248" s="1681"/>
    </row>
    <row r="249" spans="25:25">
      <c r="Y249" s="1681"/>
    </row>
    <row r="250" spans="25:25">
      <c r="Y250" s="1681"/>
    </row>
    <row r="251" spans="25:25">
      <c r="Y251" s="1681"/>
    </row>
    <row r="252" spans="25:25">
      <c r="Y252" s="1681"/>
    </row>
    <row r="253" spans="25:25">
      <c r="Y253" s="1681"/>
    </row>
    <row r="254" spans="25:25">
      <c r="Y254" s="1681"/>
    </row>
    <row r="255" spans="25:25">
      <c r="Y255" s="1681"/>
    </row>
    <row r="256" spans="25:25">
      <c r="Y256" s="1681"/>
    </row>
    <row r="257" spans="25:25">
      <c r="Y257" s="1681"/>
    </row>
    <row r="258" spans="25:25">
      <c r="Y258" s="1681"/>
    </row>
    <row r="259" spans="25:25">
      <c r="Y259" s="1681"/>
    </row>
    <row r="260" spans="25:25">
      <c r="Y260" s="1681"/>
    </row>
    <row r="261" spans="25:25">
      <c r="Y261" s="1681"/>
    </row>
    <row r="262" spans="25:25">
      <c r="Y262" s="1681"/>
    </row>
    <row r="263" spans="25:25">
      <c r="Y263" s="1681"/>
    </row>
    <row r="264" spans="25:25">
      <c r="Y264" s="1681"/>
    </row>
    <row r="265" spans="25:25">
      <c r="Y265" s="1681"/>
    </row>
    <row r="266" spans="25:25">
      <c r="Y266" s="1681"/>
    </row>
    <row r="267" spans="25:25">
      <c r="Y267" s="1681"/>
    </row>
    <row r="268" spans="25:25">
      <c r="Y268" s="1681"/>
    </row>
    <row r="269" spans="25:25">
      <c r="Y269" s="1681"/>
    </row>
    <row r="270" spans="25:25">
      <c r="Y270" s="1681"/>
    </row>
    <row r="271" spans="25:25">
      <c r="Y271" s="1681"/>
    </row>
    <row r="272" spans="25:25">
      <c r="Y272" s="1681"/>
    </row>
    <row r="273" spans="25:25">
      <c r="Y273" s="1681"/>
    </row>
    <row r="274" spans="25:25">
      <c r="Y274" s="1681"/>
    </row>
    <row r="275" spans="25:25">
      <c r="Y275" s="1681"/>
    </row>
    <row r="276" spans="25:25">
      <c r="Y276" s="1681"/>
    </row>
    <row r="277" spans="25:25">
      <c r="Y277" s="1681"/>
    </row>
    <row r="278" spans="25:25">
      <c r="Y278" s="1681"/>
    </row>
    <row r="279" spans="25:25">
      <c r="Y279" s="1681"/>
    </row>
    <row r="280" spans="25:25">
      <c r="Y280" s="1681"/>
    </row>
    <row r="281" spans="25:25">
      <c r="Y281" s="1681"/>
    </row>
    <row r="282" spans="25:25">
      <c r="Y282" s="1681"/>
    </row>
    <row r="283" spans="25:25">
      <c r="Y283" s="1681"/>
    </row>
    <row r="284" spans="25:25">
      <c r="Y284" s="1681"/>
    </row>
    <row r="285" spans="25:25">
      <c r="Y285" s="1681"/>
    </row>
    <row r="286" spans="25:25">
      <c r="Y286" s="1681"/>
    </row>
    <row r="287" spans="25:25">
      <c r="Y287" s="1681"/>
    </row>
    <row r="288" spans="25:25">
      <c r="Y288" s="1681"/>
    </row>
    <row r="289" spans="25:25">
      <c r="Y289" s="1681"/>
    </row>
    <row r="290" spans="25:25">
      <c r="Y290" s="1681"/>
    </row>
    <row r="291" spans="25:25">
      <c r="Y291" s="1681"/>
    </row>
    <row r="292" spans="25:25">
      <c r="Y292" s="1681"/>
    </row>
    <row r="293" spans="25:25">
      <c r="Y293" s="1681"/>
    </row>
    <row r="294" spans="25:25">
      <c r="Y294" s="1681"/>
    </row>
    <row r="295" spans="25:25">
      <c r="Y295" s="1681"/>
    </row>
    <row r="296" spans="25:25">
      <c r="Y296" s="1681"/>
    </row>
    <row r="297" spans="25:25">
      <c r="Y297" s="1681"/>
    </row>
    <row r="298" spans="25:25">
      <c r="Y298" s="1681"/>
    </row>
    <row r="299" spans="25:25">
      <c r="Y299" s="1681"/>
    </row>
    <row r="300" spans="25:25">
      <c r="Y300" s="1681"/>
    </row>
    <row r="301" spans="25:25">
      <c r="Y301" s="1681"/>
    </row>
    <row r="302" spans="25:25">
      <c r="Y302" s="1681"/>
    </row>
    <row r="303" spans="25:25">
      <c r="Y303" s="1681"/>
    </row>
    <row r="304" spans="25:25">
      <c r="Y304" s="1681"/>
    </row>
    <row r="305" spans="25:25">
      <c r="Y305" s="1681"/>
    </row>
    <row r="306" spans="25:25">
      <c r="Y306" s="1681"/>
    </row>
    <row r="307" spans="25:25">
      <c r="Y307" s="1681"/>
    </row>
    <row r="308" spans="25:25">
      <c r="Y308" s="1681"/>
    </row>
    <row r="309" spans="25:25">
      <c r="Y309" s="1681"/>
    </row>
    <row r="310" spans="25:25">
      <c r="Y310" s="1681"/>
    </row>
    <row r="311" spans="25:25">
      <c r="Y311" s="1681"/>
    </row>
    <row r="312" spans="25:25">
      <c r="Y312" s="1681"/>
    </row>
    <row r="313" spans="25:25">
      <c r="Y313" s="1681"/>
    </row>
    <row r="314" spans="25:25">
      <c r="Y314" s="1681"/>
    </row>
    <row r="315" spans="25:25">
      <c r="Y315" s="1681"/>
    </row>
    <row r="316" spans="25:25">
      <c r="Y316" s="1681"/>
    </row>
    <row r="317" spans="25:25">
      <c r="Y317" s="1681"/>
    </row>
    <row r="318" spans="25:25">
      <c r="Y318" s="1681"/>
    </row>
    <row r="319" spans="25:25">
      <c r="Y319" s="1681"/>
    </row>
    <row r="320" spans="25:25">
      <c r="Y320" s="1681"/>
    </row>
    <row r="321" spans="25:25">
      <c r="Y321" s="1681"/>
    </row>
    <row r="322" spans="25:25">
      <c r="Y322" s="1681"/>
    </row>
    <row r="323" spans="25:25">
      <c r="Y323" s="1681"/>
    </row>
    <row r="324" spans="25:25">
      <c r="Y324" s="1681"/>
    </row>
    <row r="325" spans="25:25">
      <c r="Y325" s="1681"/>
    </row>
    <row r="326" spans="25:25">
      <c r="Y326" s="1681"/>
    </row>
    <row r="327" spans="25:25">
      <c r="Y327" s="1681"/>
    </row>
    <row r="328" spans="25:25">
      <c r="Y328" s="1681"/>
    </row>
    <row r="329" spans="25:25">
      <c r="Y329" s="1681"/>
    </row>
    <row r="330" spans="25:25">
      <c r="Y330" s="1681"/>
    </row>
    <row r="331" spans="25:25">
      <c r="Y331" s="1681"/>
    </row>
    <row r="332" spans="25:25">
      <c r="Y332" s="1681"/>
    </row>
    <row r="333" spans="25:25">
      <c r="Y333" s="1681"/>
    </row>
    <row r="334" spans="25:25">
      <c r="Y334" s="1681"/>
    </row>
    <row r="335" spans="25:25">
      <c r="Y335" s="1681"/>
    </row>
    <row r="336" spans="25:25">
      <c r="Y336" s="1681"/>
    </row>
    <row r="337" spans="25:25">
      <c r="Y337" s="1681"/>
    </row>
    <row r="338" spans="25:25">
      <c r="Y338" s="1681"/>
    </row>
    <row r="339" spans="25:25">
      <c r="Y339" s="1681"/>
    </row>
    <row r="340" spans="25:25">
      <c r="Y340" s="1681"/>
    </row>
    <row r="341" spans="25:25">
      <c r="Y341" s="1681"/>
    </row>
    <row r="342" spans="25:25">
      <c r="Y342" s="1681"/>
    </row>
    <row r="343" spans="25:25">
      <c r="Y343" s="1681"/>
    </row>
    <row r="344" spans="25:25">
      <c r="Y344" s="1681"/>
    </row>
    <row r="345" spans="25:25">
      <c r="Y345" s="1681"/>
    </row>
    <row r="346" spans="25:25">
      <c r="Y346" s="1681"/>
    </row>
    <row r="347" spans="25:25">
      <c r="Y347" s="1681"/>
    </row>
    <row r="348" spans="25:25">
      <c r="Y348" s="1681"/>
    </row>
    <row r="349" spans="25:25">
      <c r="Y349" s="1681"/>
    </row>
    <row r="350" spans="25:25">
      <c r="Y350" s="1681"/>
    </row>
    <row r="351" spans="25:25">
      <c r="Y351" s="1681"/>
    </row>
    <row r="352" spans="25:25">
      <c r="Y352" s="1681"/>
    </row>
    <row r="353" spans="25:25">
      <c r="Y353" s="1681"/>
    </row>
    <row r="354" spans="25:25">
      <c r="Y354" s="1681"/>
    </row>
    <row r="355" spans="25:25">
      <c r="Y355" s="1681"/>
    </row>
    <row r="356" spans="25:25">
      <c r="Y356" s="1681"/>
    </row>
    <row r="357" spans="25:25">
      <c r="Y357" s="1681"/>
    </row>
    <row r="358" spans="25:25">
      <c r="Y358" s="1681"/>
    </row>
    <row r="359" spans="25:25">
      <c r="Y359" s="1681"/>
    </row>
    <row r="360" spans="25:25">
      <c r="Y360" s="1681"/>
    </row>
    <row r="361" spans="25:25">
      <c r="Y361" s="1681"/>
    </row>
    <row r="362" spans="25:25">
      <c r="Y362" s="1681"/>
    </row>
    <row r="363" spans="25:25">
      <c r="Y363" s="1681"/>
    </row>
    <row r="364" spans="25:25">
      <c r="Y364" s="1681"/>
    </row>
    <row r="365" spans="25:25">
      <c r="Y365" s="1681"/>
    </row>
    <row r="366" spans="25:25">
      <c r="Y366" s="1681"/>
    </row>
    <row r="367" spans="25:25">
      <c r="Y367" s="1681"/>
    </row>
    <row r="368" spans="25:25">
      <c r="Y368" s="1681"/>
    </row>
    <row r="369" spans="25:25">
      <c r="Y369" s="1681"/>
    </row>
    <row r="370" spans="25:25">
      <c r="Y370" s="1681"/>
    </row>
    <row r="371" spans="25:25">
      <c r="Y371" s="1681"/>
    </row>
    <row r="372" spans="25:25">
      <c r="Y372" s="1681"/>
    </row>
    <row r="373" spans="25:25">
      <c r="Y373" s="1681"/>
    </row>
    <row r="374" spans="25:25">
      <c r="Y374" s="1681"/>
    </row>
    <row r="375" spans="25:25">
      <c r="Y375" s="1681"/>
    </row>
    <row r="376" spans="25:25">
      <c r="Y376" s="1681"/>
    </row>
    <row r="377" spans="25:25">
      <c r="Y377" s="1681"/>
    </row>
    <row r="378" spans="25:25">
      <c r="Y378" s="1681"/>
    </row>
    <row r="379" spans="25:25">
      <c r="Y379" s="1681"/>
    </row>
    <row r="380" spans="25:25">
      <c r="Y380" s="1681"/>
    </row>
    <row r="381" spans="25:25">
      <c r="Y381" s="1681"/>
    </row>
    <row r="382" spans="25:25">
      <c r="Y382" s="1681"/>
    </row>
    <row r="383" spans="25:25">
      <c r="Y383" s="1681"/>
    </row>
    <row r="384" spans="25:25">
      <c r="Y384" s="1681"/>
    </row>
    <row r="385" spans="25:25">
      <c r="Y385" s="1681"/>
    </row>
    <row r="386" spans="25:25">
      <c r="Y386" s="1681"/>
    </row>
    <row r="387" spans="25:25">
      <c r="Y387" s="1681"/>
    </row>
    <row r="388" spans="25:25">
      <c r="Y388" s="1681"/>
    </row>
    <row r="389" spans="25:25">
      <c r="Y389" s="1681"/>
    </row>
    <row r="390" spans="25:25">
      <c r="Y390" s="1681"/>
    </row>
    <row r="391" spans="25:25">
      <c r="Y391" s="1681"/>
    </row>
    <row r="392" spans="25:25">
      <c r="Y392" s="1681"/>
    </row>
    <row r="393" spans="25:25">
      <c r="Y393" s="1681"/>
    </row>
    <row r="394" spans="25:25">
      <c r="Y394" s="1681"/>
    </row>
    <row r="395" spans="25:25">
      <c r="Y395" s="1681"/>
    </row>
    <row r="396" spans="25:25">
      <c r="Y396" s="1681"/>
    </row>
    <row r="397" spans="25:25">
      <c r="Y397" s="1681"/>
    </row>
    <row r="398" spans="25:25">
      <c r="Y398" s="1681"/>
    </row>
    <row r="399" spans="25:25">
      <c r="Y399" s="1681"/>
    </row>
    <row r="400" spans="25:25">
      <c r="Y400" s="1681"/>
    </row>
    <row r="401" spans="25:25">
      <c r="Y401" s="1681"/>
    </row>
    <row r="402" spans="25:25">
      <c r="Y402" s="1681"/>
    </row>
    <row r="403" spans="25:25">
      <c r="Y403" s="1681"/>
    </row>
    <row r="404" spans="25:25">
      <c r="Y404" s="1681"/>
    </row>
    <row r="405" spans="25:25">
      <c r="Y405" s="1681"/>
    </row>
    <row r="406" spans="25:25">
      <c r="Y406" s="1681"/>
    </row>
    <row r="407" spans="25:25">
      <c r="Y407" s="1681"/>
    </row>
    <row r="408" spans="25:25">
      <c r="Y408" s="1681"/>
    </row>
    <row r="409" spans="25:25">
      <c r="Y409" s="1681"/>
    </row>
    <row r="410" spans="25:25">
      <c r="Y410" s="1681"/>
    </row>
    <row r="411" spans="25:25">
      <c r="Y411" s="1681"/>
    </row>
    <row r="412" spans="25:25">
      <c r="Y412" s="1681"/>
    </row>
    <row r="413" spans="25:25">
      <c r="Y413" s="1681"/>
    </row>
    <row r="414" spans="25:25">
      <c r="Y414" s="1681"/>
    </row>
    <row r="415" spans="25:25">
      <c r="Y415" s="1681"/>
    </row>
    <row r="416" spans="25:25">
      <c r="Y416" s="1681"/>
    </row>
    <row r="417" spans="25:25">
      <c r="Y417" s="1681"/>
    </row>
    <row r="418" spans="25:25">
      <c r="Y418" s="1681"/>
    </row>
    <row r="419" spans="25:25">
      <c r="Y419" s="1681"/>
    </row>
    <row r="420" spans="25:25">
      <c r="Y420" s="1681"/>
    </row>
    <row r="421" spans="25:25">
      <c r="Y421" s="1681"/>
    </row>
    <row r="422" spans="25:25">
      <c r="Y422" s="1681"/>
    </row>
    <row r="423" spans="25:25">
      <c r="Y423" s="1681"/>
    </row>
    <row r="424" spans="25:25">
      <c r="Y424" s="1681"/>
    </row>
    <row r="425" spans="25:25">
      <c r="Y425" s="1681"/>
    </row>
    <row r="426" spans="25:25">
      <c r="Y426" s="1681"/>
    </row>
    <row r="427" spans="25:25">
      <c r="Y427" s="1681"/>
    </row>
    <row r="428" spans="25:25">
      <c r="Y428" s="1681"/>
    </row>
    <row r="429" spans="25:25">
      <c r="Y429" s="1681"/>
    </row>
    <row r="430" spans="25:25">
      <c r="Y430" s="1681"/>
    </row>
    <row r="431" spans="25:25">
      <c r="Y431" s="1681"/>
    </row>
    <row r="432" spans="25:25">
      <c r="Y432" s="1681"/>
    </row>
    <row r="433" spans="25:25">
      <c r="Y433" s="1681"/>
    </row>
    <row r="434" spans="25:25">
      <c r="Y434" s="1681"/>
    </row>
    <row r="435" spans="25:25">
      <c r="Y435" s="1681"/>
    </row>
    <row r="436" spans="25:25">
      <c r="Y436" s="1681"/>
    </row>
    <row r="437" spans="25:25">
      <c r="Y437" s="1681"/>
    </row>
    <row r="438" spans="25:25">
      <c r="Y438" s="1681"/>
    </row>
    <row r="439" spans="25:25">
      <c r="Y439" s="1681"/>
    </row>
    <row r="440" spans="25:25">
      <c r="Y440" s="1681"/>
    </row>
    <row r="441" spans="25:25">
      <c r="Y441" s="1681"/>
    </row>
    <row r="442" spans="25:25">
      <c r="Y442" s="1681"/>
    </row>
    <row r="443" spans="25:25">
      <c r="Y443" s="1681"/>
    </row>
    <row r="444" spans="25:25">
      <c r="Y444" s="1681"/>
    </row>
    <row r="445" spans="25:25">
      <c r="Y445" s="1681"/>
    </row>
    <row r="446" spans="25:25">
      <c r="Y446" s="1681"/>
    </row>
    <row r="447" spans="25:25">
      <c r="Y447" s="1681"/>
    </row>
    <row r="448" spans="25:25">
      <c r="Y448" s="1681"/>
    </row>
    <row r="449" spans="25:25">
      <c r="Y449" s="1681"/>
    </row>
    <row r="450" spans="25:25">
      <c r="Y450" s="1681"/>
    </row>
    <row r="451" spans="25:25">
      <c r="Y451" s="1681"/>
    </row>
    <row r="452" spans="25:25">
      <c r="Y452" s="1681"/>
    </row>
    <row r="453" spans="25:25">
      <c r="Y453" s="1681"/>
    </row>
    <row r="454" spans="25:25">
      <c r="Y454" s="1681"/>
    </row>
    <row r="455" spans="25:25">
      <c r="Y455" s="1681"/>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W17" sqref="W17"/>
    </sheetView>
  </sheetViews>
  <sheetFormatPr defaultColWidth="9.140625" defaultRowHeight="12.75"/>
  <cols>
    <col min="1" max="1" width="27.7109375" style="1710" customWidth="1"/>
    <col min="2" max="2" width="16.28515625" style="1710" customWidth="1"/>
    <col min="3" max="3" width="10.7109375" style="1710" bestFit="1" customWidth="1"/>
    <col min="4" max="4" width="5.7109375" style="1710" customWidth="1"/>
    <col min="5" max="5" width="8.5703125" style="1710" bestFit="1" customWidth="1"/>
    <col min="6" max="6" width="12.85546875" style="1710" bestFit="1" customWidth="1"/>
    <col min="7" max="7" width="5.7109375" style="1710" bestFit="1" customWidth="1"/>
    <col min="8" max="8" width="5.7109375" style="1710" customWidth="1"/>
    <col min="9" max="9" width="4" style="1710" customWidth="1"/>
    <col min="10" max="10" width="10" style="1710" customWidth="1"/>
    <col min="11" max="11" width="10.7109375" style="1710" bestFit="1" customWidth="1"/>
    <col min="12" max="12" width="5.7109375" style="1710" customWidth="1"/>
    <col min="13" max="13" width="8.5703125" style="1710" bestFit="1" customWidth="1"/>
    <col min="14" max="14" width="12.85546875" style="1710" bestFit="1" customWidth="1"/>
    <col min="15" max="15" width="5.7109375" style="1710" bestFit="1" customWidth="1"/>
    <col min="16" max="16" width="5.7109375" style="1710" customWidth="1"/>
    <col min="17" max="17" width="3.28515625" style="1710" customWidth="1"/>
    <col min="18" max="18" width="10" style="1710" customWidth="1"/>
    <col min="19" max="19" width="10.7109375" style="1710" bestFit="1" customWidth="1"/>
    <col min="20" max="20" width="5.7109375" style="1710" customWidth="1"/>
    <col min="21" max="21" width="8.5703125" style="1710" bestFit="1" customWidth="1"/>
    <col min="22" max="22" width="12.85546875" style="1710" bestFit="1" customWidth="1"/>
    <col min="23" max="23" width="5.7109375" style="1710" bestFit="1" customWidth="1"/>
    <col min="24" max="24" width="5.7109375" style="1710" customWidth="1"/>
    <col min="25" max="25" width="3.140625" style="1710" customWidth="1"/>
    <col min="26" max="26" width="9.85546875" style="1710" customWidth="1"/>
    <col min="27" max="27" width="10.7109375" style="1710" bestFit="1" customWidth="1"/>
    <col min="28" max="28" width="5.7109375" style="1710" customWidth="1"/>
    <col min="29" max="29" width="8.5703125" style="1710" bestFit="1" customWidth="1"/>
    <col min="30" max="30" width="12.85546875" style="1710" bestFit="1" customWidth="1"/>
    <col min="31" max="31" width="5.7109375" style="1710" bestFit="1" customWidth="1"/>
    <col min="32" max="33" width="3" style="1710" customWidth="1"/>
    <col min="34" max="34" width="10" style="1710" customWidth="1"/>
    <col min="35" max="35" width="10.7109375" style="1710" bestFit="1" customWidth="1"/>
    <col min="36" max="36" width="11.140625" style="1710" customWidth="1"/>
    <col min="37" max="37" width="8.5703125" style="1710" bestFit="1" customWidth="1"/>
    <col min="38" max="38" width="12.85546875" style="1710" bestFit="1" customWidth="1"/>
    <col min="39" max="39" width="6.7109375" style="1710" bestFit="1" customWidth="1"/>
    <col min="40" max="40" width="6.7109375" style="1710" customWidth="1"/>
    <col min="41" max="41" width="3.42578125" style="1710" customWidth="1"/>
    <col min="42" max="42" width="10.7109375" style="1710" customWidth="1"/>
    <col min="43" max="43" width="10.7109375" style="1710" bestFit="1" customWidth="1"/>
    <col min="44" max="44" width="5.7109375" style="1710" customWidth="1"/>
    <col min="45" max="45" width="8.5703125" style="1710" customWidth="1"/>
    <col min="46" max="46" width="12.85546875" style="1710" customWidth="1"/>
    <col min="47" max="48" width="8.85546875" style="1710" customWidth="1"/>
    <col min="49" max="49" width="3.42578125" style="1710" customWidth="1"/>
    <col min="50" max="50" width="10" style="1710" customWidth="1"/>
    <col min="51" max="51" width="10.7109375" style="1710" bestFit="1" customWidth="1"/>
    <col min="52" max="52" width="5.7109375" style="1710" customWidth="1"/>
    <col min="53" max="53" width="8.5703125" style="1710" bestFit="1" customWidth="1"/>
    <col min="54" max="54" width="12.85546875" style="1710" bestFit="1" customWidth="1"/>
    <col min="55" max="55" width="5.7109375" style="1710" bestFit="1" customWidth="1"/>
    <col min="56" max="56" width="3.42578125" style="1710" customWidth="1"/>
    <col min="57" max="57" width="10" style="1710" customWidth="1"/>
    <col min="58" max="58" width="10.7109375" style="1710" bestFit="1" customWidth="1"/>
    <col min="59" max="59" width="8.7109375" style="1710" customWidth="1"/>
    <col min="60" max="60" width="8.5703125" style="1710" bestFit="1" customWidth="1"/>
    <col min="61" max="61" width="12.85546875" style="1710" bestFit="1" customWidth="1"/>
    <col min="62" max="62" width="7.7109375" style="1710" customWidth="1"/>
    <col min="63" max="63" width="9.140625" style="1712"/>
    <col min="64" max="16384" width="9.140625" style="1710"/>
  </cols>
  <sheetData>
    <row r="1" spans="1:63" ht="18.75" customHeight="1">
      <c r="A1" s="1708" t="s">
        <v>1596</v>
      </c>
      <c r="B1" s="1709"/>
      <c r="D1" s="1709"/>
      <c r="E1" s="1709"/>
      <c r="F1" s="1709"/>
      <c r="G1" s="1709"/>
      <c r="H1" s="1709"/>
      <c r="I1" s="1709"/>
      <c r="J1" s="1709"/>
      <c r="K1" s="1711"/>
      <c r="L1" s="1709"/>
      <c r="M1" s="1709"/>
      <c r="N1" s="1709"/>
      <c r="O1" s="1709"/>
      <c r="P1" s="1709"/>
      <c r="Q1" s="1709"/>
      <c r="R1" s="1709"/>
      <c r="S1" s="1709"/>
      <c r="T1" s="1709"/>
      <c r="U1" s="1709"/>
      <c r="V1" s="1709"/>
      <c r="W1" s="1709"/>
      <c r="X1" s="1709"/>
      <c r="Y1" s="1709"/>
      <c r="Z1" s="2493"/>
      <c r="AA1" s="2493"/>
      <c r="AB1" s="2493"/>
      <c r="AC1" s="2493"/>
      <c r="AD1" s="2493"/>
      <c r="AE1" s="2493"/>
      <c r="AF1" s="2493"/>
      <c r="AG1" s="2493"/>
      <c r="AH1" s="2493"/>
      <c r="AI1" s="2493"/>
      <c r="AJ1" s="1709"/>
      <c r="AK1" s="1709"/>
      <c r="AL1" s="1709"/>
      <c r="AM1" s="1709"/>
      <c r="AN1" s="1709"/>
      <c r="AO1" s="1709"/>
      <c r="AP1" s="1709"/>
      <c r="AQ1" s="1709"/>
      <c r="AR1" s="1709"/>
      <c r="AS1" s="1709"/>
      <c r="AT1" s="1709"/>
      <c r="AU1" s="1709"/>
      <c r="AV1" s="1709"/>
      <c r="AW1" s="1709"/>
      <c r="AX1" s="1709"/>
      <c r="AY1" s="1709"/>
      <c r="AZ1" s="1709"/>
      <c r="BA1" s="1709"/>
      <c r="BB1" s="1709"/>
      <c r="BC1" s="1709"/>
      <c r="BD1" s="1709"/>
      <c r="BE1" s="1709"/>
      <c r="BF1" s="1709"/>
      <c r="BG1" s="1709"/>
      <c r="BH1" s="1709"/>
      <c r="BI1" s="1709"/>
      <c r="BJ1" s="1709"/>
    </row>
    <row r="2" spans="1:63" ht="18.75" customHeight="1">
      <c r="A2" s="2164"/>
      <c r="B2" s="1709"/>
      <c r="D2" s="1709"/>
      <c r="E2" s="1709"/>
      <c r="F2" s="1709"/>
      <c r="G2" s="1709"/>
      <c r="H2" s="1709"/>
      <c r="I2" s="1709"/>
      <c r="J2" s="1709"/>
      <c r="K2" s="116"/>
      <c r="L2" s="1709"/>
      <c r="M2" s="1709"/>
      <c r="N2" s="1709"/>
      <c r="O2" s="1709"/>
      <c r="P2" s="1709"/>
      <c r="Q2" s="1709"/>
      <c r="R2" s="1709"/>
      <c r="S2" s="1709"/>
      <c r="T2" s="1709"/>
      <c r="U2" s="1709"/>
      <c r="V2" s="1709"/>
      <c r="W2" s="1709"/>
      <c r="X2" s="1709"/>
      <c r="Y2" s="1709"/>
      <c r="Z2" s="1713"/>
      <c r="AA2" s="1713"/>
      <c r="AB2" s="1713"/>
      <c r="AC2" s="1713"/>
      <c r="AD2" s="1713"/>
      <c r="AE2" s="1713"/>
      <c r="AF2" s="1713"/>
      <c r="AG2" s="1713"/>
      <c r="AH2" s="1713"/>
      <c r="AI2" s="1713"/>
      <c r="AJ2" s="1709"/>
      <c r="AK2" s="1709"/>
      <c r="AL2" s="1709"/>
      <c r="AM2" s="1709"/>
      <c r="AN2" s="1709"/>
      <c r="AO2" s="1709"/>
      <c r="AP2" s="1709"/>
      <c r="AQ2" s="1709"/>
      <c r="AR2" s="1709"/>
      <c r="AS2" s="1709"/>
      <c r="AT2" s="1709"/>
      <c r="AU2" s="1709"/>
      <c r="AV2" s="1709"/>
      <c r="AW2" s="1709"/>
      <c r="AX2" s="1709"/>
      <c r="AY2" s="1709"/>
      <c r="AZ2" s="1709"/>
      <c r="BA2" s="1709"/>
      <c r="BB2" s="1709"/>
      <c r="BC2" s="1709"/>
      <c r="BD2" s="1709"/>
      <c r="BE2" s="1709"/>
      <c r="BF2" s="1709"/>
      <c r="BG2" s="1709"/>
      <c r="BH2" s="1709"/>
      <c r="BI2" s="1709"/>
      <c r="BJ2" s="1709"/>
    </row>
    <row r="3" spans="1:63" ht="18.75" customHeight="1">
      <c r="A3" s="2162"/>
      <c r="B3" s="1709"/>
      <c r="D3" s="1709"/>
      <c r="E3" s="1709"/>
      <c r="F3" s="1709"/>
      <c r="G3" s="1709"/>
      <c r="H3" s="1709"/>
      <c r="I3" s="1709"/>
      <c r="J3" s="1709"/>
      <c r="K3" s="116"/>
      <c r="L3" s="1709"/>
      <c r="M3" s="1709"/>
      <c r="N3" s="1709"/>
      <c r="O3" s="1709"/>
      <c r="P3" s="1709"/>
      <c r="Q3" s="1709"/>
      <c r="R3" s="1709"/>
      <c r="S3" s="1709"/>
      <c r="T3" s="1709"/>
      <c r="U3" s="1709"/>
      <c r="V3" s="1709"/>
      <c r="W3" s="1709"/>
      <c r="X3" s="1709"/>
      <c r="Y3" s="1709"/>
      <c r="Z3" s="2156"/>
      <c r="AA3" s="2156"/>
      <c r="AB3" s="2156"/>
      <c r="AC3" s="2156"/>
      <c r="AD3" s="2156"/>
      <c r="AE3" s="2156"/>
      <c r="AF3" s="2156"/>
      <c r="AG3" s="2156"/>
      <c r="AH3" s="2156"/>
      <c r="AI3" s="2156"/>
      <c r="AJ3" s="1709"/>
      <c r="AK3" s="1709"/>
      <c r="AL3" s="1709"/>
      <c r="AM3" s="1709"/>
      <c r="AN3" s="1709"/>
      <c r="AO3" s="1709"/>
      <c r="AP3" s="1709"/>
      <c r="AQ3" s="1709"/>
      <c r="AR3" s="1709"/>
      <c r="AS3" s="1709"/>
      <c r="AT3" s="1709"/>
      <c r="AU3" s="1709"/>
      <c r="AV3" s="1709"/>
      <c r="AW3" s="1709"/>
      <c r="AX3" s="1709"/>
      <c r="AY3" s="1709"/>
      <c r="AZ3" s="1709"/>
      <c r="BA3" s="1709"/>
      <c r="BB3" s="1709"/>
      <c r="BC3" s="1709"/>
      <c r="BD3" s="1709"/>
      <c r="BE3" s="1709"/>
      <c r="BF3" s="1709"/>
      <c r="BG3" s="1709"/>
      <c r="BH3" s="1709"/>
      <c r="BI3" s="1709"/>
      <c r="BJ3" s="1709"/>
    </row>
    <row r="4" spans="1:63" ht="16.5" thickBot="1">
      <c r="A4" s="643"/>
      <c r="B4" s="1714"/>
      <c r="C4" s="1714"/>
      <c r="D4" s="1714"/>
      <c r="E4" s="1714"/>
      <c r="F4" s="1714"/>
      <c r="G4" s="1715"/>
      <c r="H4" s="1715"/>
      <c r="I4" s="1714"/>
      <c r="J4" s="12" t="s">
        <v>46</v>
      </c>
      <c r="K4" s="1714"/>
      <c r="L4" s="1714"/>
      <c r="M4" s="1714"/>
      <c r="N4" s="1714"/>
      <c r="O4" s="1715"/>
      <c r="P4" s="1715"/>
      <c r="Q4" s="1714"/>
      <c r="R4" s="1714"/>
      <c r="S4" s="1714"/>
      <c r="T4" s="1714"/>
      <c r="U4" s="1714"/>
      <c r="V4" s="1714"/>
      <c r="X4" s="12"/>
      <c r="Y4" s="1714"/>
      <c r="Z4" s="1716"/>
      <c r="AA4" s="1714"/>
      <c r="AB4" s="1716"/>
      <c r="AC4" s="1714"/>
      <c r="AD4" s="1714"/>
      <c r="AE4" s="1715"/>
      <c r="AF4" s="1714"/>
      <c r="AG4" s="1714"/>
      <c r="AH4" s="1714"/>
      <c r="AI4" s="1714"/>
      <c r="AJ4" s="1714"/>
      <c r="AK4" s="1714"/>
      <c r="AL4" s="1714"/>
      <c r="AM4" s="1715"/>
      <c r="AN4" s="1715"/>
      <c r="AO4" s="1714"/>
      <c r="AP4" s="1714"/>
      <c r="AQ4" s="1714"/>
      <c r="AR4" s="1714"/>
      <c r="AS4" s="1714"/>
      <c r="AT4" s="1714"/>
      <c r="AU4" s="12" t="s">
        <v>46</v>
      </c>
      <c r="AV4" s="12"/>
      <c r="AW4" s="1714"/>
      <c r="AX4" s="1714"/>
      <c r="AY4" s="1714"/>
      <c r="AZ4" s="1714"/>
      <c r="BA4" s="1714"/>
      <c r="BB4" s="1714"/>
      <c r="BC4" s="1715"/>
      <c r="BD4" s="1714"/>
      <c r="BE4" s="1714"/>
      <c r="BF4" s="1714"/>
      <c r="BG4" s="1714"/>
      <c r="BH4" s="1714"/>
      <c r="BI4" s="1714"/>
      <c r="BJ4" s="12" t="s">
        <v>46</v>
      </c>
    </row>
    <row r="5" spans="1:63" ht="15" customHeight="1" thickTop="1">
      <c r="A5" s="1717"/>
      <c r="B5" s="2492" t="s">
        <v>1574</v>
      </c>
      <c r="C5" s="2492"/>
      <c r="D5" s="2492"/>
      <c r="E5" s="2492"/>
      <c r="F5" s="2492"/>
      <c r="G5" s="2492"/>
      <c r="H5" s="1718"/>
      <c r="I5" s="1718"/>
      <c r="J5" s="2492" t="s">
        <v>68</v>
      </c>
      <c r="K5" s="2492"/>
      <c r="L5" s="2492"/>
      <c r="M5" s="2492"/>
      <c r="N5" s="2492"/>
      <c r="O5" s="2492"/>
      <c r="P5" s="1718"/>
      <c r="Q5" s="1718"/>
      <c r="R5" s="2492" t="s">
        <v>1575</v>
      </c>
      <c r="S5" s="2492"/>
      <c r="T5" s="2492"/>
      <c r="U5" s="2492"/>
      <c r="V5" s="2492"/>
      <c r="W5" s="2492"/>
      <c r="X5" s="1718"/>
      <c r="Y5" s="1718"/>
      <c r="Z5" s="2492" t="s">
        <v>1576</v>
      </c>
      <c r="AA5" s="2492"/>
      <c r="AB5" s="2492"/>
      <c r="AC5" s="2492"/>
      <c r="AD5" s="2492"/>
      <c r="AE5" s="2492"/>
      <c r="AF5" s="1718"/>
      <c r="AG5" s="1718"/>
      <c r="AH5" s="2492" t="s">
        <v>526</v>
      </c>
      <c r="AI5" s="2492"/>
      <c r="AJ5" s="2492"/>
      <c r="AK5" s="2492"/>
      <c r="AL5" s="2492"/>
      <c r="AM5" s="2492"/>
      <c r="AN5" s="1718"/>
      <c r="AO5" s="1718"/>
      <c r="AP5" s="2492" t="s">
        <v>70</v>
      </c>
      <c r="AQ5" s="2492"/>
      <c r="AR5" s="2492"/>
      <c r="AS5" s="2492"/>
      <c r="AT5" s="2492"/>
      <c r="AU5" s="2492"/>
      <c r="AV5" s="1718"/>
      <c r="AW5" s="1718"/>
      <c r="AX5" s="2492" t="s">
        <v>71</v>
      </c>
      <c r="AY5" s="2492"/>
      <c r="AZ5" s="2492"/>
      <c r="BA5" s="2492"/>
      <c r="BB5" s="2492"/>
      <c r="BC5" s="2492"/>
      <c r="BD5" s="1718"/>
      <c r="BE5" s="2492" t="s">
        <v>15</v>
      </c>
      <c r="BF5" s="2492"/>
      <c r="BG5" s="2492"/>
      <c r="BH5" s="2492"/>
      <c r="BI5" s="2492"/>
      <c r="BJ5" s="2492"/>
    </row>
    <row r="6" spans="1:63" s="298" customFormat="1" ht="25.5">
      <c r="A6" s="1719">
        <v>2015</v>
      </c>
      <c r="B6" s="1720" t="s">
        <v>50</v>
      </c>
      <c r="C6" s="1721" t="s">
        <v>953</v>
      </c>
      <c r="D6" s="1721" t="s">
        <v>58</v>
      </c>
      <c r="E6" s="1721" t="s">
        <v>59</v>
      </c>
      <c r="F6" s="1721" t="s">
        <v>14</v>
      </c>
      <c r="G6" s="1721" t="s">
        <v>1578</v>
      </c>
      <c r="H6" s="2150"/>
      <c r="I6" s="2150"/>
      <c r="J6" s="1721" t="s">
        <v>50</v>
      </c>
      <c r="K6" s="1721" t="s">
        <v>953</v>
      </c>
      <c r="L6" s="1721" t="s">
        <v>58</v>
      </c>
      <c r="M6" s="1721" t="s">
        <v>59</v>
      </c>
      <c r="N6" s="1721" t="s">
        <v>14</v>
      </c>
      <c r="O6" s="1721" t="s">
        <v>1578</v>
      </c>
      <c r="P6" s="2150"/>
      <c r="Q6" s="2150"/>
      <c r="R6" s="1721" t="s">
        <v>50</v>
      </c>
      <c r="S6" s="1721" t="s">
        <v>953</v>
      </c>
      <c r="T6" s="1721" t="s">
        <v>58</v>
      </c>
      <c r="U6" s="1721" t="s">
        <v>59</v>
      </c>
      <c r="V6" s="1721" t="s">
        <v>14</v>
      </c>
      <c r="W6" s="1721" t="s">
        <v>1578</v>
      </c>
      <c r="X6" s="1718"/>
      <c r="Y6" s="1718"/>
      <c r="Z6" s="1721" t="s">
        <v>50</v>
      </c>
      <c r="AA6" s="1721" t="s">
        <v>953</v>
      </c>
      <c r="AB6" s="1721" t="s">
        <v>58</v>
      </c>
      <c r="AC6" s="1721" t="s">
        <v>59</v>
      </c>
      <c r="AD6" s="1721" t="s">
        <v>14</v>
      </c>
      <c r="AE6" s="1721" t="s">
        <v>1578</v>
      </c>
      <c r="AF6" s="2150"/>
      <c r="AG6" s="2150"/>
      <c r="AH6" s="1721" t="s">
        <v>50</v>
      </c>
      <c r="AI6" s="1721" t="s">
        <v>953</v>
      </c>
      <c r="AJ6" s="1721" t="s">
        <v>58</v>
      </c>
      <c r="AK6" s="1721" t="s">
        <v>59</v>
      </c>
      <c r="AL6" s="1721" t="s">
        <v>14</v>
      </c>
      <c r="AM6" s="1721" t="s">
        <v>1578</v>
      </c>
      <c r="AN6" s="2150"/>
      <c r="AO6" s="2150"/>
      <c r="AP6" s="1721" t="s">
        <v>50</v>
      </c>
      <c r="AQ6" s="1721" t="s">
        <v>953</v>
      </c>
      <c r="AR6" s="1721" t="s">
        <v>58</v>
      </c>
      <c r="AS6" s="1721" t="s">
        <v>59</v>
      </c>
      <c r="AT6" s="1721" t="s">
        <v>14</v>
      </c>
      <c r="AU6" s="1721" t="s">
        <v>1578</v>
      </c>
      <c r="AV6" s="2150"/>
      <c r="AW6" s="2150"/>
      <c r="AX6" s="1721" t="s">
        <v>50</v>
      </c>
      <c r="AY6" s="1721" t="s">
        <v>953</v>
      </c>
      <c r="AZ6" s="1721" t="s">
        <v>58</v>
      </c>
      <c r="BA6" s="1721" t="s">
        <v>59</v>
      </c>
      <c r="BB6" s="1721" t="s">
        <v>14</v>
      </c>
      <c r="BC6" s="1721" t="s">
        <v>1578</v>
      </c>
      <c r="BD6" s="2150"/>
      <c r="BE6" s="1721" t="s">
        <v>50</v>
      </c>
      <c r="BF6" s="1721" t="s">
        <v>953</v>
      </c>
      <c r="BG6" s="1721" t="s">
        <v>58</v>
      </c>
      <c r="BH6" s="1721" t="s">
        <v>59</v>
      </c>
      <c r="BI6" s="1721" t="s">
        <v>14</v>
      </c>
      <c r="BJ6" s="1721" t="s">
        <v>1578</v>
      </c>
      <c r="BK6" s="1723"/>
    </row>
    <row r="7" spans="1:63" ht="15" customHeight="1">
      <c r="A7" s="2122" t="s">
        <v>1991</v>
      </c>
      <c r="B7" s="1725">
        <v>32.975340886518993</v>
      </c>
      <c r="C7" s="1726">
        <v>100.71793601549815</v>
      </c>
      <c r="D7" s="1726">
        <v>30.139931208859338</v>
      </c>
      <c r="E7" s="1726">
        <v>31.461234813846922</v>
      </c>
      <c r="F7" s="1726">
        <v>12.512757780813516</v>
      </c>
      <c r="G7" s="1727">
        <v>207.8072007055369</v>
      </c>
      <c r="H7" s="1727"/>
      <c r="I7" s="1728"/>
      <c r="J7" s="1726">
        <v>0.85670097723151262</v>
      </c>
      <c r="K7" s="1726">
        <v>0.78080639348414504</v>
      </c>
      <c r="L7" s="1726">
        <v>2.5893078142203433E-2</v>
      </c>
      <c r="M7" s="1726">
        <v>0.81736442703316037</v>
      </c>
      <c r="N7" s="1726">
        <v>0.32508206224690117</v>
      </c>
      <c r="O7" s="1727">
        <v>2.8058469381379227</v>
      </c>
      <c r="P7" s="1727"/>
      <c r="Q7" s="1728"/>
      <c r="R7" s="1726">
        <v>67.832169440512047</v>
      </c>
      <c r="S7" s="1726">
        <v>62.230689010961939</v>
      </c>
      <c r="T7" s="1726">
        <v>2.1359809697520644</v>
      </c>
      <c r="U7" s="1726">
        <v>64.717566318565616</v>
      </c>
      <c r="V7" s="1726">
        <v>25.739461159087572</v>
      </c>
      <c r="W7" s="1727">
        <v>222.65586689887922</v>
      </c>
      <c r="X7" s="1727"/>
      <c r="Y7" s="1728"/>
      <c r="Z7" s="1726">
        <v>4.4433231802842323</v>
      </c>
      <c r="AA7" s="1726">
        <v>41.044240206421733</v>
      </c>
      <c r="AB7" s="1726">
        <v>8.987801174102982</v>
      </c>
      <c r="AC7" s="1726">
        <v>4.2393021624798841</v>
      </c>
      <c r="AD7" s="1726">
        <v>3.0767655627954129</v>
      </c>
      <c r="AE7" s="1727">
        <v>61.791432286084245</v>
      </c>
      <c r="AF7" s="1728"/>
      <c r="AG7" s="1728"/>
      <c r="AH7" s="1726">
        <v>42.680399009175616</v>
      </c>
      <c r="AI7" s="1726">
        <v>933.35831653281343</v>
      </c>
      <c r="AJ7" s="1726">
        <v>92.675275942395317</v>
      </c>
      <c r="AK7" s="1726">
        <v>40.72067245028267</v>
      </c>
      <c r="AL7" s="1726">
        <v>28.034898395885676</v>
      </c>
      <c r="AM7" s="1727">
        <v>1137.4695623305527</v>
      </c>
      <c r="AN7" s="1727"/>
      <c r="AO7" s="1728"/>
      <c r="AP7" s="1726">
        <v>71.251693596911892</v>
      </c>
      <c r="AQ7" s="1726">
        <v>64.939552289092106</v>
      </c>
      <c r="AR7" s="1726">
        <v>2.1535234803060201</v>
      </c>
      <c r="AS7" s="1726">
        <v>67.980078533567422</v>
      </c>
      <c r="AT7" s="1726">
        <v>27.037027047547102</v>
      </c>
      <c r="AU7" s="1727">
        <v>233.36187494742452</v>
      </c>
      <c r="AV7" s="1727"/>
      <c r="AW7" s="1728"/>
      <c r="AX7" s="1726">
        <v>120.01411565053249</v>
      </c>
      <c r="AY7" s="1726">
        <v>423.19792218592386</v>
      </c>
      <c r="AZ7" s="1726">
        <v>25.507462068930732</v>
      </c>
      <c r="BA7" s="1726">
        <v>114.50350995465239</v>
      </c>
      <c r="BB7" s="1726">
        <v>58.585860272141133</v>
      </c>
      <c r="BC7" s="1727">
        <v>741.80887013218057</v>
      </c>
      <c r="BD7" s="1728"/>
      <c r="BE7" s="1727">
        <v>340.05374274116673</v>
      </c>
      <c r="BF7" s="1727">
        <v>1626.2694626341954</v>
      </c>
      <c r="BG7" s="1727">
        <v>161.62586792248862</v>
      </c>
      <c r="BH7" s="1727">
        <v>324.43972866042805</v>
      </c>
      <c r="BI7" s="1727">
        <v>155.31185228051731</v>
      </c>
      <c r="BJ7" s="1727">
        <v>2607.7006542387962</v>
      </c>
    </row>
    <row r="8" spans="1:63" ht="15" customHeight="1">
      <c r="A8" s="1666" t="s">
        <v>1597</v>
      </c>
      <c r="B8" s="1729">
        <v>57.030366603792636</v>
      </c>
      <c r="C8" s="1727">
        <v>141.6881056026204</v>
      </c>
      <c r="D8" s="1727">
        <v>8.7903347657122026</v>
      </c>
      <c r="E8" s="1727">
        <v>54.411742441613967</v>
      </c>
      <c r="F8" s="1727">
        <v>21.640630370435112</v>
      </c>
      <c r="G8" s="1727">
        <v>283.56117978417433</v>
      </c>
      <c r="H8" s="1727"/>
      <c r="I8" s="1728"/>
      <c r="J8" s="1727">
        <v>23.845366305186499</v>
      </c>
      <c r="K8" s="1727">
        <v>21.732920775027409</v>
      </c>
      <c r="L8" s="1727">
        <v>0.72070646524172954</v>
      </c>
      <c r="M8" s="1727">
        <v>22.750475002863887</v>
      </c>
      <c r="N8" s="1727">
        <v>9.0483156428430203</v>
      </c>
      <c r="O8" s="1727">
        <v>78.09778419116256</v>
      </c>
      <c r="P8" s="1727"/>
      <c r="Q8" s="1728"/>
      <c r="R8" s="1727">
        <v>58.886493128038744</v>
      </c>
      <c r="S8" s="1727">
        <v>53.669776907243552</v>
      </c>
      <c r="T8" s="1727">
        <v>1.7797955279705344</v>
      </c>
      <c r="U8" s="1727">
        <v>56.182642479447686</v>
      </c>
      <c r="V8" s="1727">
        <v>22.344952478532857</v>
      </c>
      <c r="W8" s="1727">
        <v>192.86366052123338</v>
      </c>
      <c r="X8" s="1727"/>
      <c r="Y8" s="1728"/>
      <c r="Z8" s="1727">
        <v>22.291623827192414</v>
      </c>
      <c r="AA8" s="1727">
        <v>233.32800919507048</v>
      </c>
      <c r="AB8" s="1727">
        <v>14.102385593931206</v>
      </c>
      <c r="AC8" s="1727">
        <v>21.268074650775198</v>
      </c>
      <c r="AD8" s="1727">
        <v>10.065041300850773</v>
      </c>
      <c r="AE8" s="1727">
        <v>301.05513456782006</v>
      </c>
      <c r="AF8" s="1728"/>
      <c r="AG8" s="1728"/>
      <c r="AH8" s="1727">
        <v>16.165373968181665</v>
      </c>
      <c r="AI8" s="1727">
        <v>1425.8549908969569</v>
      </c>
      <c r="AJ8" s="1727">
        <v>105.32617250506738</v>
      </c>
      <c r="AK8" s="1727">
        <v>15.423119597666719</v>
      </c>
      <c r="AL8" s="1727">
        <v>13.080467337816009</v>
      </c>
      <c r="AM8" s="1727">
        <v>1575.850124305689</v>
      </c>
      <c r="AN8" s="1727"/>
      <c r="AO8" s="1728"/>
      <c r="AP8" s="1727">
        <v>135.84323805884137</v>
      </c>
      <c r="AQ8" s="1727">
        <v>123.80897373398086</v>
      </c>
      <c r="AR8" s="1727">
        <v>4.1057494640828338</v>
      </c>
      <c r="AS8" s="1727">
        <v>129.60581742430847</v>
      </c>
      <c r="AT8" s="1727">
        <v>51.546807047158474</v>
      </c>
      <c r="AU8" s="1727">
        <v>444.9105857283721</v>
      </c>
      <c r="AV8" s="1727"/>
      <c r="AW8" s="1728"/>
      <c r="AX8" s="1727">
        <v>140.89370920530877</v>
      </c>
      <c r="AY8" s="1727">
        <v>151.90467065546267</v>
      </c>
      <c r="AZ8" s="1727">
        <v>4.2583957753699107</v>
      </c>
      <c r="BA8" s="1727">
        <v>134.42438955693285</v>
      </c>
      <c r="BB8" s="1727">
        <v>53.463248862035044</v>
      </c>
      <c r="BC8" s="1727">
        <v>484.94441405510929</v>
      </c>
      <c r="BD8" s="1728"/>
      <c r="BE8" s="1727">
        <v>454.95617109654205</v>
      </c>
      <c r="BF8" s="1727">
        <v>2151.987447766362</v>
      </c>
      <c r="BG8" s="1727">
        <v>139.08354009737579</v>
      </c>
      <c r="BH8" s="1727">
        <v>434.06626115360876</v>
      </c>
      <c r="BI8" s="1727">
        <v>181.1894630396713</v>
      </c>
      <c r="BJ8" s="1727">
        <v>3361.2828831535599</v>
      </c>
    </row>
    <row r="9" spans="1:63" ht="15" customHeight="1">
      <c r="A9" s="2123" t="s">
        <v>1948</v>
      </c>
      <c r="B9" s="1729">
        <v>3.4770164726789359</v>
      </c>
      <c r="C9" s="1727">
        <v>5.5260141216335779</v>
      </c>
      <c r="D9" s="1727">
        <v>0.17241872813737541</v>
      </c>
      <c r="E9" s="1727">
        <v>3.3173646960928669</v>
      </c>
      <c r="F9" s="1727">
        <v>1.3193818093421656</v>
      </c>
      <c r="G9" s="1727">
        <v>13.812195827884921</v>
      </c>
      <c r="H9" s="1727"/>
      <c r="I9" s="1728"/>
      <c r="J9" s="1727">
        <v>1.4682051038834478</v>
      </c>
      <c r="K9" s="1727">
        <v>1.3381377662984193</v>
      </c>
      <c r="L9" s="1727">
        <v>4.4375284368751905E-2</v>
      </c>
      <c r="M9" s="1727">
        <v>1.4007905388189552</v>
      </c>
      <c r="N9" s="1727">
        <v>0.55712221143279506</v>
      </c>
      <c r="O9" s="1727">
        <v>4.808630904802369</v>
      </c>
      <c r="P9" s="1727"/>
      <c r="Q9" s="1728"/>
      <c r="R9" s="1727">
        <v>18.413375190148912</v>
      </c>
      <c r="S9" s="1727">
        <v>16.782146228607985</v>
      </c>
      <c r="T9" s="1727">
        <v>0.55652902860106379</v>
      </c>
      <c r="U9" s="1727">
        <v>17.567900891953208</v>
      </c>
      <c r="V9" s="1727">
        <v>6.9871030135663448</v>
      </c>
      <c r="W9" s="1727">
        <v>60.307054352877515</v>
      </c>
      <c r="X9" s="1727"/>
      <c r="Y9" s="1728"/>
      <c r="Z9" s="1727">
        <v>2.3029240912045621</v>
      </c>
      <c r="AA9" s="1727">
        <v>62.523951330146161</v>
      </c>
      <c r="AB9" s="1727">
        <v>4.2726252326932093</v>
      </c>
      <c r="AC9" s="1727">
        <v>2.1971823078703023</v>
      </c>
      <c r="AD9" s="1727">
        <v>0.87386303116652031</v>
      </c>
      <c r="AE9" s="1727">
        <v>72.170545993080765</v>
      </c>
      <c r="AF9" s="1728"/>
      <c r="AG9" s="1728"/>
      <c r="AH9" s="1727">
        <v>5.7569078574962012</v>
      </c>
      <c r="AI9" s="1727">
        <v>484.15997557723011</v>
      </c>
      <c r="AJ9" s="1727">
        <v>21.164970466402249</v>
      </c>
      <c r="AK9" s="1727">
        <v>5.4925718745310608</v>
      </c>
      <c r="AL9" s="1727">
        <v>2.1845048951946207</v>
      </c>
      <c r="AM9" s="1727">
        <v>518.75893067085428</v>
      </c>
      <c r="AN9" s="1727"/>
      <c r="AO9" s="1728"/>
      <c r="AP9" s="1727">
        <v>45.545164927173538</v>
      </c>
      <c r="AQ9" s="1727">
        <v>41.51034831587075</v>
      </c>
      <c r="AR9" s="1727">
        <v>1.3765649226523007</v>
      </c>
      <c r="AS9" s="1727">
        <v>43.453898879783658</v>
      </c>
      <c r="AT9" s="1727">
        <v>17.282478406581408</v>
      </c>
      <c r="AU9" s="1727">
        <v>149.16845545206166</v>
      </c>
      <c r="AV9" s="1727"/>
      <c r="AW9" s="1728"/>
      <c r="AX9" s="1727">
        <v>39.374376049018686</v>
      </c>
      <c r="AY9" s="1727">
        <v>35.886225620838374</v>
      </c>
      <c r="AZ9" s="1727">
        <v>1.1900579349546261</v>
      </c>
      <c r="BA9" s="1727">
        <v>37.566449875073786</v>
      </c>
      <c r="BB9" s="1727">
        <v>14.940923036020973</v>
      </c>
      <c r="BC9" s="1727">
        <v>128.95803251590644</v>
      </c>
      <c r="BD9" s="1728"/>
      <c r="BE9" s="1727">
        <v>116.33796969160429</v>
      </c>
      <c r="BF9" s="1727">
        <v>647.72679896062527</v>
      </c>
      <c r="BG9" s="1727">
        <v>28.777541597809577</v>
      </c>
      <c r="BH9" s="1727">
        <v>110.99615906412383</v>
      </c>
      <c r="BI9" s="1727">
        <v>44.145376403304823</v>
      </c>
      <c r="BJ9" s="1727">
        <v>947.98384571746772</v>
      </c>
    </row>
    <row r="10" spans="1:63" ht="15" customHeight="1">
      <c r="A10" s="2123" t="s">
        <v>1598</v>
      </c>
      <c r="B10" s="1729">
        <v>27.62480189578066</v>
      </c>
      <c r="C10" s="1727">
        <v>96.769962860388489</v>
      </c>
      <c r="D10" s="1727">
        <v>3.3597601984679195</v>
      </c>
      <c r="E10" s="1727">
        <v>26.356372846003524</v>
      </c>
      <c r="F10" s="1727">
        <v>10.482452813889649</v>
      </c>
      <c r="G10" s="1727">
        <v>164.59335061453024</v>
      </c>
      <c r="H10" s="1727"/>
      <c r="I10" s="1728"/>
      <c r="J10" s="1727">
        <v>5.373047294807745</v>
      </c>
      <c r="K10" s="1727">
        <v>4.8970525209811306</v>
      </c>
      <c r="L10" s="1727">
        <v>0.16239590844847959</v>
      </c>
      <c r="M10" s="1727">
        <v>5.1263367735785756</v>
      </c>
      <c r="N10" s="1727">
        <v>2.0388459235692187</v>
      </c>
      <c r="O10" s="1727">
        <v>17.597678421385147</v>
      </c>
      <c r="P10" s="1727"/>
      <c r="Q10" s="1728"/>
      <c r="R10" s="1727">
        <v>132.52514747903439</v>
      </c>
      <c r="S10" s="1727">
        <v>120.78483064586963</v>
      </c>
      <c r="T10" s="1727">
        <v>4.0054629219295927</v>
      </c>
      <c r="U10" s="1727">
        <v>126.44008133005029</v>
      </c>
      <c r="V10" s="1727">
        <v>50.28773094350862</v>
      </c>
      <c r="W10" s="1727">
        <v>434.04325332039258</v>
      </c>
      <c r="X10" s="1727"/>
      <c r="Y10" s="1728"/>
      <c r="Z10" s="1727">
        <v>14.07594029725619</v>
      </c>
      <c r="AA10" s="1727">
        <v>416.50727105295022</v>
      </c>
      <c r="AB10" s="1727">
        <v>2.3926887624720434</v>
      </c>
      <c r="AC10" s="1727">
        <v>13.429625017120358</v>
      </c>
      <c r="AD10" s="1727">
        <v>5.3412285283990517</v>
      </c>
      <c r="AE10" s="1727">
        <v>451.74675365819786</v>
      </c>
      <c r="AF10" s="1728"/>
      <c r="AG10" s="1728"/>
      <c r="AH10" s="1727">
        <v>12.090532829422637</v>
      </c>
      <c r="AI10" s="1727">
        <v>1240.5967787154825</v>
      </c>
      <c r="AJ10" s="1727">
        <v>4.0888217474039061</v>
      </c>
      <c r="AK10" s="1727">
        <v>11.535380139966927</v>
      </c>
      <c r="AL10" s="1727">
        <v>6.0489553865577603</v>
      </c>
      <c r="AM10" s="1727">
        <v>1274.3604688188339</v>
      </c>
      <c r="AN10" s="1727"/>
      <c r="AO10" s="1728"/>
      <c r="AP10" s="1727">
        <v>116.98717938894407</v>
      </c>
      <c r="AQ10" s="1727">
        <v>106.62336106788339</v>
      </c>
      <c r="AR10" s="1727">
        <v>3.5358406936138094</v>
      </c>
      <c r="AS10" s="1727">
        <v>111.61555944581281</v>
      </c>
      <c r="AT10" s="1727">
        <v>44.391724233937538</v>
      </c>
      <c r="AU10" s="1727">
        <v>383.15366483019159</v>
      </c>
      <c r="AV10" s="1727"/>
      <c r="AW10" s="1728"/>
      <c r="AX10" s="1727">
        <v>267.30351589974282</v>
      </c>
      <c r="AY10" s="1727">
        <v>624.20582016818742</v>
      </c>
      <c r="AZ10" s="1727">
        <v>17.616599082822532</v>
      </c>
      <c r="BA10" s="1727">
        <v>255.02992400381015</v>
      </c>
      <c r="BB10" s="1727">
        <v>101.43046465914477</v>
      </c>
      <c r="BC10" s="1727">
        <v>1265.5863238137076</v>
      </c>
      <c r="BD10" s="1728"/>
      <c r="BE10" s="1727">
        <v>575.98016508498847</v>
      </c>
      <c r="BF10" s="1727">
        <v>2610.3850770317426</v>
      </c>
      <c r="BG10" s="1727">
        <v>35.161569315158282</v>
      </c>
      <c r="BH10" s="1727">
        <v>549.53327955634268</v>
      </c>
      <c r="BI10" s="1727">
        <v>220.02140248900662</v>
      </c>
      <c r="BJ10" s="1727">
        <v>3991.0814934772388</v>
      </c>
    </row>
    <row r="11" spans="1:63" ht="15" customHeight="1">
      <c r="A11" s="2123" t="s">
        <v>1956</v>
      </c>
      <c r="B11" s="1729">
        <v>438.80588582734038</v>
      </c>
      <c r="C11" s="1727">
        <v>823.03209640752516</v>
      </c>
      <c r="D11" s="1727">
        <v>330.10553067540116</v>
      </c>
      <c r="E11" s="1727">
        <v>418.6575374374973</v>
      </c>
      <c r="F11" s="1727">
        <v>166.50841551716974</v>
      </c>
      <c r="G11" s="1727">
        <v>2177.1094658649336</v>
      </c>
      <c r="H11" s="1727"/>
      <c r="I11" s="1728"/>
      <c r="J11" s="1727">
        <v>0</v>
      </c>
      <c r="K11" s="1727">
        <v>0</v>
      </c>
      <c r="L11" s="1727">
        <v>0</v>
      </c>
      <c r="M11" s="1727">
        <v>0</v>
      </c>
      <c r="N11" s="1727">
        <v>0</v>
      </c>
      <c r="O11" s="1727">
        <v>0</v>
      </c>
      <c r="P11" s="1727"/>
      <c r="Q11" s="1728"/>
      <c r="R11" s="1727">
        <v>83.821834290177051</v>
      </c>
      <c r="S11" s="1727">
        <v>76.396112373818525</v>
      </c>
      <c r="T11" s="1727">
        <v>2.5334455813418049</v>
      </c>
      <c r="U11" s="1727">
        <v>79.973044712594401</v>
      </c>
      <c r="V11" s="1727">
        <v>31.80686782968975</v>
      </c>
      <c r="W11" s="1727">
        <v>274.53130478762154</v>
      </c>
      <c r="X11" s="1727"/>
      <c r="Y11" s="1728"/>
      <c r="Z11" s="1727">
        <v>16.154458822982985</v>
      </c>
      <c r="AA11" s="1727">
        <v>147.15110148137501</v>
      </c>
      <c r="AB11" s="1727">
        <v>46.289696840782206</v>
      </c>
      <c r="AC11" s="1727">
        <v>15.412705635691173</v>
      </c>
      <c r="AD11" s="1727">
        <v>20.504676382014694</v>
      </c>
      <c r="AE11" s="1727">
        <v>245.51263916284603</v>
      </c>
      <c r="AF11" s="1728"/>
      <c r="AG11" s="1728"/>
      <c r="AH11" s="1727">
        <v>34.36183449483854</v>
      </c>
      <c r="AI11" s="1727">
        <v>481.75764828296445</v>
      </c>
      <c r="AJ11" s="1727">
        <v>98.417602163620515</v>
      </c>
      <c r="AK11" s="1727">
        <v>32.784065747706116</v>
      </c>
      <c r="AL11" s="1727">
        <v>67.406552323506361</v>
      </c>
      <c r="AM11" s="1727">
        <v>714.72770301263597</v>
      </c>
      <c r="AN11" s="1727"/>
      <c r="AO11" s="1728"/>
      <c r="AP11" s="1727">
        <v>63.990882307759065</v>
      </c>
      <c r="AQ11" s="1727">
        <v>58.321971561248105</v>
      </c>
      <c r="AR11" s="1727">
        <v>1.9340714671971091</v>
      </c>
      <c r="AS11" s="1727">
        <v>61.052656928035027</v>
      </c>
      <c r="AT11" s="1727">
        <v>24.281853923908276</v>
      </c>
      <c r="AU11" s="1727">
        <v>209.58143618814759</v>
      </c>
      <c r="AV11" s="1727"/>
      <c r="AW11" s="1728"/>
      <c r="AX11" s="1727">
        <v>171.48681381117177</v>
      </c>
      <c r="AY11" s="1727">
        <v>167.71544989677278</v>
      </c>
      <c r="AZ11" s="1727">
        <v>5.1830470471965171</v>
      </c>
      <c r="BA11" s="1727">
        <v>163.61277159677181</v>
      </c>
      <c r="BB11" s="1727">
        <v>86.816874320728729</v>
      </c>
      <c r="BC11" s="1727">
        <v>594.81495667264164</v>
      </c>
      <c r="BD11" s="1728"/>
      <c r="BE11" s="1727">
        <v>808.62170955426973</v>
      </c>
      <c r="BF11" s="1727">
        <v>1754.3743800037039</v>
      </c>
      <c r="BG11" s="1727">
        <v>484.46339377553932</v>
      </c>
      <c r="BH11" s="1727">
        <v>771.49278205829592</v>
      </c>
      <c r="BI11" s="1727">
        <v>397.3252402970175</v>
      </c>
      <c r="BJ11" s="1727">
        <v>4216.2775056888258</v>
      </c>
    </row>
    <row r="12" spans="1:63" ht="15" customHeight="1">
      <c r="A12" s="1666" t="s">
        <v>1961</v>
      </c>
      <c r="B12" s="1729">
        <v>3.7069500584069104</v>
      </c>
      <c r="C12" s="1727">
        <v>8.6450582154051929</v>
      </c>
      <c r="D12" s="1727">
        <v>0.11203949812425294</v>
      </c>
      <c r="E12" s="1727">
        <v>3.5367405793346078</v>
      </c>
      <c r="F12" s="1727">
        <v>1.4066319540423917</v>
      </c>
      <c r="G12" s="1727">
        <v>17.407420305313355</v>
      </c>
      <c r="H12" s="1727"/>
      <c r="I12" s="1728"/>
      <c r="J12" s="1727">
        <v>0.33737466770573077</v>
      </c>
      <c r="K12" s="1727">
        <v>0.30748686478156823</v>
      </c>
      <c r="L12" s="1727">
        <v>1.0196870163886483E-2</v>
      </c>
      <c r="M12" s="1727">
        <v>0.32188366687280828</v>
      </c>
      <c r="N12" s="1727">
        <v>0.12801952564833347</v>
      </c>
      <c r="O12" s="1727">
        <v>1.1049615951723273</v>
      </c>
      <c r="P12" s="1727"/>
      <c r="Q12" s="1728"/>
      <c r="R12" s="1727">
        <v>16.623367213006212</v>
      </c>
      <c r="S12" s="1727">
        <v>15.150713896807405</v>
      </c>
      <c r="T12" s="1727">
        <v>0.50242751867037272</v>
      </c>
      <c r="U12" s="1727">
        <v>15.860083481320503</v>
      </c>
      <c r="V12" s="1727">
        <v>6.3078701188772301</v>
      </c>
      <c r="W12" s="1727">
        <v>54.444462228681722</v>
      </c>
      <c r="X12" s="1727"/>
      <c r="Y12" s="1728"/>
      <c r="Z12" s="1727">
        <v>0.78859763610727684</v>
      </c>
      <c r="AA12" s="1727">
        <v>10.860569011746062</v>
      </c>
      <c r="AB12" s="1727">
        <v>0.80805408039763182</v>
      </c>
      <c r="AC12" s="1727">
        <v>0.75238814023477152</v>
      </c>
      <c r="AD12" s="1727">
        <v>0.29923970281582524</v>
      </c>
      <c r="AE12" s="1727">
        <v>13.508848571301566</v>
      </c>
      <c r="AF12" s="1728"/>
      <c r="AG12" s="1728"/>
      <c r="AH12" s="1727">
        <v>0.34211054660501655</v>
      </c>
      <c r="AI12" s="1727">
        <v>122.86944293689145</v>
      </c>
      <c r="AJ12" s="1727">
        <v>8.834282935678333</v>
      </c>
      <c r="AK12" s="1727">
        <v>0.32640209167433276</v>
      </c>
      <c r="AL12" s="1727">
        <v>0.12981659290989603</v>
      </c>
      <c r="AM12" s="1727">
        <v>132.50205510375903</v>
      </c>
      <c r="AN12" s="1727"/>
      <c r="AO12" s="1728"/>
      <c r="AP12" s="1727">
        <v>27.463203616614749</v>
      </c>
      <c r="AQ12" s="1727">
        <v>25.030256226280539</v>
      </c>
      <c r="AR12" s="1727">
        <v>0.83005260432670436</v>
      </c>
      <c r="AS12" s="1727">
        <v>26.202194564000354</v>
      </c>
      <c r="AT12" s="1727">
        <v>10.421133049767787</v>
      </c>
      <c r="AU12" s="1727">
        <v>89.946840060990141</v>
      </c>
      <c r="AV12" s="1727"/>
      <c r="AW12" s="1728"/>
      <c r="AX12" s="1727">
        <v>14.391901167766992</v>
      </c>
      <c r="AY12" s="1727">
        <v>13.116931980746026</v>
      </c>
      <c r="AZ12" s="1727">
        <v>0.43498330392490669</v>
      </c>
      <c r="BA12" s="1727">
        <v>13.731078129412268</v>
      </c>
      <c r="BB12" s="1727">
        <v>5.4611224168207766</v>
      </c>
      <c r="BC12" s="1727">
        <v>47.136016998670975</v>
      </c>
      <c r="BD12" s="1728"/>
      <c r="BE12" s="1727">
        <v>63.653504906212888</v>
      </c>
      <c r="BF12" s="1727">
        <v>195.98045913265821</v>
      </c>
      <c r="BG12" s="1727">
        <v>11.532036811286089</v>
      </c>
      <c r="BH12" s="1727">
        <v>60.730770652849642</v>
      </c>
      <c r="BI12" s="1727">
        <v>24.153833360882238</v>
      </c>
      <c r="BJ12" s="1727">
        <v>356.05060486388908</v>
      </c>
    </row>
    <row r="13" spans="1:63" ht="15" customHeight="1">
      <c r="A13" s="1666" t="s">
        <v>1965</v>
      </c>
      <c r="B13" s="1729">
        <v>32.568622941586227</v>
      </c>
      <c r="C13" s="1727">
        <v>53.100650757672334</v>
      </c>
      <c r="D13" s="1727">
        <v>37.404203792285514</v>
      </c>
      <c r="E13" s="1727">
        <v>31.073191857367096</v>
      </c>
      <c r="F13" s="1727">
        <v>12.358425392027371</v>
      </c>
      <c r="G13" s="1727">
        <v>166.50509474093855</v>
      </c>
      <c r="H13" s="1727"/>
      <c r="I13" s="1728"/>
      <c r="J13" s="1727">
        <v>641.56585573032419</v>
      </c>
      <c r="K13" s="1727">
        <v>584.72995281758779</v>
      </c>
      <c r="L13" s="1727">
        <v>19.390797112754647</v>
      </c>
      <c r="M13" s="1727">
        <v>612.10751710318766</v>
      </c>
      <c r="N13" s="1727">
        <v>243.44731357957883</v>
      </c>
      <c r="O13" s="1727">
        <v>2101.2414363434332</v>
      </c>
      <c r="P13" s="1727"/>
      <c r="Q13" s="1728"/>
      <c r="R13" s="1727">
        <v>328.0665906588024</v>
      </c>
      <c r="S13" s="1727">
        <v>301.71495849771378</v>
      </c>
      <c r="T13" s="1727">
        <v>31.464419983741614</v>
      </c>
      <c r="U13" s="1727">
        <v>313.00298240478162</v>
      </c>
      <c r="V13" s="1727">
        <v>124.48750110022696</v>
      </c>
      <c r="W13" s="1727">
        <v>1098.7364526452664</v>
      </c>
      <c r="X13" s="1727"/>
      <c r="Y13" s="1728"/>
      <c r="Z13" s="1727">
        <v>50.397929319518923</v>
      </c>
      <c r="AA13" s="1727">
        <v>139.77101082090732</v>
      </c>
      <c r="AB13" s="1727">
        <v>37.407314662076843</v>
      </c>
      <c r="AC13" s="1727">
        <v>48.083842223485966</v>
      </c>
      <c r="AD13" s="1727">
        <v>20.925967689545747</v>
      </c>
      <c r="AE13" s="1727">
        <v>296.5860647155348</v>
      </c>
      <c r="AF13" s="1728"/>
      <c r="AG13" s="1728"/>
      <c r="AH13" s="1727">
        <v>168.88705299617195</v>
      </c>
      <c r="AI13" s="1727">
        <v>1472.8568805087627</v>
      </c>
      <c r="AJ13" s="1727">
        <v>82.182763383327242</v>
      </c>
      <c r="AK13" s="1727">
        <v>161.13238221301913</v>
      </c>
      <c r="AL13" s="1727">
        <v>87.61002109866817</v>
      </c>
      <c r="AM13" s="1727">
        <v>1972.6691001999491</v>
      </c>
      <c r="AN13" s="1727"/>
      <c r="AO13" s="1728"/>
      <c r="AP13" s="1727">
        <v>269.45928942954419</v>
      </c>
      <c r="AQ13" s="1727">
        <v>245.58806580353189</v>
      </c>
      <c r="AR13" s="1727">
        <v>8.1441840534475283</v>
      </c>
      <c r="AS13" s="1727">
        <v>257.0867123615094</v>
      </c>
      <c r="AT13" s="1727">
        <v>102.24849022866123</v>
      </c>
      <c r="AU13" s="1727">
        <v>882.52674187669425</v>
      </c>
      <c r="AV13" s="1727"/>
      <c r="AW13" s="1728"/>
      <c r="AX13" s="1727">
        <v>249.27968400204085</v>
      </c>
      <c r="AY13" s="1727">
        <v>258.29607050647058</v>
      </c>
      <c r="AZ13" s="1727">
        <v>7.5342721774255006</v>
      </c>
      <c r="BA13" s="1727">
        <v>237.83368001256977</v>
      </c>
      <c r="BB13" s="1727">
        <v>94.591176974623949</v>
      </c>
      <c r="BC13" s="1727">
        <v>847.53488367313059</v>
      </c>
      <c r="BD13" s="1728"/>
      <c r="BE13" s="1727">
        <v>1740.2250250779887</v>
      </c>
      <c r="BF13" s="1727">
        <v>3056.0575897126464</v>
      </c>
      <c r="BG13" s="1727">
        <v>223.5279551650589</v>
      </c>
      <c r="BH13" s="1727">
        <v>1660.3203081759207</v>
      </c>
      <c r="BI13" s="1727">
        <v>685.66889606333234</v>
      </c>
      <c r="BJ13" s="1727">
        <v>7365.7997741949475</v>
      </c>
    </row>
    <row r="14" spans="1:63" ht="15" customHeight="1">
      <c r="A14" s="1666" t="s">
        <v>1585</v>
      </c>
      <c r="B14" s="1729">
        <v>49.971119122325561</v>
      </c>
      <c r="C14" s="1727">
        <v>80.063776097381009</v>
      </c>
      <c r="D14" s="1727">
        <v>13.021264261289389</v>
      </c>
      <c r="E14" s="1727">
        <v>47.676629576888757</v>
      </c>
      <c r="F14" s="1727">
        <v>18.961942251504194</v>
      </c>
      <c r="G14" s="1727">
        <v>209.69473130938891</v>
      </c>
      <c r="H14" s="1727"/>
      <c r="I14" s="1728"/>
      <c r="J14" s="1727">
        <v>8.0541337099393147</v>
      </c>
      <c r="K14" s="1727">
        <v>7.3406232300787329</v>
      </c>
      <c r="L14" s="1727">
        <v>0.24342952682643729</v>
      </c>
      <c r="M14" s="1727">
        <v>7.6843175857543047</v>
      </c>
      <c r="N14" s="1727">
        <v>3.0562056839253575</v>
      </c>
      <c r="O14" s="1727">
        <v>26.378709736524151</v>
      </c>
      <c r="P14" s="1727"/>
      <c r="Q14" s="1728"/>
      <c r="R14" s="1727">
        <v>166.75773922646965</v>
      </c>
      <c r="S14" s="1727">
        <v>151.98477930042435</v>
      </c>
      <c r="T14" s="1727">
        <v>5.0401146810426853</v>
      </c>
      <c r="U14" s="1727">
        <v>159.10083868079295</v>
      </c>
      <c r="V14" s="1727">
        <v>63.277562655005788</v>
      </c>
      <c r="W14" s="1727">
        <v>546.16103454373535</v>
      </c>
      <c r="X14" s="1727"/>
      <c r="Y14" s="1728"/>
      <c r="Z14" s="1727">
        <v>16.695529274606418</v>
      </c>
      <c r="AA14" s="1727">
        <v>33.884341755900039</v>
      </c>
      <c r="AB14" s="1727">
        <v>12.947609420941472</v>
      </c>
      <c r="AC14" s="1727">
        <v>15.928932127115205</v>
      </c>
      <c r="AD14" s="1727">
        <v>6.7181894528107646</v>
      </c>
      <c r="AE14" s="1727">
        <v>86.174602031373894</v>
      </c>
      <c r="AF14" s="1728"/>
      <c r="AG14" s="1728"/>
      <c r="AH14" s="1727">
        <v>320.90883122184869</v>
      </c>
      <c r="AI14" s="1727">
        <v>1215.7091800618043</v>
      </c>
      <c r="AJ14" s="1727">
        <v>66.444365486345745</v>
      </c>
      <c r="AK14" s="1727">
        <v>306.17388089034995</v>
      </c>
      <c r="AL14" s="1727">
        <v>146.46175752470714</v>
      </c>
      <c r="AM14" s="1727">
        <v>2055.6980151850557</v>
      </c>
      <c r="AN14" s="1727"/>
      <c r="AO14" s="1728"/>
      <c r="AP14" s="1727">
        <v>551.4959622945911</v>
      </c>
      <c r="AQ14" s="1727">
        <v>502.639292804192</v>
      </c>
      <c r="AR14" s="1727">
        <v>16.66850911382182</v>
      </c>
      <c r="AS14" s="1727">
        <v>526.17330108426404</v>
      </c>
      <c r="AT14" s="1727">
        <v>209.26956955614207</v>
      </c>
      <c r="AU14" s="1727">
        <v>1806.2466348530111</v>
      </c>
      <c r="AV14" s="1727"/>
      <c r="AW14" s="1728"/>
      <c r="AX14" s="1727">
        <v>887.2084317089716</v>
      </c>
      <c r="AY14" s="1727">
        <v>808.61121236261033</v>
      </c>
      <c r="AZ14" s="1727">
        <v>26.815140709771967</v>
      </c>
      <c r="BA14" s="1727">
        <v>846.47109168269765</v>
      </c>
      <c r="BB14" s="1727">
        <v>336.65836072094362</v>
      </c>
      <c r="BC14" s="1727">
        <v>2905.7642371849952</v>
      </c>
      <c r="BD14" s="1728"/>
      <c r="BE14" s="1727">
        <v>2001.0917465587522</v>
      </c>
      <c r="BF14" s="1727">
        <v>2800.2332056123905</v>
      </c>
      <c r="BG14" s="1727">
        <v>141.18043320003949</v>
      </c>
      <c r="BH14" s="1727">
        <v>1909.2089916278628</v>
      </c>
      <c r="BI14" s="1727">
        <v>784.40358784503894</v>
      </c>
      <c r="BJ14" s="1727">
        <v>7636.117964844083</v>
      </c>
    </row>
    <row r="15" spans="1:63" ht="15" customHeight="1">
      <c r="A15" s="1666" t="s">
        <v>1974</v>
      </c>
      <c r="B15" s="1729">
        <v>5.0859875288468688</v>
      </c>
      <c r="C15" s="1727">
        <v>10.839627591537182</v>
      </c>
      <c r="D15" s="1727">
        <v>0.97673615495284749</v>
      </c>
      <c r="E15" s="1727">
        <v>4.8524577336746928</v>
      </c>
      <c r="F15" s="1727">
        <v>1.9299187912479296</v>
      </c>
      <c r="G15" s="1727">
        <v>23.68472780025952</v>
      </c>
      <c r="H15" s="1727"/>
      <c r="I15" s="1728"/>
      <c r="J15" s="1727">
        <v>24.506905275643572</v>
      </c>
      <c r="K15" s="1727">
        <v>22.335854437296614</v>
      </c>
      <c r="L15" s="1727">
        <v>0.74070093321994079</v>
      </c>
      <c r="M15" s="1727">
        <v>23.381638542906902</v>
      </c>
      <c r="N15" s="1727">
        <v>9.2993419151228078</v>
      </c>
      <c r="O15" s="1727">
        <v>80.264441104189842</v>
      </c>
      <c r="P15" s="1727"/>
      <c r="Q15" s="1728"/>
      <c r="R15" s="1727">
        <v>37.239849693455369</v>
      </c>
      <c r="S15" s="1727">
        <v>33.940795570238748</v>
      </c>
      <c r="T15" s="1727">
        <v>1.1255436421148997</v>
      </c>
      <c r="U15" s="1727">
        <v>35.529933099710391</v>
      </c>
      <c r="V15" s="1727">
        <v>14.130959877312719</v>
      </c>
      <c r="W15" s="1727">
        <v>121.96708188283213</v>
      </c>
      <c r="X15" s="1727"/>
      <c r="Y15" s="1728"/>
      <c r="Z15" s="1727">
        <v>11.495436981275338</v>
      </c>
      <c r="AA15" s="1727">
        <v>35.120256769264344</v>
      </c>
      <c r="AB15" s="1727">
        <v>6.5222891136693777</v>
      </c>
      <c r="AC15" s="1727">
        <v>10.967608899034534</v>
      </c>
      <c r="AD15" s="1727">
        <v>5.6981520013865845</v>
      </c>
      <c r="AE15" s="1727">
        <v>69.803743764630184</v>
      </c>
      <c r="AF15" s="1728"/>
      <c r="AG15" s="1728"/>
      <c r="AH15" s="1727">
        <v>52.116231713451064</v>
      </c>
      <c r="AI15" s="1727">
        <v>705.75663435080912</v>
      </c>
      <c r="AJ15" s="1727">
        <v>348.00803198631422</v>
      </c>
      <c r="AK15" s="1727">
        <v>49.723246506909021</v>
      </c>
      <c r="AL15" s="1727">
        <v>58.305260975941906</v>
      </c>
      <c r="AM15" s="1727">
        <v>1213.9094055334253</v>
      </c>
      <c r="AN15" s="1727"/>
      <c r="AO15" s="1728"/>
      <c r="AP15" s="1727">
        <v>268.26693231826988</v>
      </c>
      <c r="AQ15" s="1727">
        <v>244.5013388351469</v>
      </c>
      <c r="AR15" s="1727">
        <v>8.1081460463993658</v>
      </c>
      <c r="AS15" s="1727">
        <v>255.94910389253684</v>
      </c>
      <c r="AT15" s="1727">
        <v>101.79604075215845</v>
      </c>
      <c r="AU15" s="1727">
        <v>878.62156184451146</v>
      </c>
      <c r="AV15" s="1727"/>
      <c r="AW15" s="1728"/>
      <c r="AX15" s="1727">
        <v>288.35310737069847</v>
      </c>
      <c r="AY15" s="1727">
        <v>262.80809267154382</v>
      </c>
      <c r="AZ15" s="1727">
        <v>8.7152340666456194</v>
      </c>
      <c r="BA15" s="1727">
        <v>275.11299584474523</v>
      </c>
      <c r="BB15" s="1727">
        <v>109.41790110044096</v>
      </c>
      <c r="BC15" s="1727">
        <v>944.40733105407412</v>
      </c>
      <c r="BD15" s="1728"/>
      <c r="BE15" s="1727">
        <v>687.0644508816406</v>
      </c>
      <c r="BF15" s="1727">
        <v>1315.3026002258368</v>
      </c>
      <c r="BG15" s="1727">
        <v>374.19668194331632</v>
      </c>
      <c r="BH15" s="1727">
        <v>655.51698451951756</v>
      </c>
      <c r="BI15" s="1727">
        <v>300.57757541361138</v>
      </c>
      <c r="BJ15" s="1727">
        <v>3332.6582929839224</v>
      </c>
    </row>
    <row r="16" spans="1:63" ht="15" customHeight="1">
      <c r="A16" s="1730"/>
      <c r="B16" s="1731"/>
      <c r="C16" s="1732"/>
      <c r="D16" s="1732"/>
      <c r="E16" s="1732"/>
      <c r="F16" s="1732"/>
      <c r="G16" s="1732"/>
      <c r="H16" s="1732"/>
      <c r="I16" s="1733"/>
      <c r="J16" s="1732"/>
      <c r="K16" s="1732"/>
      <c r="L16" s="1732"/>
      <c r="M16" s="1732"/>
      <c r="N16" s="1732"/>
      <c r="O16" s="1732"/>
      <c r="P16" s="1732"/>
      <c r="Q16" s="1733"/>
      <c r="R16" s="1732"/>
      <c r="S16" s="1732"/>
      <c r="T16" s="1732"/>
      <c r="U16" s="1732"/>
      <c r="V16" s="1732"/>
      <c r="W16" s="1732"/>
      <c r="X16" s="1732"/>
      <c r="Y16" s="1733"/>
      <c r="Z16" s="1732"/>
      <c r="AA16" s="1732"/>
      <c r="AB16" s="1732"/>
      <c r="AC16" s="1732"/>
      <c r="AD16" s="1732"/>
      <c r="AE16" s="1732"/>
      <c r="AF16" s="1733"/>
      <c r="AG16" s="1733"/>
      <c r="AH16" s="1732"/>
      <c r="AI16" s="1732"/>
      <c r="AJ16" s="1732"/>
      <c r="AK16" s="1732"/>
      <c r="AL16" s="1732"/>
      <c r="AM16" s="1732"/>
      <c r="AN16" s="1732"/>
      <c r="AO16" s="1733"/>
      <c r="AP16" s="1732"/>
      <c r="AQ16" s="1732"/>
      <c r="AR16" s="1732"/>
      <c r="AS16" s="1732"/>
      <c r="AT16" s="1732"/>
      <c r="AU16" s="1732"/>
      <c r="AV16" s="1732"/>
      <c r="AW16" s="1733"/>
      <c r="AX16" s="1732"/>
      <c r="AY16" s="1732"/>
      <c r="AZ16" s="1732"/>
      <c r="BA16" s="1732"/>
      <c r="BB16" s="1732"/>
      <c r="BC16" s="1732"/>
      <c r="BD16" s="1733"/>
      <c r="BE16" s="1732"/>
      <c r="BF16" s="1732"/>
      <c r="BG16" s="1732"/>
      <c r="BH16" s="1732"/>
      <c r="BI16" s="1732"/>
      <c r="BJ16" s="1732"/>
    </row>
    <row r="17" spans="1:64" ht="15" customHeight="1" thickBot="1">
      <c r="A17" s="1734" t="s">
        <v>15</v>
      </c>
      <c r="B17" s="1735">
        <v>651.24609133727733</v>
      </c>
      <c r="C17" s="1736">
        <v>1320.3832276696617</v>
      </c>
      <c r="D17" s="1736">
        <v>424.08221928322996</v>
      </c>
      <c r="E17" s="1736">
        <v>621.34327198231972</v>
      </c>
      <c r="F17" s="1736">
        <v>247.12055668047202</v>
      </c>
      <c r="G17" s="1736">
        <v>3264.1753669529608</v>
      </c>
      <c r="H17" s="1736"/>
      <c r="I17" s="1736"/>
      <c r="J17" s="1736">
        <v>706.00758906472197</v>
      </c>
      <c r="K17" s="1736">
        <v>643.46283480553575</v>
      </c>
      <c r="L17" s="1736">
        <v>21.338495179166074</v>
      </c>
      <c r="M17" s="1736">
        <v>673.59032364101631</v>
      </c>
      <c r="N17" s="1736">
        <v>267.90024654436729</v>
      </c>
      <c r="O17" s="1736">
        <v>2312.2994892348074</v>
      </c>
      <c r="P17" s="1736"/>
      <c r="Q17" s="1736"/>
      <c r="R17" s="1736">
        <v>910.16656631964474</v>
      </c>
      <c r="S17" s="1736">
        <v>832.65480243168588</v>
      </c>
      <c r="T17" s="1736">
        <v>49.143719855164633</v>
      </c>
      <c r="U17" s="1736">
        <v>868.37507339921672</v>
      </c>
      <c r="V17" s="1736">
        <v>345.37000917580787</v>
      </c>
      <c r="W17" s="1736">
        <v>3005.7101711815199</v>
      </c>
      <c r="X17" s="1736"/>
      <c r="Y17" s="1736"/>
      <c r="Z17" s="1736">
        <v>138.64576343042833</v>
      </c>
      <c r="AA17" s="1736">
        <v>1120.1907516237816</v>
      </c>
      <c r="AB17" s="1736">
        <v>133.73046488106698</v>
      </c>
      <c r="AC17" s="1736">
        <v>132.27966116380739</v>
      </c>
      <c r="AD17" s="1736">
        <v>73.503123651785373</v>
      </c>
      <c r="AE17" s="1736">
        <v>1598.3497647508698</v>
      </c>
      <c r="AF17" s="1736"/>
      <c r="AG17" s="1736"/>
      <c r="AH17" s="1736">
        <v>653.30927463719138</v>
      </c>
      <c r="AI17" s="1736">
        <v>8082.9198478637145</v>
      </c>
      <c r="AJ17" s="1736">
        <v>827.14228661655488</v>
      </c>
      <c r="AK17" s="1736">
        <v>623.31172151210592</v>
      </c>
      <c r="AL17" s="1736">
        <v>409.26223453118752</v>
      </c>
      <c r="AM17" s="1736">
        <v>10595.945365160756</v>
      </c>
      <c r="AN17" s="1736"/>
      <c r="AO17" s="1736"/>
      <c r="AP17" s="1736">
        <v>1550.3035459386499</v>
      </c>
      <c r="AQ17" s="1736">
        <v>1412.9631606372266</v>
      </c>
      <c r="AR17" s="1736">
        <v>46.856641845847491</v>
      </c>
      <c r="AS17" s="1736">
        <v>1479.1193231138179</v>
      </c>
      <c r="AT17" s="1736">
        <v>588.27512424586234</v>
      </c>
      <c r="AU17" s="1736">
        <v>5077.5177957814049</v>
      </c>
      <c r="AV17" s="1736"/>
      <c r="AW17" s="1736"/>
      <c r="AX17" s="1736">
        <v>2178.3056548652526</v>
      </c>
      <c r="AY17" s="1736">
        <v>2745.7423960485557</v>
      </c>
      <c r="AZ17" s="1736">
        <v>97.25519216704231</v>
      </c>
      <c r="BA17" s="1736">
        <v>2078.2858906566662</v>
      </c>
      <c r="BB17" s="1736">
        <v>861.36593236290003</v>
      </c>
      <c r="BC17" s="1736">
        <v>7960.9550661004168</v>
      </c>
      <c r="BD17" s="1736"/>
      <c r="BE17" s="1736">
        <v>6787.984485593166</v>
      </c>
      <c r="BF17" s="1736">
        <v>16158.31702108016</v>
      </c>
      <c r="BG17" s="1736">
        <v>1599.5490198280722</v>
      </c>
      <c r="BH17" s="1736">
        <v>6476.30526546895</v>
      </c>
      <c r="BI17" s="1736">
        <v>2792.7972271923827</v>
      </c>
      <c r="BJ17" s="1736">
        <v>33814.953019162727</v>
      </c>
      <c r="BL17" s="1712"/>
    </row>
    <row r="18" spans="1:64" ht="15" customHeight="1" thickTop="1">
      <c r="A18" s="1724"/>
      <c r="BE18" s="1737"/>
      <c r="BF18" s="1737"/>
      <c r="BG18" s="1737"/>
      <c r="BH18" s="1737"/>
      <c r="BI18" s="1737"/>
      <c r="BJ18" s="1737"/>
    </row>
    <row r="19" spans="1:64" ht="15" customHeight="1">
      <c r="A19" s="1738"/>
      <c r="B19" s="1739"/>
      <c r="C19" s="1739"/>
      <c r="D19" s="1739"/>
      <c r="E19" s="1739"/>
      <c r="F19" s="1739"/>
      <c r="G19" s="1739"/>
      <c r="H19" s="1739"/>
      <c r="I19" s="1740"/>
      <c r="J19" s="1739"/>
      <c r="K19" s="1739"/>
      <c r="L19" s="1739"/>
      <c r="M19" s="1739"/>
      <c r="N19" s="1739"/>
      <c r="O19" s="1739"/>
      <c r="P19" s="1739"/>
      <c r="Q19" s="1740"/>
      <c r="R19" s="1739"/>
      <c r="S19" s="1739"/>
      <c r="T19" s="1739"/>
      <c r="U19" s="1739"/>
      <c r="V19" s="1739"/>
      <c r="W19" s="1739"/>
      <c r="X19" s="1739"/>
      <c r="Y19" s="1740"/>
      <c r="Z19" s="1739"/>
      <c r="AA19" s="1739"/>
      <c r="AB19" s="1739"/>
      <c r="AC19" s="1739"/>
      <c r="AD19" s="1739"/>
      <c r="AE19" s="1739"/>
      <c r="AF19" s="1740"/>
      <c r="AG19" s="1740"/>
      <c r="AH19" s="1739"/>
      <c r="AI19" s="1739"/>
      <c r="AJ19" s="1739"/>
      <c r="AK19" s="1739"/>
      <c r="AL19" s="1739"/>
      <c r="AM19" s="1739"/>
      <c r="AN19" s="1739"/>
      <c r="AO19" s="1740"/>
      <c r="AP19" s="1739"/>
      <c r="AQ19" s="1739"/>
      <c r="AR19" s="1739"/>
      <c r="AS19" s="1739"/>
      <c r="AT19" s="1739"/>
      <c r="AU19" s="1739"/>
      <c r="AV19" s="1739"/>
      <c r="AW19" s="1740"/>
      <c r="AX19" s="1739"/>
      <c r="AY19" s="1739"/>
      <c r="AZ19" s="1739"/>
      <c r="BA19" s="1739"/>
      <c r="BB19" s="1739"/>
      <c r="BC19" s="1739"/>
      <c r="BD19" s="1740"/>
      <c r="BE19" s="1739"/>
      <c r="BF19" s="1739"/>
      <c r="BG19" s="1739"/>
      <c r="BH19" s="1739"/>
      <c r="BI19" s="1739"/>
      <c r="BJ19" s="1739"/>
    </row>
    <row r="20" spans="1:64" ht="15" customHeight="1">
      <c r="A20" s="153"/>
      <c r="B20" s="1739"/>
      <c r="C20" s="1739"/>
      <c r="D20" s="1739"/>
      <c r="E20" s="1739"/>
      <c r="F20" s="1739"/>
      <c r="G20" s="1739"/>
      <c r="H20" s="1739"/>
      <c r="I20" s="1740"/>
      <c r="K20" s="1741"/>
      <c r="L20" s="1741"/>
      <c r="M20" s="1741"/>
      <c r="N20" s="1741"/>
      <c r="O20" s="1741"/>
      <c r="P20" s="1741"/>
      <c r="Q20" s="1740"/>
      <c r="R20" s="1739"/>
      <c r="S20" s="1739"/>
      <c r="T20" s="1739"/>
      <c r="U20" s="1739"/>
      <c r="V20" s="1739"/>
      <c r="W20" s="1739"/>
      <c r="X20" s="1739"/>
      <c r="Y20" s="1740"/>
      <c r="Z20" s="1739"/>
      <c r="AA20" s="1739"/>
      <c r="AB20" s="1739"/>
      <c r="AC20" s="1739"/>
      <c r="AD20" s="1739"/>
      <c r="AE20" s="1739"/>
      <c r="AF20" s="1740"/>
      <c r="AG20" s="1740"/>
      <c r="AH20" s="1739"/>
      <c r="AI20" s="1739"/>
      <c r="AJ20" s="1739"/>
      <c r="AK20" s="1739"/>
      <c r="AL20" s="1739"/>
      <c r="AM20" s="1739"/>
      <c r="AN20" s="1739"/>
      <c r="AO20" s="1740"/>
      <c r="AP20" s="1739"/>
      <c r="AQ20" s="1739"/>
      <c r="AR20" s="1739"/>
      <c r="AS20" s="1739"/>
      <c r="AT20" s="1739"/>
      <c r="AU20" s="1739"/>
      <c r="AV20" s="1739"/>
      <c r="AW20" s="1740"/>
      <c r="AX20" s="1739"/>
      <c r="AY20" s="1739"/>
      <c r="AZ20" s="1739"/>
      <c r="BA20" s="1739"/>
      <c r="BB20" s="1739"/>
      <c r="BC20" s="1739"/>
      <c r="BD20" s="1740"/>
      <c r="BE20" s="1740"/>
      <c r="BF20" s="1740"/>
      <c r="BG20" s="1740"/>
      <c r="BH20" s="1740"/>
      <c r="BI20" s="1742"/>
      <c r="BJ20" s="1740"/>
      <c r="BK20" s="1743"/>
    </row>
    <row r="21" spans="1:64" ht="15" customHeight="1">
      <c r="A21" s="1741"/>
      <c r="B21" s="1744"/>
      <c r="C21" s="1744"/>
      <c r="D21" s="1744"/>
      <c r="E21" s="1744"/>
      <c r="F21" s="1744"/>
      <c r="G21" s="1744"/>
      <c r="H21" s="1744"/>
      <c r="I21" s="1709"/>
      <c r="K21" s="1741"/>
      <c r="L21" s="1741"/>
      <c r="M21" s="1741"/>
      <c r="N21" s="1741"/>
      <c r="O21" s="1741"/>
      <c r="P21" s="1741"/>
      <c r="Q21" s="1709"/>
      <c r="S21" s="1741"/>
      <c r="T21" s="1741"/>
      <c r="U21" s="1741"/>
      <c r="V21" s="1741"/>
      <c r="W21" s="1741"/>
      <c r="X21" s="1741"/>
      <c r="Y21" s="1709"/>
      <c r="AA21" s="1741"/>
      <c r="AB21" s="1741"/>
      <c r="AC21" s="1741"/>
      <c r="AD21" s="1741"/>
      <c r="AE21" s="1741"/>
      <c r="AF21" s="1709"/>
      <c r="AG21" s="1709"/>
      <c r="AI21" s="1741"/>
      <c r="AJ21" s="1741"/>
      <c r="AK21" s="1741"/>
      <c r="AL21" s="1741"/>
      <c r="AM21" s="1741"/>
      <c r="AN21" s="1741"/>
      <c r="AO21" s="1709"/>
      <c r="AQ21" s="1741"/>
      <c r="AR21" s="1741"/>
      <c r="AS21" s="1741"/>
      <c r="AT21" s="1741"/>
      <c r="AU21" s="1741"/>
      <c r="AV21" s="1741"/>
      <c r="AW21" s="1741"/>
      <c r="AY21" s="1741"/>
      <c r="AZ21" s="1741"/>
      <c r="BA21" s="1741"/>
      <c r="BB21" s="1741"/>
      <c r="BC21" s="1741"/>
      <c r="BD21" s="1709"/>
      <c r="BE21" s="1709"/>
      <c r="BF21" s="1709"/>
      <c r="BG21" s="1709"/>
      <c r="BH21" s="1709"/>
      <c r="BI21" s="1709"/>
      <c r="BJ21" s="1709"/>
    </row>
    <row r="22" spans="1:64" ht="15" customHeight="1">
      <c r="B22" s="1741"/>
      <c r="C22" s="1741"/>
      <c r="D22" s="1741"/>
      <c r="E22" s="1741"/>
      <c r="F22" s="1741"/>
      <c r="G22" s="1741"/>
      <c r="H22" s="1741"/>
      <c r="I22" s="1741"/>
      <c r="K22" s="1741"/>
      <c r="L22" s="1741"/>
      <c r="M22" s="1741"/>
      <c r="N22" s="1741"/>
      <c r="O22" s="1741"/>
      <c r="P22" s="1741"/>
      <c r="Q22" s="1741"/>
      <c r="S22" s="1741"/>
      <c r="T22" s="1741"/>
      <c r="U22" s="1741"/>
      <c r="V22" s="1741"/>
      <c r="W22" s="1741"/>
      <c r="X22" s="1741"/>
      <c r="Y22" s="1741"/>
      <c r="AA22" s="1741"/>
      <c r="AB22" s="1741"/>
      <c r="AC22" s="1741"/>
      <c r="AD22" s="1741"/>
      <c r="AE22" s="1741"/>
      <c r="AF22" s="1741"/>
      <c r="AG22" s="1741"/>
      <c r="AI22" s="1741"/>
      <c r="AJ22" s="1741"/>
      <c r="AK22" s="1741"/>
      <c r="AL22" s="1741"/>
      <c r="AM22" s="1741"/>
      <c r="AN22" s="1741"/>
      <c r="AO22" s="1741"/>
      <c r="AQ22" s="1741"/>
      <c r="AR22" s="1741"/>
      <c r="AS22" s="1741"/>
      <c r="AT22" s="1741"/>
      <c r="AU22" s="1741"/>
      <c r="AV22" s="1741"/>
      <c r="AW22" s="1741"/>
      <c r="AY22" s="1741"/>
      <c r="AZ22" s="1741"/>
      <c r="BA22" s="1741"/>
      <c r="BB22" s="1741"/>
      <c r="BC22" s="1741"/>
      <c r="BD22" s="1741"/>
      <c r="BE22" s="1741"/>
      <c r="BF22" s="1741"/>
      <c r="BG22" s="1741"/>
      <c r="BH22" s="1741"/>
      <c r="BI22" s="1741"/>
      <c r="BJ22" s="1741"/>
    </row>
    <row r="23" spans="1:64" ht="15" customHeight="1">
      <c r="B23" s="10"/>
      <c r="C23" s="10"/>
      <c r="D23" s="10"/>
      <c r="E23" s="10"/>
      <c r="F23" s="10"/>
      <c r="G23" s="10"/>
      <c r="H23" s="10"/>
      <c r="I23" s="10"/>
      <c r="J23" s="25"/>
      <c r="K23" s="10"/>
      <c r="L23" s="1741"/>
      <c r="M23" s="1741"/>
      <c r="N23" s="1741"/>
      <c r="O23" s="1741"/>
      <c r="P23" s="1741"/>
      <c r="Q23" s="1741"/>
      <c r="S23" s="1741"/>
      <c r="T23" s="1741"/>
      <c r="U23" s="1741"/>
      <c r="V23" s="1741"/>
      <c r="W23" s="1741"/>
      <c r="X23" s="1741"/>
      <c r="Y23" s="1741"/>
      <c r="AA23" s="1741"/>
      <c r="AB23" s="1741"/>
      <c r="AC23" s="1741"/>
      <c r="AD23" s="1741"/>
      <c r="AE23" s="1741"/>
      <c r="AF23" s="1741"/>
      <c r="AG23" s="1741"/>
      <c r="AI23" s="1741"/>
      <c r="AJ23" s="1741"/>
      <c r="AK23" s="1741"/>
      <c r="AL23" s="1741"/>
      <c r="AM23" s="1741"/>
      <c r="AN23" s="1741"/>
      <c r="AO23" s="1741"/>
      <c r="AQ23" s="1741"/>
      <c r="AR23" s="1741"/>
      <c r="AS23" s="1741"/>
      <c r="AT23" s="1741"/>
      <c r="AU23" s="1741"/>
      <c r="AV23" s="1741"/>
      <c r="AW23" s="1741"/>
      <c r="AY23" s="1741"/>
      <c r="AZ23" s="1741"/>
      <c r="BA23" s="1741"/>
      <c r="BB23" s="1741"/>
      <c r="BC23" s="1741"/>
      <c r="BD23" s="1741"/>
      <c r="BE23" s="1741"/>
      <c r="BF23" s="1741"/>
      <c r="BG23" s="1741"/>
      <c r="BH23" s="1741"/>
      <c r="BI23" s="1741"/>
      <c r="BJ23" s="1741"/>
    </row>
    <row r="24" spans="1:64" s="25" customFormat="1">
      <c r="B24" s="1741"/>
      <c r="C24" s="1741"/>
      <c r="D24" s="1741"/>
      <c r="E24" s="1741"/>
      <c r="F24" s="1741"/>
      <c r="G24" s="1741"/>
      <c r="H24" s="1741"/>
      <c r="I24" s="1741"/>
      <c r="J24" s="1710"/>
      <c r="K24" s="1741"/>
      <c r="L24" s="1741"/>
      <c r="M24" s="1741"/>
      <c r="N24" s="1741"/>
      <c r="O24" s="1741"/>
      <c r="P24" s="1741"/>
      <c r="Q24" s="1741"/>
      <c r="R24" s="1710"/>
      <c r="S24" s="1741"/>
      <c r="T24" s="1741"/>
      <c r="U24" s="1741"/>
      <c r="V24" s="1741"/>
      <c r="W24" s="1741"/>
      <c r="X24" s="1741"/>
      <c r="Y24" s="1741"/>
      <c r="Z24" s="1710"/>
      <c r="AA24" s="1741"/>
      <c r="AB24" s="1741"/>
      <c r="AC24" s="1741"/>
      <c r="AD24" s="1741"/>
      <c r="AE24" s="1741"/>
      <c r="AF24" s="1741"/>
      <c r="AG24" s="1741"/>
      <c r="AH24" s="1710"/>
      <c r="AI24" s="1741"/>
      <c r="AJ24" s="1741"/>
      <c r="AK24" s="1741"/>
      <c r="AL24" s="1741"/>
      <c r="AM24" s="1741"/>
      <c r="AN24" s="1741"/>
      <c r="AO24" s="1741"/>
      <c r="AP24" s="1710"/>
      <c r="AQ24" s="1741"/>
      <c r="AR24" s="1741"/>
      <c r="AS24" s="1741"/>
      <c r="AT24" s="1741"/>
      <c r="AU24" s="1741"/>
      <c r="AV24" s="1741"/>
      <c r="AW24" s="1741"/>
      <c r="AX24" s="1710"/>
      <c r="AY24" s="1741"/>
      <c r="AZ24" s="1741"/>
      <c r="BA24" s="1741"/>
      <c r="BB24" s="1741"/>
      <c r="BC24" s="1741"/>
      <c r="BD24" s="1741"/>
      <c r="BE24" s="1741"/>
      <c r="BF24" s="1741"/>
      <c r="BG24" s="1741"/>
      <c r="BH24" s="1741"/>
      <c r="BI24" s="1741"/>
      <c r="BJ24" s="1741"/>
      <c r="BK24" s="420"/>
    </row>
    <row r="25" spans="1:64" ht="15" customHeight="1"/>
    <row r="26" spans="1:64" s="25" customFormat="1" ht="13.5" thickBot="1">
      <c r="A26" s="1069"/>
      <c r="G26" s="1233"/>
      <c r="H26" s="1233"/>
      <c r="I26" s="1233"/>
      <c r="J26" s="1233"/>
      <c r="K26" s="1233"/>
      <c r="BK26" s="420"/>
    </row>
    <row r="27" spans="1:64" s="25" customFormat="1" ht="13.5" thickTop="1">
      <c r="A27" s="1641"/>
      <c r="B27" s="2492" t="s">
        <v>1574</v>
      </c>
      <c r="C27" s="2492"/>
      <c r="D27" s="2492"/>
      <c r="E27" s="2492"/>
      <c r="F27" s="2492"/>
      <c r="G27" s="2492"/>
      <c r="H27" s="1745"/>
      <c r="I27" s="1745"/>
      <c r="J27" s="2492" t="s">
        <v>68</v>
      </c>
      <c r="K27" s="2492"/>
      <c r="L27" s="2492"/>
      <c r="M27" s="2492"/>
      <c r="N27" s="2492"/>
      <c r="O27" s="2492"/>
      <c r="P27" s="1745"/>
      <c r="Q27" s="1745"/>
      <c r="R27" s="2492" t="s">
        <v>1575</v>
      </c>
      <c r="S27" s="2492"/>
      <c r="T27" s="2492"/>
      <c r="U27" s="2492"/>
      <c r="V27" s="2492"/>
      <c r="W27" s="2492"/>
      <c r="X27" s="1745"/>
      <c r="Y27" s="1745"/>
      <c r="Z27" s="2492" t="s">
        <v>1576</v>
      </c>
      <c r="AA27" s="2492"/>
      <c r="AB27" s="2492"/>
      <c r="AC27" s="2492"/>
      <c r="AD27" s="2492"/>
      <c r="AE27" s="2492"/>
      <c r="AF27" s="1745"/>
      <c r="AG27" s="1745"/>
      <c r="AH27" s="2492" t="s">
        <v>526</v>
      </c>
      <c r="AI27" s="2492"/>
      <c r="AJ27" s="2492"/>
      <c r="AK27" s="2492"/>
      <c r="AL27" s="2492"/>
      <c r="AM27" s="2492"/>
      <c r="AN27" s="1745"/>
      <c r="AO27" s="1745"/>
      <c r="AP27" s="2492" t="s">
        <v>70</v>
      </c>
      <c r="AQ27" s="2492"/>
      <c r="AR27" s="2492"/>
      <c r="AS27" s="2492"/>
      <c r="AT27" s="2492"/>
      <c r="AU27" s="2492"/>
      <c r="AV27" s="1745"/>
      <c r="AW27" s="1745"/>
      <c r="AX27" s="2492" t="s">
        <v>71</v>
      </c>
      <c r="AY27" s="2492"/>
      <c r="AZ27" s="2492"/>
      <c r="BA27" s="2492"/>
      <c r="BB27" s="2492"/>
      <c r="BC27" s="2492"/>
      <c r="BD27" s="1745"/>
      <c r="BE27" s="2492" t="s">
        <v>15</v>
      </c>
      <c r="BF27" s="2492"/>
      <c r="BG27" s="2492"/>
      <c r="BH27" s="2492"/>
      <c r="BI27" s="2492"/>
      <c r="BJ27" s="2492"/>
      <c r="BK27" s="420"/>
    </row>
    <row r="28" spans="1:64" ht="25.5">
      <c r="A28" s="1646">
        <v>2014</v>
      </c>
      <c r="B28" s="1720" t="s">
        <v>50</v>
      </c>
      <c r="C28" s="1721" t="s">
        <v>953</v>
      </c>
      <c r="D28" s="1721" t="s">
        <v>58</v>
      </c>
      <c r="E28" s="1721" t="s">
        <v>59</v>
      </c>
      <c r="F28" s="1721" t="s">
        <v>14</v>
      </c>
      <c r="G28" s="1721" t="s">
        <v>1578</v>
      </c>
      <c r="H28" s="1722"/>
      <c r="I28" s="1722"/>
      <c r="J28" s="1721" t="s">
        <v>50</v>
      </c>
      <c r="K28" s="1721" t="s">
        <v>953</v>
      </c>
      <c r="L28" s="1721" t="s">
        <v>58</v>
      </c>
      <c r="M28" s="1721" t="s">
        <v>59</v>
      </c>
      <c r="N28" s="1721" t="s">
        <v>14</v>
      </c>
      <c r="O28" s="1721" t="s">
        <v>1578</v>
      </c>
      <c r="P28" s="1722"/>
      <c r="Q28" s="1722"/>
      <c r="R28" s="1721" t="s">
        <v>50</v>
      </c>
      <c r="S28" s="1721" t="s">
        <v>953</v>
      </c>
      <c r="T28" s="1721" t="s">
        <v>58</v>
      </c>
      <c r="U28" s="1721" t="s">
        <v>59</v>
      </c>
      <c r="V28" s="1721" t="s">
        <v>14</v>
      </c>
      <c r="W28" s="1721" t="s">
        <v>1578</v>
      </c>
      <c r="X28" s="1718"/>
      <c r="Y28" s="1718"/>
      <c r="Z28" s="1721" t="s">
        <v>50</v>
      </c>
      <c r="AA28" s="1721" t="s">
        <v>953</v>
      </c>
      <c r="AB28" s="1721" t="s">
        <v>58</v>
      </c>
      <c r="AC28" s="1721" t="s">
        <v>59</v>
      </c>
      <c r="AD28" s="1721" t="s">
        <v>14</v>
      </c>
      <c r="AE28" s="1721" t="s">
        <v>1578</v>
      </c>
      <c r="AF28" s="1722"/>
      <c r="AG28" s="1722"/>
      <c r="AH28" s="1721" t="s">
        <v>50</v>
      </c>
      <c r="AI28" s="1721" t="s">
        <v>953</v>
      </c>
      <c r="AJ28" s="1721" t="s">
        <v>58</v>
      </c>
      <c r="AK28" s="1721" t="s">
        <v>59</v>
      </c>
      <c r="AL28" s="1721" t="s">
        <v>14</v>
      </c>
      <c r="AM28" s="1721" t="s">
        <v>1578</v>
      </c>
      <c r="AN28" s="1722"/>
      <c r="AO28" s="1722"/>
      <c r="AP28" s="1721" t="s">
        <v>50</v>
      </c>
      <c r="AQ28" s="1721" t="s">
        <v>953</v>
      </c>
      <c r="AR28" s="1721" t="s">
        <v>58</v>
      </c>
      <c r="AS28" s="1721" t="s">
        <v>59</v>
      </c>
      <c r="AT28" s="1721" t="s">
        <v>14</v>
      </c>
      <c r="AU28" s="1721" t="s">
        <v>1578</v>
      </c>
      <c r="AV28" s="1722"/>
      <c r="AW28" s="1722"/>
      <c r="AX28" s="1721" t="s">
        <v>50</v>
      </c>
      <c r="AY28" s="1721" t="s">
        <v>953</v>
      </c>
      <c r="AZ28" s="1721" t="s">
        <v>58</v>
      </c>
      <c r="BA28" s="1721" t="s">
        <v>59</v>
      </c>
      <c r="BB28" s="1721" t="s">
        <v>14</v>
      </c>
      <c r="BC28" s="1721" t="s">
        <v>1578</v>
      </c>
      <c r="BD28" s="1722"/>
      <c r="BE28" s="1721" t="s">
        <v>50</v>
      </c>
      <c r="BF28" s="1721" t="s">
        <v>953</v>
      </c>
      <c r="BG28" s="1721" t="s">
        <v>58</v>
      </c>
      <c r="BH28" s="1721" t="s">
        <v>59</v>
      </c>
      <c r="BI28" s="1721" t="s">
        <v>14</v>
      </c>
      <c r="BJ28" s="1721" t="s">
        <v>1578</v>
      </c>
    </row>
    <row r="29" spans="1:64">
      <c r="A29" s="1651" t="s">
        <v>1579</v>
      </c>
      <c r="B29" s="1725">
        <v>18.222878935329813</v>
      </c>
      <c r="C29" s="1726">
        <v>41.21447349171617</v>
      </c>
      <c r="D29" s="1726">
        <v>0.56222061417554969</v>
      </c>
      <c r="E29" s="1726">
        <v>25.406962037617898</v>
      </c>
      <c r="F29" s="1726">
        <v>6.3289485056052142</v>
      </c>
      <c r="G29" s="1727">
        <v>91.735483584444637</v>
      </c>
      <c r="H29" s="1727"/>
      <c r="I29" s="1728"/>
      <c r="J29" s="1726">
        <v>82.130733970588224</v>
      </c>
      <c r="K29" s="1726">
        <v>86.581942428458191</v>
      </c>
      <c r="L29" s="1726">
        <v>2.5339350527160307</v>
      </c>
      <c r="M29" s="1726">
        <v>114.50948269577925</v>
      </c>
      <c r="N29" s="1726">
        <v>28.524646839399416</v>
      </c>
      <c r="O29" s="1727">
        <v>314.28074098694111</v>
      </c>
      <c r="P29" s="1727"/>
      <c r="Q29" s="1728"/>
      <c r="R29" s="1726">
        <v>118.17232361379234</v>
      </c>
      <c r="S29" s="1726">
        <v>124.57686453198538</v>
      </c>
      <c r="T29" s="1726">
        <v>3.6459066976452847</v>
      </c>
      <c r="U29" s="1726">
        <v>164.75990158348594</v>
      </c>
      <c r="V29" s="1726">
        <v>41.042173061326466</v>
      </c>
      <c r="W29" s="1727">
        <v>452.19716948823543</v>
      </c>
      <c r="X29" s="1727"/>
      <c r="Y29" s="1728"/>
      <c r="Z29" s="1726">
        <v>11.910708732908589</v>
      </c>
      <c r="AA29" s="1726">
        <v>106.81815033835309</v>
      </c>
      <c r="AB29" s="1726">
        <v>0.36747464562798249</v>
      </c>
      <c r="AC29" s="1726">
        <v>16.606318117574407</v>
      </c>
      <c r="AD29" s="1726">
        <v>4.1366823817115179</v>
      </c>
      <c r="AE29" s="1727">
        <v>139.83933421617559</v>
      </c>
      <c r="AF29" s="1728"/>
      <c r="AG29" s="1728"/>
      <c r="AH29" s="1726">
        <v>108.82391070077577</v>
      </c>
      <c r="AI29" s="1726">
        <v>868.17154757577657</v>
      </c>
      <c r="AJ29" s="1726">
        <v>164.91482089492138</v>
      </c>
      <c r="AK29" s="1726">
        <v>151.72602406962588</v>
      </c>
      <c r="AL29" s="1726">
        <v>37.795396075890388</v>
      </c>
      <c r="AM29" s="1727">
        <v>1331.43169931699</v>
      </c>
      <c r="AN29" s="1727"/>
      <c r="AO29" s="1728"/>
      <c r="AP29" s="1726">
        <v>177.9850807185619</v>
      </c>
      <c r="AQ29" s="1726">
        <v>187.63127110756832</v>
      </c>
      <c r="AR29" s="1726">
        <v>5.4912772976650173</v>
      </c>
      <c r="AS29" s="1726">
        <v>248.1528964290963</v>
      </c>
      <c r="AT29" s="1726">
        <v>61.815611826835536</v>
      </c>
      <c r="AU29" s="1727">
        <v>681.07613737972702</v>
      </c>
      <c r="AV29" s="1727"/>
      <c r="AW29" s="1728"/>
      <c r="AX29" s="1726">
        <v>33.723648981252204</v>
      </c>
      <c r="AY29" s="1726">
        <v>35.551356884475666</v>
      </c>
      <c r="AZ29" s="1726">
        <v>1.040457477096064</v>
      </c>
      <c r="BA29" s="1726">
        <v>47.018666615595279</v>
      </c>
      <c r="BB29" s="1726">
        <v>11.712487284852173</v>
      </c>
      <c r="BC29" s="1727">
        <v>129.04661724327138</v>
      </c>
      <c r="BD29" s="1728"/>
      <c r="BE29" s="1727">
        <v>550.96928565320877</v>
      </c>
      <c r="BF29" s="1727">
        <v>1450.5456063583335</v>
      </c>
      <c r="BG29" s="1727">
        <v>178.5560926798473</v>
      </c>
      <c r="BH29" s="1727">
        <v>768.180251548775</v>
      </c>
      <c r="BI29" s="1727">
        <v>191.35594597562067</v>
      </c>
      <c r="BJ29" s="1727">
        <v>3139.6071822157855</v>
      </c>
    </row>
    <row r="30" spans="1:64">
      <c r="A30" s="1654" t="s">
        <v>1580</v>
      </c>
      <c r="B30" s="1729">
        <v>22.902037947272998</v>
      </c>
      <c r="C30" s="1727">
        <v>26.855536235745863</v>
      </c>
      <c r="D30" s="1727">
        <v>0.70738125467601665</v>
      </c>
      <c r="E30" s="1727">
        <v>31.930805816985384</v>
      </c>
      <c r="F30" s="1727">
        <v>7.9540570595951232</v>
      </c>
      <c r="G30" s="1727">
        <v>90.349818314275382</v>
      </c>
      <c r="H30" s="1727"/>
      <c r="I30" s="1728"/>
      <c r="J30" s="1727">
        <v>5.7775588154068016</v>
      </c>
      <c r="K30" s="1727">
        <v>6.0906829946475405</v>
      </c>
      <c r="L30" s="1727">
        <v>0.17825189297261734</v>
      </c>
      <c r="M30" s="1727">
        <v>8.0552704111178635</v>
      </c>
      <c r="N30" s="1727">
        <v>2.0065914041673518</v>
      </c>
      <c r="O30" s="1727">
        <v>22.108355518312177</v>
      </c>
      <c r="P30" s="1727"/>
      <c r="Q30" s="1728"/>
      <c r="R30" s="1727">
        <v>20.579864654435138</v>
      </c>
      <c r="S30" s="1727">
        <v>21.695223828559232</v>
      </c>
      <c r="T30" s="1727">
        <v>0.63493941801006637</v>
      </c>
      <c r="U30" s="1727">
        <v>28.693152265903727</v>
      </c>
      <c r="V30" s="1727">
        <v>7.1475480966798992</v>
      </c>
      <c r="W30" s="1727">
        <v>78.750728263588059</v>
      </c>
      <c r="X30" s="1727"/>
      <c r="Y30" s="1728"/>
      <c r="Z30" s="1727">
        <v>6.3840842969493155</v>
      </c>
      <c r="AA30" s="1727">
        <v>25.270898525693418</v>
      </c>
      <c r="AB30" s="1727">
        <v>1.1575046579672199</v>
      </c>
      <c r="AC30" s="1727">
        <v>11.774565512735785</v>
      </c>
      <c r="AD30" s="1727">
        <v>6.1855395902746517</v>
      </c>
      <c r="AE30" s="1727">
        <v>50.772592583620387</v>
      </c>
      <c r="AF30" s="1728"/>
      <c r="AG30" s="1728"/>
      <c r="AH30" s="1727">
        <v>41.69620234281016</v>
      </c>
      <c r="AI30" s="1727">
        <v>104.13538790397257</v>
      </c>
      <c r="AJ30" s="1727">
        <v>7.0485203801135041</v>
      </c>
      <c r="AK30" s="1727">
        <v>65.265755104006445</v>
      </c>
      <c r="AL30" s="1727">
        <v>24.329441278568687</v>
      </c>
      <c r="AM30" s="1727">
        <v>242.47530700947135</v>
      </c>
      <c r="AN30" s="1727"/>
      <c r="AO30" s="1728"/>
      <c r="AP30" s="1727">
        <v>145.01884120197499</v>
      </c>
      <c r="AQ30" s="1727">
        <v>152.87837272326755</v>
      </c>
      <c r="AR30" s="1727">
        <v>4.4741877645649426</v>
      </c>
      <c r="AS30" s="1727">
        <v>202.19023603425106</v>
      </c>
      <c r="AT30" s="1727">
        <v>50.36617877817384</v>
      </c>
      <c r="AU30" s="1727">
        <v>554.92781650223242</v>
      </c>
      <c r="AV30" s="1727"/>
      <c r="AW30" s="1728"/>
      <c r="AX30" s="1727">
        <v>60.577693198600741</v>
      </c>
      <c r="AY30" s="1727">
        <v>63.860799622810042</v>
      </c>
      <c r="AZ30" s="1727">
        <v>1.887034355231449</v>
      </c>
      <c r="BA30" s="1727">
        <v>84.459494950568683</v>
      </c>
      <c r="BB30" s="1727">
        <v>21.039107058928408</v>
      </c>
      <c r="BC30" s="1727">
        <v>231.82412918613934</v>
      </c>
      <c r="BD30" s="1728"/>
      <c r="BE30" s="1727">
        <v>302.93628245745015</v>
      </c>
      <c r="BF30" s="1727">
        <v>400.78690183469615</v>
      </c>
      <c r="BG30" s="1727">
        <v>16.087819723535816</v>
      </c>
      <c r="BH30" s="1727">
        <v>432.36928009556891</v>
      </c>
      <c r="BI30" s="1727">
        <v>119.02846326638796</v>
      </c>
      <c r="BJ30" s="1727">
        <v>1271.2087473776389</v>
      </c>
    </row>
    <row r="31" spans="1:64" ht="14.25">
      <c r="A31" s="1655" t="s">
        <v>1581</v>
      </c>
      <c r="B31" s="1729">
        <v>57.929022175075218</v>
      </c>
      <c r="C31" s="1727">
        <v>214.99585547191927</v>
      </c>
      <c r="D31" s="1727">
        <v>1.7872527464755592</v>
      </c>
      <c r="E31" s="1727">
        <v>80.766627079159889</v>
      </c>
      <c r="F31" s="1727">
        <v>20.119202878273306</v>
      </c>
      <c r="G31" s="1727">
        <v>375.59796035090324</v>
      </c>
      <c r="H31" s="1727"/>
      <c r="I31" s="1728"/>
      <c r="J31" s="1727">
        <v>65.597758165021148</v>
      </c>
      <c r="K31" s="1727">
        <v>69.15293515961632</v>
      </c>
      <c r="L31" s="1727">
        <v>2.023852104541783</v>
      </c>
      <c r="M31" s="1727">
        <v>91.458641489425418</v>
      </c>
      <c r="N31" s="1727">
        <v>22.782614919569998</v>
      </c>
      <c r="O31" s="1727">
        <v>251.01580183817467</v>
      </c>
      <c r="P31" s="1727"/>
      <c r="Q31" s="1728"/>
      <c r="R31" s="1727">
        <v>8.7762561008464886</v>
      </c>
      <c r="S31" s="1727">
        <v>9.2518995475312629</v>
      </c>
      <c r="T31" s="1727">
        <v>0.27076907620856805</v>
      </c>
      <c r="U31" s="1727">
        <v>12.236156887061247</v>
      </c>
      <c r="V31" s="1727">
        <v>3.0480624456420853</v>
      </c>
      <c r="W31" s="1727">
        <v>33.583144057289658</v>
      </c>
      <c r="X31" s="1727"/>
      <c r="Y31" s="1728"/>
      <c r="Z31" s="1727">
        <v>37.270408069272555</v>
      </c>
      <c r="AA31" s="1727">
        <v>316.52336323673671</v>
      </c>
      <c r="AB31" s="1727">
        <v>2.8584898594883583</v>
      </c>
      <c r="AC31" s="1727">
        <v>52.035041702830874</v>
      </c>
      <c r="AD31" s="1727">
        <v>13.050575013733418</v>
      </c>
      <c r="AE31" s="1727">
        <v>421.73787788206192</v>
      </c>
      <c r="AF31" s="1728"/>
      <c r="AG31" s="1728"/>
      <c r="AH31" s="1727">
        <v>44.917881641216468</v>
      </c>
      <c r="AI31" s="1727">
        <v>1213.5787244581877</v>
      </c>
      <c r="AJ31" s="1727">
        <v>207.84533629357841</v>
      </c>
      <c r="AK31" s="1727">
        <v>102.16862084183333</v>
      </c>
      <c r="AL31" s="1727">
        <v>74.486096160951121</v>
      </c>
      <c r="AM31" s="1727">
        <v>1642.996659395767</v>
      </c>
      <c r="AN31" s="1727"/>
      <c r="AO31" s="1728"/>
      <c r="AP31" s="1727">
        <v>275.23802528586293</v>
      </c>
      <c r="AQ31" s="1727">
        <v>290.15499688529604</v>
      </c>
      <c r="AR31" s="1727">
        <v>8.491769723645076</v>
      </c>
      <c r="AS31" s="1727">
        <v>383.74628315118474</v>
      </c>
      <c r="AT31" s="1727">
        <v>95.592320785352598</v>
      </c>
      <c r="AU31" s="1727">
        <v>1053.2233958313413</v>
      </c>
      <c r="AV31" s="1727"/>
      <c r="AW31" s="1728"/>
      <c r="AX31" s="1727">
        <v>46.992665466714776</v>
      </c>
      <c r="AY31" s="1727">
        <v>107.10290204061903</v>
      </c>
      <c r="AZ31" s="1727">
        <v>1.4706211145138708</v>
      </c>
      <c r="BA31" s="1727">
        <v>65.518783930706661</v>
      </c>
      <c r="BB31" s="1727">
        <v>16.32092058205771</v>
      </c>
      <c r="BC31" s="1727">
        <v>237.40589313461206</v>
      </c>
      <c r="BD31" s="1728"/>
      <c r="BE31" s="1727">
        <v>536.72201690400959</v>
      </c>
      <c r="BF31" s="1727">
        <v>2220.7606767999064</v>
      </c>
      <c r="BG31" s="1727">
        <v>224.74809091845162</v>
      </c>
      <c r="BH31" s="1727">
        <v>787.93015508220219</v>
      </c>
      <c r="BI31" s="1727">
        <v>245.39979278558025</v>
      </c>
      <c r="BJ31" s="1727">
        <v>4015.5607324901498</v>
      </c>
    </row>
    <row r="32" spans="1:64" ht="14.25">
      <c r="A32" s="1655" t="s">
        <v>1582</v>
      </c>
      <c r="B32" s="1729">
        <v>41.180835453883823</v>
      </c>
      <c r="C32" s="1727">
        <v>97.69991539728467</v>
      </c>
      <c r="D32" s="1727">
        <v>9.1725628394033851</v>
      </c>
      <c r="E32" s="1727">
        <v>57.423384814216185</v>
      </c>
      <c r="F32" s="1727">
        <v>14.313823724377762</v>
      </c>
      <c r="G32" s="1727">
        <v>219.79052222916582</v>
      </c>
      <c r="H32" s="1727"/>
      <c r="I32" s="1728"/>
      <c r="J32" s="1727">
        <v>65.795407766159741</v>
      </c>
      <c r="K32" s="1727">
        <v>69.361296701751286</v>
      </c>
      <c r="L32" s="1727">
        <v>2.0299500806375499</v>
      </c>
      <c r="M32" s="1727">
        <v>91.734211333833642</v>
      </c>
      <c r="N32" s="1727">
        <v>22.851260173275456</v>
      </c>
      <c r="O32" s="1727">
        <v>251.77212605565765</v>
      </c>
      <c r="P32" s="1727"/>
      <c r="Q32" s="1728"/>
      <c r="R32" s="1727">
        <v>28.236341130589221</v>
      </c>
      <c r="S32" s="1727">
        <v>29.893125178733239</v>
      </c>
      <c r="T32" s="1727">
        <v>0.87116053993709341</v>
      </c>
      <c r="U32" s="1727">
        <v>39.368074042090157</v>
      </c>
      <c r="V32" s="1727">
        <v>9.8067023128674098</v>
      </c>
      <c r="W32" s="1727">
        <v>108.17540320421712</v>
      </c>
      <c r="X32" s="1727"/>
      <c r="Y32" s="1728"/>
      <c r="Z32" s="1727">
        <v>19.7292929078348</v>
      </c>
      <c r="AA32" s="1727">
        <v>123.14452592382901</v>
      </c>
      <c r="AB32" s="1727">
        <v>4.5350053962373469</v>
      </c>
      <c r="AC32" s="1727">
        <v>27.579565585389766</v>
      </c>
      <c r="AD32" s="1727">
        <v>6.9598194149751027</v>
      </c>
      <c r="AE32" s="1727">
        <v>181.94820922826602</v>
      </c>
      <c r="AF32" s="1728"/>
      <c r="AG32" s="1728"/>
      <c r="AH32" s="1727">
        <v>71.142905167733744</v>
      </c>
      <c r="AI32" s="1727">
        <v>954.83942085690842</v>
      </c>
      <c r="AJ32" s="1727">
        <v>101.10740001100129</v>
      </c>
      <c r="AK32" s="1727">
        <v>114.31632891935473</v>
      </c>
      <c r="AL32" s="1727">
        <v>47.234407175716171</v>
      </c>
      <c r="AM32" s="1727">
        <v>1288.6404621307142</v>
      </c>
      <c r="AN32" s="1727"/>
      <c r="AO32" s="1728"/>
      <c r="AP32" s="1727">
        <v>99.326360087004218</v>
      </c>
      <c r="AQ32" s="1727">
        <v>104.70951341748632</v>
      </c>
      <c r="AR32" s="1727">
        <v>3.0644623920356753</v>
      </c>
      <c r="AS32" s="1727">
        <v>138.48421366465101</v>
      </c>
      <c r="AT32" s="1727">
        <v>34.49682239951035</v>
      </c>
      <c r="AU32" s="1727">
        <v>380.08137196068759</v>
      </c>
      <c r="AV32" s="1727"/>
      <c r="AW32" s="1728"/>
      <c r="AX32" s="1727">
        <v>56.273541722434295</v>
      </c>
      <c r="AY32" s="1727">
        <v>67.411183398406124</v>
      </c>
      <c r="AZ32" s="1727">
        <v>3.1703871403925001</v>
      </c>
      <c r="BA32" s="1727">
        <v>78.458499523490261</v>
      </c>
      <c r="BB32" s="1727">
        <v>19.544241557727673</v>
      </c>
      <c r="BC32" s="1727">
        <v>224.85785334245088</v>
      </c>
      <c r="BD32" s="1728"/>
      <c r="BE32" s="1727">
        <v>381.68468423563979</v>
      </c>
      <c r="BF32" s="1727">
        <v>1447.0589808743991</v>
      </c>
      <c r="BG32" s="1727">
        <v>123.95092839964485</v>
      </c>
      <c r="BH32" s="1727">
        <v>547.36427788302569</v>
      </c>
      <c r="BI32" s="1727">
        <v>155.20707675844994</v>
      </c>
      <c r="BJ32" s="1727">
        <v>2655.2659481511596</v>
      </c>
    </row>
    <row r="33" spans="1:64" ht="14.25">
      <c r="A33" s="1655" t="s">
        <v>1583</v>
      </c>
      <c r="B33" s="1729">
        <v>29.535477491198943</v>
      </c>
      <c r="C33" s="1727">
        <v>49.234407633319407</v>
      </c>
      <c r="D33" s="1727">
        <v>1.8071488810652405</v>
      </c>
      <c r="E33" s="1727">
        <v>41.883607339310934</v>
      </c>
      <c r="F33" s="1727">
        <v>11.306627743667685</v>
      </c>
      <c r="G33" s="1727">
        <v>133.76726908856222</v>
      </c>
      <c r="H33" s="1727"/>
      <c r="I33" s="1728"/>
      <c r="J33" s="1727">
        <v>10.98419101476102</v>
      </c>
      <c r="K33" s="1727">
        <v>11.579497078448124</v>
      </c>
      <c r="L33" s="1727">
        <v>0.33888929627730774</v>
      </c>
      <c r="M33" s="1727">
        <v>15.314535377004409</v>
      </c>
      <c r="N33" s="1727">
        <v>3.8148955252824752</v>
      </c>
      <c r="O33" s="1727">
        <v>42.032008291773337</v>
      </c>
      <c r="P33" s="1727"/>
      <c r="Q33" s="1728"/>
      <c r="R33" s="1727">
        <v>0.91848356842485068</v>
      </c>
      <c r="S33" s="1727">
        <v>0.96826227647403673</v>
      </c>
      <c r="T33" s="1727">
        <v>2.8337476080621503E-2</v>
      </c>
      <c r="U33" s="1727">
        <v>1.2805812538162291</v>
      </c>
      <c r="V33" s="1727">
        <v>0.31899653333784245</v>
      </c>
      <c r="W33" s="1727">
        <v>3.5146611081335806</v>
      </c>
      <c r="X33" s="1727"/>
      <c r="Y33" s="1728"/>
      <c r="Z33" s="1727">
        <v>1.1252078738539826</v>
      </c>
      <c r="AA33" s="1727">
        <v>157.14559867683789</v>
      </c>
      <c r="AB33" s="1727">
        <v>6.7313681950309618</v>
      </c>
      <c r="AC33" s="1727">
        <v>6.832747246921735</v>
      </c>
      <c r="AD33" s="1727">
        <v>8.2297211731155784</v>
      </c>
      <c r="AE33" s="1727">
        <v>180.06464316576017</v>
      </c>
      <c r="AF33" s="1728"/>
      <c r="AG33" s="1728"/>
      <c r="AH33" s="1727">
        <v>29.29291523559942</v>
      </c>
      <c r="AI33" s="1727">
        <v>910.01819875687261</v>
      </c>
      <c r="AJ33" s="1727">
        <v>38.409541314253822</v>
      </c>
      <c r="AK33" s="1727">
        <v>72.810961108852808</v>
      </c>
      <c r="AL33" s="1727">
        <v>57.78221261133875</v>
      </c>
      <c r="AM33" s="1727">
        <v>1108.3138290269173</v>
      </c>
      <c r="AN33" s="1727"/>
      <c r="AO33" s="1728"/>
      <c r="AP33" s="1727">
        <v>161.30226585035123</v>
      </c>
      <c r="AQ33" s="1727">
        <v>170.04430400483542</v>
      </c>
      <c r="AR33" s="1727">
        <v>4.9765714460447255</v>
      </c>
      <c r="AS33" s="1727">
        <v>224.89314446885726</v>
      </c>
      <c r="AT33" s="1727">
        <v>56.02153962758787</v>
      </c>
      <c r="AU33" s="1727">
        <v>617.2378253976766</v>
      </c>
      <c r="AV33" s="1727"/>
      <c r="AW33" s="1728"/>
      <c r="AX33" s="1727">
        <v>22.408709633261267</v>
      </c>
      <c r="AY33" s="1727">
        <v>23.623186029944204</v>
      </c>
      <c r="AZ33" s="1727">
        <v>0.69136378162881573</v>
      </c>
      <c r="BA33" s="1727">
        <v>31.242990582594636</v>
      </c>
      <c r="BB33" s="1727">
        <v>7.7827202742925552</v>
      </c>
      <c r="BC33" s="1727">
        <v>85.748970301721485</v>
      </c>
      <c r="BD33" s="1728"/>
      <c r="BE33" s="1727">
        <v>255.56725066745071</v>
      </c>
      <c r="BF33" s="1727">
        <v>1322.6134544567317</v>
      </c>
      <c r="BG33" s="1727">
        <v>52.98322039038149</v>
      </c>
      <c r="BH33" s="1727">
        <v>394.25856737735802</v>
      </c>
      <c r="BI33" s="1727">
        <v>145.25671348862278</v>
      </c>
      <c r="BJ33" s="1727">
        <v>2170.6792063805447</v>
      </c>
    </row>
    <row r="34" spans="1:64">
      <c r="A34" s="1654" t="s">
        <v>1584</v>
      </c>
      <c r="B34" s="1729">
        <v>232.62090075211714</v>
      </c>
      <c r="C34" s="1727">
        <v>584.45546269304543</v>
      </c>
      <c r="D34" s="1727">
        <v>17.843115048599763</v>
      </c>
      <c r="E34" s="1727">
        <v>324.32802827368141</v>
      </c>
      <c r="F34" s="1727">
        <v>80.791059821690283</v>
      </c>
      <c r="G34" s="1727">
        <v>1240.038566589134</v>
      </c>
      <c r="H34" s="1727"/>
      <c r="I34" s="1728"/>
      <c r="J34" s="1727">
        <v>4.017800534819064</v>
      </c>
      <c r="K34" s="1727">
        <v>4.235551757266748</v>
      </c>
      <c r="L34" s="1727">
        <v>0.12395902383686351</v>
      </c>
      <c r="M34" s="1727">
        <v>5.6017551356805582</v>
      </c>
      <c r="N34" s="1727">
        <v>1.3954135776736818</v>
      </c>
      <c r="O34" s="1727">
        <v>15.374480029276917</v>
      </c>
      <c r="P34" s="1727"/>
      <c r="Q34" s="1728"/>
      <c r="R34" s="1727">
        <v>72.681528616435656</v>
      </c>
      <c r="S34" s="1727">
        <v>76.704159831871607</v>
      </c>
      <c r="T34" s="1727">
        <v>2.2424038376684012</v>
      </c>
      <c r="U34" s="1727">
        <v>101.33507690783536</v>
      </c>
      <c r="V34" s="1727">
        <v>25.242863850138814</v>
      </c>
      <c r="W34" s="1727">
        <v>278.20603304394984</v>
      </c>
      <c r="X34" s="1727"/>
      <c r="Y34" s="1728"/>
      <c r="Z34" s="1727">
        <v>36.894977332826805</v>
      </c>
      <c r="AA34" s="1727">
        <v>455.10607239472688</v>
      </c>
      <c r="AB34" s="1727">
        <v>24.351016308562393</v>
      </c>
      <c r="AC34" s="1727">
        <v>59.782581403186022</v>
      </c>
      <c r="AD34" s="1727">
        <v>24.334040329284932</v>
      </c>
      <c r="AE34" s="1727">
        <v>600.46868776858696</v>
      </c>
      <c r="AF34" s="1728"/>
      <c r="AG34" s="1728"/>
      <c r="AH34" s="1727">
        <v>48.796209927036813</v>
      </c>
      <c r="AI34" s="1727">
        <v>912.06465616142543</v>
      </c>
      <c r="AJ34" s="1727">
        <v>59.822705052940627</v>
      </c>
      <c r="AK34" s="1727">
        <v>92.941590475027809</v>
      </c>
      <c r="AL34" s="1727">
        <v>51.343660917430306</v>
      </c>
      <c r="AM34" s="1727">
        <v>1164.9688225338609</v>
      </c>
      <c r="AN34" s="1727"/>
      <c r="AO34" s="1728"/>
      <c r="AP34" s="1727">
        <v>218.30290436497674</v>
      </c>
      <c r="AQ34" s="1727">
        <v>230.13418465811208</v>
      </c>
      <c r="AR34" s="1727">
        <v>6.7351812742623673</v>
      </c>
      <c r="AS34" s="1727">
        <v>304.36538724677155</v>
      </c>
      <c r="AT34" s="1727">
        <v>75.818307593063736</v>
      </c>
      <c r="AU34" s="1727">
        <v>835.35596513718644</v>
      </c>
      <c r="AV34" s="1727"/>
      <c r="AW34" s="1728"/>
      <c r="AX34" s="1727">
        <v>67.229925110191914</v>
      </c>
      <c r="AY34" s="1727">
        <v>85.080941889443039</v>
      </c>
      <c r="AZ34" s="1727">
        <v>3.4074745333648409</v>
      </c>
      <c r="BA34" s="1727">
        <v>93.734264554374349</v>
      </c>
      <c r="BB34" s="1727">
        <v>23.349479276469694</v>
      </c>
      <c r="BC34" s="1727">
        <v>272.80208536384384</v>
      </c>
      <c r="BD34" s="1728"/>
      <c r="BE34" s="1727">
        <v>680.54424663840405</v>
      </c>
      <c r="BF34" s="1727">
        <v>2347.7810293858915</v>
      </c>
      <c r="BG34" s="1727">
        <v>114.52585507923527</v>
      </c>
      <c r="BH34" s="1727">
        <v>982.08868399655705</v>
      </c>
      <c r="BI34" s="1727">
        <v>282.27482536575144</v>
      </c>
      <c r="BJ34" s="1727">
        <v>4407.2146404658397</v>
      </c>
    </row>
    <row r="35" spans="1:64">
      <c r="A35" s="1654" t="s">
        <v>71</v>
      </c>
      <c r="B35" s="1729">
        <v>22.424780171941094</v>
      </c>
      <c r="C35" s="1727">
        <v>34.433368752642522</v>
      </c>
      <c r="D35" s="1727">
        <v>0.72352579601783673</v>
      </c>
      <c r="E35" s="1727">
        <v>31.626394406782836</v>
      </c>
      <c r="F35" s="1727">
        <v>8.2868116120396671</v>
      </c>
      <c r="G35" s="1727">
        <v>97.494880739423962</v>
      </c>
      <c r="H35" s="1727"/>
      <c r="I35" s="1728"/>
      <c r="J35" s="1727">
        <v>10.229561601951161</v>
      </c>
      <c r="K35" s="1727">
        <v>10.783969299552073</v>
      </c>
      <c r="L35" s="1727">
        <v>0.31560712371552119</v>
      </c>
      <c r="M35" s="1727">
        <v>14.262405199782059</v>
      </c>
      <c r="N35" s="1727">
        <v>3.552806822864047</v>
      </c>
      <c r="O35" s="1727">
        <v>39.144350047864862</v>
      </c>
      <c r="P35" s="1727"/>
      <c r="Q35" s="1728"/>
      <c r="R35" s="1727">
        <v>12.940607532290072</v>
      </c>
      <c r="S35" s="1727">
        <v>13.642150498610304</v>
      </c>
      <c r="T35" s="1727">
        <v>0.39924955548617819</v>
      </c>
      <c r="U35" s="1727">
        <v>18.042238302926833</v>
      </c>
      <c r="V35" s="1727">
        <v>4.4943742969353444</v>
      </c>
      <c r="W35" s="1727">
        <v>49.518620186248739</v>
      </c>
      <c r="X35" s="1727"/>
      <c r="Y35" s="1728"/>
      <c r="Z35" s="1727">
        <v>30.892092081500216</v>
      </c>
      <c r="AA35" s="1727">
        <v>81.765973235679269</v>
      </c>
      <c r="AB35" s="1727">
        <v>1.0482687949571865</v>
      </c>
      <c r="AC35" s="1727">
        <v>44.483596153310351</v>
      </c>
      <c r="AD35" s="1727">
        <v>12.680009573672871</v>
      </c>
      <c r="AE35" s="1727">
        <v>170.86993983911987</v>
      </c>
      <c r="AF35" s="1728"/>
      <c r="AG35" s="1728"/>
      <c r="AH35" s="1727">
        <v>56.365230896375763</v>
      </c>
      <c r="AI35" s="1727">
        <v>547.76809872815431</v>
      </c>
      <c r="AJ35" s="1727">
        <v>79.074922805981302</v>
      </c>
      <c r="AK35" s="1727">
        <v>80.906059592250443</v>
      </c>
      <c r="AL35" s="1727">
        <v>22.779445006814505</v>
      </c>
      <c r="AM35" s="1727">
        <v>786.89375702957636</v>
      </c>
      <c r="AN35" s="1727"/>
      <c r="AO35" s="1728"/>
      <c r="AP35" s="1727">
        <v>96.195995116140452</v>
      </c>
      <c r="AQ35" s="1727">
        <v>101.40949323521875</v>
      </c>
      <c r="AR35" s="1727">
        <v>2.9678829370133117</v>
      </c>
      <c r="AS35" s="1727">
        <v>134.11975159140366</v>
      </c>
      <c r="AT35" s="1727">
        <v>33.409622140173902</v>
      </c>
      <c r="AU35" s="1727">
        <v>368.10274501995008</v>
      </c>
      <c r="AV35" s="1727"/>
      <c r="AW35" s="1728"/>
      <c r="AX35" s="1727">
        <v>44.322742784053965</v>
      </c>
      <c r="AY35" s="1727">
        <v>48.590346378418836</v>
      </c>
      <c r="AZ35" s="1727">
        <v>10.949030441719549</v>
      </c>
      <c r="BA35" s="1727">
        <v>61.79628626815439</v>
      </c>
      <c r="BB35" s="1727">
        <v>15.39363553382382</v>
      </c>
      <c r="BC35" s="1727">
        <v>181.05204140617056</v>
      </c>
      <c r="BD35" s="1728"/>
      <c r="BE35" s="1727">
        <v>273.37101018425273</v>
      </c>
      <c r="BF35" s="1727">
        <v>838.39340012827608</v>
      </c>
      <c r="BG35" s="1727">
        <v>95.478487454890882</v>
      </c>
      <c r="BH35" s="1727">
        <v>385.2367315146106</v>
      </c>
      <c r="BI35" s="1727">
        <v>100.59670498632416</v>
      </c>
      <c r="BJ35" s="1727">
        <v>1693.0763342683542</v>
      </c>
    </row>
    <row r="36" spans="1:64">
      <c r="A36" s="1654" t="s">
        <v>1585</v>
      </c>
      <c r="B36" s="1729">
        <v>294.94552702251264</v>
      </c>
      <c r="C36" s="1727">
        <v>374.20497138795832</v>
      </c>
      <c r="D36" s="1727">
        <v>9.0997946010294886</v>
      </c>
      <c r="E36" s="1727">
        <v>411.22315715425981</v>
      </c>
      <c r="F36" s="1727">
        <v>102.43689041170094</v>
      </c>
      <c r="G36" s="1727">
        <v>1191.9103405774613</v>
      </c>
      <c r="H36" s="1727"/>
      <c r="I36" s="1728"/>
      <c r="J36" s="1727">
        <v>83.391383461549395</v>
      </c>
      <c r="K36" s="1727">
        <v>87.910914865109646</v>
      </c>
      <c r="L36" s="1727">
        <v>2.5728291886856307</v>
      </c>
      <c r="M36" s="1727">
        <v>116.26712339971301</v>
      </c>
      <c r="N36" s="1727">
        <v>28.962480276159077</v>
      </c>
      <c r="O36" s="1727">
        <v>319.10473119121673</v>
      </c>
      <c r="P36" s="1727"/>
      <c r="Q36" s="1728"/>
      <c r="R36" s="1727">
        <v>192.40491493207497</v>
      </c>
      <c r="S36" s="1727">
        <v>235.59580926488664</v>
      </c>
      <c r="T36" s="1727">
        <v>5.9361646327892785</v>
      </c>
      <c r="U36" s="1727">
        <v>268.25752324199669</v>
      </c>
      <c r="V36" s="1727">
        <v>66.823733129762729</v>
      </c>
      <c r="W36" s="1727">
        <v>769.01814520151038</v>
      </c>
      <c r="X36" s="1727"/>
      <c r="Y36" s="1728"/>
      <c r="Z36" s="1727">
        <v>56.548007203069453</v>
      </c>
      <c r="AA36" s="1727">
        <v>171.77968453038429</v>
      </c>
      <c r="AB36" s="1727">
        <v>1.7446450395099278</v>
      </c>
      <c r="AC36" s="1727">
        <v>78.841168698425861</v>
      </c>
      <c r="AD36" s="1727">
        <v>19.639565567708246</v>
      </c>
      <c r="AE36" s="1727">
        <v>328.55307103909774</v>
      </c>
      <c r="AF36" s="1728"/>
      <c r="AG36" s="1728"/>
      <c r="AH36" s="1727">
        <v>278.35258225283457</v>
      </c>
      <c r="AI36" s="1727">
        <v>1185.0799296386922</v>
      </c>
      <c r="AJ36" s="1727">
        <v>96.873476787030214</v>
      </c>
      <c r="AK36" s="1727">
        <v>388.08870516390135</v>
      </c>
      <c r="AL36" s="1727">
        <v>96.674030801189943</v>
      </c>
      <c r="AM36" s="1727">
        <v>2045.0687246436482</v>
      </c>
      <c r="AN36" s="1727"/>
      <c r="AO36" s="1728"/>
      <c r="AP36" s="1727">
        <v>841.32414629736388</v>
      </c>
      <c r="AQ36" s="1727">
        <v>886.9210742044022</v>
      </c>
      <c r="AR36" s="1727">
        <v>25.956918219709557</v>
      </c>
      <c r="AS36" s="1727">
        <v>1173.0029443847336</v>
      </c>
      <c r="AT36" s="1727">
        <v>292.19846201770935</v>
      </c>
      <c r="AU36" s="1727">
        <v>3219.4035451239188</v>
      </c>
      <c r="AV36" s="1727"/>
      <c r="AW36" s="1728"/>
      <c r="AX36" s="1727">
        <v>193.06617455370753</v>
      </c>
      <c r="AY36" s="1727">
        <v>212.18501440667362</v>
      </c>
      <c r="AZ36" s="1727">
        <v>7.7330178283072577</v>
      </c>
      <c r="BA36" s="1727">
        <v>269.17947405797099</v>
      </c>
      <c r="BB36" s="1727">
        <v>67.053393772792887</v>
      </c>
      <c r="BC36" s="1727">
        <v>749.21707461945232</v>
      </c>
      <c r="BD36" s="1728"/>
      <c r="BE36" s="1727">
        <v>1940.0327357231124</v>
      </c>
      <c r="BF36" s="1727">
        <v>3153.6773982981072</v>
      </c>
      <c r="BG36" s="1727">
        <v>149.91684629706134</v>
      </c>
      <c r="BH36" s="1727">
        <v>2704.8600961010015</v>
      </c>
      <c r="BI36" s="1727">
        <v>673.78855597702318</v>
      </c>
      <c r="BJ36" s="1727">
        <v>8622.2756323963058</v>
      </c>
    </row>
    <row r="37" spans="1:64">
      <c r="A37" s="1654" t="s">
        <v>1586</v>
      </c>
      <c r="B37" s="1729">
        <v>26.540094036406185</v>
      </c>
      <c r="C37" s="1727">
        <v>76.291193353566413</v>
      </c>
      <c r="D37" s="1727">
        <v>0.8188271470374594</v>
      </c>
      <c r="E37" s="1727">
        <v>37.003108238318376</v>
      </c>
      <c r="F37" s="1727">
        <v>9.2175824185869608</v>
      </c>
      <c r="G37" s="1727">
        <v>149.8708051939154</v>
      </c>
      <c r="H37" s="1727"/>
      <c r="I37" s="1728"/>
      <c r="J37" s="1727">
        <v>7.9721667369676723</v>
      </c>
      <c r="K37" s="1727">
        <v>8.4042312552252092</v>
      </c>
      <c r="L37" s="1727">
        <v>0.24596094256424533</v>
      </c>
      <c r="M37" s="1727">
        <v>11.115067951804503</v>
      </c>
      <c r="N37" s="1727">
        <v>2.7687959150376673</v>
      </c>
      <c r="O37" s="1727">
        <v>30.506222801599296</v>
      </c>
      <c r="P37" s="1727"/>
      <c r="Q37" s="1728"/>
      <c r="R37" s="1727">
        <v>31.98158297676698</v>
      </c>
      <c r="S37" s="1727">
        <v>33.714876784822252</v>
      </c>
      <c r="T37" s="1727">
        <v>0.98671045817266223</v>
      </c>
      <c r="U37" s="1727">
        <v>44.589818517550235</v>
      </c>
      <c r="V37" s="1727">
        <v>11.107454124346633</v>
      </c>
      <c r="W37" s="1727">
        <v>122.38044286165878</v>
      </c>
      <c r="X37" s="1727"/>
      <c r="Y37" s="1728"/>
      <c r="Z37" s="1727">
        <v>2.8584294875795306</v>
      </c>
      <c r="AA37" s="1727">
        <v>160.88513082708238</v>
      </c>
      <c r="AB37" s="1727">
        <v>3.5846070983935627</v>
      </c>
      <c r="AC37" s="1727">
        <v>3.9853203072836143</v>
      </c>
      <c r="AD37" s="1727">
        <v>0.99275493724103614</v>
      </c>
      <c r="AE37" s="1727">
        <v>172.30624265758016</v>
      </c>
      <c r="AF37" s="1728"/>
      <c r="AG37" s="1728"/>
      <c r="AH37" s="1727">
        <v>67.799724962504442</v>
      </c>
      <c r="AI37" s="1727">
        <v>362.87501183641922</v>
      </c>
      <c r="AJ37" s="1727">
        <v>7.3031478209654654</v>
      </c>
      <c r="AK37" s="1727">
        <v>94.528699027001906</v>
      </c>
      <c r="AL37" s="1727">
        <v>23.547375225654527</v>
      </c>
      <c r="AM37" s="1727">
        <v>556.05395887254554</v>
      </c>
      <c r="AN37" s="1727"/>
      <c r="AO37" s="1728"/>
      <c r="AP37" s="1727">
        <v>104.60192754058254</v>
      </c>
      <c r="AQ37" s="1727">
        <v>110.27099881352257</v>
      </c>
      <c r="AR37" s="1727">
        <v>3.2272266174032107</v>
      </c>
      <c r="AS37" s="1727">
        <v>145.83959052335868</v>
      </c>
      <c r="AT37" s="1727">
        <v>36.329068274052766</v>
      </c>
      <c r="AU37" s="1727">
        <v>400.26881176891976</v>
      </c>
      <c r="AV37" s="1727"/>
      <c r="AW37" s="1728"/>
      <c r="AX37" s="1727">
        <v>70.351229840687083</v>
      </c>
      <c r="AY37" s="1727">
        <v>137.85886316441585</v>
      </c>
      <c r="AZ37" s="1727">
        <v>2.1705083916434682</v>
      </c>
      <c r="BA37" s="1727">
        <v>98.086094530140613</v>
      </c>
      <c r="BB37" s="1727">
        <v>24.433532843401235</v>
      </c>
      <c r="BC37" s="1727">
        <v>332.90022877028821</v>
      </c>
      <c r="BD37" s="1728"/>
      <c r="BE37" s="1727">
        <v>312.10515558149444</v>
      </c>
      <c r="BF37" s="1727">
        <v>890.30030603505384</v>
      </c>
      <c r="BG37" s="1727">
        <v>18.336988476180075</v>
      </c>
      <c r="BH37" s="1727">
        <v>435.14769909545794</v>
      </c>
      <c r="BI37" s="1727">
        <v>108.39656373832084</v>
      </c>
      <c r="BJ37" s="1727">
        <v>1764.2867129265071</v>
      </c>
    </row>
    <row r="38" spans="1:64">
      <c r="A38" s="1656" t="s">
        <v>1587</v>
      </c>
      <c r="B38" s="1731">
        <v>44.376876954421888</v>
      </c>
      <c r="C38" s="1732">
        <v>145.74312083865544</v>
      </c>
      <c r="D38" s="1732">
        <v>32.132397762714284</v>
      </c>
      <c r="E38" s="1732">
        <v>61.871761982851112</v>
      </c>
      <c r="F38" s="1732">
        <v>15.412436754962815</v>
      </c>
      <c r="G38" s="1732">
        <v>299.53659429360556</v>
      </c>
      <c r="H38" s="1732"/>
      <c r="I38" s="1733"/>
      <c r="J38" s="1732">
        <v>24.586750441164678</v>
      </c>
      <c r="K38" s="1732">
        <v>25.919269295244831</v>
      </c>
      <c r="L38" s="1732">
        <v>0.75856169503561421</v>
      </c>
      <c r="M38" s="1732">
        <v>34.279689685912416</v>
      </c>
      <c r="N38" s="1732">
        <v>8.5391708968998419</v>
      </c>
      <c r="O38" s="1732">
        <v>94.083442014257386</v>
      </c>
      <c r="P38" s="1732"/>
      <c r="Q38" s="1733"/>
      <c r="R38" s="1732">
        <v>38.101890878661578</v>
      </c>
      <c r="S38" s="1732">
        <v>40.166884709115742</v>
      </c>
      <c r="T38" s="1732">
        <v>1.1755370030758083</v>
      </c>
      <c r="U38" s="1732">
        <v>53.122961445943105</v>
      </c>
      <c r="V38" s="1732">
        <v>13.233084969341245</v>
      </c>
      <c r="W38" s="1732">
        <v>145.80035900613746</v>
      </c>
      <c r="X38" s="1732"/>
      <c r="Y38" s="1733"/>
      <c r="Z38" s="1732">
        <v>6.3432729492383668</v>
      </c>
      <c r="AA38" s="1732">
        <v>44.776642475705287</v>
      </c>
      <c r="AB38" s="1732">
        <v>86.31857759579519</v>
      </c>
      <c r="AC38" s="1732">
        <v>8.8440084350826993</v>
      </c>
      <c r="AD38" s="1732">
        <v>2.2030683513401468</v>
      </c>
      <c r="AE38" s="1732">
        <v>148.48556980716168</v>
      </c>
      <c r="AF38" s="1733"/>
      <c r="AG38" s="1733"/>
      <c r="AH38" s="1732">
        <v>98.519043693736052</v>
      </c>
      <c r="AI38" s="1732">
        <v>1105.213294097779</v>
      </c>
      <c r="AJ38" s="1732">
        <v>401.53309795918983</v>
      </c>
      <c r="AK38" s="1732">
        <v>137.35862549447751</v>
      </c>
      <c r="AL38" s="1732">
        <v>34.216435096337349</v>
      </c>
      <c r="AM38" s="1732">
        <v>1776.8404963415198</v>
      </c>
      <c r="AN38" s="1732"/>
      <c r="AO38" s="1733"/>
      <c r="AP38" s="1732">
        <v>299.61880975707203</v>
      </c>
      <c r="AQ38" s="1732">
        <v>315.8571375504801</v>
      </c>
      <c r="AR38" s="1732">
        <v>9.2439768621620058</v>
      </c>
      <c r="AS38" s="1732">
        <v>417.7388080264065</v>
      </c>
      <c r="AT38" s="1732">
        <v>104.05995808855509</v>
      </c>
      <c r="AU38" s="1732">
        <v>1146.5186902846756</v>
      </c>
      <c r="AV38" s="1732"/>
      <c r="AW38" s="1733"/>
      <c r="AX38" s="1732">
        <v>182.83021960274297</v>
      </c>
      <c r="AY38" s="1732">
        <v>192.73900015913478</v>
      </c>
      <c r="AZ38" s="1732">
        <v>6.1497270197210208</v>
      </c>
      <c r="BA38" s="1732">
        <v>254.90815503198985</v>
      </c>
      <c r="BB38" s="1732">
        <v>63.498366489768408</v>
      </c>
      <c r="BC38" s="1732">
        <v>700.12546830335702</v>
      </c>
      <c r="BD38" s="1733"/>
      <c r="BE38" s="1732">
        <v>694.37686427703761</v>
      </c>
      <c r="BF38" s="1732">
        <v>1870.4153491261152</v>
      </c>
      <c r="BG38" s="1732">
        <v>537.31187589769377</v>
      </c>
      <c r="BH38" s="1732">
        <v>968.12401010266319</v>
      </c>
      <c r="BI38" s="1732">
        <v>241.1625206472049</v>
      </c>
      <c r="BJ38" s="1732">
        <v>4311.3906200507145</v>
      </c>
    </row>
    <row r="39" spans="1:64" ht="13.5" thickBot="1">
      <c r="A39" s="1657" t="s">
        <v>15</v>
      </c>
      <c r="B39" s="1735">
        <v>790.67843094015973</v>
      </c>
      <c r="C39" s="1736">
        <v>1645.1283052558533</v>
      </c>
      <c r="D39" s="1736">
        <v>74.65422669119458</v>
      </c>
      <c r="E39" s="1736">
        <v>1103.4638371431838</v>
      </c>
      <c r="F39" s="1736">
        <v>276.16744093049977</v>
      </c>
      <c r="G39" s="1736">
        <v>3890.0922409608911</v>
      </c>
      <c r="H39" s="1736"/>
      <c r="I39" s="1736"/>
      <c r="J39" s="1736">
        <v>360.48331250838885</v>
      </c>
      <c r="K39" s="1736">
        <v>380.02029083532</v>
      </c>
      <c r="L39" s="1736">
        <v>11.121796400983165</v>
      </c>
      <c r="M39" s="1736">
        <v>502.59818268005313</v>
      </c>
      <c r="N39" s="1736">
        <v>125.19867635032901</v>
      </c>
      <c r="O39" s="1736">
        <v>1379.4222587750739</v>
      </c>
      <c r="P39" s="1736"/>
      <c r="Q39" s="1736"/>
      <c r="R39" s="1736">
        <v>524.79379400431731</v>
      </c>
      <c r="S39" s="1736">
        <v>586.20925645258967</v>
      </c>
      <c r="T39" s="1736">
        <v>16.191178695073965</v>
      </c>
      <c r="U39" s="1736">
        <v>731.6854844486096</v>
      </c>
      <c r="V39" s="1736">
        <v>182.2649928203785</v>
      </c>
      <c r="W39" s="1736">
        <v>2041.144706420969</v>
      </c>
      <c r="X39" s="1736"/>
      <c r="Y39" s="1736"/>
      <c r="Z39" s="1736">
        <v>209.95648093503362</v>
      </c>
      <c r="AA39" s="1736">
        <v>1643.2160401650281</v>
      </c>
      <c r="AB39" s="1736">
        <v>132.69695759157014</v>
      </c>
      <c r="AC39" s="1736">
        <v>310.76491316274104</v>
      </c>
      <c r="AD39" s="1736">
        <v>98.411776333057503</v>
      </c>
      <c r="AE39" s="1736">
        <v>2395.0461681874299</v>
      </c>
      <c r="AF39" s="1736"/>
      <c r="AG39" s="1736"/>
      <c r="AH39" s="1736">
        <v>845.70660682062328</v>
      </c>
      <c r="AI39" s="1736">
        <v>8163.7442700141892</v>
      </c>
      <c r="AJ39" s="1736">
        <v>1163.9329693199757</v>
      </c>
      <c r="AK39" s="1736">
        <v>1300.1113697963324</v>
      </c>
      <c r="AL39" s="1736">
        <v>470.1885003498918</v>
      </c>
      <c r="AM39" s="1736">
        <v>11943.683716301013</v>
      </c>
      <c r="AN39" s="1736"/>
      <c r="AO39" s="1736"/>
      <c r="AP39" s="1736">
        <v>2418.914356219891</v>
      </c>
      <c r="AQ39" s="1736">
        <v>2550.0113466001894</v>
      </c>
      <c r="AR39" s="1736">
        <v>74.629454534505882</v>
      </c>
      <c r="AS39" s="1736">
        <v>3372.5332555207146</v>
      </c>
      <c r="AT39" s="1736">
        <v>840.10789153101507</v>
      </c>
      <c r="AU39" s="1736">
        <v>9256.1963044063177</v>
      </c>
      <c r="AV39" s="1736"/>
      <c r="AW39" s="1736"/>
      <c r="AX39" s="1736">
        <v>777.7765508936468</v>
      </c>
      <c r="AY39" s="1736">
        <v>974.00359397434113</v>
      </c>
      <c r="AZ39" s="1736">
        <v>38.669622083618833</v>
      </c>
      <c r="BA39" s="1736">
        <v>1084.4027100455858</v>
      </c>
      <c r="BB39" s="1736">
        <v>270.12788467411457</v>
      </c>
      <c r="BC39" s="1736">
        <v>3144.9803616713075</v>
      </c>
      <c r="BD39" s="1736"/>
      <c r="BE39" s="1736">
        <v>5928.3095323220605</v>
      </c>
      <c r="BF39" s="1736">
        <v>15942.333103297509</v>
      </c>
      <c r="BG39" s="1736">
        <v>1511.8962053169225</v>
      </c>
      <c r="BH39" s="1736">
        <v>8405.5597527972186</v>
      </c>
      <c r="BI39" s="1736">
        <v>2262.467162989286</v>
      </c>
      <c r="BJ39" s="1736">
        <v>34050.565756722994</v>
      </c>
      <c r="BL39" s="1712"/>
    </row>
    <row r="40" spans="1:64" ht="13.5" thickTop="1">
      <c r="BE40" s="1737"/>
      <c r="BF40" s="1737"/>
      <c r="BG40" s="1737"/>
      <c r="BH40" s="1737"/>
      <c r="BI40" s="1737"/>
      <c r="BJ40" s="1737"/>
    </row>
    <row r="41" spans="1:64">
      <c r="BE41" s="1712"/>
      <c r="BF41" s="1712"/>
      <c r="BG41" s="1712"/>
      <c r="BH41" s="1712"/>
      <c r="BI41" s="1712"/>
      <c r="BJ41" s="1712"/>
    </row>
    <row r="42" spans="1:64">
      <c r="BE42" s="1712"/>
      <c r="BF42" s="1712"/>
      <c r="BG42" s="1712"/>
      <c r="BH42" s="1712"/>
      <c r="BI42" s="1712"/>
      <c r="BJ42" s="1712"/>
    </row>
    <row r="49" spans="1:63" ht="13.5" thickBot="1"/>
    <row r="50" spans="1:63" s="25" customFormat="1" ht="13.5" thickTop="1">
      <c r="A50" s="1641"/>
      <c r="B50" s="2492" t="s">
        <v>1574</v>
      </c>
      <c r="C50" s="2492"/>
      <c r="D50" s="2492"/>
      <c r="E50" s="2492"/>
      <c r="F50" s="2492"/>
      <c r="G50" s="2492"/>
      <c r="H50" s="1745"/>
      <c r="I50" s="1745"/>
      <c r="J50" s="2492" t="s">
        <v>68</v>
      </c>
      <c r="K50" s="2492"/>
      <c r="L50" s="2492"/>
      <c r="M50" s="2492"/>
      <c r="N50" s="2492"/>
      <c r="O50" s="2492"/>
      <c r="P50" s="1745"/>
      <c r="Q50" s="1745"/>
      <c r="R50" s="2492" t="s">
        <v>1575</v>
      </c>
      <c r="S50" s="2492"/>
      <c r="T50" s="2492"/>
      <c r="U50" s="2492"/>
      <c r="V50" s="2492"/>
      <c r="W50" s="2492"/>
      <c r="X50" s="1745"/>
      <c r="Y50" s="1745"/>
      <c r="Z50" s="2492" t="s">
        <v>1576</v>
      </c>
      <c r="AA50" s="2492"/>
      <c r="AB50" s="2492"/>
      <c r="AC50" s="2492"/>
      <c r="AD50" s="2492"/>
      <c r="AE50" s="2492"/>
      <c r="AF50" s="1745"/>
      <c r="AG50" s="1745"/>
      <c r="AH50" s="2492" t="s">
        <v>526</v>
      </c>
      <c r="AI50" s="2492"/>
      <c r="AJ50" s="2492"/>
      <c r="AK50" s="2492"/>
      <c r="AL50" s="2492"/>
      <c r="AM50" s="2492"/>
      <c r="AN50" s="1745"/>
      <c r="AO50" s="1745"/>
      <c r="AP50" s="2492" t="s">
        <v>70</v>
      </c>
      <c r="AQ50" s="2492"/>
      <c r="AR50" s="2492"/>
      <c r="AS50" s="2492"/>
      <c r="AT50" s="2492"/>
      <c r="AU50" s="2492"/>
      <c r="AV50" s="1745"/>
      <c r="AW50" s="1745"/>
      <c r="AX50" s="2492" t="s">
        <v>71</v>
      </c>
      <c r="AY50" s="2492"/>
      <c r="AZ50" s="2492"/>
      <c r="BA50" s="2492"/>
      <c r="BB50" s="2492"/>
      <c r="BC50" s="2492"/>
      <c r="BD50" s="1745"/>
      <c r="BE50" s="2492" t="s">
        <v>15</v>
      </c>
      <c r="BF50" s="2492"/>
      <c r="BG50" s="2492"/>
      <c r="BH50" s="2492"/>
      <c r="BI50" s="2492"/>
      <c r="BJ50" s="2492"/>
      <c r="BK50" s="420"/>
    </row>
    <row r="51" spans="1:63" ht="25.5">
      <c r="A51" s="1646">
        <v>2013</v>
      </c>
      <c r="B51" s="1720" t="s">
        <v>50</v>
      </c>
      <c r="C51" s="1721" t="s">
        <v>953</v>
      </c>
      <c r="D51" s="1721" t="s">
        <v>58</v>
      </c>
      <c r="E51" s="1721" t="s">
        <v>59</v>
      </c>
      <c r="F51" s="1721" t="s">
        <v>14</v>
      </c>
      <c r="G51" s="1721" t="s">
        <v>1578</v>
      </c>
      <c r="H51" s="1722"/>
      <c r="I51" s="1722"/>
      <c r="J51" s="1721" t="s">
        <v>50</v>
      </c>
      <c r="K51" s="1721" t="s">
        <v>953</v>
      </c>
      <c r="L51" s="1721" t="s">
        <v>58</v>
      </c>
      <c r="M51" s="1721" t="s">
        <v>59</v>
      </c>
      <c r="N51" s="1721" t="s">
        <v>14</v>
      </c>
      <c r="O51" s="1721" t="s">
        <v>1578</v>
      </c>
      <c r="P51" s="1722"/>
      <c r="Q51" s="1722"/>
      <c r="R51" s="1721" t="s">
        <v>50</v>
      </c>
      <c r="S51" s="1721" t="s">
        <v>953</v>
      </c>
      <c r="T51" s="1721" t="s">
        <v>58</v>
      </c>
      <c r="U51" s="1721" t="s">
        <v>59</v>
      </c>
      <c r="V51" s="1721" t="s">
        <v>14</v>
      </c>
      <c r="W51" s="1721" t="s">
        <v>1578</v>
      </c>
      <c r="X51" s="1718"/>
      <c r="Y51" s="1718"/>
      <c r="Z51" s="1721" t="s">
        <v>50</v>
      </c>
      <c r="AA51" s="1721" t="s">
        <v>953</v>
      </c>
      <c r="AB51" s="1721" t="s">
        <v>58</v>
      </c>
      <c r="AC51" s="1721" t="s">
        <v>59</v>
      </c>
      <c r="AD51" s="1721" t="s">
        <v>14</v>
      </c>
      <c r="AE51" s="1721" t="s">
        <v>1578</v>
      </c>
      <c r="AF51" s="1722"/>
      <c r="AG51" s="1722"/>
      <c r="AH51" s="1721" t="s">
        <v>50</v>
      </c>
      <c r="AI51" s="1721" t="s">
        <v>953</v>
      </c>
      <c r="AJ51" s="1721" t="s">
        <v>58</v>
      </c>
      <c r="AK51" s="1721" t="s">
        <v>59</v>
      </c>
      <c r="AL51" s="1721" t="s">
        <v>14</v>
      </c>
      <c r="AM51" s="1721" t="s">
        <v>1578</v>
      </c>
      <c r="AN51" s="1722"/>
      <c r="AO51" s="1722"/>
      <c r="AP51" s="1721" t="s">
        <v>50</v>
      </c>
      <c r="AQ51" s="1721" t="s">
        <v>953</v>
      </c>
      <c r="AR51" s="1721" t="s">
        <v>58</v>
      </c>
      <c r="AS51" s="1721" t="s">
        <v>59</v>
      </c>
      <c r="AT51" s="1721" t="s">
        <v>14</v>
      </c>
      <c r="AU51" s="1721" t="s">
        <v>1578</v>
      </c>
      <c r="AV51" s="1722"/>
      <c r="AW51" s="1722"/>
      <c r="AX51" s="1721" t="s">
        <v>50</v>
      </c>
      <c r="AY51" s="1721" t="s">
        <v>953</v>
      </c>
      <c r="AZ51" s="1721" t="s">
        <v>58</v>
      </c>
      <c r="BA51" s="1721" t="s">
        <v>59</v>
      </c>
      <c r="BB51" s="1721" t="s">
        <v>14</v>
      </c>
      <c r="BC51" s="1721" t="s">
        <v>1578</v>
      </c>
      <c r="BD51" s="1722"/>
      <c r="BE51" s="1721" t="s">
        <v>50</v>
      </c>
      <c r="BF51" s="1721" t="s">
        <v>953</v>
      </c>
      <c r="BG51" s="1721" t="s">
        <v>58</v>
      </c>
      <c r="BH51" s="1721" t="s">
        <v>59</v>
      </c>
      <c r="BI51" s="1721" t="s">
        <v>14</v>
      </c>
      <c r="BJ51" s="1721" t="s">
        <v>1578</v>
      </c>
    </row>
    <row r="52" spans="1:63">
      <c r="A52" s="1651" t="s">
        <v>1579</v>
      </c>
      <c r="B52" s="1725">
        <v>18.827057131734854</v>
      </c>
      <c r="C52" s="1726">
        <v>44.000820925691386</v>
      </c>
      <c r="D52" s="1726">
        <v>0.60730980518167188</v>
      </c>
      <c r="E52" s="1726">
        <v>32.721727489882497</v>
      </c>
      <c r="F52" s="1726">
        <v>5.1578678823987554</v>
      </c>
      <c r="G52" s="1727">
        <v>101.31478323488918</v>
      </c>
      <c r="H52" s="1727"/>
      <c r="I52" s="1728"/>
      <c r="J52" s="1726">
        <v>84.853772349752774</v>
      </c>
      <c r="K52" s="1726">
        <v>82.297561766664415</v>
      </c>
      <c r="L52" s="1726">
        <v>2.7371525774888714</v>
      </c>
      <c r="M52" s="1726">
        <v>147.47721834003298</v>
      </c>
      <c r="N52" s="1726">
        <v>23.246572421849127</v>
      </c>
      <c r="O52" s="1727">
        <v>340.61227745578816</v>
      </c>
      <c r="P52" s="1727"/>
      <c r="Q52" s="1728"/>
      <c r="R52" s="1726">
        <v>122.09031821823173</v>
      </c>
      <c r="S52" s="1726">
        <v>118.41236077591917</v>
      </c>
      <c r="T52" s="1726">
        <v>3.9383025638511069</v>
      </c>
      <c r="U52" s="1726">
        <v>212.19493274687309</v>
      </c>
      <c r="V52" s="1726">
        <v>33.447910987012222</v>
      </c>
      <c r="W52" s="1727">
        <v>490.08382529188731</v>
      </c>
      <c r="X52" s="1727"/>
      <c r="Y52" s="1728"/>
      <c r="Z52" s="1726">
        <v>12.305607395501514</v>
      </c>
      <c r="AA52" s="1726">
        <v>122.20539234181427</v>
      </c>
      <c r="AB52" s="1726">
        <v>0.39694552248461373</v>
      </c>
      <c r="AC52" s="1726">
        <v>21.387343171884201</v>
      </c>
      <c r="AD52" s="1726">
        <v>3.3712489803666532</v>
      </c>
      <c r="AE52" s="1727">
        <v>159.66653741205124</v>
      </c>
      <c r="AF52" s="1728"/>
      <c r="AG52" s="1728"/>
      <c r="AH52" s="1726">
        <v>112.43195937004867</v>
      </c>
      <c r="AI52" s="1726">
        <v>990.45360957868365</v>
      </c>
      <c r="AJ52" s="1726">
        <v>123.97301516637881</v>
      </c>
      <c r="AK52" s="1726">
        <v>195.40855004147258</v>
      </c>
      <c r="AL52" s="1726">
        <v>30.801903246601505</v>
      </c>
      <c r="AM52" s="1727">
        <v>1453.0690374031853</v>
      </c>
      <c r="AN52" s="1727"/>
      <c r="AO52" s="1728"/>
      <c r="AP52" s="1726">
        <v>183.8861628383066</v>
      </c>
      <c r="AQ52" s="1726">
        <v>178.34661235617463</v>
      </c>
      <c r="AR52" s="1726">
        <v>5.9316689245445868</v>
      </c>
      <c r="AS52" s="1726">
        <v>319.59710258768263</v>
      </c>
      <c r="AT52" s="1726">
        <v>50.377524574593536</v>
      </c>
      <c r="AU52" s="1727">
        <v>738.13907128130199</v>
      </c>
      <c r="AV52" s="1727"/>
      <c r="AW52" s="1728"/>
      <c r="AX52" s="1726">
        <v>34.841754056196606</v>
      </c>
      <c r="AY52" s="1726">
        <v>33.792150037594944</v>
      </c>
      <c r="AZ52" s="1726">
        <v>1.1239004970346465</v>
      </c>
      <c r="BA52" s="1726">
        <v>60.555527798056801</v>
      </c>
      <c r="BB52" s="1726">
        <v>9.5452604703671717</v>
      </c>
      <c r="BC52" s="1727">
        <v>139.85859285925017</v>
      </c>
      <c r="BD52" s="1728"/>
      <c r="BE52" s="1727">
        <v>569.23663135977267</v>
      </c>
      <c r="BF52" s="1727">
        <v>1569.5085077825424</v>
      </c>
      <c r="BG52" s="1727">
        <v>138.70829505696432</v>
      </c>
      <c r="BH52" s="1727">
        <v>989.34240217588467</v>
      </c>
      <c r="BI52" s="1727">
        <v>155.94828856318898</v>
      </c>
      <c r="BJ52" s="1727">
        <v>3422.7441249383533</v>
      </c>
    </row>
    <row r="53" spans="1:63">
      <c r="A53" s="1654" t="s">
        <v>1580</v>
      </c>
      <c r="B53" s="1729">
        <v>23.661353312868542</v>
      </c>
      <c r="C53" s="1727">
        <v>26.121472105630286</v>
      </c>
      <c r="D53" s="1727">
        <v>0.76384484674254238</v>
      </c>
      <c r="E53" s="1727">
        <v>41.123811848451595</v>
      </c>
      <c r="F53" s="1727">
        <v>6.4822735413502333</v>
      </c>
      <c r="G53" s="1727">
        <v>98.152755655043208</v>
      </c>
      <c r="H53" s="1727"/>
      <c r="I53" s="1728"/>
      <c r="J53" s="1727">
        <v>5.9691133484256724</v>
      </c>
      <c r="K53" s="1727">
        <v>5.7892944636504913</v>
      </c>
      <c r="L53" s="1727">
        <v>0.19254740873066395</v>
      </c>
      <c r="M53" s="1727">
        <v>10.374414810383421</v>
      </c>
      <c r="N53" s="1727">
        <v>1.6353006107548504</v>
      </c>
      <c r="O53" s="1727">
        <v>23.9606706419451</v>
      </c>
      <c r="P53" s="1727"/>
      <c r="Q53" s="1728"/>
      <c r="R53" s="1727">
        <v>21.262188537137895</v>
      </c>
      <c r="S53" s="1727">
        <v>20.621667440041257</v>
      </c>
      <c r="T53" s="1727">
        <v>0.68586054038469491</v>
      </c>
      <c r="U53" s="1727">
        <v>36.954024959004286</v>
      </c>
      <c r="V53" s="1727">
        <v>5.8249974277899801</v>
      </c>
      <c r="W53" s="1727">
        <v>85.348738904358115</v>
      </c>
      <c r="X53" s="1727"/>
      <c r="Y53" s="1728"/>
      <c r="Z53" s="1727">
        <v>6.5957481372193909</v>
      </c>
      <c r="AA53" s="1727">
        <v>28.086670635674324</v>
      </c>
      <c r="AB53" s="1727">
        <v>0.92828027985796902</v>
      </c>
      <c r="AC53" s="1727">
        <v>14.727191888131884</v>
      </c>
      <c r="AD53" s="1727">
        <v>5.3536292927486926</v>
      </c>
      <c r="AE53" s="1727">
        <v>55.691520233632261</v>
      </c>
      <c r="AF53" s="1728"/>
      <c r="AG53" s="1728"/>
      <c r="AH53" s="1727">
        <v>43.078636831774332</v>
      </c>
      <c r="AI53" s="1727">
        <v>112.18059843701872</v>
      </c>
      <c r="AJ53" s="1727">
        <v>5.6818595303097084</v>
      </c>
      <c r="AK53" s="1727">
        <v>82.970744806400219</v>
      </c>
      <c r="AL53" s="1727">
        <v>20.603486540439459</v>
      </c>
      <c r="AM53" s="1727">
        <v>264.51532614594242</v>
      </c>
      <c r="AN53" s="1727"/>
      <c r="AO53" s="1728"/>
      <c r="AP53" s="1727">
        <v>149.82693010127011</v>
      </c>
      <c r="AQ53" s="1727">
        <v>145.31341026884721</v>
      </c>
      <c r="AR53" s="1727">
        <v>4.8330104431135679</v>
      </c>
      <c r="AS53" s="1727">
        <v>260.40160940265201</v>
      </c>
      <c r="AT53" s="1727">
        <v>41.046643948678266</v>
      </c>
      <c r="AU53" s="1727">
        <v>601.42160416456113</v>
      </c>
      <c r="AV53" s="1727"/>
      <c r="AW53" s="1728"/>
      <c r="AX53" s="1727">
        <v>62.586142113231382</v>
      </c>
      <c r="AY53" s="1727">
        <v>60.700741448130842</v>
      </c>
      <c r="AZ53" s="1727">
        <v>2.0323150340093905</v>
      </c>
      <c r="BA53" s="1727">
        <v>108.77571956905757</v>
      </c>
      <c r="BB53" s="1727">
        <v>17.146123795680769</v>
      </c>
      <c r="BC53" s="1727">
        <v>251.24104196010998</v>
      </c>
      <c r="BD53" s="1728"/>
      <c r="BE53" s="1727">
        <v>312.98011238192731</v>
      </c>
      <c r="BF53" s="1727">
        <v>398.81385479899308</v>
      </c>
      <c r="BG53" s="1727">
        <v>15.117718083148535</v>
      </c>
      <c r="BH53" s="1727">
        <v>555.32751728408107</v>
      </c>
      <c r="BI53" s="1727">
        <v>98.092455157442245</v>
      </c>
      <c r="BJ53" s="1727">
        <v>1380.3316577055921</v>
      </c>
    </row>
    <row r="54" spans="1:63" ht="14.25">
      <c r="A54" s="1655" t="s">
        <v>1581</v>
      </c>
      <c r="B54" s="1729">
        <v>57.805043821978956</v>
      </c>
      <c r="C54" s="1727">
        <v>237.2871880568739</v>
      </c>
      <c r="D54" s="1727">
        <v>1.8646339497674418</v>
      </c>
      <c r="E54" s="1727">
        <v>100.46609399698661</v>
      </c>
      <c r="F54" s="1727">
        <v>15.836292251298023</v>
      </c>
      <c r="G54" s="1727">
        <v>413.25925207690494</v>
      </c>
      <c r="H54" s="1727"/>
      <c r="I54" s="1728"/>
      <c r="J54" s="1727">
        <v>65.457367360572093</v>
      </c>
      <c r="K54" s="1727">
        <v>63.485471349885373</v>
      </c>
      <c r="L54" s="1727">
        <v>2.1114771544643984</v>
      </c>
      <c r="M54" s="1727">
        <v>113.76595513525176</v>
      </c>
      <c r="N54" s="1727">
        <v>17.932725779345461</v>
      </c>
      <c r="O54" s="1727">
        <v>262.75299677951909</v>
      </c>
      <c r="P54" s="1727"/>
      <c r="Q54" s="1728"/>
      <c r="R54" s="1727">
        <v>8.7574733605743411</v>
      </c>
      <c r="S54" s="1727">
        <v>8.4936554363323467</v>
      </c>
      <c r="T54" s="1727">
        <v>0.28249234085178565</v>
      </c>
      <c r="U54" s="1727">
        <v>15.220629267735879</v>
      </c>
      <c r="V54" s="1727">
        <v>2.3992008024095703</v>
      </c>
      <c r="W54" s="1727">
        <v>35.153451207903927</v>
      </c>
      <c r="X54" s="1727"/>
      <c r="Y54" s="1728"/>
      <c r="Z54" s="1727">
        <v>37.190642804157442</v>
      </c>
      <c r="AA54" s="1727">
        <v>362.46560349673047</v>
      </c>
      <c r="AB54" s="1727">
        <v>2.7459076705116487</v>
      </c>
      <c r="AC54" s="1727">
        <v>64.715649773834926</v>
      </c>
      <c r="AD54" s="1727">
        <v>10.29326904807569</v>
      </c>
      <c r="AE54" s="1727">
        <v>477.41107279331015</v>
      </c>
      <c r="AF54" s="1728"/>
      <c r="AG54" s="1728"/>
      <c r="AH54" s="1727">
        <v>44.821749430083663</v>
      </c>
      <c r="AI54" s="1727">
        <v>1416.5072673775157</v>
      </c>
      <c r="AJ54" s="1727">
        <v>188.2856217663734</v>
      </c>
      <c r="AK54" s="1727">
        <v>120.96407310604397</v>
      </c>
      <c r="AL54" s="1727">
        <v>70.187457159066668</v>
      </c>
      <c r="AM54" s="1727">
        <v>1840.7661688390835</v>
      </c>
      <c r="AN54" s="1727"/>
      <c r="AO54" s="1728"/>
      <c r="AP54" s="1727">
        <v>274.64896723165862</v>
      </c>
      <c r="AQ54" s="1727">
        <v>266.37519722437975</v>
      </c>
      <c r="AR54" s="1727">
        <v>8.8594308508074384</v>
      </c>
      <c r="AS54" s="1727">
        <v>477.34431346593982</v>
      </c>
      <c r="AT54" s="1727">
        <v>75.242937709597555</v>
      </c>
      <c r="AU54" s="1727">
        <v>1102.4708464823832</v>
      </c>
      <c r="AV54" s="1727"/>
      <c r="AW54" s="1728"/>
      <c r="AX54" s="1727">
        <v>46.892092851237862</v>
      </c>
      <c r="AY54" s="1727">
        <v>113.25070075992875</v>
      </c>
      <c r="AZ54" s="1727">
        <v>1.5314187183581949</v>
      </c>
      <c r="BA54" s="1727">
        <v>81.499210044999913</v>
      </c>
      <c r="BB54" s="1727">
        <v>12.846575965830361</v>
      </c>
      <c r="BC54" s="1727">
        <v>256.01999834035507</v>
      </c>
      <c r="BD54" s="1728"/>
      <c r="BE54" s="1727">
        <v>535.573336860263</v>
      </c>
      <c r="BF54" s="1727">
        <v>2467.8650837016467</v>
      </c>
      <c r="BG54" s="1727">
        <v>205.6809824511343</v>
      </c>
      <c r="BH54" s="1727">
        <v>973.97592479079299</v>
      </c>
      <c r="BI54" s="1727">
        <v>204.73845871562332</v>
      </c>
      <c r="BJ54" s="1727">
        <v>4387.8337865194599</v>
      </c>
    </row>
    <row r="55" spans="1:63" ht="14.25">
      <c r="A55" s="1655" t="s">
        <v>1582</v>
      </c>
      <c r="B55" s="1729">
        <v>41.092701182546207</v>
      </c>
      <c r="C55" s="1727">
        <v>103.76886922945999</v>
      </c>
      <c r="D55" s="1727">
        <v>8.4766467843491711</v>
      </c>
      <c r="E55" s="1727">
        <v>71.428109010561116</v>
      </c>
      <c r="F55" s="1727">
        <v>11.268980344197592</v>
      </c>
      <c r="G55" s="1727">
        <v>236.03530655111405</v>
      </c>
      <c r="H55" s="1727"/>
      <c r="I55" s="1728"/>
      <c r="J55" s="1727">
        <v>65.65459395660686</v>
      </c>
      <c r="K55" s="1727">
        <v>63.676756516351489</v>
      </c>
      <c r="L55" s="1727">
        <v>2.1178391495853788</v>
      </c>
      <c r="M55" s="1727">
        <v>114.10873812486348</v>
      </c>
      <c r="N55" s="1727">
        <v>17.986758054178676</v>
      </c>
      <c r="O55" s="1727">
        <v>263.54468580158584</v>
      </c>
      <c r="P55" s="1727"/>
      <c r="Q55" s="1728"/>
      <c r="R55" s="1727">
        <v>28.175910366537053</v>
      </c>
      <c r="S55" s="1727">
        <v>27.476010990881644</v>
      </c>
      <c r="T55" s="1727">
        <v>0.90887845698809411</v>
      </c>
      <c r="U55" s="1727">
        <v>48.970184471322334</v>
      </c>
      <c r="V55" s="1727">
        <v>7.7190833447859264</v>
      </c>
      <c r="W55" s="1727">
        <v>113.25006763051505</v>
      </c>
      <c r="X55" s="1727"/>
      <c r="Y55" s="1728"/>
      <c r="Z55" s="1727">
        <v>19.687068731582098</v>
      </c>
      <c r="AA55" s="1727">
        <v>139.5891906243391</v>
      </c>
      <c r="AB55" s="1727">
        <v>4.1882450889387393</v>
      </c>
      <c r="AC55" s="1727">
        <v>34.29518895648846</v>
      </c>
      <c r="AD55" s="1727">
        <v>5.4993706824293893</v>
      </c>
      <c r="AE55" s="1727">
        <v>203.25906408377779</v>
      </c>
      <c r="AF55" s="1728"/>
      <c r="AG55" s="1728"/>
      <c r="AH55" s="1727">
        <v>70.990646767954047</v>
      </c>
      <c r="AI55" s="1727">
        <v>1104.7168438139342</v>
      </c>
      <c r="AJ55" s="1727">
        <v>91.802843601447364</v>
      </c>
      <c r="AK55" s="1727">
        <v>139.85608595584949</v>
      </c>
      <c r="AL55" s="1727">
        <v>41.600542548204352</v>
      </c>
      <c r="AM55" s="1727">
        <v>1448.9669626873897</v>
      </c>
      <c r="AN55" s="1727"/>
      <c r="AO55" s="1728"/>
      <c r="AP55" s="1727">
        <v>99.11378410901834</v>
      </c>
      <c r="AQ55" s="1727">
        <v>96.127992236087607</v>
      </c>
      <c r="AR55" s="1727">
        <v>3.197141884517118</v>
      </c>
      <c r="AS55" s="1727">
        <v>172.26134766647388</v>
      </c>
      <c r="AT55" s="1727">
        <v>27.153250780612197</v>
      </c>
      <c r="AU55" s="1727">
        <v>397.85351667670921</v>
      </c>
      <c r="AV55" s="1727"/>
      <c r="AW55" s="1728"/>
      <c r="AX55" s="1727">
        <v>56.15310639030394</v>
      </c>
      <c r="AY55" s="1727">
        <v>63.983533095319302</v>
      </c>
      <c r="AZ55" s="1727">
        <v>3.1092648985549065</v>
      </c>
      <c r="BA55" s="1727">
        <v>97.595000225326871</v>
      </c>
      <c r="BB55" s="1727">
        <v>15.383726831065312</v>
      </c>
      <c r="BC55" s="1727">
        <v>236.22463144057033</v>
      </c>
      <c r="BD55" s="1728"/>
      <c r="BE55" s="1727">
        <v>380.86781150454857</v>
      </c>
      <c r="BF55" s="1727">
        <v>1599.3391965063734</v>
      </c>
      <c r="BG55" s="1727">
        <v>113.80085986438078</v>
      </c>
      <c r="BH55" s="1727">
        <v>678.51465441088567</v>
      </c>
      <c r="BI55" s="1727">
        <v>126.61171258547344</v>
      </c>
      <c r="BJ55" s="1727">
        <v>2899.1342348716621</v>
      </c>
    </row>
    <row r="56" spans="1:63" ht="14.25">
      <c r="A56" s="1655" t="s">
        <v>1583</v>
      </c>
      <c r="B56" s="1729">
        <v>29.472266345562758</v>
      </c>
      <c r="C56" s="1727">
        <v>49.892016641758211</v>
      </c>
      <c r="D56" s="1727">
        <v>1.7614647247055872</v>
      </c>
      <c r="E56" s="1727">
        <v>51.99020460070615</v>
      </c>
      <c r="F56" s="1727">
        <v>9.1055465614515043</v>
      </c>
      <c r="G56" s="1727">
        <v>142.22149887418419</v>
      </c>
      <c r="H56" s="1727"/>
      <c r="I56" s="1728"/>
      <c r="J56" s="1727">
        <v>10.960682903265729</v>
      </c>
      <c r="K56" s="1727">
        <v>10.630493533254944</v>
      </c>
      <c r="L56" s="1727">
        <v>0.35356190572238488</v>
      </c>
      <c r="M56" s="1727">
        <v>19.049842816864423</v>
      </c>
      <c r="N56" s="1727">
        <v>3.0027929442365293</v>
      </c>
      <c r="O56" s="1727">
        <v>43.997374103344015</v>
      </c>
      <c r="P56" s="1727"/>
      <c r="Q56" s="1728"/>
      <c r="R56" s="1727">
        <v>0.91651785114042728</v>
      </c>
      <c r="S56" s="1727">
        <v>0.88890785142211326</v>
      </c>
      <c r="T56" s="1727">
        <v>2.9564380334481281E-2</v>
      </c>
      <c r="U56" s="1727">
        <v>1.5929227363993377</v>
      </c>
      <c r="V56" s="1727">
        <v>0.25108958638437667</v>
      </c>
      <c r="W56" s="1727">
        <v>3.6790024056807362</v>
      </c>
      <c r="X56" s="1727"/>
      <c r="Y56" s="1728"/>
      <c r="Z56" s="1727">
        <v>1.122799729993557</v>
      </c>
      <c r="AA56" s="1727">
        <v>184.70498499185271</v>
      </c>
      <c r="AB56" s="1727">
        <v>6.0964925972641781</v>
      </c>
      <c r="AC56" s="1727">
        <v>7.6840509284281371</v>
      </c>
      <c r="AD56" s="1727">
        <v>8.016379190574499</v>
      </c>
      <c r="AE56" s="1727">
        <v>207.62470743811309</v>
      </c>
      <c r="AF56" s="1728"/>
      <c r="AG56" s="1728"/>
      <c r="AH56" s="1727">
        <v>29.23022321609109</v>
      </c>
      <c r="AI56" s="1727">
        <v>1063.3866615395896</v>
      </c>
      <c r="AJ56" s="1727">
        <v>34.884519961609207</v>
      </c>
      <c r="AK56" s="1727">
        <v>85.618727511367808</v>
      </c>
      <c r="AL56" s="1727">
        <v>54.826023738730072</v>
      </c>
      <c r="AM56" s="1727">
        <v>1267.9461559673878</v>
      </c>
      <c r="AN56" s="1727"/>
      <c r="AO56" s="1728"/>
      <c r="AP56" s="1727">
        <v>160.95705047263635</v>
      </c>
      <c r="AQ56" s="1727">
        <v>156.10823698506442</v>
      </c>
      <c r="AR56" s="1727">
        <v>5.1920379420522789</v>
      </c>
      <c r="AS56" s="1727">
        <v>279.7459372587324</v>
      </c>
      <c r="AT56" s="1727">
        <v>44.095856047468558</v>
      </c>
      <c r="AU56" s="1727">
        <v>646.09911870595408</v>
      </c>
      <c r="AV56" s="1727"/>
      <c r="AW56" s="1728"/>
      <c r="AX56" s="1727">
        <v>22.360751031319957</v>
      </c>
      <c r="AY56" s="1727">
        <v>21.687135859604727</v>
      </c>
      <c r="AZ56" s="1727">
        <v>0.72129718720917524</v>
      </c>
      <c r="BA56" s="1727">
        <v>38.86334420702628</v>
      </c>
      <c r="BB56" s="1727">
        <v>6.1259600352703876</v>
      </c>
      <c r="BC56" s="1727">
        <v>89.758488320430516</v>
      </c>
      <c r="BD56" s="1728"/>
      <c r="BE56" s="1727">
        <v>255.02029155000986</v>
      </c>
      <c r="BF56" s="1727">
        <v>1487.2984374025466</v>
      </c>
      <c r="BG56" s="1727">
        <v>49.038938698897297</v>
      </c>
      <c r="BH56" s="1727">
        <v>484.54503005952455</v>
      </c>
      <c r="BI56" s="1727">
        <v>125.42364810411593</v>
      </c>
      <c r="BJ56" s="1727">
        <v>2401.3263458150941</v>
      </c>
    </row>
    <row r="57" spans="1:63">
      <c r="A57" s="1654" t="s">
        <v>1584</v>
      </c>
      <c r="B57" s="1729">
        <v>240.33342942342651</v>
      </c>
      <c r="C57" s="1727">
        <v>629.93191656261718</v>
      </c>
      <c r="D57" s="1727">
        <v>15.697894013990553</v>
      </c>
      <c r="E57" s="1727">
        <v>417.70335795319357</v>
      </c>
      <c r="F57" s="1727">
        <v>65.8418396468537</v>
      </c>
      <c r="G57" s="1727">
        <v>1369.5084376000816</v>
      </c>
      <c r="H57" s="1727"/>
      <c r="I57" s="1728"/>
      <c r="J57" s="1727">
        <v>4.1510104128661549</v>
      </c>
      <c r="K57" s="1727">
        <v>4.025961679568332</v>
      </c>
      <c r="L57" s="1727">
        <v>0.13390033861933359</v>
      </c>
      <c r="M57" s="1727">
        <v>7.2145227258337226</v>
      </c>
      <c r="N57" s="1727">
        <v>1.1372124245555015</v>
      </c>
      <c r="O57" s="1727">
        <v>16.662607581443044</v>
      </c>
      <c r="P57" s="1727"/>
      <c r="Q57" s="1728"/>
      <c r="R57" s="1727">
        <v>75.091279294540826</v>
      </c>
      <c r="S57" s="1727">
        <v>72.926887805594717</v>
      </c>
      <c r="T57" s="1727">
        <v>2.422241026843257</v>
      </c>
      <c r="U57" s="1727">
        <v>130.50984871134796</v>
      </c>
      <c r="V57" s="1727">
        <v>20.572036033645226</v>
      </c>
      <c r="W57" s="1727">
        <v>301.52229287197201</v>
      </c>
      <c r="X57" s="1727"/>
      <c r="Y57" s="1728"/>
      <c r="Z57" s="1727">
        <v>38.11822756350989</v>
      </c>
      <c r="AA57" s="1727">
        <v>523.86692668353066</v>
      </c>
      <c r="AB57" s="1727">
        <v>18.521059379704788</v>
      </c>
      <c r="AC57" s="1727">
        <v>75.724673071981314</v>
      </c>
      <c r="AD57" s="1727">
        <v>20.738967914637833</v>
      </c>
      <c r="AE57" s="1727">
        <v>676.96985461336442</v>
      </c>
      <c r="AF57" s="1728"/>
      <c r="AG57" s="1728"/>
      <c r="AH57" s="1727">
        <v>50.414044639638732</v>
      </c>
      <c r="AI57" s="1727">
        <v>1055.6795401523436</v>
      </c>
      <c r="AJ57" s="1727">
        <v>45.067515226225758</v>
      </c>
      <c r="AK57" s="1727">
        <v>115.90926580186311</v>
      </c>
      <c r="AL57" s="1727">
        <v>44.553107089547012</v>
      </c>
      <c r="AM57" s="1727">
        <v>1311.6234729096182</v>
      </c>
      <c r="AN57" s="1727"/>
      <c r="AO57" s="1728"/>
      <c r="AP57" s="1727">
        <v>225.54072093047583</v>
      </c>
      <c r="AQ57" s="1727">
        <v>218.74633145556243</v>
      </c>
      <c r="AR57" s="1727">
        <v>7.2753320038499014</v>
      </c>
      <c r="AS57" s="1727">
        <v>391.99339315324085</v>
      </c>
      <c r="AT57" s="1727">
        <v>61.789223484082918</v>
      </c>
      <c r="AU57" s="1727">
        <v>905.34500102721177</v>
      </c>
      <c r="AV57" s="1727"/>
      <c r="AW57" s="1728"/>
      <c r="AX57" s="1727">
        <v>69.458928279321881</v>
      </c>
      <c r="AY57" s="1727">
        <v>83.986717213972042</v>
      </c>
      <c r="AZ57" s="1727">
        <v>3.2337247529554074</v>
      </c>
      <c r="BA57" s="1727">
        <v>120.72073224148286</v>
      </c>
      <c r="BB57" s="1727">
        <v>19.028994962461269</v>
      </c>
      <c r="BC57" s="1727">
        <v>296.42909745019347</v>
      </c>
      <c r="BD57" s="1728"/>
      <c r="BE57" s="1727">
        <v>703.10764054377978</v>
      </c>
      <c r="BF57" s="1727">
        <v>2589.1642815531891</v>
      </c>
      <c r="BG57" s="1727">
        <v>92.351666742188996</v>
      </c>
      <c r="BH57" s="1727">
        <v>1259.7757936589433</v>
      </c>
      <c r="BI57" s="1727">
        <v>233.66138155578346</v>
      </c>
      <c r="BJ57" s="1727">
        <v>4878.0607640538838</v>
      </c>
    </row>
    <row r="58" spans="1:63">
      <c r="A58" s="1654" t="s">
        <v>71</v>
      </c>
      <c r="B58" s="1729">
        <v>23.168272091475036</v>
      </c>
      <c r="C58" s="1727">
        <v>35.096595421041357</v>
      </c>
      <c r="D58" s="1727">
        <v>0.77093421044637611</v>
      </c>
      <c r="E58" s="1727">
        <v>40.676821940430109</v>
      </c>
      <c r="F58" s="1727">
        <v>6.7927307983187433</v>
      </c>
      <c r="G58" s="1727">
        <v>106.50535446171162</v>
      </c>
      <c r="H58" s="1727"/>
      <c r="I58" s="1728"/>
      <c r="J58" s="1727">
        <v>10.568721956394313</v>
      </c>
      <c r="K58" s="1727">
        <v>10.250340366907654</v>
      </c>
      <c r="L58" s="1727">
        <v>0.34091830855169053</v>
      </c>
      <c r="M58" s="1727">
        <v>18.368608399798575</v>
      </c>
      <c r="N58" s="1727">
        <v>2.8954111710323183</v>
      </c>
      <c r="O58" s="1727">
        <v>42.424000202684553</v>
      </c>
      <c r="P58" s="1727"/>
      <c r="Q58" s="1728"/>
      <c r="R58" s="1727">
        <v>13.369652413013414</v>
      </c>
      <c r="S58" s="1727">
        <v>12.967133774089577</v>
      </c>
      <c r="T58" s="1727">
        <v>0.43126872912111136</v>
      </c>
      <c r="U58" s="1727">
        <v>23.236670491410074</v>
      </c>
      <c r="V58" s="1727">
        <v>3.6627551665352898</v>
      </c>
      <c r="W58" s="1727">
        <v>53.667480574169467</v>
      </c>
      <c r="X58" s="1727"/>
      <c r="Y58" s="1728"/>
      <c r="Z58" s="1727">
        <v>31.916317097932367</v>
      </c>
      <c r="AA58" s="1727">
        <v>88.510084182782307</v>
      </c>
      <c r="AB58" s="1727">
        <v>1.1004286144752249</v>
      </c>
      <c r="AC58" s="1727">
        <v>57.075600745242113</v>
      </c>
      <c r="AD58" s="1727">
        <v>10.487458059523625</v>
      </c>
      <c r="AE58" s="1727">
        <v>189.08988869995562</v>
      </c>
      <c r="AF58" s="1728"/>
      <c r="AG58" s="1728"/>
      <c r="AH58" s="1727">
        <v>58.234015936532181</v>
      </c>
      <c r="AI58" s="1727">
        <v>627.76428121410231</v>
      </c>
      <c r="AJ58" s="1727">
        <v>59.487051741676055</v>
      </c>
      <c r="AK58" s="1727">
        <v>103.84621655052999</v>
      </c>
      <c r="AL58" s="1727">
        <v>18.816807728459981</v>
      </c>
      <c r="AM58" s="1727">
        <v>868.14837317130048</v>
      </c>
      <c r="AN58" s="1727"/>
      <c r="AO58" s="1728"/>
      <c r="AP58" s="1727">
        <v>99.385366182968895</v>
      </c>
      <c r="AQ58" s="1727">
        <v>96.391392929854504</v>
      </c>
      <c r="AR58" s="1727">
        <v>3.2059023857079136</v>
      </c>
      <c r="AS58" s="1727">
        <v>172.73336167019025</v>
      </c>
      <c r="AT58" s="1727">
        <v>27.22765351104762</v>
      </c>
      <c r="AU58" s="1727">
        <v>398.94367667976917</v>
      </c>
      <c r="AV58" s="1727"/>
      <c r="AW58" s="1728"/>
      <c r="AX58" s="1727">
        <v>45.792260026089544</v>
      </c>
      <c r="AY58" s="1727">
        <v>46.595046301491216</v>
      </c>
      <c r="AZ58" s="1727">
        <v>8.6145726037195356</v>
      </c>
      <c r="BA58" s="1727">
        <v>79.587682941368357</v>
      </c>
      <c r="BB58" s="1727">
        <v>12.545265337985164</v>
      </c>
      <c r="BC58" s="1727">
        <v>193.13482721065381</v>
      </c>
      <c r="BD58" s="1728"/>
      <c r="BE58" s="1727">
        <v>282.43460570440573</v>
      </c>
      <c r="BF58" s="1727">
        <v>917.57487419026904</v>
      </c>
      <c r="BG58" s="1727">
        <v>73.951076593697906</v>
      </c>
      <c r="BH58" s="1727">
        <v>495.52496273896946</v>
      </c>
      <c r="BI58" s="1727">
        <v>82.428081772902743</v>
      </c>
      <c r="BJ58" s="1727">
        <v>1851.9136010002449</v>
      </c>
    </row>
    <row r="59" spans="1:63">
      <c r="A59" s="1654" t="s">
        <v>1585</v>
      </c>
      <c r="B59" s="1729">
        <v>304.7244240445803</v>
      </c>
      <c r="C59" s="1727">
        <v>369.56496166798746</v>
      </c>
      <c r="D59" s="1727">
        <v>9.8295835246959999</v>
      </c>
      <c r="E59" s="1727">
        <v>529.6159401508836</v>
      </c>
      <c r="F59" s="1727">
        <v>83.482421536433193</v>
      </c>
      <c r="G59" s="1727">
        <v>1297.2173309245804</v>
      </c>
      <c r="H59" s="1727"/>
      <c r="I59" s="1728"/>
      <c r="J59" s="1727">
        <v>86.156218580869577</v>
      </c>
      <c r="K59" s="1727">
        <v>83.560771947954692</v>
      </c>
      <c r="L59" s="1727">
        <v>2.7791659607459849</v>
      </c>
      <c r="M59" s="1727">
        <v>149.74089079540528</v>
      </c>
      <c r="N59" s="1727">
        <v>23.603391097068691</v>
      </c>
      <c r="O59" s="1727">
        <v>345.84043838204428</v>
      </c>
      <c r="P59" s="1727"/>
      <c r="Q59" s="1728"/>
      <c r="R59" s="1727">
        <v>198.78408558319259</v>
      </c>
      <c r="S59" s="1727">
        <v>231.12313139653094</v>
      </c>
      <c r="T59" s="1727">
        <v>6.4122355099913166</v>
      </c>
      <c r="U59" s="1727">
        <v>345.48993144630316</v>
      </c>
      <c r="V59" s="1727">
        <v>54.458965274679457</v>
      </c>
      <c r="W59" s="1727">
        <v>836.26834921069758</v>
      </c>
      <c r="X59" s="1727"/>
      <c r="Y59" s="1728"/>
      <c r="Z59" s="1727">
        <v>58.422852178086636</v>
      </c>
      <c r="AA59" s="1727">
        <v>187.87923145290023</v>
      </c>
      <c r="AB59" s="1727">
        <v>1.8845627718750098</v>
      </c>
      <c r="AC59" s="1727">
        <v>101.53985483640385</v>
      </c>
      <c r="AD59" s="1727">
        <v>16.005547268433659</v>
      </c>
      <c r="AE59" s="1727">
        <v>365.73204850769935</v>
      </c>
      <c r="AF59" s="1728"/>
      <c r="AG59" s="1728"/>
      <c r="AH59" s="1727">
        <v>287.58134142458943</v>
      </c>
      <c r="AI59" s="1727">
        <v>1321.9876804541525</v>
      </c>
      <c r="AJ59" s="1727">
        <v>75.041754360260299</v>
      </c>
      <c r="AK59" s="1727">
        <v>499.82098739205105</v>
      </c>
      <c r="AL59" s="1727">
        <v>78.785895965162908</v>
      </c>
      <c r="AM59" s="1727">
        <v>2263.2176595962164</v>
      </c>
      <c r="AN59" s="1727"/>
      <c r="AO59" s="1728"/>
      <c r="AP59" s="1727">
        <v>869.21818582349295</v>
      </c>
      <c r="AQ59" s="1727">
        <v>843.03308333380562</v>
      </c>
      <c r="AR59" s="1727">
        <v>28.038621405308756</v>
      </c>
      <c r="AS59" s="1727">
        <v>1510.7151588669719</v>
      </c>
      <c r="AT59" s="1727">
        <v>238.13135170758278</v>
      </c>
      <c r="AU59" s="1727">
        <v>3489.136401137162</v>
      </c>
      <c r="AV59" s="1727"/>
      <c r="AW59" s="1728"/>
      <c r="AX59" s="1727">
        <v>199.46726921842213</v>
      </c>
      <c r="AY59" s="1727">
        <v>203.58358128808064</v>
      </c>
      <c r="AZ59" s="1727">
        <v>7.7575762938201454</v>
      </c>
      <c r="BA59" s="1727">
        <v>346.67731557017913</v>
      </c>
      <c r="BB59" s="1727">
        <v>54.646130528668685</v>
      </c>
      <c r="BC59" s="1727">
        <v>812.13187289917073</v>
      </c>
      <c r="BD59" s="1728"/>
      <c r="BE59" s="1727">
        <v>2004.3543768532336</v>
      </c>
      <c r="BF59" s="1727">
        <v>3240.7324415414123</v>
      </c>
      <c r="BG59" s="1727">
        <v>131.7434998266975</v>
      </c>
      <c r="BH59" s="1727">
        <v>3483.6000790581979</v>
      </c>
      <c r="BI59" s="1727">
        <v>549.11370337802941</v>
      </c>
      <c r="BJ59" s="1727">
        <v>9409.5441006575693</v>
      </c>
    </row>
    <row r="60" spans="1:63">
      <c r="A60" s="1654" t="s">
        <v>1586</v>
      </c>
      <c r="B60" s="1729">
        <v>27.42002888118245</v>
      </c>
      <c r="C60" s="1727">
        <v>83.111701967302992</v>
      </c>
      <c r="D60" s="1727">
        <v>0.88449577017734682</v>
      </c>
      <c r="E60" s="1727">
        <v>47.656450317048709</v>
      </c>
      <c r="F60" s="1727">
        <v>7.5120017595476964</v>
      </c>
      <c r="G60" s="1727">
        <v>166.58467869525921</v>
      </c>
      <c r="H60" s="1727"/>
      <c r="I60" s="1728"/>
      <c r="J60" s="1727">
        <v>8.2364833324778974</v>
      </c>
      <c r="K60" s="1727">
        <v>7.9883601756767</v>
      </c>
      <c r="L60" s="1727">
        <v>0.26568661544016425</v>
      </c>
      <c r="M60" s="1727">
        <v>14.315140236442589</v>
      </c>
      <c r="N60" s="1727">
        <v>2.2564701720106681</v>
      </c>
      <c r="O60" s="1727">
        <v>33.062140532048019</v>
      </c>
      <c r="P60" s="1727"/>
      <c r="Q60" s="1728"/>
      <c r="R60" s="1727">
        <v>33.041929982838525</v>
      </c>
      <c r="S60" s="1727">
        <v>32.046545466995696</v>
      </c>
      <c r="T60" s="1727">
        <v>1.0658430534467191</v>
      </c>
      <c r="U60" s="1727">
        <v>57.427404669408993</v>
      </c>
      <c r="V60" s="1727">
        <v>9.0521799683542508</v>
      </c>
      <c r="W60" s="1727">
        <v>132.63390314104416</v>
      </c>
      <c r="X60" s="1727"/>
      <c r="Y60" s="1728"/>
      <c r="Z60" s="1727">
        <v>2.9532005047434842</v>
      </c>
      <c r="AA60" s="1727">
        <v>187.54749624160263</v>
      </c>
      <c r="AB60" s="1727">
        <v>2.6997913866356305</v>
      </c>
      <c r="AC60" s="1727">
        <v>5.1327098793530466</v>
      </c>
      <c r="AD60" s="1727">
        <v>0.80905995701393019</v>
      </c>
      <c r="AE60" s="1727">
        <v>199.14225796934875</v>
      </c>
      <c r="AF60" s="1728"/>
      <c r="AG60" s="1728"/>
      <c r="AH60" s="1727">
        <v>70.047619803378694</v>
      </c>
      <c r="AI60" s="1727">
        <v>408.82701211166136</v>
      </c>
      <c r="AJ60" s="1727">
        <v>6.1415591852383651</v>
      </c>
      <c r="AK60" s="1727">
        <v>121.74388755943856</v>
      </c>
      <c r="AL60" s="1727">
        <v>19.190273120982116</v>
      </c>
      <c r="AM60" s="1727">
        <v>625.95035178069907</v>
      </c>
      <c r="AN60" s="1727"/>
      <c r="AO60" s="1728"/>
      <c r="AP60" s="1727">
        <v>108.06999667204312</v>
      </c>
      <c r="AQ60" s="1727">
        <v>104.8143998781994</v>
      </c>
      <c r="AR60" s="1727">
        <v>3.4860450130707528</v>
      </c>
      <c r="AS60" s="1727">
        <v>187.82738885805091</v>
      </c>
      <c r="AT60" s="1727">
        <v>29.606898252095966</v>
      </c>
      <c r="AU60" s="1727">
        <v>433.80472867346015</v>
      </c>
      <c r="AV60" s="1727"/>
      <c r="AW60" s="1728"/>
      <c r="AX60" s="1727">
        <v>72.683719636117615</v>
      </c>
      <c r="AY60" s="1727">
        <v>145.00630339843806</v>
      </c>
      <c r="AZ60" s="1727">
        <v>2.3445796814248232</v>
      </c>
      <c r="BA60" s="1727">
        <v>126.32547138103392</v>
      </c>
      <c r="BB60" s="1727">
        <v>19.912460054762771</v>
      </c>
      <c r="BC60" s="1727">
        <v>366.27253415177722</v>
      </c>
      <c r="BD60" s="1728"/>
      <c r="BE60" s="1727">
        <v>322.45297881278179</v>
      </c>
      <c r="BF60" s="1727">
        <v>969.34181923987683</v>
      </c>
      <c r="BG60" s="1727">
        <v>16.8880007054338</v>
      </c>
      <c r="BH60" s="1727">
        <v>560.42845290077673</v>
      </c>
      <c r="BI60" s="1727">
        <v>88.339343284767395</v>
      </c>
      <c r="BJ60" s="1727">
        <v>1957.4505949436366</v>
      </c>
    </row>
    <row r="61" spans="1:63">
      <c r="A61" s="1656" t="s">
        <v>1587</v>
      </c>
      <c r="B61" s="1731">
        <v>45.848189010851669</v>
      </c>
      <c r="C61" s="1732">
        <v>160.23482914556919</v>
      </c>
      <c r="D61" s="1732">
        <v>24.394912114043745</v>
      </c>
      <c r="E61" s="1732">
        <v>79.684888414606519</v>
      </c>
      <c r="F61" s="1732">
        <v>12.560587664367947</v>
      </c>
      <c r="G61" s="1732">
        <v>322.72340634943907</v>
      </c>
      <c r="H61" s="1732"/>
      <c r="I61" s="1733"/>
      <c r="J61" s="1732">
        <v>25.401922324253022</v>
      </c>
      <c r="K61" s="1732">
        <v>24.636692200972202</v>
      </c>
      <c r="L61" s="1732">
        <v>0.81939712563885603</v>
      </c>
      <c r="M61" s="1732">
        <v>44.148948728280509</v>
      </c>
      <c r="N61" s="1732">
        <v>6.9591205035759911</v>
      </c>
      <c r="O61" s="1732">
        <v>101.96608088272059</v>
      </c>
      <c r="P61" s="1732"/>
      <c r="Q61" s="1733"/>
      <c r="R61" s="1732">
        <v>39.365156238234398</v>
      </c>
      <c r="S61" s="1732">
        <v>38.179285225142138</v>
      </c>
      <c r="T61" s="1732">
        <v>1.2698131842225555</v>
      </c>
      <c r="U61" s="1732">
        <v>68.417273396007374</v>
      </c>
      <c r="V61" s="1732">
        <v>10.784493488605497</v>
      </c>
      <c r="W61" s="1732">
        <v>158.01602153221197</v>
      </c>
      <c r="X61" s="1732"/>
      <c r="Y61" s="1733"/>
      <c r="Z61" s="1732">
        <v>6.5535836923090178</v>
      </c>
      <c r="AA61" s="1732">
        <v>50.914524438020997</v>
      </c>
      <c r="AB61" s="1732">
        <v>64.365504020550134</v>
      </c>
      <c r="AC61" s="1732">
        <v>11.390233649443077</v>
      </c>
      <c r="AD61" s="1732">
        <v>1.7954223331162822</v>
      </c>
      <c r="AE61" s="1732">
        <v>135.01926813343951</v>
      </c>
      <c r="AF61" s="1733"/>
      <c r="AG61" s="1733"/>
      <c r="AH61" s="1732">
        <v>101.78543526345834</v>
      </c>
      <c r="AI61" s="1732">
        <v>1270.134811812213</v>
      </c>
      <c r="AJ61" s="1732">
        <v>300.12660298484781</v>
      </c>
      <c r="AK61" s="1732">
        <v>176.90472025582343</v>
      </c>
      <c r="AL61" s="1732">
        <v>27.885177368290737</v>
      </c>
      <c r="AM61" s="1732">
        <v>1876.8367476846331</v>
      </c>
      <c r="AN61" s="1732"/>
      <c r="AO61" s="1733"/>
      <c r="AP61" s="1732">
        <v>309.55264912079036</v>
      </c>
      <c r="AQ61" s="1732">
        <v>300.2274095257365</v>
      </c>
      <c r="AR61" s="1732">
        <v>9.9853289717878777</v>
      </c>
      <c r="AS61" s="1732">
        <v>538.00747283164753</v>
      </c>
      <c r="AT61" s="1732">
        <v>84.80516395312236</v>
      </c>
      <c r="AU61" s="1732">
        <v>1242.5780244030848</v>
      </c>
      <c r="AV61" s="1732"/>
      <c r="AW61" s="1733"/>
      <c r="AX61" s="1732">
        <v>188.89194194200314</v>
      </c>
      <c r="AY61" s="1732">
        <v>183.20159291353517</v>
      </c>
      <c r="AZ61" s="1732">
        <v>6.4722769660392556</v>
      </c>
      <c r="BA61" s="1732">
        <v>328.29722701815507</v>
      </c>
      <c r="BB61" s="1732">
        <v>51.748909761597545</v>
      </c>
      <c r="BC61" s="1732">
        <v>758.61194860133025</v>
      </c>
      <c r="BD61" s="1733"/>
      <c r="BE61" s="1732">
        <v>717.39887759189992</v>
      </c>
      <c r="BF61" s="1732">
        <v>2027.5291452611891</v>
      </c>
      <c r="BG61" s="1732">
        <v>407.4338353671302</v>
      </c>
      <c r="BH61" s="1732">
        <v>1246.8507642939635</v>
      </c>
      <c r="BI61" s="1732">
        <v>196.53887507267638</v>
      </c>
      <c r="BJ61" s="1732">
        <v>4595.751497586858</v>
      </c>
    </row>
    <row r="62" spans="1:63" ht="13.5" thickBot="1">
      <c r="A62" s="1657" t="s">
        <v>15</v>
      </c>
      <c r="B62" s="1735">
        <v>812.35276524620735</v>
      </c>
      <c r="C62" s="1736">
        <v>1739.0103717239319</v>
      </c>
      <c r="D62" s="1736">
        <v>65.051719744100438</v>
      </c>
      <c r="E62" s="1736">
        <v>1413.0674057227504</v>
      </c>
      <c r="F62" s="1736">
        <v>224.04054198621739</v>
      </c>
      <c r="G62" s="1736">
        <v>4253.5228044232072</v>
      </c>
      <c r="H62" s="1736"/>
      <c r="I62" s="1736"/>
      <c r="J62" s="1736">
        <v>367.40988652548407</v>
      </c>
      <c r="K62" s="1736">
        <v>356.3417040008863</v>
      </c>
      <c r="L62" s="1736">
        <v>11.851646544987725</v>
      </c>
      <c r="M62" s="1736">
        <v>638.56428011315677</v>
      </c>
      <c r="N62" s="1736">
        <v>100.65575517860782</v>
      </c>
      <c r="O62" s="1736">
        <v>1474.8232723631227</v>
      </c>
      <c r="P62" s="1736"/>
      <c r="Q62" s="1736"/>
      <c r="R62" s="1736">
        <v>540.85451184544115</v>
      </c>
      <c r="S62" s="1736">
        <v>563.13558616294961</v>
      </c>
      <c r="T62" s="1736">
        <v>17.446499786035123</v>
      </c>
      <c r="U62" s="1736">
        <v>940.01382289581261</v>
      </c>
      <c r="V62" s="1736">
        <v>148.17271208020179</v>
      </c>
      <c r="W62" s="1736">
        <v>2209.62313277044</v>
      </c>
      <c r="X62" s="1736"/>
      <c r="Y62" s="1736"/>
      <c r="Z62" s="1736">
        <v>214.8660478350354</v>
      </c>
      <c r="AA62" s="1736">
        <v>1875.7701050892476</v>
      </c>
      <c r="AB62" s="1736">
        <v>102.92721733229794</v>
      </c>
      <c r="AC62" s="1736">
        <v>393.67249690119104</v>
      </c>
      <c r="AD62" s="1736">
        <v>82.370352726920245</v>
      </c>
      <c r="AE62" s="1736">
        <v>2669.6062198846926</v>
      </c>
      <c r="AF62" s="1736"/>
      <c r="AG62" s="1736"/>
      <c r="AH62" s="1736">
        <v>868.61567268354906</v>
      </c>
      <c r="AI62" s="1736">
        <v>9371.6383064912134</v>
      </c>
      <c r="AJ62" s="1736">
        <v>930.49234352436679</v>
      </c>
      <c r="AK62" s="1736">
        <v>1643.0432589808399</v>
      </c>
      <c r="AL62" s="1736">
        <v>407.25067450548482</v>
      </c>
      <c r="AM62" s="1736">
        <v>13221.040256185455</v>
      </c>
      <c r="AN62" s="1736"/>
      <c r="AO62" s="1736"/>
      <c r="AP62" s="1736">
        <v>2480.1998134826608</v>
      </c>
      <c r="AQ62" s="1736">
        <v>2405.4840661937119</v>
      </c>
      <c r="AR62" s="1736">
        <v>80.004519824760195</v>
      </c>
      <c r="AS62" s="1736">
        <v>4310.6270857615827</v>
      </c>
      <c r="AT62" s="1736">
        <v>679.47650396888173</v>
      </c>
      <c r="AU62" s="1736">
        <v>9955.7919892315967</v>
      </c>
      <c r="AV62" s="1736"/>
      <c r="AW62" s="1736"/>
      <c r="AX62" s="1736">
        <v>799.12796554424403</v>
      </c>
      <c r="AY62" s="1736">
        <v>955.78750231609558</v>
      </c>
      <c r="AZ62" s="1736">
        <v>36.940926633125478</v>
      </c>
      <c r="BA62" s="1736">
        <v>1388.8972309966869</v>
      </c>
      <c r="BB62" s="1736">
        <v>218.92940774368941</v>
      </c>
      <c r="BC62" s="1736">
        <v>3399.6830332338409</v>
      </c>
      <c r="BD62" s="1736"/>
      <c r="BE62" s="1736">
        <v>6083.4266631626224</v>
      </c>
      <c r="BF62" s="1736">
        <v>17267.167641978042</v>
      </c>
      <c r="BG62" s="1736">
        <v>1244.7148733896736</v>
      </c>
      <c r="BH62" s="1736">
        <v>10727.88558137202</v>
      </c>
      <c r="BI62" s="1736">
        <v>1860.8959481900033</v>
      </c>
      <c r="BJ62" s="1736">
        <v>37184.090708092357</v>
      </c>
    </row>
    <row r="63" spans="1:63" ht="13.5" thickTop="1">
      <c r="A63" s="1654"/>
      <c r="BE63" s="1737"/>
      <c r="BF63" s="1737"/>
      <c r="BG63" s="1737"/>
      <c r="BH63" s="1737"/>
      <c r="BI63" s="1737"/>
      <c r="BJ63" s="1737"/>
    </row>
    <row r="64" spans="1:63">
      <c r="A64" s="1654"/>
      <c r="B64" s="1712"/>
      <c r="C64" s="1712"/>
      <c r="D64" s="1712"/>
      <c r="E64" s="1712"/>
      <c r="F64" s="1712"/>
      <c r="G64" s="1712"/>
    </row>
    <row r="65" spans="1:63">
      <c r="A65" s="1662"/>
    </row>
    <row r="66" spans="1:63">
      <c r="A66" s="1662"/>
    </row>
    <row r="67" spans="1:63">
      <c r="A67" s="1636"/>
    </row>
    <row r="68" spans="1:63">
      <c r="A68" s="1636"/>
    </row>
    <row r="69" spans="1:63">
      <c r="A69" s="1636"/>
    </row>
    <row r="70" spans="1:63" ht="13.5" thickBot="1">
      <c r="A70" s="1636"/>
    </row>
    <row r="71" spans="1:63" s="25" customFormat="1" ht="13.5" thickTop="1">
      <c r="A71" s="1641"/>
      <c r="B71" s="2492" t="s">
        <v>1574</v>
      </c>
      <c r="C71" s="2492"/>
      <c r="D71" s="2492"/>
      <c r="E71" s="2492"/>
      <c r="F71" s="2492"/>
      <c r="G71" s="2492"/>
      <c r="H71" s="1745"/>
      <c r="I71" s="1745"/>
      <c r="J71" s="2492" t="s">
        <v>68</v>
      </c>
      <c r="K71" s="2492"/>
      <c r="L71" s="2492"/>
      <c r="M71" s="2492"/>
      <c r="N71" s="2492"/>
      <c r="O71" s="2492"/>
      <c r="P71" s="1745"/>
      <c r="Q71" s="1745"/>
      <c r="R71" s="2492" t="s">
        <v>1575</v>
      </c>
      <c r="S71" s="2492"/>
      <c r="T71" s="2492"/>
      <c r="U71" s="2492"/>
      <c r="V71" s="2492"/>
      <c r="W71" s="2492"/>
      <c r="X71" s="1745"/>
      <c r="Y71" s="1745"/>
      <c r="Z71" s="2492" t="s">
        <v>1576</v>
      </c>
      <c r="AA71" s="2492"/>
      <c r="AB71" s="2492"/>
      <c r="AC71" s="2492"/>
      <c r="AD71" s="2492"/>
      <c r="AE71" s="2492"/>
      <c r="AF71" s="1745"/>
      <c r="AG71" s="1745"/>
      <c r="AH71" s="2492" t="s">
        <v>526</v>
      </c>
      <c r="AI71" s="2492"/>
      <c r="AJ71" s="2492"/>
      <c r="AK71" s="2492"/>
      <c r="AL71" s="2492"/>
      <c r="AM71" s="2492"/>
      <c r="AN71" s="1745"/>
      <c r="AO71" s="1745"/>
      <c r="AP71" s="2492" t="s">
        <v>70</v>
      </c>
      <c r="AQ71" s="2492"/>
      <c r="AR71" s="2492"/>
      <c r="AS71" s="2492"/>
      <c r="AT71" s="2492"/>
      <c r="AU71" s="2492"/>
      <c r="AV71" s="1745"/>
      <c r="AW71" s="1745"/>
      <c r="AX71" s="2492" t="s">
        <v>71</v>
      </c>
      <c r="AY71" s="2492"/>
      <c r="AZ71" s="2492"/>
      <c r="BA71" s="2492"/>
      <c r="BB71" s="2492"/>
      <c r="BC71" s="2492"/>
      <c r="BD71" s="1745"/>
      <c r="BE71" s="2492" t="s">
        <v>15</v>
      </c>
      <c r="BF71" s="2492"/>
      <c r="BG71" s="2492"/>
      <c r="BH71" s="2492"/>
      <c r="BI71" s="2492"/>
      <c r="BJ71" s="2492"/>
      <c r="BK71" s="420"/>
    </row>
    <row r="72" spans="1:63" ht="25.5">
      <c r="A72" s="1646">
        <v>2012</v>
      </c>
      <c r="B72" s="1720" t="s">
        <v>50</v>
      </c>
      <c r="C72" s="1721" t="s">
        <v>953</v>
      </c>
      <c r="D72" s="1721" t="s">
        <v>58</v>
      </c>
      <c r="E72" s="1721" t="s">
        <v>59</v>
      </c>
      <c r="F72" s="1721" t="s">
        <v>14</v>
      </c>
      <c r="G72" s="1721" t="s">
        <v>1578</v>
      </c>
      <c r="H72" s="1722"/>
      <c r="I72" s="1722"/>
      <c r="J72" s="1721" t="s">
        <v>50</v>
      </c>
      <c r="K72" s="1721" t="s">
        <v>953</v>
      </c>
      <c r="L72" s="1721" t="s">
        <v>58</v>
      </c>
      <c r="M72" s="1721" t="s">
        <v>59</v>
      </c>
      <c r="N72" s="1721" t="s">
        <v>14</v>
      </c>
      <c r="O72" s="1721" t="s">
        <v>1578</v>
      </c>
      <c r="P72" s="1722"/>
      <c r="Q72" s="1722"/>
      <c r="R72" s="1721" t="s">
        <v>50</v>
      </c>
      <c r="S72" s="1721" t="s">
        <v>953</v>
      </c>
      <c r="T72" s="1721" t="s">
        <v>58</v>
      </c>
      <c r="U72" s="1721" t="s">
        <v>59</v>
      </c>
      <c r="V72" s="1721" t="s">
        <v>14</v>
      </c>
      <c r="W72" s="1721" t="s">
        <v>1578</v>
      </c>
      <c r="X72" s="1718"/>
      <c r="Y72" s="1718"/>
      <c r="Z72" s="1721" t="s">
        <v>50</v>
      </c>
      <c r="AA72" s="1721" t="s">
        <v>953</v>
      </c>
      <c r="AB72" s="1721" t="s">
        <v>58</v>
      </c>
      <c r="AC72" s="1721" t="s">
        <v>59</v>
      </c>
      <c r="AD72" s="1721" t="s">
        <v>14</v>
      </c>
      <c r="AE72" s="1721" t="s">
        <v>1578</v>
      </c>
      <c r="AF72" s="1722"/>
      <c r="AG72" s="1722"/>
      <c r="AH72" s="1721" t="s">
        <v>50</v>
      </c>
      <c r="AI72" s="1721" t="s">
        <v>953</v>
      </c>
      <c r="AJ72" s="1721" t="s">
        <v>58</v>
      </c>
      <c r="AK72" s="1721" t="s">
        <v>59</v>
      </c>
      <c r="AL72" s="1721" t="s">
        <v>14</v>
      </c>
      <c r="AM72" s="1721" t="s">
        <v>1578</v>
      </c>
      <c r="AN72" s="1722"/>
      <c r="AO72" s="1722"/>
      <c r="AP72" s="1721" t="s">
        <v>50</v>
      </c>
      <c r="AQ72" s="1721" t="s">
        <v>953</v>
      </c>
      <c r="AR72" s="1721" t="s">
        <v>58</v>
      </c>
      <c r="AS72" s="1721" t="s">
        <v>59</v>
      </c>
      <c r="AT72" s="1721" t="s">
        <v>14</v>
      </c>
      <c r="AU72" s="1721" t="s">
        <v>1578</v>
      </c>
      <c r="AV72" s="1722"/>
      <c r="AW72" s="1722"/>
      <c r="AX72" s="1721" t="s">
        <v>50</v>
      </c>
      <c r="AY72" s="1721" t="s">
        <v>953</v>
      </c>
      <c r="AZ72" s="1721" t="s">
        <v>58</v>
      </c>
      <c r="BA72" s="1721" t="s">
        <v>59</v>
      </c>
      <c r="BB72" s="1721" t="s">
        <v>14</v>
      </c>
      <c r="BC72" s="1721" t="s">
        <v>1578</v>
      </c>
      <c r="BD72" s="1722"/>
      <c r="BE72" s="1721" t="s">
        <v>50</v>
      </c>
      <c r="BF72" s="1721" t="s">
        <v>953</v>
      </c>
      <c r="BG72" s="1721" t="s">
        <v>58</v>
      </c>
      <c r="BH72" s="1721" t="s">
        <v>59</v>
      </c>
      <c r="BI72" s="1721" t="s">
        <v>14</v>
      </c>
      <c r="BJ72" s="1721" t="s">
        <v>1578</v>
      </c>
    </row>
    <row r="73" spans="1:63">
      <c r="A73" s="1651" t="s">
        <v>1579</v>
      </c>
      <c r="B73" s="1725">
        <v>17.415976462364195</v>
      </c>
      <c r="C73" s="1726">
        <v>43.71421220027721</v>
      </c>
      <c r="D73" s="1726">
        <v>0.74010846809430153</v>
      </c>
      <c r="E73" s="1726">
        <v>34.551961494649994</v>
      </c>
      <c r="F73" s="1726">
        <v>4.4833845027051442</v>
      </c>
      <c r="G73" s="1727">
        <v>100.90564312809084</v>
      </c>
      <c r="H73" s="1727"/>
      <c r="I73" s="1728"/>
      <c r="J73" s="1726">
        <v>78.494014845002397</v>
      </c>
      <c r="K73" s="1726">
        <v>85.231796814199313</v>
      </c>
      <c r="L73" s="1726">
        <v>3.3356777443427883</v>
      </c>
      <c r="M73" s="1726">
        <v>155.72610495575057</v>
      </c>
      <c r="N73" s="1726">
        <v>20.206667738193463</v>
      </c>
      <c r="O73" s="1727">
        <v>342.99426209748856</v>
      </c>
      <c r="P73" s="1727"/>
      <c r="Q73" s="1728"/>
      <c r="R73" s="1726">
        <v>112.93969596486502</v>
      </c>
      <c r="S73" s="1726">
        <v>122.63423189325752</v>
      </c>
      <c r="T73" s="1726">
        <v>4.7994796931555745</v>
      </c>
      <c r="U73" s="1726">
        <v>224.06369431127283</v>
      </c>
      <c r="V73" s="1726">
        <v>29.073999021721804</v>
      </c>
      <c r="W73" s="1727">
        <v>493.51110088427276</v>
      </c>
      <c r="X73" s="1727"/>
      <c r="Y73" s="1728"/>
      <c r="Z73" s="1726">
        <v>11.383306868172273</v>
      </c>
      <c r="AA73" s="1726">
        <v>118.61417404316033</v>
      </c>
      <c r="AB73" s="1726">
        <v>0.48374444156240298</v>
      </c>
      <c r="AC73" s="1726">
        <v>22.583607725976517</v>
      </c>
      <c r="AD73" s="1726">
        <v>2.9303979430948637</v>
      </c>
      <c r="AE73" s="1727">
        <v>155.99523102196642</v>
      </c>
      <c r="AF73" s="1728"/>
      <c r="AG73" s="1728"/>
      <c r="AH73" s="1726">
        <v>104.00522738658208</v>
      </c>
      <c r="AI73" s="1726">
        <v>962.23504739675184</v>
      </c>
      <c r="AJ73" s="1726">
        <v>126.72269019669091</v>
      </c>
      <c r="AK73" s="1726">
        <v>206.33839392635909</v>
      </c>
      <c r="AL73" s="1726">
        <v>26.774004068792117</v>
      </c>
      <c r="AM73" s="1727">
        <v>1426.0753629751759</v>
      </c>
      <c r="AN73" s="1727"/>
      <c r="AO73" s="1728"/>
      <c r="AP73" s="1726">
        <v>170.10396586879168</v>
      </c>
      <c r="AQ73" s="1726">
        <v>184.70537766283502</v>
      </c>
      <c r="AR73" s="1726">
        <v>7.2287296591136201</v>
      </c>
      <c r="AS73" s="1726">
        <v>337.47322129694095</v>
      </c>
      <c r="AT73" s="1726">
        <v>43.789763156426417</v>
      </c>
      <c r="AU73" s="1727">
        <v>743.30105764410769</v>
      </c>
      <c r="AV73" s="1727"/>
      <c r="AW73" s="1728"/>
      <c r="AX73" s="1726">
        <v>32.230378030105193</v>
      </c>
      <c r="AY73" s="1726">
        <v>34.996974443608295</v>
      </c>
      <c r="AZ73" s="1726">
        <v>1.3696605390751224</v>
      </c>
      <c r="BA73" s="1726">
        <v>63.942597939354073</v>
      </c>
      <c r="BB73" s="1726">
        <v>8.2970471215764459</v>
      </c>
      <c r="BC73" s="1727">
        <v>140.83665807371915</v>
      </c>
      <c r="BD73" s="1728"/>
      <c r="BE73" s="1727">
        <v>526.57256542588277</v>
      </c>
      <c r="BF73" s="1727">
        <v>1552.1318144540894</v>
      </c>
      <c r="BG73" s="1727">
        <v>144.68009074203471</v>
      </c>
      <c r="BH73" s="1727">
        <v>1044.679581650304</v>
      </c>
      <c r="BI73" s="1727">
        <v>135.55526355251027</v>
      </c>
      <c r="BJ73" s="1727">
        <v>3403.6193158248216</v>
      </c>
    </row>
    <row r="74" spans="1:63">
      <c r="A74" s="1654" t="s">
        <v>1580</v>
      </c>
      <c r="B74" s="1729">
        <v>21.887944009581339</v>
      </c>
      <c r="C74" s="1727">
        <v>26.824101854384246</v>
      </c>
      <c r="D74" s="1727">
        <v>0.93075238875296862</v>
      </c>
      <c r="E74" s="1727">
        <v>43.424002108087755</v>
      </c>
      <c r="F74" s="1727">
        <v>5.634600458992213</v>
      </c>
      <c r="G74" s="1727">
        <v>98.701400819798522</v>
      </c>
      <c r="H74" s="1727"/>
      <c r="I74" s="1728"/>
      <c r="J74" s="1727">
        <v>5.5217306055832864</v>
      </c>
      <c r="K74" s="1727">
        <v>5.9957058123111731</v>
      </c>
      <c r="L74" s="1727">
        <v>0.23465118872656679</v>
      </c>
      <c r="M74" s="1727">
        <v>10.954690004332095</v>
      </c>
      <c r="N74" s="1727">
        <v>1.4214558384758058</v>
      </c>
      <c r="O74" s="1727">
        <v>24.128233449428922</v>
      </c>
      <c r="P74" s="1727"/>
      <c r="Q74" s="1728"/>
      <c r="R74" s="1727">
        <v>19.668595708299165</v>
      </c>
      <c r="S74" s="1727">
        <v>21.356911814749918</v>
      </c>
      <c r="T74" s="1727">
        <v>0.83583566334582482</v>
      </c>
      <c r="U74" s="1727">
        <v>39.02098530252249</v>
      </c>
      <c r="V74" s="1727">
        <v>5.0632749406340674</v>
      </c>
      <c r="W74" s="1727">
        <v>85.945603429551483</v>
      </c>
      <c r="X74" s="1727"/>
      <c r="Y74" s="1728"/>
      <c r="Z74" s="1727">
        <v>6.1013993586851329</v>
      </c>
      <c r="AA74" s="1727">
        <v>27.52467858618909</v>
      </c>
      <c r="AB74" s="1727">
        <v>0.98643721438600906</v>
      </c>
      <c r="AC74" s="1727">
        <v>17.026012783711931</v>
      </c>
      <c r="AD74" s="1727">
        <v>5.4424887425753186</v>
      </c>
      <c r="AE74" s="1727">
        <v>57.081016685547482</v>
      </c>
      <c r="AF74" s="1728"/>
      <c r="AG74" s="1728"/>
      <c r="AH74" s="1727">
        <v>39.849909619081465</v>
      </c>
      <c r="AI74" s="1727">
        <v>111.10585342921307</v>
      </c>
      <c r="AJ74" s="1727">
        <v>6.0555040959924709</v>
      </c>
      <c r="AK74" s="1727">
        <v>91.272242374151858</v>
      </c>
      <c r="AL74" s="1727">
        <v>19.867110523270043</v>
      </c>
      <c r="AM74" s="1727">
        <v>268.15062004170886</v>
      </c>
      <c r="AN74" s="1727"/>
      <c r="AO74" s="1728"/>
      <c r="AP74" s="1727">
        <v>138.59745948683798</v>
      </c>
      <c r="AQ74" s="1727">
        <v>150.49441067924312</v>
      </c>
      <c r="AR74" s="1727">
        <v>5.8898307335356241</v>
      </c>
      <c r="AS74" s="1727">
        <v>274.96672918651063</v>
      </c>
      <c r="AT74" s="1727">
        <v>35.679061884379763</v>
      </c>
      <c r="AU74" s="1727">
        <v>605.62749197050709</v>
      </c>
      <c r="AV74" s="1727"/>
      <c r="AW74" s="1728"/>
      <c r="AX74" s="1727">
        <v>57.895334904833227</v>
      </c>
      <c r="AY74" s="1727">
        <v>62.864964046528712</v>
      </c>
      <c r="AZ74" s="1727">
        <v>2.4739918558230944</v>
      </c>
      <c r="BA74" s="1727">
        <v>114.85990387472724</v>
      </c>
      <c r="BB74" s="1727">
        <v>14.903961764772482</v>
      </c>
      <c r="BC74" s="1727">
        <v>252.99815644668473</v>
      </c>
      <c r="BD74" s="1728"/>
      <c r="BE74" s="1727">
        <v>289.52237369290162</v>
      </c>
      <c r="BF74" s="1727">
        <v>406.1666262226193</v>
      </c>
      <c r="BG74" s="1727">
        <v>17.407003140562558</v>
      </c>
      <c r="BH74" s="1727">
        <v>591.52456563404405</v>
      </c>
      <c r="BI74" s="1727">
        <v>88.01195415309968</v>
      </c>
      <c r="BJ74" s="1727">
        <v>1392.6325228432272</v>
      </c>
    </row>
    <row r="75" spans="1:63" ht="14.25">
      <c r="A75" s="1655" t="s">
        <v>1581</v>
      </c>
      <c r="B75" s="1729">
        <v>54.279405226908224</v>
      </c>
      <c r="C75" s="1727">
        <v>235.95625461076904</v>
      </c>
      <c r="D75" s="1727">
        <v>2.3066549003651722</v>
      </c>
      <c r="E75" s="1727">
        <v>107.6861767357973</v>
      </c>
      <c r="F75" s="1727">
        <v>13.973115130022274</v>
      </c>
      <c r="G75" s="1727">
        <v>414.20160660386199</v>
      </c>
      <c r="H75" s="1727"/>
      <c r="I75" s="1728"/>
      <c r="J75" s="1727">
        <v>61.464999126947333</v>
      </c>
      <c r="K75" s="1727">
        <v>66.741041684740097</v>
      </c>
      <c r="L75" s="1727">
        <v>2.6120135407605654</v>
      </c>
      <c r="M75" s="1727">
        <v>121.94184389789221</v>
      </c>
      <c r="N75" s="1727">
        <v>15.822898310643012</v>
      </c>
      <c r="O75" s="1727">
        <v>268.58279656098318</v>
      </c>
      <c r="P75" s="1727"/>
      <c r="Q75" s="1728"/>
      <c r="R75" s="1727">
        <v>8.2233385509817403</v>
      </c>
      <c r="S75" s="1727">
        <v>8.929214818424752</v>
      </c>
      <c r="T75" s="1727">
        <v>0.34945858538222441</v>
      </c>
      <c r="U75" s="1727">
        <v>16.314472954473743</v>
      </c>
      <c r="V75" s="1727">
        <v>2.1169291713066816</v>
      </c>
      <c r="W75" s="1727">
        <v>35.933414080569136</v>
      </c>
      <c r="X75" s="1727"/>
      <c r="Y75" s="1728"/>
      <c r="Z75" s="1727">
        <v>34.922315388826057</v>
      </c>
      <c r="AA75" s="1727">
        <v>356.74019059798468</v>
      </c>
      <c r="AB75" s="1727">
        <v>3.154142589693957</v>
      </c>
      <c r="AC75" s="1727">
        <v>69.348696767607592</v>
      </c>
      <c r="AD75" s="1727">
        <v>9.0837688979379383</v>
      </c>
      <c r="AE75" s="1727">
        <v>473.24911424205021</v>
      </c>
      <c r="AF75" s="1728"/>
      <c r="AG75" s="1728"/>
      <c r="AH75" s="1727">
        <v>42.087986435699307</v>
      </c>
      <c r="AI75" s="1727">
        <v>1386.8705314658353</v>
      </c>
      <c r="AJ75" s="1727">
        <v>203.59344796419612</v>
      </c>
      <c r="AK75" s="1727">
        <v>119.7945403825282</v>
      </c>
      <c r="AL75" s="1727">
        <v>62.775989325486094</v>
      </c>
      <c r="AM75" s="1727">
        <v>1815.122495573745</v>
      </c>
      <c r="AN75" s="1727"/>
      <c r="AO75" s="1728"/>
      <c r="AP75" s="1727">
        <v>257.89760896004572</v>
      </c>
      <c r="AQ75" s="1727">
        <v>280.03506572004511</v>
      </c>
      <c r="AR75" s="1727">
        <v>10.95960394210891</v>
      </c>
      <c r="AS75" s="1727">
        <v>511.64907541108164</v>
      </c>
      <c r="AT75" s="1727">
        <v>66.390428684537866</v>
      </c>
      <c r="AU75" s="1727">
        <v>1126.9317827178193</v>
      </c>
      <c r="AV75" s="1727"/>
      <c r="AW75" s="1728"/>
      <c r="AX75" s="1727">
        <v>44.032055708646794</v>
      </c>
      <c r="AY75" s="1727">
        <v>114.01005100480349</v>
      </c>
      <c r="AZ75" s="1727">
        <v>1.8914973770629309</v>
      </c>
      <c r="BA75" s="1727">
        <v>87.356221264031291</v>
      </c>
      <c r="BB75" s="1727">
        <v>11.335146014523156</v>
      </c>
      <c r="BC75" s="1727">
        <v>258.62497136906762</v>
      </c>
      <c r="BD75" s="1728"/>
      <c r="BE75" s="1727">
        <v>502.90770939805515</v>
      </c>
      <c r="BF75" s="1727">
        <v>2449.2823499026026</v>
      </c>
      <c r="BG75" s="1727">
        <v>224.86681889956989</v>
      </c>
      <c r="BH75" s="1727">
        <v>1034.0910274134119</v>
      </c>
      <c r="BI75" s="1727">
        <v>181.49827553445704</v>
      </c>
      <c r="BJ75" s="1727">
        <v>4392.6461811480967</v>
      </c>
    </row>
    <row r="76" spans="1:63" ht="14.25">
      <c r="A76" s="1655" t="s">
        <v>1582</v>
      </c>
      <c r="B76" s="1729">
        <v>38.586379870671216</v>
      </c>
      <c r="C76" s="1727">
        <v>104.32930068981969</v>
      </c>
      <c r="D76" s="1727">
        <v>9.3636463507329371</v>
      </c>
      <c r="E76" s="1727">
        <v>76.559442936772456</v>
      </c>
      <c r="F76" s="1727">
        <v>9.943322027428847</v>
      </c>
      <c r="G76" s="1727">
        <v>238.78209187542515</v>
      </c>
      <c r="H76" s="1727"/>
      <c r="I76" s="1728"/>
      <c r="J76" s="1727">
        <v>61.650196501084174</v>
      </c>
      <c r="K76" s="1727">
        <v>66.942136061096349</v>
      </c>
      <c r="L76" s="1727">
        <v>2.6198836791454965</v>
      </c>
      <c r="M76" s="1727">
        <v>122.30926128352745</v>
      </c>
      <c r="N76" s="1727">
        <v>15.870573560947873</v>
      </c>
      <c r="O76" s="1727">
        <v>269.39205108580137</v>
      </c>
      <c r="P76" s="1727"/>
      <c r="Q76" s="1728"/>
      <c r="R76" s="1727">
        <v>26.457408476884549</v>
      </c>
      <c r="S76" s="1727">
        <v>28.873904968308633</v>
      </c>
      <c r="T76" s="1727">
        <v>1.1243327125462863</v>
      </c>
      <c r="U76" s="1727">
        <v>52.489469132955293</v>
      </c>
      <c r="V76" s="1727">
        <v>6.8109149896555135</v>
      </c>
      <c r="W76" s="1727">
        <v>115.75603028035027</v>
      </c>
      <c r="X76" s="1727"/>
      <c r="Y76" s="1728"/>
      <c r="Z76" s="1727">
        <v>18.486317296160038</v>
      </c>
      <c r="AA76" s="1727">
        <v>137.77183950445379</v>
      </c>
      <c r="AB76" s="1727">
        <v>4.6233831966503596</v>
      </c>
      <c r="AC76" s="1727">
        <v>36.741806893862531</v>
      </c>
      <c r="AD76" s="1727">
        <v>4.8539042555454337</v>
      </c>
      <c r="AE76" s="1727">
        <v>202.47725114667219</v>
      </c>
      <c r="AF76" s="1728"/>
      <c r="AG76" s="1728"/>
      <c r="AH76" s="1727">
        <v>66.660793392097489</v>
      </c>
      <c r="AI76" s="1727">
        <v>1084.2068401263493</v>
      </c>
      <c r="AJ76" s="1727">
        <v>99.515298402534867</v>
      </c>
      <c r="AK76" s="1727">
        <v>146.13411980883231</v>
      </c>
      <c r="AL76" s="1727">
        <v>37.029862405572601</v>
      </c>
      <c r="AM76" s="1727">
        <v>1433.5469141353867</v>
      </c>
      <c r="AN76" s="1727"/>
      <c r="AO76" s="1728"/>
      <c r="AP76" s="1727">
        <v>93.068647569819021</v>
      </c>
      <c r="AQ76" s="1727">
        <v>101.05748922522065</v>
      </c>
      <c r="AR76" s="1727">
        <v>3.9550406105197911</v>
      </c>
      <c r="AS76" s="1727">
        <v>184.64105840638064</v>
      </c>
      <c r="AT76" s="1727">
        <v>23.9586068058805</v>
      </c>
      <c r="AU76" s="1727">
        <v>406.68084261782059</v>
      </c>
      <c r="AV76" s="1727"/>
      <c r="AW76" s="1728"/>
      <c r="AX76" s="1727">
        <v>52.728222573374929</v>
      </c>
      <c r="AY76" s="1727">
        <v>66.555357910204549</v>
      </c>
      <c r="AZ76" s="1727">
        <v>3.6426116859202966</v>
      </c>
      <c r="BA76" s="1727">
        <v>104.60874932701131</v>
      </c>
      <c r="BB76" s="1727">
        <v>13.57379509851299</v>
      </c>
      <c r="BC76" s="1727">
        <v>241.10873659502406</v>
      </c>
      <c r="BD76" s="1728"/>
      <c r="BE76" s="1727">
        <v>357.63796568009138</v>
      </c>
      <c r="BF76" s="1727">
        <v>1589.736868485453</v>
      </c>
      <c r="BG76" s="1727">
        <v>124.84419663805004</v>
      </c>
      <c r="BH76" s="1727">
        <v>723.48390778934208</v>
      </c>
      <c r="BI76" s="1727">
        <v>112.04097914354375</v>
      </c>
      <c r="BJ76" s="1727">
        <v>2907.7439177364799</v>
      </c>
    </row>
    <row r="77" spans="1:63" ht="14.25">
      <c r="A77" s="1655" t="s">
        <v>1583</v>
      </c>
      <c r="B77" s="1729">
        <v>27.674697260897322</v>
      </c>
      <c r="C77" s="1727">
        <v>50.863325976927271</v>
      </c>
      <c r="D77" s="1727">
        <v>2.0517711255079085</v>
      </c>
      <c r="E77" s="1727">
        <v>55.550875637504909</v>
      </c>
      <c r="F77" s="1727">
        <v>8.0493288529687081</v>
      </c>
      <c r="G77" s="1727">
        <v>144.18999885380612</v>
      </c>
      <c r="H77" s="1727"/>
      <c r="I77" s="1728"/>
      <c r="J77" s="1727">
        <v>10.29217019023856</v>
      </c>
      <c r="K77" s="1727">
        <v>11.175631163264717</v>
      </c>
      <c r="L77" s="1727">
        <v>0.43737555165650788</v>
      </c>
      <c r="M77" s="1727">
        <v>20.418876247219792</v>
      </c>
      <c r="N77" s="1727">
        <v>2.6495072745324246</v>
      </c>
      <c r="O77" s="1727">
        <v>44.973560426912002</v>
      </c>
      <c r="P77" s="1727"/>
      <c r="Q77" s="1728"/>
      <c r="R77" s="1727">
        <v>0.8606176996068795</v>
      </c>
      <c r="S77" s="1727">
        <v>0.93449154120146771</v>
      </c>
      <c r="T77" s="1727">
        <v>3.65727668871932E-2</v>
      </c>
      <c r="U77" s="1727">
        <v>1.7073995065789458</v>
      </c>
      <c r="V77" s="1727">
        <v>0.22154830454148713</v>
      </c>
      <c r="W77" s="1727">
        <v>3.760629818815973</v>
      </c>
      <c r="X77" s="1727"/>
      <c r="Y77" s="1728"/>
      <c r="Z77" s="1727">
        <v>1.0543180577922271</v>
      </c>
      <c r="AA77" s="1727">
        <v>180.49939242487304</v>
      </c>
      <c r="AB77" s="1727">
        <v>6.5904809576916703</v>
      </c>
      <c r="AC77" s="1727">
        <v>6.9233373793936615</v>
      </c>
      <c r="AD77" s="1727">
        <v>7.1858871290967485</v>
      </c>
      <c r="AE77" s="1727">
        <v>202.25341594884736</v>
      </c>
      <c r="AF77" s="1728"/>
      <c r="AG77" s="1728"/>
      <c r="AH77" s="1727">
        <v>27.447416798184719</v>
      </c>
      <c r="AI77" s="1727">
        <v>1040.8188840744479</v>
      </c>
      <c r="AJ77" s="1727">
        <v>37.826618939874812</v>
      </c>
      <c r="AK77" s="1727">
        <v>83.797880165022178</v>
      </c>
      <c r="AL77" s="1727">
        <v>49.059799080850404</v>
      </c>
      <c r="AM77" s="1727">
        <v>1238.95059905838</v>
      </c>
      <c r="AN77" s="1727"/>
      <c r="AO77" s="1728"/>
      <c r="AP77" s="1727">
        <v>151.13997653281339</v>
      </c>
      <c r="AQ77" s="1727">
        <v>164.11355433640145</v>
      </c>
      <c r="AR77" s="1727">
        <v>6.422836913063005</v>
      </c>
      <c r="AS77" s="1727">
        <v>299.85012099374234</v>
      </c>
      <c r="AT77" s="1727">
        <v>38.90787461677867</v>
      </c>
      <c r="AU77" s="1727">
        <v>660.4343633927989</v>
      </c>
      <c r="AV77" s="1727"/>
      <c r="AW77" s="1728"/>
      <c r="AX77" s="1727">
        <v>20.996926672089664</v>
      </c>
      <c r="AY77" s="1727">
        <v>22.799264267116669</v>
      </c>
      <c r="AZ77" s="1727">
        <v>0.89228434980665605</v>
      </c>
      <c r="BA77" s="1727">
        <v>41.656292051599841</v>
      </c>
      <c r="BB77" s="1727">
        <v>5.4052263936801443</v>
      </c>
      <c r="BC77" s="1727">
        <v>91.749993734292971</v>
      </c>
      <c r="BD77" s="1728"/>
      <c r="BE77" s="1727">
        <v>239.46612321162277</v>
      </c>
      <c r="BF77" s="1727">
        <v>1471.2045437842326</v>
      </c>
      <c r="BG77" s="1727">
        <v>54.257940604487757</v>
      </c>
      <c r="BH77" s="1727">
        <v>509.90478198106166</v>
      </c>
      <c r="BI77" s="1727">
        <v>111.47917165244858</v>
      </c>
      <c r="BJ77" s="1727">
        <v>2386.3125612338536</v>
      </c>
    </row>
    <row r="78" spans="1:63">
      <c r="A78" s="1654" t="s">
        <v>1584</v>
      </c>
      <c r="B78" s="1729">
        <v>222.32053159823653</v>
      </c>
      <c r="C78" s="1727">
        <v>623.78726779069723</v>
      </c>
      <c r="D78" s="1727">
        <v>17.52229000993681</v>
      </c>
      <c r="E78" s="1727">
        <v>441.06688268971271</v>
      </c>
      <c r="F78" s="1727">
        <v>57.231842736734826</v>
      </c>
      <c r="G78" s="1727">
        <v>1361.9288148253179</v>
      </c>
      <c r="H78" s="1727"/>
      <c r="I78" s="1728"/>
      <c r="J78" s="1727">
        <v>3.8398937836995866</v>
      </c>
      <c r="K78" s="1727">
        <v>4.169503208705188</v>
      </c>
      <c r="L78" s="1727">
        <v>0.1631799349315923</v>
      </c>
      <c r="M78" s="1727">
        <v>7.6180547467232529</v>
      </c>
      <c r="N78" s="1727">
        <v>0.98850158181343428</v>
      </c>
      <c r="O78" s="1727">
        <v>16.779133255873056</v>
      </c>
      <c r="P78" s="1727"/>
      <c r="Q78" s="1728"/>
      <c r="R78" s="1727">
        <v>69.463216878336965</v>
      </c>
      <c r="S78" s="1727">
        <v>75.519977048179541</v>
      </c>
      <c r="T78" s="1727">
        <v>2.9519054038586661</v>
      </c>
      <c r="U78" s="1727">
        <v>137.80969445275718</v>
      </c>
      <c r="V78" s="1727">
        <v>17.881874767882302</v>
      </c>
      <c r="W78" s="1727">
        <v>303.62666855101463</v>
      </c>
      <c r="X78" s="1727"/>
      <c r="Y78" s="1728"/>
      <c r="Z78" s="1727">
        <v>35.261281111965111</v>
      </c>
      <c r="AA78" s="1727">
        <v>507.44919905680422</v>
      </c>
      <c r="AB78" s="1727">
        <v>19.071060047193587</v>
      </c>
      <c r="AC78" s="1727">
        <v>84.242421498531598</v>
      </c>
      <c r="AD78" s="1727">
        <v>20.317307999308909</v>
      </c>
      <c r="AE78" s="1727">
        <v>666.3412697138034</v>
      </c>
      <c r="AF78" s="1728"/>
      <c r="AG78" s="1728"/>
      <c r="AH78" s="1727">
        <v>46.635531441425016</v>
      </c>
      <c r="AI78" s="1727">
        <v>1020.749437867841</v>
      </c>
      <c r="AJ78" s="1727">
        <v>46.129397145352797</v>
      </c>
      <c r="AK78" s="1727">
        <v>135.17813711425808</v>
      </c>
      <c r="AL78" s="1727">
        <v>45.565374846587332</v>
      </c>
      <c r="AM78" s="1727">
        <v>1294.2578784154643</v>
      </c>
      <c r="AN78" s="1727"/>
      <c r="AO78" s="1728"/>
      <c r="AP78" s="1727">
        <v>208.63653090045432</v>
      </c>
      <c r="AQ78" s="1727">
        <v>226.54550725734885</v>
      </c>
      <c r="AR78" s="1727">
        <v>8.8662076230368996</v>
      </c>
      <c r="AS78" s="1727">
        <v>413.91887486917665</v>
      </c>
      <c r="AT78" s="1727">
        <v>53.709178544117115</v>
      </c>
      <c r="AU78" s="1727">
        <v>911.67629919413378</v>
      </c>
      <c r="AV78" s="1727"/>
      <c r="AW78" s="1728"/>
      <c r="AX78" s="1727">
        <v>64.253008398994709</v>
      </c>
      <c r="AY78" s="1727">
        <v>85.783186683519318</v>
      </c>
      <c r="AZ78" s="1727">
        <v>3.7398079515055986</v>
      </c>
      <c r="BA78" s="1727">
        <v>127.47304045311718</v>
      </c>
      <c r="BB78" s="1727">
        <v>16.540613885805119</v>
      </c>
      <c r="BC78" s="1727">
        <v>297.78965737294192</v>
      </c>
      <c r="BD78" s="1728"/>
      <c r="BE78" s="1727">
        <v>650.40999411311225</v>
      </c>
      <c r="BF78" s="1727">
        <v>2544.0040789130953</v>
      </c>
      <c r="BG78" s="1727">
        <v>98.443848115815953</v>
      </c>
      <c r="BH78" s="1727">
        <v>1347.3071058242767</v>
      </c>
      <c r="BI78" s="1727">
        <v>212.23469436224906</v>
      </c>
      <c r="BJ78" s="1727">
        <v>4852.3997213285493</v>
      </c>
    </row>
    <row r="79" spans="1:63">
      <c r="A79" s="1654" t="s">
        <v>71</v>
      </c>
      <c r="B79" s="1729">
        <v>21.431819035522167</v>
      </c>
      <c r="C79" s="1727">
        <v>35.437823970809163</v>
      </c>
      <c r="D79" s="1727">
        <v>0.93473760777938364</v>
      </c>
      <c r="E79" s="1727">
        <v>43.137314819180482</v>
      </c>
      <c r="F79" s="1727">
        <v>6.0035692640233345</v>
      </c>
      <c r="G79" s="1727">
        <v>106.94526469731453</v>
      </c>
      <c r="H79" s="1727"/>
      <c r="I79" s="1728"/>
      <c r="J79" s="1727">
        <v>9.7766003227119356</v>
      </c>
      <c r="K79" s="1727">
        <v>10.615805725881694</v>
      </c>
      <c r="L79" s="1727">
        <v>0.41546592025138407</v>
      </c>
      <c r="M79" s="1727">
        <v>19.396025174293875</v>
      </c>
      <c r="N79" s="1727">
        <v>2.5167844289816315</v>
      </c>
      <c r="O79" s="1727">
        <v>42.720681572120519</v>
      </c>
      <c r="P79" s="1727"/>
      <c r="Q79" s="1728"/>
      <c r="R79" s="1727">
        <v>12.367602122083552</v>
      </c>
      <c r="S79" s="1727">
        <v>13.429446264132757</v>
      </c>
      <c r="T79" s="1727">
        <v>0.52557300363579695</v>
      </c>
      <c r="U79" s="1727">
        <v>24.536374014217845</v>
      </c>
      <c r="V79" s="1727">
        <v>3.183784487168833</v>
      </c>
      <c r="W79" s="1727">
        <v>54.042779891238787</v>
      </c>
      <c r="X79" s="1727"/>
      <c r="Y79" s="1728"/>
      <c r="Z79" s="1727">
        <v>29.524201443357594</v>
      </c>
      <c r="AA79" s="1727">
        <v>87.517223237975713</v>
      </c>
      <c r="AB79" s="1727">
        <v>1.3267064014753744</v>
      </c>
      <c r="AC79" s="1727">
        <v>60.993224757908052</v>
      </c>
      <c r="AD79" s="1727">
        <v>9.5039051986983747</v>
      </c>
      <c r="AE79" s="1727">
        <v>188.86526103941509</v>
      </c>
      <c r="AF79" s="1728"/>
      <c r="AG79" s="1728"/>
      <c r="AH79" s="1727">
        <v>53.869398906218251</v>
      </c>
      <c r="AI79" s="1727">
        <v>608.96823000931192</v>
      </c>
      <c r="AJ79" s="1727">
        <v>60.834428464459435</v>
      </c>
      <c r="AK79" s="1727">
        <v>110.84541814787535</v>
      </c>
      <c r="AL79" s="1727">
        <v>16.993037760656666</v>
      </c>
      <c r="AM79" s="1727">
        <v>851.51051328852157</v>
      </c>
      <c r="AN79" s="1727"/>
      <c r="AO79" s="1728"/>
      <c r="AP79" s="1727">
        <v>91.936471326070489</v>
      </c>
      <c r="AQ79" s="1727">
        <v>99.828129053549134</v>
      </c>
      <c r="AR79" s="1727">
        <v>3.9069277052695881</v>
      </c>
      <c r="AS79" s="1727">
        <v>182.39490757678502</v>
      </c>
      <c r="AT79" s="1727">
        <v>23.667151346204019</v>
      </c>
      <c r="AU79" s="1727">
        <v>401.73358700787827</v>
      </c>
      <c r="AV79" s="1727"/>
      <c r="AW79" s="1728"/>
      <c r="AX79" s="1727">
        <v>42.360147801779561</v>
      </c>
      <c r="AY79" s="1727">
        <v>48.099046004918684</v>
      </c>
      <c r="AZ79" s="1727">
        <v>9.0536157382402394</v>
      </c>
      <c r="BA79" s="1727">
        <v>84.039284212266608</v>
      </c>
      <c r="BB79" s="1727">
        <v>10.904747752571142</v>
      </c>
      <c r="BC79" s="1727">
        <v>194.45684150977624</v>
      </c>
      <c r="BD79" s="1728"/>
      <c r="BE79" s="1727">
        <v>261.26624095774355</v>
      </c>
      <c r="BF79" s="1727">
        <v>903.89570426657906</v>
      </c>
      <c r="BG79" s="1727">
        <v>76.997454841111193</v>
      </c>
      <c r="BH79" s="1727">
        <v>525.34254870252721</v>
      </c>
      <c r="BI79" s="1727">
        <v>72.772980238304001</v>
      </c>
      <c r="BJ79" s="1727">
        <v>1840.274929006265</v>
      </c>
    </row>
    <row r="80" spans="1:63">
      <c r="A80" s="1654" t="s">
        <v>1585</v>
      </c>
      <c r="B80" s="1729">
        <v>281.8854460117563</v>
      </c>
      <c r="C80" s="1727">
        <v>377.40601607874504</v>
      </c>
      <c r="D80" s="1727">
        <v>11.978989870403122</v>
      </c>
      <c r="E80" s="1727">
        <v>559.23910425280246</v>
      </c>
      <c r="F80" s="1727">
        <v>72.565603365295118</v>
      </c>
      <c r="G80" s="1727">
        <v>1303.075159579002</v>
      </c>
      <c r="H80" s="1727"/>
      <c r="I80" s="1728"/>
      <c r="J80" s="1727">
        <v>79.698843233523633</v>
      </c>
      <c r="K80" s="1727">
        <v>86.540045457222561</v>
      </c>
      <c r="L80" s="1727">
        <v>3.3868780715177782</v>
      </c>
      <c r="M80" s="1727">
        <v>158.11639206815033</v>
      </c>
      <c r="N80" s="1727">
        <v>20.516825996456404</v>
      </c>
      <c r="O80" s="1727">
        <v>348.25898482687069</v>
      </c>
      <c r="P80" s="1727"/>
      <c r="Q80" s="1728"/>
      <c r="R80" s="1727">
        <v>183.88529505091367</v>
      </c>
      <c r="S80" s="1727">
        <v>236.60094055942807</v>
      </c>
      <c r="T80" s="1727">
        <v>7.8143803374620342</v>
      </c>
      <c r="U80" s="1727">
        <v>364.8143213653052</v>
      </c>
      <c r="V80" s="1727">
        <v>47.337482563105979</v>
      </c>
      <c r="W80" s="1727">
        <v>840.45241987621489</v>
      </c>
      <c r="X80" s="1727"/>
      <c r="Y80" s="1728"/>
      <c r="Z80" s="1727">
        <v>54.044081944312936</v>
      </c>
      <c r="AA80" s="1727">
        <v>185.11976250632415</v>
      </c>
      <c r="AB80" s="1727">
        <v>2.2966546138716248</v>
      </c>
      <c r="AC80" s="1727">
        <v>107.21931339244141</v>
      </c>
      <c r="AD80" s="1727">
        <v>13.912535996799777</v>
      </c>
      <c r="AE80" s="1727">
        <v>362.59234845374988</v>
      </c>
      <c r="AF80" s="1728"/>
      <c r="AG80" s="1728"/>
      <c r="AH80" s="1727">
        <v>266.0272308210844</v>
      </c>
      <c r="AI80" s="1727">
        <v>1293.937054267079</v>
      </c>
      <c r="AJ80" s="1727">
        <v>78.139469015061337</v>
      </c>
      <c r="AK80" s="1727">
        <v>527.77762164078547</v>
      </c>
      <c r="AL80" s="1727">
        <v>68.483232423874455</v>
      </c>
      <c r="AM80" s="1727">
        <v>2234.3646081678849</v>
      </c>
      <c r="AN80" s="1727"/>
      <c r="AO80" s="1728"/>
      <c r="AP80" s="1727">
        <v>804.07061810227333</v>
      </c>
      <c r="AQ80" s="1727">
        <v>873.09056214907025</v>
      </c>
      <c r="AR80" s="1727">
        <v>34.16974492870483</v>
      </c>
      <c r="AS80" s="1727">
        <v>1595.2144340391335</v>
      </c>
      <c r="AT80" s="1727">
        <v>206.99142285076965</v>
      </c>
      <c r="AU80" s="1727">
        <v>3513.5367820699512</v>
      </c>
      <c r="AV80" s="1727"/>
      <c r="AW80" s="1728"/>
      <c r="AX80" s="1727">
        <v>184.51727433622506</v>
      </c>
      <c r="AY80" s="1727">
        <v>210.11231470888933</v>
      </c>
      <c r="AZ80" s="1727">
        <v>9.186054672887531</v>
      </c>
      <c r="BA80" s="1727">
        <v>366.06811979450515</v>
      </c>
      <c r="BB80" s="1727">
        <v>47.50017261611098</v>
      </c>
      <c r="BC80" s="1727">
        <v>817.38393612861796</v>
      </c>
      <c r="BD80" s="1728"/>
      <c r="BE80" s="1727">
        <v>1854.1287895000892</v>
      </c>
      <c r="BF80" s="1727">
        <v>3262.8066957267583</v>
      </c>
      <c r="BG80" s="1727">
        <v>146.97217150990826</v>
      </c>
      <c r="BH80" s="1727">
        <v>3678.4493065531233</v>
      </c>
      <c r="BI80" s="1727">
        <v>477.3072758124124</v>
      </c>
      <c r="BJ80" s="1727">
        <v>9419.6642391022924</v>
      </c>
    </row>
    <row r="81" spans="1:63">
      <c r="A81" s="1654" t="s">
        <v>1586</v>
      </c>
      <c r="B81" s="1729">
        <v>25.364908293982296</v>
      </c>
      <c r="C81" s="1727">
        <v>82.001153707844793</v>
      </c>
      <c r="D81" s="1727">
        <v>1.0779058792011769</v>
      </c>
      <c r="E81" s="1727">
        <v>50.322032564921912</v>
      </c>
      <c r="F81" s="1727">
        <v>6.529673314816824</v>
      </c>
      <c r="G81" s="1727">
        <v>165.29567376076699</v>
      </c>
      <c r="H81" s="1727"/>
      <c r="I81" s="1728"/>
      <c r="J81" s="1727">
        <v>7.6191620839826886</v>
      </c>
      <c r="K81" s="1727">
        <v>8.2731769539217286</v>
      </c>
      <c r="L81" s="1727">
        <v>0.32378353234023183</v>
      </c>
      <c r="M81" s="1727">
        <v>15.115833184327254</v>
      </c>
      <c r="N81" s="1727">
        <v>1.9613963813482032</v>
      </c>
      <c r="O81" s="1727">
        <v>33.293352135920109</v>
      </c>
      <c r="P81" s="1727"/>
      <c r="Q81" s="1728"/>
      <c r="R81" s="1727">
        <v>30.565450076752118</v>
      </c>
      <c r="S81" s="1727">
        <v>33.189132134730592</v>
      </c>
      <c r="T81" s="1727">
        <v>1.2989078437148387</v>
      </c>
      <c r="U81" s="1727">
        <v>60.63950857999852</v>
      </c>
      <c r="V81" s="1727">
        <v>7.868445704922344</v>
      </c>
      <c r="W81" s="1727">
        <v>133.56144434011841</v>
      </c>
      <c r="X81" s="1727"/>
      <c r="Y81" s="1728"/>
      <c r="Z81" s="1727">
        <v>2.7318592661281844</v>
      </c>
      <c r="AA81" s="1727">
        <v>180.92229138647829</v>
      </c>
      <c r="AB81" s="1727">
        <v>2.7629672860423269</v>
      </c>
      <c r="AC81" s="1727">
        <v>5.4197992501908994</v>
      </c>
      <c r="AD81" s="1727">
        <v>0.7032609124040986</v>
      </c>
      <c r="AE81" s="1727">
        <v>192.54017810124381</v>
      </c>
      <c r="AF81" s="1728"/>
      <c r="AG81" s="1728"/>
      <c r="AH81" s="1727">
        <v>64.797577720414807</v>
      </c>
      <c r="AI81" s="1727">
        <v>398.83190914403008</v>
      </c>
      <c r="AJ81" s="1727">
        <v>6.6987624522376752</v>
      </c>
      <c r="AK81" s="1727">
        <v>128.5534242183075</v>
      </c>
      <c r="AL81" s="1727">
        <v>16.680802043591139</v>
      </c>
      <c r="AM81" s="1727">
        <v>615.56247557858126</v>
      </c>
      <c r="AN81" s="1727"/>
      <c r="AO81" s="1728"/>
      <c r="AP81" s="1727">
        <v>99.970192110138115</v>
      </c>
      <c r="AQ81" s="1727">
        <v>108.55144966444865</v>
      </c>
      <c r="AR81" s="1727">
        <v>4.2483283034756392</v>
      </c>
      <c r="AS81" s="1727">
        <v>198.33319342539792</v>
      </c>
      <c r="AT81" s="1727">
        <v>25.735267328112023</v>
      </c>
      <c r="AU81" s="1727">
        <v>436.83843083157234</v>
      </c>
      <c r="AV81" s="1727"/>
      <c r="AW81" s="1728"/>
      <c r="AX81" s="1727">
        <v>67.236102887581666</v>
      </c>
      <c r="AY81" s="1727">
        <v>144.8054971193572</v>
      </c>
      <c r="AZ81" s="1727">
        <v>2.857262078660606</v>
      </c>
      <c r="BA81" s="1727">
        <v>133.3912711149062</v>
      </c>
      <c r="BB81" s="1727">
        <v>17.308550132683827</v>
      </c>
      <c r="BC81" s="1727">
        <v>365.59868333318951</v>
      </c>
      <c r="BD81" s="1728"/>
      <c r="BE81" s="1727">
        <v>298.28525243897991</v>
      </c>
      <c r="BF81" s="1727">
        <v>956.57461011081136</v>
      </c>
      <c r="BG81" s="1727">
        <v>19.267917375672496</v>
      </c>
      <c r="BH81" s="1727">
        <v>591.77506233805025</v>
      </c>
      <c r="BI81" s="1727">
        <v>76.787395817878462</v>
      </c>
      <c r="BJ81" s="1727">
        <v>1942.6902380813924</v>
      </c>
    </row>
    <row r="82" spans="1:63">
      <c r="A82" s="1656" t="s">
        <v>1587</v>
      </c>
      <c r="B82" s="1731">
        <v>42.411884930708709</v>
      </c>
      <c r="C82" s="1732">
        <v>157.60326295437221</v>
      </c>
      <c r="D82" s="1732">
        <v>25.09088171335404</v>
      </c>
      <c r="E82" s="1732">
        <v>84.141926707820431</v>
      </c>
      <c r="F82" s="1732">
        <v>10.918066411019989</v>
      </c>
      <c r="G82" s="1732">
        <v>320.16602271727538</v>
      </c>
      <c r="H82" s="1732"/>
      <c r="I82" s="1733"/>
      <c r="J82" s="1732">
        <v>23.498058044997734</v>
      </c>
      <c r="K82" s="1732">
        <v>25.515088160215601</v>
      </c>
      <c r="L82" s="1732">
        <v>0.99857230402534836</v>
      </c>
      <c r="M82" s="1732">
        <v>46.618344858488484</v>
      </c>
      <c r="N82" s="1732">
        <v>6.0490911612260838</v>
      </c>
      <c r="O82" s="1732">
        <v>102.67915452895325</v>
      </c>
      <c r="P82" s="1732"/>
      <c r="Q82" s="1733"/>
      <c r="R82" s="1732">
        <v>36.414752963529416</v>
      </c>
      <c r="S82" s="1732">
        <v>39.540528430804422</v>
      </c>
      <c r="T82" s="1732">
        <v>1.5474795277836313</v>
      </c>
      <c r="U82" s="1732">
        <v>72.244076865401382</v>
      </c>
      <c r="V82" s="1732">
        <v>9.3742282816774942</v>
      </c>
      <c r="W82" s="1732">
        <v>159.12106606919636</v>
      </c>
      <c r="X82" s="1732"/>
      <c r="Y82" s="1733"/>
      <c r="Z82" s="1732">
        <v>6.0623951226555972</v>
      </c>
      <c r="AA82" s="1732">
        <v>49.518050669608101</v>
      </c>
      <c r="AB82" s="1732">
        <v>65.454766274322168</v>
      </c>
      <c r="AC82" s="1732">
        <v>12.027326937195182</v>
      </c>
      <c r="AD82" s="1732">
        <v>1.5606387847919554</v>
      </c>
      <c r="AE82" s="1732">
        <v>134.623177788573</v>
      </c>
      <c r="AF82" s="1733"/>
      <c r="AG82" s="1733"/>
      <c r="AH82" s="1732">
        <v>94.156656154818634</v>
      </c>
      <c r="AI82" s="1732">
        <v>1230.9842144028853</v>
      </c>
      <c r="AJ82" s="1732">
        <v>305.67072083202726</v>
      </c>
      <c r="AK82" s="1732">
        <v>186.79958398868106</v>
      </c>
      <c r="AL82" s="1732">
        <v>24.238692211332136</v>
      </c>
      <c r="AM82" s="1732">
        <v>1841.8498675897442</v>
      </c>
      <c r="AN82" s="1732"/>
      <c r="AO82" s="1733"/>
      <c r="AP82" s="1732">
        <v>286.35179748102183</v>
      </c>
      <c r="AQ82" s="1732">
        <v>310.93170948736503</v>
      </c>
      <c r="AR82" s="1732">
        <v>12.168791719930894</v>
      </c>
      <c r="AS82" s="1732">
        <v>568.1000029983378</v>
      </c>
      <c r="AT82" s="1732">
        <v>73.715373577962325</v>
      </c>
      <c r="AU82" s="1732">
        <v>1251.2676752646178</v>
      </c>
      <c r="AV82" s="1732"/>
      <c r="AW82" s="1733"/>
      <c r="AX82" s="1732">
        <v>174.73456375967626</v>
      </c>
      <c r="AY82" s="1732">
        <v>189.73345756604132</v>
      </c>
      <c r="AZ82" s="1732">
        <v>7.8108105881656806</v>
      </c>
      <c r="BA82" s="1732">
        <v>346.65997234525582</v>
      </c>
      <c r="BB82" s="1732">
        <v>44.981815228104104</v>
      </c>
      <c r="BC82" s="1732">
        <v>763.92061948724313</v>
      </c>
      <c r="BD82" s="1733"/>
      <c r="BE82" s="1732">
        <v>663.63010845740814</v>
      </c>
      <c r="BF82" s="1732">
        <v>2003.8263116712919</v>
      </c>
      <c r="BG82" s="1732">
        <v>418.74202295960902</v>
      </c>
      <c r="BH82" s="1732">
        <v>1316.5912347011802</v>
      </c>
      <c r="BI82" s="1732">
        <v>170.83790565611409</v>
      </c>
      <c r="BJ82" s="1732">
        <v>4573.6275834456037</v>
      </c>
    </row>
    <row r="83" spans="1:63" ht="13.5" thickBot="1">
      <c r="A83" s="1657" t="s">
        <v>15</v>
      </c>
      <c r="B83" s="1735">
        <v>753.25899270062837</v>
      </c>
      <c r="C83" s="1736">
        <v>1737.9227198346459</v>
      </c>
      <c r="D83" s="1736">
        <v>71.99773831412783</v>
      </c>
      <c r="E83" s="1736">
        <v>1495.6797199472505</v>
      </c>
      <c r="F83" s="1736">
        <v>195.3325060640073</v>
      </c>
      <c r="G83" s="1736">
        <v>4254.1916768606598</v>
      </c>
      <c r="H83" s="1736"/>
      <c r="I83" s="1736"/>
      <c r="J83" s="1736">
        <v>341.85566873777134</v>
      </c>
      <c r="K83" s="1736">
        <v>371.19993104155839</v>
      </c>
      <c r="L83" s="1736">
        <v>14.527481467698259</v>
      </c>
      <c r="M83" s="1736">
        <v>678.2154264207054</v>
      </c>
      <c r="N83" s="1736">
        <v>88.003702272618355</v>
      </c>
      <c r="O83" s="1736">
        <v>1493.8022099403515</v>
      </c>
      <c r="P83" s="1736"/>
      <c r="Q83" s="1736"/>
      <c r="R83" s="1736">
        <v>500.84597349225311</v>
      </c>
      <c r="S83" s="1736">
        <v>581.00877947321771</v>
      </c>
      <c r="T83" s="1736">
        <v>21.283925537772074</v>
      </c>
      <c r="U83" s="1736">
        <v>993.63999648548338</v>
      </c>
      <c r="V83" s="1736">
        <v>128.93248223261651</v>
      </c>
      <c r="W83" s="1736">
        <v>2225.711157221343</v>
      </c>
      <c r="X83" s="1736"/>
      <c r="Y83" s="1736"/>
      <c r="Z83" s="1736">
        <v>199.57147585805515</v>
      </c>
      <c r="AA83" s="1736">
        <v>1831.6768020138516</v>
      </c>
      <c r="AB83" s="1736">
        <v>106.75034302288948</v>
      </c>
      <c r="AC83" s="1736">
        <v>422.52554738681943</v>
      </c>
      <c r="AD83" s="1736">
        <v>75.494095860253424</v>
      </c>
      <c r="AE83" s="1736">
        <v>2636.0182641418692</v>
      </c>
      <c r="AF83" s="1736"/>
      <c r="AG83" s="1736"/>
      <c r="AH83" s="1736">
        <v>805.53772867560622</v>
      </c>
      <c r="AI83" s="1736">
        <v>9138.7080021837428</v>
      </c>
      <c r="AJ83" s="1736">
        <v>971.18633750842764</v>
      </c>
      <c r="AK83" s="1736">
        <v>1736.491361766801</v>
      </c>
      <c r="AL83" s="1736">
        <v>367.46790469001303</v>
      </c>
      <c r="AM83" s="1736">
        <v>13019.39133482459</v>
      </c>
      <c r="AN83" s="1736"/>
      <c r="AO83" s="1736"/>
      <c r="AP83" s="1736">
        <v>2301.773268338266</v>
      </c>
      <c r="AQ83" s="1736">
        <v>2499.3532552355273</v>
      </c>
      <c r="AR83" s="1736">
        <v>97.816042138758803</v>
      </c>
      <c r="AS83" s="1736">
        <v>4566.5416182034869</v>
      </c>
      <c r="AT83" s="1736">
        <v>592.54412879516826</v>
      </c>
      <c r="AU83" s="1736">
        <v>10058.028312711209</v>
      </c>
      <c r="AV83" s="1736"/>
      <c r="AW83" s="1736"/>
      <c r="AX83" s="1736">
        <v>740.98401507330709</v>
      </c>
      <c r="AY83" s="1736">
        <v>979.76011375498751</v>
      </c>
      <c r="AZ83" s="1736">
        <v>42.917596837147755</v>
      </c>
      <c r="BA83" s="1736">
        <v>1470.0554523767746</v>
      </c>
      <c r="BB83" s="1736">
        <v>190.75107600834036</v>
      </c>
      <c r="BC83" s="1736">
        <v>3424.4682540505573</v>
      </c>
      <c r="BD83" s="1736"/>
      <c r="BE83" s="1736">
        <v>5643.8271228758858</v>
      </c>
      <c r="BF83" s="1736">
        <v>17139.629603537534</v>
      </c>
      <c r="BG83" s="1736">
        <v>1326.4794648268219</v>
      </c>
      <c r="BH83" s="1736">
        <v>11363.14912258732</v>
      </c>
      <c r="BI83" s="1736">
        <v>1638.5258959230173</v>
      </c>
      <c r="BJ83" s="1736">
        <v>37111.611209750583</v>
      </c>
    </row>
    <row r="84" spans="1:63" ht="13.5" thickTop="1">
      <c r="A84" s="1654"/>
      <c r="BE84" s="1737"/>
      <c r="BF84" s="1737"/>
      <c r="BG84" s="1737"/>
      <c r="BH84" s="1737"/>
      <c r="BI84" s="1737"/>
      <c r="BJ84" s="1737"/>
    </row>
    <row r="85" spans="1:63">
      <c r="A85" s="1654"/>
    </row>
    <row r="86" spans="1:63">
      <c r="A86" s="1662"/>
    </row>
    <row r="87" spans="1:63">
      <c r="A87" s="1662"/>
    </row>
    <row r="88" spans="1:63">
      <c r="A88" s="1636"/>
    </row>
    <row r="89" spans="1:63">
      <c r="A89" s="1636"/>
    </row>
    <row r="90" spans="1:63">
      <c r="A90" s="1636"/>
    </row>
    <row r="91" spans="1:63" ht="13.5" thickBot="1">
      <c r="A91" s="1636"/>
    </row>
    <row r="92" spans="1:63" s="25" customFormat="1" ht="13.5" thickTop="1">
      <c r="A92" s="1641"/>
      <c r="B92" s="2492" t="s">
        <v>1574</v>
      </c>
      <c r="C92" s="2492"/>
      <c r="D92" s="2492"/>
      <c r="E92" s="2492"/>
      <c r="F92" s="2492"/>
      <c r="G92" s="2492"/>
      <c r="H92" s="1745"/>
      <c r="I92" s="1745"/>
      <c r="J92" s="2492" t="s">
        <v>68</v>
      </c>
      <c r="K92" s="2492"/>
      <c r="L92" s="2492"/>
      <c r="M92" s="2492"/>
      <c r="N92" s="2492"/>
      <c r="O92" s="2492"/>
      <c r="P92" s="1745"/>
      <c r="Q92" s="1745"/>
      <c r="R92" s="2492" t="s">
        <v>1575</v>
      </c>
      <c r="S92" s="2492"/>
      <c r="T92" s="2492"/>
      <c r="U92" s="2492"/>
      <c r="V92" s="2492"/>
      <c r="W92" s="2492"/>
      <c r="X92" s="1745"/>
      <c r="Y92" s="1745"/>
      <c r="Z92" s="2492" t="s">
        <v>1576</v>
      </c>
      <c r="AA92" s="2492"/>
      <c r="AB92" s="2492"/>
      <c r="AC92" s="2492"/>
      <c r="AD92" s="2492"/>
      <c r="AE92" s="2492"/>
      <c r="AF92" s="1745"/>
      <c r="AG92" s="1745"/>
      <c r="AH92" s="2492" t="s">
        <v>526</v>
      </c>
      <c r="AI92" s="2492"/>
      <c r="AJ92" s="2492"/>
      <c r="AK92" s="2492"/>
      <c r="AL92" s="2492"/>
      <c r="AM92" s="2492"/>
      <c r="AN92" s="1745"/>
      <c r="AO92" s="1745"/>
      <c r="AP92" s="2492" t="s">
        <v>70</v>
      </c>
      <c r="AQ92" s="2492"/>
      <c r="AR92" s="2492"/>
      <c r="AS92" s="2492"/>
      <c r="AT92" s="2492"/>
      <c r="AU92" s="2492"/>
      <c r="AV92" s="1745"/>
      <c r="AW92" s="1745"/>
      <c r="AX92" s="2492" t="s">
        <v>71</v>
      </c>
      <c r="AY92" s="2492"/>
      <c r="AZ92" s="2492"/>
      <c r="BA92" s="2492"/>
      <c r="BB92" s="2492"/>
      <c r="BC92" s="2492"/>
      <c r="BD92" s="1745"/>
      <c r="BE92" s="2492" t="s">
        <v>15</v>
      </c>
      <c r="BF92" s="2492"/>
      <c r="BG92" s="2492"/>
      <c r="BH92" s="2492"/>
      <c r="BI92" s="2492"/>
      <c r="BJ92" s="2492"/>
      <c r="BK92" s="420"/>
    </row>
    <row r="93" spans="1:63" ht="25.5">
      <c r="A93" s="1646">
        <v>2011</v>
      </c>
      <c r="B93" s="1720" t="s">
        <v>50</v>
      </c>
      <c r="C93" s="1721" t="s">
        <v>953</v>
      </c>
      <c r="D93" s="1721" t="s">
        <v>58</v>
      </c>
      <c r="E93" s="1721" t="s">
        <v>59</v>
      </c>
      <c r="F93" s="1721" t="s">
        <v>14</v>
      </c>
      <c r="G93" s="1721" t="s">
        <v>1578</v>
      </c>
      <c r="H93" s="1722"/>
      <c r="I93" s="1722"/>
      <c r="J93" s="1721" t="s">
        <v>50</v>
      </c>
      <c r="K93" s="1721" t="s">
        <v>953</v>
      </c>
      <c r="L93" s="1721" t="s">
        <v>58</v>
      </c>
      <c r="M93" s="1721" t="s">
        <v>59</v>
      </c>
      <c r="N93" s="1721" t="s">
        <v>14</v>
      </c>
      <c r="O93" s="1721" t="s">
        <v>1578</v>
      </c>
      <c r="P93" s="1722"/>
      <c r="Q93" s="1722"/>
      <c r="R93" s="1721" t="s">
        <v>50</v>
      </c>
      <c r="S93" s="1721" t="s">
        <v>953</v>
      </c>
      <c r="T93" s="1721" t="s">
        <v>58</v>
      </c>
      <c r="U93" s="1721" t="s">
        <v>59</v>
      </c>
      <c r="V93" s="1721" t="s">
        <v>14</v>
      </c>
      <c r="W93" s="1721" t="s">
        <v>1578</v>
      </c>
      <c r="X93" s="1718"/>
      <c r="Y93" s="1718"/>
      <c r="Z93" s="1721" t="s">
        <v>50</v>
      </c>
      <c r="AA93" s="1721" t="s">
        <v>953</v>
      </c>
      <c r="AB93" s="1721" t="s">
        <v>58</v>
      </c>
      <c r="AC93" s="1721" t="s">
        <v>59</v>
      </c>
      <c r="AD93" s="1721" t="s">
        <v>14</v>
      </c>
      <c r="AE93" s="1721" t="s">
        <v>1578</v>
      </c>
      <c r="AF93" s="1722"/>
      <c r="AG93" s="1722"/>
      <c r="AH93" s="1721" t="s">
        <v>50</v>
      </c>
      <c r="AI93" s="1721" t="s">
        <v>953</v>
      </c>
      <c r="AJ93" s="1721" t="s">
        <v>58</v>
      </c>
      <c r="AK93" s="1721" t="s">
        <v>59</v>
      </c>
      <c r="AL93" s="1721" t="s">
        <v>14</v>
      </c>
      <c r="AM93" s="1721" t="s">
        <v>1578</v>
      </c>
      <c r="AN93" s="1722"/>
      <c r="AO93" s="1722"/>
      <c r="AP93" s="1721" t="s">
        <v>50</v>
      </c>
      <c r="AQ93" s="1721" t="s">
        <v>953</v>
      </c>
      <c r="AR93" s="1721" t="s">
        <v>58</v>
      </c>
      <c r="AS93" s="1721" t="s">
        <v>59</v>
      </c>
      <c r="AT93" s="1721" t="s">
        <v>14</v>
      </c>
      <c r="AU93" s="1721" t="s">
        <v>1578</v>
      </c>
      <c r="AV93" s="1722"/>
      <c r="AW93" s="1722"/>
      <c r="AX93" s="1721" t="s">
        <v>50</v>
      </c>
      <c r="AY93" s="1721" t="s">
        <v>953</v>
      </c>
      <c r="AZ93" s="1721" t="s">
        <v>58</v>
      </c>
      <c r="BA93" s="1721" t="s">
        <v>59</v>
      </c>
      <c r="BB93" s="1721" t="s">
        <v>14</v>
      </c>
      <c r="BC93" s="1721" t="s">
        <v>1578</v>
      </c>
      <c r="BD93" s="1722"/>
      <c r="BE93" s="1721" t="s">
        <v>50</v>
      </c>
      <c r="BF93" s="1721" t="s">
        <v>953</v>
      </c>
      <c r="BG93" s="1721" t="s">
        <v>58</v>
      </c>
      <c r="BH93" s="1721" t="s">
        <v>59</v>
      </c>
      <c r="BI93" s="1721" t="s">
        <v>14</v>
      </c>
      <c r="BJ93" s="1721" t="s">
        <v>1578</v>
      </c>
    </row>
    <row r="94" spans="1:63">
      <c r="A94" s="1651" t="s">
        <v>1579</v>
      </c>
      <c r="B94" s="1725">
        <v>16.790383174792822</v>
      </c>
      <c r="C94" s="1726">
        <v>51.213034955165696</v>
      </c>
      <c r="D94" s="1726">
        <v>0.79334576861913275</v>
      </c>
      <c r="E94" s="1726">
        <v>25.92710594688495</v>
      </c>
      <c r="F94" s="1726">
        <v>4.0632331815753275</v>
      </c>
      <c r="G94" s="1727">
        <v>98.787103027037929</v>
      </c>
      <c r="H94" s="1727"/>
      <c r="I94" s="1728"/>
      <c r="J94" s="1726">
        <v>75.674458393047061</v>
      </c>
      <c r="K94" s="1726">
        <v>121.46375928574764</v>
      </c>
      <c r="L94" s="1726">
        <v>3.5756188964644813</v>
      </c>
      <c r="M94" s="1726">
        <v>116.85377753470345</v>
      </c>
      <c r="N94" s="1726">
        <v>18.313040693555489</v>
      </c>
      <c r="O94" s="1727">
        <v>335.8806548035181</v>
      </c>
      <c r="P94" s="1727"/>
      <c r="Q94" s="1728"/>
      <c r="R94" s="1726">
        <v>108.88282807412948</v>
      </c>
      <c r="S94" s="1726">
        <v>174.76593688792948</v>
      </c>
      <c r="T94" s="1726">
        <v>5.144714687487232</v>
      </c>
      <c r="U94" s="1726">
        <v>168.1329478836773</v>
      </c>
      <c r="V94" s="1726">
        <v>26.349387940041666</v>
      </c>
      <c r="W94" s="1727">
        <v>483.2758154732652</v>
      </c>
      <c r="X94" s="1727"/>
      <c r="Y94" s="1728"/>
      <c r="Z94" s="1726">
        <v>10.974411025755234</v>
      </c>
      <c r="AA94" s="1726">
        <v>121.5544502837767</v>
      </c>
      <c r="AB94" s="1726">
        <v>0.51854102790465362</v>
      </c>
      <c r="AC94" s="1726">
        <v>16.946290886117865</v>
      </c>
      <c r="AD94" s="1726">
        <v>2.6557816199834887</v>
      </c>
      <c r="AE94" s="1727">
        <v>152.64947484353797</v>
      </c>
      <c r="AF94" s="1728"/>
      <c r="AG94" s="1728"/>
      <c r="AH94" s="1726">
        <v>100.26929146211724</v>
      </c>
      <c r="AI94" s="1726">
        <v>991.74550053414441</v>
      </c>
      <c r="AJ94" s="1726">
        <v>133.65360157607466</v>
      </c>
      <c r="AK94" s="1726">
        <v>154.83223437451289</v>
      </c>
      <c r="AL94" s="1726">
        <v>24.264932367569365</v>
      </c>
      <c r="AM94" s="1727">
        <v>1404.7655603144185</v>
      </c>
      <c r="AN94" s="1727"/>
      <c r="AO94" s="1728"/>
      <c r="AP94" s="1726">
        <v>163.99371994219953</v>
      </c>
      <c r="AQ94" s="1726">
        <v>263.22347257478111</v>
      </c>
      <c r="AR94" s="1726">
        <v>7.7487048652694277</v>
      </c>
      <c r="AS94" s="1726">
        <v>253.23320541894964</v>
      </c>
      <c r="AT94" s="1726">
        <v>39.686093968331292</v>
      </c>
      <c r="AU94" s="1727">
        <v>727.88519676953092</v>
      </c>
      <c r="AV94" s="1727"/>
      <c r="AW94" s="1728"/>
      <c r="AX94" s="1726">
        <v>31.072641730042204</v>
      </c>
      <c r="AY94" s="1726">
        <v>49.874157749068146</v>
      </c>
      <c r="AZ94" s="1726">
        <v>1.4681826245249727</v>
      </c>
      <c r="BA94" s="1726">
        <v>47.981256043868889</v>
      </c>
      <c r="BB94" s="1726">
        <v>7.5195061126571066</v>
      </c>
      <c r="BC94" s="1727">
        <v>137.91574426016132</v>
      </c>
      <c r="BD94" s="1728"/>
      <c r="BE94" s="1727">
        <v>507.65773380208356</v>
      </c>
      <c r="BF94" s="1727">
        <v>1773.8403122706131</v>
      </c>
      <c r="BG94" s="1727">
        <v>152.90270944634457</v>
      </c>
      <c r="BH94" s="1727">
        <v>783.90681808871511</v>
      </c>
      <c r="BI94" s="1727">
        <v>122.85197588371375</v>
      </c>
      <c r="BJ94" s="1727">
        <v>3341.15954949147</v>
      </c>
    </row>
    <row r="95" spans="1:63">
      <c r="A95" s="1654" t="s">
        <v>1580</v>
      </c>
      <c r="B95" s="1729">
        <v>21.101714717142727</v>
      </c>
      <c r="C95" s="1727">
        <v>36.860746243176536</v>
      </c>
      <c r="D95" s="1727">
        <v>0.99769226332308547</v>
      </c>
      <c r="E95" s="1727">
        <v>32.584509086943555</v>
      </c>
      <c r="F95" s="1727">
        <v>5.1065652602587921</v>
      </c>
      <c r="G95" s="1727">
        <v>96.651227570844696</v>
      </c>
      <c r="H95" s="1727"/>
      <c r="I95" s="1728"/>
      <c r="J95" s="1727">
        <v>5.323386423728472</v>
      </c>
      <c r="K95" s="1727">
        <v>8.544475122615232</v>
      </c>
      <c r="L95" s="1727">
        <v>0.25153006039373083</v>
      </c>
      <c r="M95" s="1727">
        <v>8.2201818962312103</v>
      </c>
      <c r="N95" s="1727">
        <v>1.2882469762640207</v>
      </c>
      <c r="O95" s="1727">
        <v>23.627820479232668</v>
      </c>
      <c r="P95" s="1727"/>
      <c r="Q95" s="1728"/>
      <c r="R95" s="1727">
        <v>18.962086861226645</v>
      </c>
      <c r="S95" s="1727">
        <v>30.435716395944354</v>
      </c>
      <c r="T95" s="1727">
        <v>0.89595878896481673</v>
      </c>
      <c r="U95" s="1727">
        <v>29.280572688962749</v>
      </c>
      <c r="V95" s="1727">
        <v>4.5887803586352849</v>
      </c>
      <c r="W95" s="1727">
        <v>84.163115093733865</v>
      </c>
      <c r="X95" s="1727"/>
      <c r="Y95" s="1728"/>
      <c r="Z95" s="1727">
        <v>5.8822330953501893</v>
      </c>
      <c r="AA95" s="1727">
        <v>29.885839209098137</v>
      </c>
      <c r="AB95" s="1727">
        <v>1.0444055722233374</v>
      </c>
      <c r="AC95" s="1727">
        <v>12.988440648132517</v>
      </c>
      <c r="AD95" s="1727">
        <v>3.9462473593915126</v>
      </c>
      <c r="AE95" s="1727">
        <v>53.747165884195695</v>
      </c>
      <c r="AF95" s="1728"/>
      <c r="AG95" s="1728"/>
      <c r="AH95" s="1727">
        <v>38.418474751108569</v>
      </c>
      <c r="AI95" s="1727">
        <v>128.02272277011548</v>
      </c>
      <c r="AJ95" s="1727">
        <v>6.4131758659006284</v>
      </c>
      <c r="AK95" s="1727">
        <v>69.016132028199905</v>
      </c>
      <c r="AL95" s="1727">
        <v>15.55785282236344</v>
      </c>
      <c r="AM95" s="1727">
        <v>257.42835823768803</v>
      </c>
      <c r="AN95" s="1727"/>
      <c r="AO95" s="1728"/>
      <c r="AP95" s="1727">
        <v>133.61894791633938</v>
      </c>
      <c r="AQ95" s="1727">
        <v>214.46945337128824</v>
      </c>
      <c r="AR95" s="1727">
        <v>6.3134965910672944</v>
      </c>
      <c r="AS95" s="1727">
        <v>206.32957467815385</v>
      </c>
      <c r="AT95" s="1727">
        <v>32.3354706803798</v>
      </c>
      <c r="AU95" s="1727">
        <v>593.06694323722854</v>
      </c>
      <c r="AV95" s="1727"/>
      <c r="AW95" s="1728"/>
      <c r="AX95" s="1727">
        <v>55.815696535062273</v>
      </c>
      <c r="AY95" s="1727">
        <v>89.588805420826745</v>
      </c>
      <c r="AZ95" s="1727">
        <v>2.6517061859867863</v>
      </c>
      <c r="BA95" s="1727">
        <v>86.188591558548225</v>
      </c>
      <c r="BB95" s="1727">
        <v>13.507267097661245</v>
      </c>
      <c r="BC95" s="1727">
        <v>247.75206679808528</v>
      </c>
      <c r="BD95" s="1728"/>
      <c r="BE95" s="1727">
        <v>279.12254029995825</v>
      </c>
      <c r="BF95" s="1727">
        <v>537.80775853306466</v>
      </c>
      <c r="BG95" s="1727">
        <v>18.567965327859678</v>
      </c>
      <c r="BH95" s="1727">
        <v>444.60800258517202</v>
      </c>
      <c r="BI95" s="1727">
        <v>76.330430554954091</v>
      </c>
      <c r="BJ95" s="1727">
        <v>1356.4366973010087</v>
      </c>
    </row>
    <row r="96" spans="1:63" ht="14.25">
      <c r="A96" s="1655" t="s">
        <v>1581</v>
      </c>
      <c r="B96" s="1729">
        <v>51.455687683369597</v>
      </c>
      <c r="C96" s="1727">
        <v>258.55741889231717</v>
      </c>
      <c r="D96" s="1727">
        <v>2.4312817444377712</v>
      </c>
      <c r="E96" s="1727">
        <v>79.456022667749991</v>
      </c>
      <c r="F96" s="1727">
        <v>12.452155224767468</v>
      </c>
      <c r="G96" s="1727">
        <v>404.35256621264205</v>
      </c>
      <c r="H96" s="1727"/>
      <c r="I96" s="1728"/>
      <c r="J96" s="1727">
        <v>58.267473368829613</v>
      </c>
      <c r="K96" s="1727">
        <v>93.524109848277405</v>
      </c>
      <c r="L96" s="1727">
        <v>2.7531386844516947</v>
      </c>
      <c r="M96" s="1727">
        <v>89.974537183817631</v>
      </c>
      <c r="N96" s="1727">
        <v>14.100591316714041</v>
      </c>
      <c r="O96" s="1727">
        <v>258.61985040209038</v>
      </c>
      <c r="P96" s="1727"/>
      <c r="Q96" s="1728"/>
      <c r="R96" s="1727">
        <v>7.7955448926725737</v>
      </c>
      <c r="S96" s="1727">
        <v>12.512493758816509</v>
      </c>
      <c r="T96" s="1727">
        <v>0.36833957214074059</v>
      </c>
      <c r="U96" s="1727">
        <v>12.037600109654056</v>
      </c>
      <c r="V96" s="1727">
        <v>1.8865035030243207</v>
      </c>
      <c r="W96" s="1727">
        <v>34.600481836308205</v>
      </c>
      <c r="X96" s="1727"/>
      <c r="Y96" s="1728"/>
      <c r="Z96" s="1727">
        <v>33.105590348966317</v>
      </c>
      <c r="AA96" s="1727">
        <v>370.06482639349008</v>
      </c>
      <c r="AB96" s="1727">
        <v>3.4655764302972019</v>
      </c>
      <c r="AC96" s="1727">
        <v>51.22140709630181</v>
      </c>
      <c r="AD96" s="1727">
        <v>8.1064453305804047</v>
      </c>
      <c r="AE96" s="1727">
        <v>465.96384559963576</v>
      </c>
      <c r="AF96" s="1728"/>
      <c r="AG96" s="1728"/>
      <c r="AH96" s="1727">
        <v>39.898489605844865</v>
      </c>
      <c r="AI96" s="1727">
        <v>1397.248671718728</v>
      </c>
      <c r="AJ96" s="1727">
        <v>231.63335136100963</v>
      </c>
      <c r="AK96" s="1727">
        <v>117.54457860585279</v>
      </c>
      <c r="AL96" s="1727">
        <v>62.279589224277814</v>
      </c>
      <c r="AM96" s="1727">
        <v>1848.604680515713</v>
      </c>
      <c r="AN96" s="1727"/>
      <c r="AO96" s="1728"/>
      <c r="AP96" s="1727">
        <v>244.48128651117449</v>
      </c>
      <c r="AQ96" s="1727">
        <v>392.41266822719172</v>
      </c>
      <c r="AR96" s="1727">
        <v>11.55174316994677</v>
      </c>
      <c r="AS96" s="1727">
        <v>377.51921152830801</v>
      </c>
      <c r="AT96" s="1727">
        <v>59.163895504051595</v>
      </c>
      <c r="AU96" s="1727">
        <v>1085.1288049406726</v>
      </c>
      <c r="AV96" s="1727"/>
      <c r="AW96" s="1728"/>
      <c r="AX96" s="1727">
        <v>41.741424710336965</v>
      </c>
      <c r="AY96" s="1727">
        <v>132.80383199356777</v>
      </c>
      <c r="AZ96" s="1727">
        <v>1.9954087768464772</v>
      </c>
      <c r="BA96" s="1727">
        <v>64.455607092015143</v>
      </c>
      <c r="BB96" s="1727">
        <v>10.101326465490995</v>
      </c>
      <c r="BC96" s="1727">
        <v>251.09759903825736</v>
      </c>
      <c r="BD96" s="1728"/>
      <c r="BE96" s="1727">
        <v>476.74549712119443</v>
      </c>
      <c r="BF96" s="1727">
        <v>2657.1240208323889</v>
      </c>
      <c r="BG96" s="1727">
        <v>254.19883973913031</v>
      </c>
      <c r="BH96" s="1727">
        <v>792.2089642836994</v>
      </c>
      <c r="BI96" s="1727">
        <v>168.09050656890665</v>
      </c>
      <c r="BJ96" s="1727">
        <v>4348.3678285453198</v>
      </c>
    </row>
    <row r="97" spans="1:62" ht="14.25">
      <c r="A97" s="1655" t="s">
        <v>1582</v>
      </c>
      <c r="B97" s="1729">
        <v>36.57904325143268</v>
      </c>
      <c r="C97" s="1727">
        <v>120.77252097304947</v>
      </c>
      <c r="D97" s="1727">
        <v>10.521742489582593</v>
      </c>
      <c r="E97" s="1727">
        <v>56.494869315789273</v>
      </c>
      <c r="F97" s="1727">
        <v>8.8622276114760616</v>
      </c>
      <c r="G97" s="1727">
        <v>233.23040364133013</v>
      </c>
      <c r="H97" s="1727"/>
      <c r="I97" s="1728"/>
      <c r="J97" s="1727">
        <v>58.443036424532401</v>
      </c>
      <c r="K97" s="1727">
        <v>93.805903060811488</v>
      </c>
      <c r="L97" s="1727">
        <v>2.7614340405443865</v>
      </c>
      <c r="M97" s="1727">
        <v>90.245635341505817</v>
      </c>
      <c r="N97" s="1727">
        <v>14.143077162686946</v>
      </c>
      <c r="O97" s="1727">
        <v>259.39908603008104</v>
      </c>
      <c r="P97" s="1727"/>
      <c r="Q97" s="1728"/>
      <c r="R97" s="1727">
        <v>25.081043939350682</v>
      </c>
      <c r="S97" s="1727">
        <v>40.401725965071151</v>
      </c>
      <c r="T97" s="1727">
        <v>1.1850795705310002</v>
      </c>
      <c r="U97" s="1727">
        <v>38.729246182438338</v>
      </c>
      <c r="V97" s="1727">
        <v>6.0695535594395951</v>
      </c>
      <c r="W97" s="1727">
        <v>111.46664921683076</v>
      </c>
      <c r="X97" s="1727"/>
      <c r="Y97" s="1728"/>
      <c r="Z97" s="1727">
        <v>17.524624030613506</v>
      </c>
      <c r="AA97" s="1727">
        <v>145.12847410423774</v>
      </c>
      <c r="AB97" s="1727">
        <v>5.1972345338875368</v>
      </c>
      <c r="AC97" s="1727">
        <v>27.163179470574491</v>
      </c>
      <c r="AD97" s="1727">
        <v>4.3371491534977071</v>
      </c>
      <c r="AE97" s="1727">
        <v>199.35066129281097</v>
      </c>
      <c r="AF97" s="1728"/>
      <c r="AG97" s="1728"/>
      <c r="AH97" s="1727">
        <v>63.192972567963672</v>
      </c>
      <c r="AI97" s="1727">
        <v>1107.2475309437282</v>
      </c>
      <c r="AJ97" s="1727">
        <v>113.05566390396159</v>
      </c>
      <c r="AK97" s="1727">
        <v>118.97737229634033</v>
      </c>
      <c r="AL97" s="1727">
        <v>35.423215286911358</v>
      </c>
      <c r="AM97" s="1727">
        <v>1437.896754998905</v>
      </c>
      <c r="AN97" s="1727"/>
      <c r="AO97" s="1728"/>
      <c r="AP97" s="1727">
        <v>88.227040116721255</v>
      </c>
      <c r="AQ97" s="1727">
        <v>141.6116902690122</v>
      </c>
      <c r="AR97" s="1727">
        <v>4.1687285052239407</v>
      </c>
      <c r="AS97" s="1727">
        <v>136.23702286440084</v>
      </c>
      <c r="AT97" s="1727">
        <v>21.350735905338428</v>
      </c>
      <c r="AU97" s="1727">
        <v>391.59521766069668</v>
      </c>
      <c r="AV97" s="1727"/>
      <c r="AW97" s="1728"/>
      <c r="AX97" s="1727">
        <v>49.985200491654709</v>
      </c>
      <c r="AY97" s="1727">
        <v>89.476205961261755</v>
      </c>
      <c r="AZ97" s="1727">
        <v>3.9577901760957639</v>
      </c>
      <c r="BA97" s="1727">
        <v>77.185349222347838</v>
      </c>
      <c r="BB97" s="1727">
        <v>12.096300787840292</v>
      </c>
      <c r="BC97" s="1727">
        <v>232.70084663920034</v>
      </c>
      <c r="BD97" s="1728"/>
      <c r="BE97" s="1727">
        <v>339.03296082226888</v>
      </c>
      <c r="BF97" s="1727">
        <v>1738.4440512771719</v>
      </c>
      <c r="BG97" s="1727">
        <v>140.84767321982682</v>
      </c>
      <c r="BH97" s="1727">
        <v>545.03267469339698</v>
      </c>
      <c r="BI97" s="1727">
        <v>102.28225946719039</v>
      </c>
      <c r="BJ97" s="1727">
        <v>2865.6396194798549</v>
      </c>
    </row>
    <row r="98" spans="1:62" ht="14.25">
      <c r="A98" s="1655" t="s">
        <v>1583</v>
      </c>
      <c r="B98" s="1729">
        <v>26.235007053515002</v>
      </c>
      <c r="C98" s="1727">
        <v>62.7988866610484</v>
      </c>
      <c r="D98" s="1727">
        <v>2.2365694392920608</v>
      </c>
      <c r="E98" s="1727">
        <v>41.507323962970844</v>
      </c>
      <c r="F98" s="1727">
        <v>7.2860207439170752</v>
      </c>
      <c r="G98" s="1727">
        <v>140.06380786074337</v>
      </c>
      <c r="H98" s="1727"/>
      <c r="I98" s="1728"/>
      <c r="J98" s="1727">
        <v>9.756751988698376</v>
      </c>
      <c r="K98" s="1727">
        <v>15.660393217626053</v>
      </c>
      <c r="L98" s="1727">
        <v>0.46100662653850816</v>
      </c>
      <c r="M98" s="1727">
        <v>15.066025585898196</v>
      </c>
      <c r="N98" s="1727">
        <v>2.3611110009923566</v>
      </c>
      <c r="O98" s="1727">
        <v>43.305288419753488</v>
      </c>
      <c r="P98" s="1727"/>
      <c r="Q98" s="1728"/>
      <c r="R98" s="1727">
        <v>0.81584673561969312</v>
      </c>
      <c r="S98" s="1727">
        <v>1.3095014303859001</v>
      </c>
      <c r="T98" s="1727">
        <v>3.8548766207868408E-2</v>
      </c>
      <c r="U98" s="1727">
        <v>1.259801192779689</v>
      </c>
      <c r="V98" s="1727">
        <v>0.19743298843986948</v>
      </c>
      <c r="W98" s="1727">
        <v>3.62113111343302</v>
      </c>
      <c r="X98" s="1727"/>
      <c r="Y98" s="1728"/>
      <c r="Z98" s="1727">
        <v>0.99947043402383595</v>
      </c>
      <c r="AA98" s="1727">
        <v>179.89411648224947</v>
      </c>
      <c r="AB98" s="1727">
        <v>7.4992603633868082</v>
      </c>
      <c r="AC98" s="1727">
        <v>8.989434297459173</v>
      </c>
      <c r="AD98" s="1727">
        <v>7.2472583938004549</v>
      </c>
      <c r="AE98" s="1727">
        <v>204.62953997091975</v>
      </c>
      <c r="AF98" s="1728"/>
      <c r="AG98" s="1728"/>
      <c r="AH98" s="1727">
        <v>26.019550151270359</v>
      </c>
      <c r="AI98" s="1727">
        <v>1046.7773406440024</v>
      </c>
      <c r="AJ98" s="1727">
        <v>42.965860166530426</v>
      </c>
      <c r="AK98" s="1727">
        <v>85.401154587165237</v>
      </c>
      <c r="AL98" s="1727">
        <v>48.842850756919304</v>
      </c>
      <c r="AM98" s="1727">
        <v>1250.0067563058874</v>
      </c>
      <c r="AN98" s="1727"/>
      <c r="AO98" s="1728"/>
      <c r="AP98" s="1727">
        <v>143.27738847604235</v>
      </c>
      <c r="AQ98" s="1727">
        <v>229.97204862114407</v>
      </c>
      <c r="AR98" s="1727">
        <v>6.7698580016277958</v>
      </c>
      <c r="AS98" s="1727">
        <v>221.24379129049746</v>
      </c>
      <c r="AT98" s="1727">
        <v>34.672790547110139</v>
      </c>
      <c r="AU98" s="1727">
        <v>635.93587693642178</v>
      </c>
      <c r="AV98" s="1727"/>
      <c r="AW98" s="1728"/>
      <c r="AX98" s="1727">
        <v>19.904626748084933</v>
      </c>
      <c r="AY98" s="1727">
        <v>31.948570803701696</v>
      </c>
      <c r="AZ98" s="1727">
        <v>0.94049380780324199</v>
      </c>
      <c r="BA98" s="1727">
        <v>30.736008890229861</v>
      </c>
      <c r="BB98" s="1727">
        <v>4.8168727912719866</v>
      </c>
      <c r="BC98" s="1727">
        <v>88.34657304109173</v>
      </c>
      <c r="BD98" s="1728"/>
      <c r="BE98" s="1727">
        <v>227.00864158725454</v>
      </c>
      <c r="BF98" s="1727">
        <v>1568.3608578601579</v>
      </c>
      <c r="BG98" s="1727">
        <v>60.91159717138671</v>
      </c>
      <c r="BH98" s="1727">
        <v>404.20353980700042</v>
      </c>
      <c r="BI98" s="1727">
        <v>105.42433722245119</v>
      </c>
      <c r="BJ98" s="1727">
        <v>2365.908973648251</v>
      </c>
    </row>
    <row r="99" spans="1:62">
      <c r="A99" s="1654" t="s">
        <v>1584</v>
      </c>
      <c r="B99" s="1729">
        <v>214.33463241206616</v>
      </c>
      <c r="C99" s="1727">
        <v>718.07991319419909</v>
      </c>
      <c r="D99" s="1727">
        <v>18.638477754060077</v>
      </c>
      <c r="E99" s="1727">
        <v>330.9678322872968</v>
      </c>
      <c r="F99" s="1727">
        <v>51.868476217083348</v>
      </c>
      <c r="G99" s="1727">
        <v>1333.8893318647056</v>
      </c>
      <c r="H99" s="1727"/>
      <c r="I99" s="1728"/>
      <c r="J99" s="1727">
        <v>3.7019622826286778</v>
      </c>
      <c r="K99" s="1727">
        <v>5.9419553853515339</v>
      </c>
      <c r="L99" s="1727">
        <v>0.17491775392715697</v>
      </c>
      <c r="M99" s="1727">
        <v>5.7164370410069631</v>
      </c>
      <c r="N99" s="1727">
        <v>0.89586615309050488</v>
      </c>
      <c r="O99" s="1727">
        <v>16.431138616004837</v>
      </c>
      <c r="P99" s="1727"/>
      <c r="Q99" s="1728"/>
      <c r="R99" s="1727">
        <v>66.968052607409646</v>
      </c>
      <c r="S99" s="1727">
        <v>107.58137296896527</v>
      </c>
      <c r="T99" s="1727">
        <v>3.1642411382554694</v>
      </c>
      <c r="U99" s="1727">
        <v>103.40965878703355</v>
      </c>
      <c r="V99" s="1727">
        <v>16.206110999802512</v>
      </c>
      <c r="W99" s="1727">
        <v>297.32943650146643</v>
      </c>
      <c r="X99" s="1727"/>
      <c r="Y99" s="1728"/>
      <c r="Z99" s="1727">
        <v>33.994672786989341</v>
      </c>
      <c r="AA99" s="1727">
        <v>513.50741563236159</v>
      </c>
      <c r="AB99" s="1727">
        <v>20.129007492876365</v>
      </c>
      <c r="AC99" s="1727">
        <v>63.830616684061013</v>
      </c>
      <c r="AD99" s="1727">
        <v>15.550306627572015</v>
      </c>
      <c r="AE99" s="1727">
        <v>647.01201922386031</v>
      </c>
      <c r="AF99" s="1728"/>
      <c r="AG99" s="1728"/>
      <c r="AH99" s="1727">
        <v>44.960352590837694</v>
      </c>
      <c r="AI99" s="1727">
        <v>1021.1475530255691</v>
      </c>
      <c r="AJ99" s="1727">
        <v>48.659037764480857</v>
      </c>
      <c r="AK99" s="1727">
        <v>103.27653696644656</v>
      </c>
      <c r="AL99" s="1727">
        <v>32.747053297309911</v>
      </c>
      <c r="AM99" s="1727">
        <v>1250.7905336446443</v>
      </c>
      <c r="AN99" s="1727"/>
      <c r="AO99" s="1728"/>
      <c r="AP99" s="1727">
        <v>201.14216998675201</v>
      </c>
      <c r="AQ99" s="1727">
        <v>322.84980475960083</v>
      </c>
      <c r="AR99" s="1727">
        <v>9.5039694918593796</v>
      </c>
      <c r="AS99" s="1727">
        <v>310.59650618707275</v>
      </c>
      <c r="AT99" s="1727">
        <v>48.675931382627319</v>
      </c>
      <c r="AU99" s="1727">
        <v>892.76838180791242</v>
      </c>
      <c r="AV99" s="1727"/>
      <c r="AW99" s="1728"/>
      <c r="AX99" s="1727">
        <v>61.944998231000845</v>
      </c>
      <c r="AY99" s="1727">
        <v>115.09286788748923</v>
      </c>
      <c r="AZ99" s="1727">
        <v>3.9907913350061919</v>
      </c>
      <c r="BA99" s="1727">
        <v>95.653238838879389</v>
      </c>
      <c r="BB99" s="1727">
        <v>14.990543671611789</v>
      </c>
      <c r="BC99" s="1727">
        <v>291.67243996398747</v>
      </c>
      <c r="BD99" s="1728"/>
      <c r="BE99" s="1727">
        <v>627.04684089768432</v>
      </c>
      <c r="BF99" s="1727">
        <v>2804.2008828535368</v>
      </c>
      <c r="BG99" s="1727">
        <v>104.2604427304655</v>
      </c>
      <c r="BH99" s="1727">
        <v>1013.450826791797</v>
      </c>
      <c r="BI99" s="1727">
        <v>180.93428834909739</v>
      </c>
      <c r="BJ99" s="1727">
        <v>4729.8932816225806</v>
      </c>
    </row>
    <row r="100" spans="1:62">
      <c r="A100" s="1654" t="s">
        <v>71</v>
      </c>
      <c r="B100" s="1729">
        <v>20.661974051059726</v>
      </c>
      <c r="C100" s="1727">
        <v>45.065538582883953</v>
      </c>
      <c r="D100" s="1727">
        <v>1.0015467538648335</v>
      </c>
      <c r="E100" s="1727">
        <v>32.396074360660201</v>
      </c>
      <c r="F100" s="1727">
        <v>5.3170661675181421</v>
      </c>
      <c r="G100" s="1727">
        <v>104.44219991598683</v>
      </c>
      <c r="H100" s="1727"/>
      <c r="I100" s="1728"/>
      <c r="J100" s="1727">
        <v>9.425418432315281</v>
      </c>
      <c r="K100" s="1727">
        <v>15.128575478980638</v>
      </c>
      <c r="L100" s="1727">
        <v>0.44535111277080042</v>
      </c>
      <c r="M100" s="1727">
        <v>14.554392222283273</v>
      </c>
      <c r="N100" s="1727">
        <v>2.2809290607441848</v>
      </c>
      <c r="O100" s="1727">
        <v>41.834666307094182</v>
      </c>
      <c r="P100" s="1727"/>
      <c r="Q100" s="1728"/>
      <c r="R100" s="1727">
        <v>11.923349749117342</v>
      </c>
      <c r="S100" s="1727">
        <v>19.13818852149987</v>
      </c>
      <c r="T100" s="1727">
        <v>0.56337839183023664</v>
      </c>
      <c r="U100" s="1727">
        <v>18.411607940623661</v>
      </c>
      <c r="V100" s="1727">
        <v>2.8854225559828084</v>
      </c>
      <c r="W100" s="1727">
        <v>52.921947159053921</v>
      </c>
      <c r="X100" s="1727"/>
      <c r="Y100" s="1728"/>
      <c r="Z100" s="1727">
        <v>28.463672779703082</v>
      </c>
      <c r="AA100" s="1727">
        <v>99.937413959167728</v>
      </c>
      <c r="AB100" s="1727">
        <v>1.4208518686581444</v>
      </c>
      <c r="AC100" s="1727">
        <v>45.872556567647671</v>
      </c>
      <c r="AD100" s="1727">
        <v>8.1284131784003613</v>
      </c>
      <c r="AE100" s="1727">
        <v>183.82290835357699</v>
      </c>
      <c r="AF100" s="1728"/>
      <c r="AG100" s="1728"/>
      <c r="AH100" s="1727">
        <v>51.934374795795215</v>
      </c>
      <c r="AI100" s="1727">
        <v>621.84479315718499</v>
      </c>
      <c r="AJ100" s="1727">
        <v>64.164669264952693</v>
      </c>
      <c r="AK100" s="1727">
        <v>83.347705819665677</v>
      </c>
      <c r="AL100" s="1727">
        <v>14.604464024999061</v>
      </c>
      <c r="AM100" s="1727">
        <v>835.89600706259762</v>
      </c>
      <c r="AN100" s="1727"/>
      <c r="AO100" s="1728"/>
      <c r="AP100" s="1727">
        <v>88.634053028200313</v>
      </c>
      <c r="AQ100" s="1727">
        <v>142.2649796265562</v>
      </c>
      <c r="AR100" s="1727">
        <v>4.187959869257373</v>
      </c>
      <c r="AS100" s="1727">
        <v>136.86551756686302</v>
      </c>
      <c r="AT100" s="1727">
        <v>21.449232071270728</v>
      </c>
      <c r="AU100" s="1727">
        <v>393.40174216214763</v>
      </c>
      <c r="AV100" s="1727"/>
      <c r="AW100" s="1728"/>
      <c r="AX100" s="1727">
        <v>40.83854353327407</v>
      </c>
      <c r="AY100" s="1727">
        <v>67.606221064272262</v>
      </c>
      <c r="AZ100" s="1727">
        <v>9.5753024643000142</v>
      </c>
      <c r="BA100" s="1727">
        <v>63.061410444359019</v>
      </c>
      <c r="BB100" s="1727">
        <v>9.8828313472158271</v>
      </c>
      <c r="BC100" s="1727">
        <v>190.96430885342119</v>
      </c>
      <c r="BD100" s="1728"/>
      <c r="BE100" s="1727">
        <v>251.88138636946505</v>
      </c>
      <c r="BF100" s="1727">
        <v>1010.9857103905457</v>
      </c>
      <c r="BG100" s="1727">
        <v>81.359059725634083</v>
      </c>
      <c r="BH100" s="1727">
        <v>394.50926492210249</v>
      </c>
      <c r="BI100" s="1727">
        <v>64.548358406131115</v>
      </c>
      <c r="BJ100" s="1727">
        <v>1803.2837798138785</v>
      </c>
    </row>
    <row r="101" spans="1:62">
      <c r="A101" s="1654" t="s">
        <v>1585</v>
      </c>
      <c r="B101" s="1729">
        <v>271.75993606575361</v>
      </c>
      <c r="C101" s="1727">
        <v>505.96780933836203</v>
      </c>
      <c r="D101" s="1727">
        <v>12.840659627211394</v>
      </c>
      <c r="E101" s="1727">
        <v>419.64192127988258</v>
      </c>
      <c r="F101" s="1727">
        <v>65.765264446312116</v>
      </c>
      <c r="G101" s="1727">
        <v>1275.9755907575218</v>
      </c>
      <c r="H101" s="1727"/>
      <c r="I101" s="1728"/>
      <c r="J101" s="1727">
        <v>76.836008556304094</v>
      </c>
      <c r="K101" s="1727">
        <v>123.32814328563546</v>
      </c>
      <c r="L101" s="1727">
        <v>3.6305021529968444</v>
      </c>
      <c r="M101" s="1727">
        <v>118.64740152957444</v>
      </c>
      <c r="N101" s="1727">
        <v>18.594133097241414</v>
      </c>
      <c r="O101" s="1727">
        <v>341.03618862175222</v>
      </c>
      <c r="P101" s="1727"/>
      <c r="Q101" s="1728"/>
      <c r="R101" s="1727">
        <v>177.28001474891465</v>
      </c>
      <c r="S101" s="1727">
        <v>320.67600652431861</v>
      </c>
      <c r="T101" s="1727">
        <v>8.3764824243520764</v>
      </c>
      <c r="U101" s="1727">
        <v>273.74942410849127</v>
      </c>
      <c r="V101" s="1727">
        <v>42.901346018081071</v>
      </c>
      <c r="W101" s="1727">
        <v>822.98327382415778</v>
      </c>
      <c r="X101" s="1727"/>
      <c r="Y101" s="1728"/>
      <c r="Z101" s="1727">
        <v>52.102783104688186</v>
      </c>
      <c r="AA101" s="1727">
        <v>207.31220801160174</v>
      </c>
      <c r="AB101" s="1727">
        <v>2.4618570094005525</v>
      </c>
      <c r="AC101" s="1727">
        <v>80.455244148976149</v>
      </c>
      <c r="AD101" s="1727">
        <v>12.608750792609808</v>
      </c>
      <c r="AE101" s="1727">
        <v>354.94084306727638</v>
      </c>
      <c r="AF101" s="1728"/>
      <c r="AG101" s="1728"/>
      <c r="AH101" s="1727">
        <v>256.47135835694127</v>
      </c>
      <c r="AI101" s="1727">
        <v>1394.842447400179</v>
      </c>
      <c r="AJ101" s="1727">
        <v>82.566436984675036</v>
      </c>
      <c r="AK101" s="1727">
        <v>396.03384933137249</v>
      </c>
      <c r="AL101" s="1727">
        <v>62.065464650271679</v>
      </c>
      <c r="AM101" s="1727">
        <v>2191.9795567234396</v>
      </c>
      <c r="AN101" s="1727"/>
      <c r="AO101" s="1728"/>
      <c r="AP101" s="1727">
        <v>775.18787457622568</v>
      </c>
      <c r="AQ101" s="1727">
        <v>1244.2405984554512</v>
      </c>
      <c r="AR101" s="1727">
        <v>36.627634627373304</v>
      </c>
      <c r="AS101" s="1727">
        <v>1197.0172415750342</v>
      </c>
      <c r="AT101" s="1727">
        <v>187.59363983197713</v>
      </c>
      <c r="AU101" s="1727">
        <v>3440.6669890660614</v>
      </c>
      <c r="AV101" s="1727"/>
      <c r="AW101" s="1728"/>
      <c r="AX101" s="1727">
        <v>177.88929292414875</v>
      </c>
      <c r="AY101" s="1727">
        <v>295.07094433116094</v>
      </c>
      <c r="AZ101" s="1727">
        <v>9.8228036674159398</v>
      </c>
      <c r="BA101" s="1727">
        <v>274.69024955815314</v>
      </c>
      <c r="BB101" s="1727">
        <v>43.048789901442682</v>
      </c>
      <c r="BC101" s="1727">
        <v>800.52208038232152</v>
      </c>
      <c r="BD101" s="1728"/>
      <c r="BE101" s="1727">
        <v>1787.5272683329763</v>
      </c>
      <c r="BF101" s="1727">
        <v>4091.438157346709</v>
      </c>
      <c r="BG101" s="1727">
        <v>156.32637649342516</v>
      </c>
      <c r="BH101" s="1727">
        <v>2760.235331531484</v>
      </c>
      <c r="BI101" s="1727">
        <v>432.57738873793585</v>
      </c>
      <c r="BJ101" s="1727">
        <v>9228.1045224425325</v>
      </c>
    </row>
    <row r="102" spans="1:62">
      <c r="A102" s="1654" t="s">
        <v>1586</v>
      </c>
      <c r="B102" s="1729">
        <v>24.453784165922656</v>
      </c>
      <c r="C102" s="1727">
        <v>92.523234918577231</v>
      </c>
      <c r="D102" s="1727">
        <v>1.1554415401243319</v>
      </c>
      <c r="E102" s="1727">
        <v>37.76065419543098</v>
      </c>
      <c r="F102" s="1727">
        <v>5.9177581716674723</v>
      </c>
      <c r="G102" s="1727">
        <v>161.81087299172265</v>
      </c>
      <c r="H102" s="1727"/>
      <c r="I102" s="1728"/>
      <c r="J102" s="1727">
        <v>7.3454767889343033</v>
      </c>
      <c r="K102" s="1727">
        <v>11.790097259713438</v>
      </c>
      <c r="L102" s="1727">
        <v>0.3470738498535183</v>
      </c>
      <c r="M102" s="1727">
        <v>11.342621127491563</v>
      </c>
      <c r="N102" s="1727">
        <v>1.7775880819740448</v>
      </c>
      <c r="O102" s="1727">
        <v>32.602857107966869</v>
      </c>
      <c r="P102" s="1727"/>
      <c r="Q102" s="1728"/>
      <c r="R102" s="1727">
        <v>29.46751907983468</v>
      </c>
      <c r="S102" s="1727">
        <v>47.297803251804631</v>
      </c>
      <c r="T102" s="1727">
        <v>1.3923405636619051</v>
      </c>
      <c r="U102" s="1727">
        <v>45.502683364708538</v>
      </c>
      <c r="V102" s="1727">
        <v>7.1310702118842935</v>
      </c>
      <c r="W102" s="1727">
        <v>130.79141647189405</v>
      </c>
      <c r="X102" s="1727"/>
      <c r="Y102" s="1728"/>
      <c r="Z102" s="1727">
        <v>2.6337290910459741</v>
      </c>
      <c r="AA102" s="1727">
        <v>178.3075329067525</v>
      </c>
      <c r="AB102" s="1727">
        <v>2.9144360686121931</v>
      </c>
      <c r="AC102" s="1727">
        <v>4.0669097582869513</v>
      </c>
      <c r="AD102" s="1727">
        <v>0.63735623675844277</v>
      </c>
      <c r="AE102" s="1727">
        <v>188.55996406145607</v>
      </c>
      <c r="AF102" s="1728"/>
      <c r="AG102" s="1728"/>
      <c r="AH102" s="1727">
        <v>62.470006265528205</v>
      </c>
      <c r="AI102" s="1727">
        <v>421.58785631928066</v>
      </c>
      <c r="AJ102" s="1727">
        <v>7.1101515453711936</v>
      </c>
      <c r="AK102" s="1727">
        <v>96.463937367462833</v>
      </c>
      <c r="AL102" s="1727">
        <v>15.11759437940551</v>
      </c>
      <c r="AM102" s="1727">
        <v>602.74954587704838</v>
      </c>
      <c r="AN102" s="1727"/>
      <c r="AO102" s="1728"/>
      <c r="AP102" s="1727">
        <v>96.37919729704376</v>
      </c>
      <c r="AQ102" s="1727">
        <v>154.69657621913419</v>
      </c>
      <c r="AR102" s="1727">
        <v>4.5539180114310698</v>
      </c>
      <c r="AS102" s="1727">
        <v>148.82529084551487</v>
      </c>
      <c r="AT102" s="1727">
        <v>23.323538742037996</v>
      </c>
      <c r="AU102" s="1727">
        <v>427.77852111516194</v>
      </c>
      <c r="AV102" s="1727"/>
      <c r="AW102" s="1728"/>
      <c r="AX102" s="1727">
        <v>64.820938010675334</v>
      </c>
      <c r="AY102" s="1727">
        <v>174.27722392033291</v>
      </c>
      <c r="AZ102" s="1727">
        <v>3.0627899526376905</v>
      </c>
      <c r="BA102" s="1727">
        <v>100.09416163309082</v>
      </c>
      <c r="BB102" s="1727">
        <v>15.686514324534665</v>
      </c>
      <c r="BC102" s="1727">
        <v>357.94162784127138</v>
      </c>
      <c r="BD102" s="1728"/>
      <c r="BE102" s="1727">
        <v>287.57065069898488</v>
      </c>
      <c r="BF102" s="1727">
        <v>1080.4803247955956</v>
      </c>
      <c r="BG102" s="1727">
        <v>20.536151531691903</v>
      </c>
      <c r="BH102" s="1727">
        <v>444.05625829198658</v>
      </c>
      <c r="BI102" s="1727">
        <v>69.591420148262429</v>
      </c>
      <c r="BJ102" s="1727">
        <v>1902.2348054665215</v>
      </c>
    </row>
    <row r="103" spans="1:62">
      <c r="A103" s="1656" t="s">
        <v>1587</v>
      </c>
      <c r="B103" s="1731">
        <v>40.88842223062769</v>
      </c>
      <c r="C103" s="1732">
        <v>174.7506184911029</v>
      </c>
      <c r="D103" s="1732">
        <v>26.479751875446091</v>
      </c>
      <c r="E103" s="1732">
        <v>63.138431335265274</v>
      </c>
      <c r="F103" s="1732">
        <v>9.8949018744951118</v>
      </c>
      <c r="G103" s="1732">
        <v>315.15212580693708</v>
      </c>
      <c r="H103" s="1732"/>
      <c r="I103" s="1733"/>
      <c r="J103" s="1732">
        <v>22.653992401266521</v>
      </c>
      <c r="K103" s="1732">
        <v>36.361529878374554</v>
      </c>
      <c r="L103" s="1732">
        <v>1.070401361706657</v>
      </c>
      <c r="M103" s="1732">
        <v>34.981480469686247</v>
      </c>
      <c r="N103" s="1732">
        <v>5.4822128037061457</v>
      </c>
      <c r="O103" s="1732">
        <v>100.54961691474013</v>
      </c>
      <c r="P103" s="1732"/>
      <c r="Q103" s="1733"/>
      <c r="R103" s="1732">
        <v>35.106711173751904</v>
      </c>
      <c r="S103" s="1732">
        <v>56.349172572534208</v>
      </c>
      <c r="T103" s="1732">
        <v>1.658792445049353</v>
      </c>
      <c r="U103" s="1732">
        <v>54.21052102104791</v>
      </c>
      <c r="V103" s="1732">
        <v>8.4957414165105956</v>
      </c>
      <c r="W103" s="1732">
        <v>155.82093862889397</v>
      </c>
      <c r="X103" s="1732"/>
      <c r="Y103" s="1733"/>
      <c r="Z103" s="1732">
        <v>5.8446299170391036</v>
      </c>
      <c r="AA103" s="1732">
        <v>51.381284894545743</v>
      </c>
      <c r="AB103" s="1732">
        <v>68.998544541519365</v>
      </c>
      <c r="AC103" s="1732">
        <v>9.0250673556338317</v>
      </c>
      <c r="AD103" s="1732">
        <v>1.4143866739499926</v>
      </c>
      <c r="AE103" s="1732">
        <v>136.66391338268804</v>
      </c>
      <c r="AF103" s="1733"/>
      <c r="AG103" s="1733"/>
      <c r="AH103" s="1732">
        <v>90.774487362967605</v>
      </c>
      <c r="AI103" s="1732">
        <v>1249.8626034545978</v>
      </c>
      <c r="AJ103" s="1732">
        <v>322.26997948632561</v>
      </c>
      <c r="AK103" s="1732">
        <v>140.17069930048635</v>
      </c>
      <c r="AL103" s="1732">
        <v>21.967212138876711</v>
      </c>
      <c r="AM103" s="1732">
        <v>1825.0449817432541</v>
      </c>
      <c r="AN103" s="1732"/>
      <c r="AO103" s="1733"/>
      <c r="AP103" s="1732">
        <v>276.06585326335227</v>
      </c>
      <c r="AQ103" s="1732">
        <v>443.10850794110553</v>
      </c>
      <c r="AR103" s="1732">
        <v>13.044114256755989</v>
      </c>
      <c r="AS103" s="1732">
        <v>426.29096378346634</v>
      </c>
      <c r="AT103" s="1732">
        <v>66.8072862663183</v>
      </c>
      <c r="AU103" s="1732">
        <v>1225.3167255109984</v>
      </c>
      <c r="AV103" s="1732"/>
      <c r="AW103" s="1733"/>
      <c r="AX103" s="1732">
        <v>168.4579837223186</v>
      </c>
      <c r="AY103" s="1732">
        <v>270.38898485846448</v>
      </c>
      <c r="AZ103" s="1732">
        <v>8.365773996687885</v>
      </c>
      <c r="BA103" s="1732">
        <v>260.12676102140637</v>
      </c>
      <c r="BB103" s="1732">
        <v>40.766435288350543</v>
      </c>
      <c r="BC103" s="1732">
        <v>748.10593888722792</v>
      </c>
      <c r="BD103" s="1733"/>
      <c r="BE103" s="1732">
        <v>639.79208007132365</v>
      </c>
      <c r="BF103" s="1732">
        <v>2282.2027020907253</v>
      </c>
      <c r="BG103" s="1732">
        <v>441.88735796349096</v>
      </c>
      <c r="BH103" s="1732">
        <v>987.94392428699234</v>
      </c>
      <c r="BI103" s="1732">
        <v>154.82817646220741</v>
      </c>
      <c r="BJ103" s="1732">
        <v>4506.6542408747391</v>
      </c>
    </row>
    <row r="104" spans="1:62" ht="13.5" thickBot="1">
      <c r="A104" s="1657" t="s">
        <v>15</v>
      </c>
      <c r="B104" s="1735">
        <v>724.2605848056827</v>
      </c>
      <c r="C104" s="1736">
        <v>2066.5897222498825</v>
      </c>
      <c r="D104" s="1736">
        <v>77.096509255961365</v>
      </c>
      <c r="E104" s="1736">
        <v>1119.8747444388746</v>
      </c>
      <c r="F104" s="1736">
        <v>176.53366889907088</v>
      </c>
      <c r="G104" s="1736">
        <v>4164.3552296494718</v>
      </c>
      <c r="H104" s="1736"/>
      <c r="I104" s="1736"/>
      <c r="J104" s="1736">
        <v>327.42796506028481</v>
      </c>
      <c r="K104" s="1736">
        <v>525.54894182313342</v>
      </c>
      <c r="L104" s="1736">
        <v>15.470974539647781</v>
      </c>
      <c r="M104" s="1736">
        <v>505.60248993219881</v>
      </c>
      <c r="N104" s="1736">
        <v>79.236796346969143</v>
      </c>
      <c r="O104" s="1736">
        <v>1453.287167702234</v>
      </c>
      <c r="P104" s="1736"/>
      <c r="Q104" s="1736"/>
      <c r="R104" s="1736">
        <v>482.28299786202729</v>
      </c>
      <c r="S104" s="1736">
        <v>810.46791827727009</v>
      </c>
      <c r="T104" s="1736">
        <v>22.787876348480697</v>
      </c>
      <c r="U104" s="1736">
        <v>744.72406327941701</v>
      </c>
      <c r="V104" s="1736">
        <v>116.71134955184202</v>
      </c>
      <c r="W104" s="1736">
        <v>2176.9742053190371</v>
      </c>
      <c r="X104" s="1736"/>
      <c r="Y104" s="1736"/>
      <c r="Z104" s="1736">
        <v>191.52581661417474</v>
      </c>
      <c r="AA104" s="1736">
        <v>1896.9735618772816</v>
      </c>
      <c r="AB104" s="1736">
        <v>113.64971490876616</v>
      </c>
      <c r="AC104" s="1736">
        <v>320.55914691319146</v>
      </c>
      <c r="AD104" s="1736">
        <v>64.632095366544192</v>
      </c>
      <c r="AE104" s="1736">
        <v>2587.3403356799581</v>
      </c>
      <c r="AF104" s="1736"/>
      <c r="AG104" s="1736"/>
      <c r="AH104" s="1736">
        <v>774.40935791037475</v>
      </c>
      <c r="AI104" s="1736">
        <v>9380.3270199675317</v>
      </c>
      <c r="AJ104" s="1736">
        <v>1052.4919279192825</v>
      </c>
      <c r="AK104" s="1736">
        <v>1365.0642006775049</v>
      </c>
      <c r="AL104" s="1736">
        <v>332.87022894890413</v>
      </c>
      <c r="AM104" s="1736">
        <v>12905.162735423599</v>
      </c>
      <c r="AN104" s="1736"/>
      <c r="AO104" s="1736"/>
      <c r="AP104" s="1736">
        <v>2211.0075311140508</v>
      </c>
      <c r="AQ104" s="1736">
        <v>3548.8498000652653</v>
      </c>
      <c r="AR104" s="1736">
        <v>104.47012738981233</v>
      </c>
      <c r="AS104" s="1736">
        <v>3414.1583257382608</v>
      </c>
      <c r="AT104" s="1736">
        <v>535.05861489944277</v>
      </c>
      <c r="AU104" s="1736">
        <v>9813.5443992068322</v>
      </c>
      <c r="AV104" s="1736"/>
      <c r="AW104" s="1736"/>
      <c r="AX104" s="1736">
        <v>712.47134663659881</v>
      </c>
      <c r="AY104" s="1736">
        <v>1316.127813990146</v>
      </c>
      <c r="AZ104" s="1736">
        <v>45.831042987304969</v>
      </c>
      <c r="BA104" s="1736">
        <v>1100.1726343028988</v>
      </c>
      <c r="BB104" s="1736">
        <v>172.41638778807715</v>
      </c>
      <c r="BC104" s="1736">
        <v>3347.0192257050257</v>
      </c>
      <c r="BD104" s="1736"/>
      <c r="BE104" s="1736">
        <v>5423.3856000031938</v>
      </c>
      <c r="BF104" s="1736">
        <v>19544.884778250507</v>
      </c>
      <c r="BG104" s="1736">
        <v>1431.7981733492556</v>
      </c>
      <c r="BH104" s="1736">
        <v>8570.1556052823471</v>
      </c>
      <c r="BI104" s="1736">
        <v>1477.4591418008504</v>
      </c>
      <c r="BJ104" s="1736">
        <v>36447.683298686155</v>
      </c>
    </row>
    <row r="105" spans="1:62" ht="13.5" thickTop="1">
      <c r="A105" s="1654"/>
      <c r="BE105" s="1737"/>
      <c r="BF105" s="1737"/>
      <c r="BG105" s="1737"/>
      <c r="BH105" s="1737"/>
      <c r="BI105" s="1737"/>
      <c r="BJ105" s="1737"/>
    </row>
    <row r="106" spans="1:62">
      <c r="A106" s="1654"/>
    </row>
    <row r="107" spans="1:62">
      <c r="A107" s="1662"/>
    </row>
    <row r="108" spans="1:62">
      <c r="A108" s="1662"/>
    </row>
    <row r="109" spans="1:62">
      <c r="A109" s="1636"/>
    </row>
    <row r="110" spans="1:62">
      <c r="A110" s="1636"/>
    </row>
    <row r="111" spans="1:62">
      <c r="A111" s="1636"/>
    </row>
    <row r="112" spans="1:62" ht="13.5" thickBot="1">
      <c r="A112" s="1636"/>
    </row>
    <row r="113" spans="1:63" s="25" customFormat="1" ht="13.5" thickTop="1">
      <c r="A113" s="1641"/>
      <c r="B113" s="2492" t="s">
        <v>1574</v>
      </c>
      <c r="C113" s="2492"/>
      <c r="D113" s="2492"/>
      <c r="E113" s="2492"/>
      <c r="F113" s="2492"/>
      <c r="G113" s="2492"/>
      <c r="H113" s="1745"/>
      <c r="I113" s="1745"/>
      <c r="J113" s="2492" t="s">
        <v>68</v>
      </c>
      <c r="K113" s="2492"/>
      <c r="L113" s="2492"/>
      <c r="M113" s="2492"/>
      <c r="N113" s="2492"/>
      <c r="O113" s="2492"/>
      <c r="P113" s="1745"/>
      <c r="Q113" s="1745"/>
      <c r="R113" s="2492" t="s">
        <v>1575</v>
      </c>
      <c r="S113" s="2492"/>
      <c r="T113" s="2492"/>
      <c r="U113" s="2492"/>
      <c r="V113" s="2492"/>
      <c r="W113" s="2492"/>
      <c r="X113" s="1745"/>
      <c r="Y113" s="1745"/>
      <c r="Z113" s="2492" t="s">
        <v>1576</v>
      </c>
      <c r="AA113" s="2492"/>
      <c r="AB113" s="2492"/>
      <c r="AC113" s="2492"/>
      <c r="AD113" s="2492"/>
      <c r="AE113" s="2492"/>
      <c r="AF113" s="1745"/>
      <c r="AG113" s="1745"/>
      <c r="AH113" s="2492" t="s">
        <v>526</v>
      </c>
      <c r="AI113" s="2492"/>
      <c r="AJ113" s="2492"/>
      <c r="AK113" s="2492"/>
      <c r="AL113" s="2492"/>
      <c r="AM113" s="2492"/>
      <c r="AN113" s="1745"/>
      <c r="AO113" s="1745"/>
      <c r="AP113" s="2492" t="s">
        <v>70</v>
      </c>
      <c r="AQ113" s="2492"/>
      <c r="AR113" s="2492"/>
      <c r="AS113" s="2492"/>
      <c r="AT113" s="2492"/>
      <c r="AU113" s="2492"/>
      <c r="AV113" s="1745"/>
      <c r="AW113" s="1745"/>
      <c r="AX113" s="2492" t="s">
        <v>71</v>
      </c>
      <c r="AY113" s="2492"/>
      <c r="AZ113" s="2492"/>
      <c r="BA113" s="2492"/>
      <c r="BB113" s="2492"/>
      <c r="BC113" s="2492"/>
      <c r="BD113" s="1745"/>
      <c r="BE113" s="2492" t="s">
        <v>15</v>
      </c>
      <c r="BF113" s="2492"/>
      <c r="BG113" s="2492"/>
      <c r="BH113" s="2492"/>
      <c r="BI113" s="2492"/>
      <c r="BJ113" s="2492"/>
      <c r="BK113" s="420"/>
    </row>
    <row r="114" spans="1:63" ht="25.5">
      <c r="A114" s="1646">
        <v>2010</v>
      </c>
      <c r="B114" s="1720" t="s">
        <v>50</v>
      </c>
      <c r="C114" s="1721" t="s">
        <v>953</v>
      </c>
      <c r="D114" s="1721" t="s">
        <v>58</v>
      </c>
      <c r="E114" s="1721" t="s">
        <v>59</v>
      </c>
      <c r="F114" s="1721" t="s">
        <v>14</v>
      </c>
      <c r="G114" s="1721" t="s">
        <v>1578</v>
      </c>
      <c r="H114" s="1722"/>
      <c r="I114" s="1722"/>
      <c r="J114" s="1720" t="s">
        <v>50</v>
      </c>
      <c r="K114" s="1721" t="s">
        <v>953</v>
      </c>
      <c r="L114" s="1721" t="s">
        <v>58</v>
      </c>
      <c r="M114" s="1721" t="s">
        <v>59</v>
      </c>
      <c r="N114" s="1721" t="s">
        <v>14</v>
      </c>
      <c r="O114" s="1721" t="s">
        <v>1578</v>
      </c>
      <c r="P114" s="1722"/>
      <c r="Q114" s="1722"/>
      <c r="R114" s="1721" t="s">
        <v>50</v>
      </c>
      <c r="S114" s="1721" t="s">
        <v>953</v>
      </c>
      <c r="T114" s="1721" t="s">
        <v>58</v>
      </c>
      <c r="U114" s="1721" t="s">
        <v>59</v>
      </c>
      <c r="V114" s="1721" t="s">
        <v>14</v>
      </c>
      <c r="W114" s="1721" t="s">
        <v>1578</v>
      </c>
      <c r="X114" s="1718"/>
      <c r="Y114" s="1718"/>
      <c r="Z114" s="1721" t="s">
        <v>50</v>
      </c>
      <c r="AA114" s="1721" t="s">
        <v>953</v>
      </c>
      <c r="AB114" s="1721" t="s">
        <v>58</v>
      </c>
      <c r="AC114" s="1721" t="s">
        <v>59</v>
      </c>
      <c r="AD114" s="1721" t="s">
        <v>14</v>
      </c>
      <c r="AE114" s="1721" t="s">
        <v>1578</v>
      </c>
      <c r="AF114" s="1722"/>
      <c r="AG114" s="1722"/>
      <c r="AH114" s="1721" t="s">
        <v>50</v>
      </c>
      <c r="AI114" s="1721" t="s">
        <v>953</v>
      </c>
      <c r="AJ114" s="1721" t="s">
        <v>58</v>
      </c>
      <c r="AK114" s="1721" t="s">
        <v>59</v>
      </c>
      <c r="AL114" s="1721" t="s">
        <v>14</v>
      </c>
      <c r="AM114" s="1721" t="s">
        <v>1578</v>
      </c>
      <c r="AN114" s="1722"/>
      <c r="AO114" s="1722"/>
      <c r="AP114" s="1721" t="s">
        <v>50</v>
      </c>
      <c r="AQ114" s="1721" t="s">
        <v>953</v>
      </c>
      <c r="AR114" s="1721" t="s">
        <v>58</v>
      </c>
      <c r="AS114" s="1721" t="s">
        <v>59</v>
      </c>
      <c r="AT114" s="1721" t="s">
        <v>14</v>
      </c>
      <c r="AU114" s="1721" t="s">
        <v>1578</v>
      </c>
      <c r="AV114" s="1722"/>
      <c r="AW114" s="1722"/>
      <c r="AX114" s="1721" t="s">
        <v>50</v>
      </c>
      <c r="AY114" s="1721" t="s">
        <v>953</v>
      </c>
      <c r="AZ114" s="1721" t="s">
        <v>58</v>
      </c>
      <c r="BA114" s="1721" t="s">
        <v>59</v>
      </c>
      <c r="BB114" s="1721" t="s">
        <v>14</v>
      </c>
      <c r="BC114" s="1721" t="s">
        <v>1578</v>
      </c>
      <c r="BD114" s="1722"/>
      <c r="BE114" s="1721" t="s">
        <v>50</v>
      </c>
      <c r="BF114" s="1721" t="s">
        <v>953</v>
      </c>
      <c r="BG114" s="1721" t="s">
        <v>58</v>
      </c>
      <c r="BH114" s="1721" t="s">
        <v>59</v>
      </c>
      <c r="BI114" s="1721" t="s">
        <v>14</v>
      </c>
      <c r="BJ114" s="1721" t="s">
        <v>1578</v>
      </c>
    </row>
    <row r="115" spans="1:63">
      <c r="A115" s="1651" t="s">
        <v>1579</v>
      </c>
      <c r="B115" s="1725">
        <v>13.969378048547759</v>
      </c>
      <c r="C115" s="1726">
        <v>56.925422896227815</v>
      </c>
      <c r="D115" s="1726">
        <v>1.1701744802686529</v>
      </c>
      <c r="E115" s="1726">
        <v>25.360855771449636</v>
      </c>
      <c r="F115" s="1726">
        <v>3.6948775732152974</v>
      </c>
      <c r="G115" s="1727">
        <v>101.12070876970915</v>
      </c>
      <c r="H115" s="1727"/>
      <c r="I115" s="1728"/>
      <c r="J115" s="1726">
        <v>62.960154447137342</v>
      </c>
      <c r="K115" s="1726">
        <v>144.19319251782733</v>
      </c>
      <c r="L115" s="1726">
        <v>5.2739904204591381</v>
      </c>
      <c r="M115" s="1726">
        <v>114.3016812010494</v>
      </c>
      <c r="N115" s="1726">
        <v>16.652857547733355</v>
      </c>
      <c r="O115" s="1727">
        <v>343.38187613420655</v>
      </c>
      <c r="P115" s="1727"/>
      <c r="Q115" s="1728"/>
      <c r="R115" s="1726">
        <v>90.589081412152581</v>
      </c>
      <c r="S115" s="1726">
        <v>207.46977148925285</v>
      </c>
      <c r="T115" s="1726">
        <v>7.588385888840663</v>
      </c>
      <c r="U115" s="1726">
        <v>164.46091015487605</v>
      </c>
      <c r="V115" s="1726">
        <v>23.960663397089039</v>
      </c>
      <c r="W115" s="1727">
        <v>494.06881234221117</v>
      </c>
      <c r="X115" s="1727"/>
      <c r="Y115" s="1728"/>
      <c r="Z115" s="1726">
        <v>9.1305656864985334</v>
      </c>
      <c r="AA115" s="1726">
        <v>127.7177228910047</v>
      </c>
      <c r="AB115" s="1726">
        <v>0.76484113463218573</v>
      </c>
      <c r="AC115" s="1726">
        <v>16.576182467272332</v>
      </c>
      <c r="AD115" s="1726">
        <v>2.4150196428623221</v>
      </c>
      <c r="AE115" s="1727">
        <v>156.60433182227007</v>
      </c>
      <c r="AF115" s="1728"/>
      <c r="AG115" s="1728"/>
      <c r="AH115" s="1726">
        <v>83.422732198106686</v>
      </c>
      <c r="AI115" s="1726">
        <v>1044.7787118451165</v>
      </c>
      <c r="AJ115" s="1726">
        <v>124.84484358811643</v>
      </c>
      <c r="AK115" s="1726">
        <v>151.45068534789883</v>
      </c>
      <c r="AL115" s="1726">
        <v>22.065175788350441</v>
      </c>
      <c r="AM115" s="1727">
        <v>1426.5621487675887</v>
      </c>
      <c r="AN115" s="1727"/>
      <c r="AO115" s="1728"/>
      <c r="AP115" s="1726">
        <v>136.440618871613</v>
      </c>
      <c r="AQ115" s="1726">
        <v>312.48030753680155</v>
      </c>
      <c r="AR115" s="1726">
        <v>11.429236843670438</v>
      </c>
      <c r="AS115" s="1726">
        <v>247.70257090508267</v>
      </c>
      <c r="AT115" s="1726">
        <v>36.088319822996539</v>
      </c>
      <c r="AU115" s="1727">
        <v>744.14105398016409</v>
      </c>
      <c r="AV115" s="1727"/>
      <c r="AW115" s="1728"/>
      <c r="AX115" s="1726">
        <v>25.852029389400549</v>
      </c>
      <c r="AY115" s="1726">
        <v>59.207076022219844</v>
      </c>
      <c r="AZ115" s="1726">
        <v>2.1655498870099392</v>
      </c>
      <c r="BA115" s="1726">
        <v>46.93334137463787</v>
      </c>
      <c r="BB115" s="1726">
        <v>6.8378193560971763</v>
      </c>
      <c r="BC115" s="1727">
        <v>140.99581602936539</v>
      </c>
      <c r="BD115" s="1728"/>
      <c r="BE115" s="1727">
        <v>422.3645600534565</v>
      </c>
      <c r="BF115" s="1727">
        <v>1952.7722051984506</v>
      </c>
      <c r="BG115" s="1727">
        <v>153.23702224299745</v>
      </c>
      <c r="BH115" s="1727">
        <v>766.78622722226669</v>
      </c>
      <c r="BI115" s="1727">
        <v>111.71473312834416</v>
      </c>
      <c r="BJ115" s="1727">
        <v>3406.8747478455152</v>
      </c>
    </row>
    <row r="116" spans="1:63">
      <c r="A116" s="1654" t="s">
        <v>1580</v>
      </c>
      <c r="B116" s="1729">
        <v>17.556349208213238</v>
      </c>
      <c r="C116" s="1727">
        <v>43.281311664529902</v>
      </c>
      <c r="D116" s="1727">
        <v>1.4712261760150263</v>
      </c>
      <c r="E116" s="1727">
        <v>31.872860666762968</v>
      </c>
      <c r="F116" s="1727">
        <v>4.6436255595292524</v>
      </c>
      <c r="G116" s="1727">
        <v>98.825373275050396</v>
      </c>
      <c r="H116" s="1727"/>
      <c r="I116" s="1728"/>
      <c r="J116" s="1727">
        <v>4.4289875149015039</v>
      </c>
      <c r="K116" s="1727">
        <v>10.143397121610512</v>
      </c>
      <c r="L116" s="1727">
        <v>0.37100350104026325</v>
      </c>
      <c r="M116" s="1727">
        <v>8.0406524319559907</v>
      </c>
      <c r="N116" s="1727">
        <v>1.1714599307133335</v>
      </c>
      <c r="O116" s="1727">
        <v>24.155500500221603</v>
      </c>
      <c r="P116" s="1727"/>
      <c r="Q116" s="1728"/>
      <c r="R116" s="1727">
        <v>15.776206963016127</v>
      </c>
      <c r="S116" s="1727">
        <v>36.131131948369983</v>
      </c>
      <c r="T116" s="1727">
        <v>1.3215273235072391</v>
      </c>
      <c r="U116" s="1727">
        <v>28.641082517713468</v>
      </c>
      <c r="V116" s="1727">
        <v>4.1727808564899709</v>
      </c>
      <c r="W116" s="1727">
        <v>86.042729609096781</v>
      </c>
      <c r="X116" s="1727"/>
      <c r="Y116" s="1728"/>
      <c r="Z116" s="1727">
        <v>4.8939405982103192</v>
      </c>
      <c r="AA116" s="1727">
        <v>32.21654285710899</v>
      </c>
      <c r="AB116" s="1727">
        <v>1.1106692584693585</v>
      </c>
      <c r="AC116" s="1727">
        <v>11.526591493854056</v>
      </c>
      <c r="AD116" s="1727">
        <v>3.1345603819004388</v>
      </c>
      <c r="AE116" s="1727">
        <v>52.882304589543168</v>
      </c>
      <c r="AF116" s="1728"/>
      <c r="AG116" s="1728"/>
      <c r="AH116" s="1727">
        <v>31.963665883011902</v>
      </c>
      <c r="AI116" s="1727">
        <v>141.39240515809004</v>
      </c>
      <c r="AJ116" s="1727">
        <v>6.8809731704390291</v>
      </c>
      <c r="AK116" s="1727">
        <v>64.584952761414428</v>
      </c>
      <c r="AL116" s="1727">
        <v>13.020919770079669</v>
      </c>
      <c r="AM116" s="1727">
        <v>257.84291674303506</v>
      </c>
      <c r="AN116" s="1727"/>
      <c r="AO116" s="1728"/>
      <c r="AP116" s="1727">
        <v>111.16920790079526</v>
      </c>
      <c r="AQ116" s="1727">
        <v>254.60298084803352</v>
      </c>
      <c r="AR116" s="1727">
        <v>9.3123236857860423</v>
      </c>
      <c r="AS116" s="1727">
        <v>201.82331940622538</v>
      </c>
      <c r="AT116" s="1727">
        <v>29.404073085949527</v>
      </c>
      <c r="AU116" s="1727">
        <v>606.31190492678979</v>
      </c>
      <c r="AV116" s="1727"/>
      <c r="AW116" s="1728"/>
      <c r="AX116" s="1727">
        <v>46.437925675923296</v>
      </c>
      <c r="AY116" s="1727">
        <v>106.35349954135029</v>
      </c>
      <c r="AZ116" s="1727">
        <v>3.9031484733661914</v>
      </c>
      <c r="BA116" s="1727">
        <v>84.306225466839692</v>
      </c>
      <c r="BB116" s="1727">
        <v>12.282755147029997</v>
      </c>
      <c r="BC116" s="1727">
        <v>253.28355430450947</v>
      </c>
      <c r="BD116" s="1728"/>
      <c r="BE116" s="1727">
        <v>232.22628374407162</v>
      </c>
      <c r="BF116" s="1727">
        <v>624.12126913909322</v>
      </c>
      <c r="BG116" s="1727">
        <v>24.37087158862315</v>
      </c>
      <c r="BH116" s="1727">
        <v>430.79568474476599</v>
      </c>
      <c r="BI116" s="1727">
        <v>67.830174731692196</v>
      </c>
      <c r="BJ116" s="1727">
        <v>1379.3442839482461</v>
      </c>
    </row>
    <row r="117" spans="1:63" ht="14.25">
      <c r="A117" s="1655" t="s">
        <v>1581</v>
      </c>
      <c r="B117" s="1729">
        <v>43.988606947334183</v>
      </c>
      <c r="C117" s="1727">
        <v>285.83579027425816</v>
      </c>
      <c r="D117" s="1727">
        <v>3.6847986426775852</v>
      </c>
      <c r="E117" s="1727">
        <v>79.859583762521567</v>
      </c>
      <c r="F117" s="1727">
        <v>11.634914362102501</v>
      </c>
      <c r="G117" s="1727">
        <v>425.00369398889399</v>
      </c>
      <c r="H117" s="1727"/>
      <c r="I117" s="1728"/>
      <c r="J117" s="1727">
        <v>49.811888621675159</v>
      </c>
      <c r="K117" s="1727">
        <v>114.08064844777954</v>
      </c>
      <c r="L117" s="1727">
        <v>4.1725981411984456</v>
      </c>
      <c r="M117" s="1727">
        <v>90.431522337470511</v>
      </c>
      <c r="N117" s="1727">
        <v>13.175162810262647</v>
      </c>
      <c r="O117" s="1727">
        <v>271.6718203583863</v>
      </c>
      <c r="P117" s="1727"/>
      <c r="Q117" s="1728"/>
      <c r="R117" s="1727">
        <v>6.6642809699519763</v>
      </c>
      <c r="S117" s="1727">
        <v>15.262731759973793</v>
      </c>
      <c r="T117" s="1727">
        <v>0.55824758219558224</v>
      </c>
      <c r="U117" s="1727">
        <v>12.098739679891393</v>
      </c>
      <c r="V117" s="1727">
        <v>1.7626913819574739</v>
      </c>
      <c r="W117" s="1727">
        <v>36.346691373970224</v>
      </c>
      <c r="X117" s="1727"/>
      <c r="Y117" s="1728"/>
      <c r="Z117" s="1727">
        <v>28.301415590463549</v>
      </c>
      <c r="AA117" s="1727">
        <v>398.1790759687371</v>
      </c>
      <c r="AB117" s="1727">
        <v>4.0030053543680397</v>
      </c>
      <c r="AC117" s="1727">
        <v>51.478908575524457</v>
      </c>
      <c r="AD117" s="1727">
        <v>7.5762415981212259</v>
      </c>
      <c r="AE117" s="1727">
        <v>489.53864708721437</v>
      </c>
      <c r="AF117" s="1728"/>
      <c r="AG117" s="1728"/>
      <c r="AH117" s="1727">
        <v>34.108551572833164</v>
      </c>
      <c r="AI117" s="1727">
        <v>1480.4600884875438</v>
      </c>
      <c r="AJ117" s="1727">
        <v>200.09350300727749</v>
      </c>
      <c r="AK117" s="1727">
        <v>116.67064941634078</v>
      </c>
      <c r="AL117" s="1727">
        <v>59.204028003303108</v>
      </c>
      <c r="AM117" s="1727">
        <v>1890.5368204872987</v>
      </c>
      <c r="AN117" s="1727"/>
      <c r="AO117" s="1728"/>
      <c r="AP117" s="1727">
        <v>209.00296356926259</v>
      </c>
      <c r="AQ117" s="1727">
        <v>478.66471782629793</v>
      </c>
      <c r="AR117" s="1727">
        <v>17.507575027271546</v>
      </c>
      <c r="AS117" s="1727">
        <v>379.43665039809304</v>
      </c>
      <c r="AT117" s="1727">
        <v>55.280940936943395</v>
      </c>
      <c r="AU117" s="1727">
        <v>1139.8928477578684</v>
      </c>
      <c r="AV117" s="1727"/>
      <c r="AW117" s="1728"/>
      <c r="AX117" s="1727">
        <v>35.684045975702624</v>
      </c>
      <c r="AY117" s="1727">
        <v>150.94247573698055</v>
      </c>
      <c r="AZ117" s="1727">
        <v>3.0090030078199042</v>
      </c>
      <c r="BA117" s="1727">
        <v>64.782980329296237</v>
      </c>
      <c r="BB117" s="1727">
        <v>9.4383716110334657</v>
      </c>
      <c r="BC117" s="1727">
        <v>263.85687666083277</v>
      </c>
      <c r="BD117" s="1728"/>
      <c r="BE117" s="1727">
        <v>407.56175324722329</v>
      </c>
      <c r="BF117" s="1727">
        <v>2923.4255285015711</v>
      </c>
      <c r="BG117" s="1727">
        <v>233.02873076280858</v>
      </c>
      <c r="BH117" s="1727">
        <v>794.75903449913801</v>
      </c>
      <c r="BI117" s="1727">
        <v>158.07235070372383</v>
      </c>
      <c r="BJ117" s="1727">
        <v>4516.8473977144649</v>
      </c>
    </row>
    <row r="118" spans="1:63" ht="14.25">
      <c r="A118" s="1655" t="s">
        <v>1582</v>
      </c>
      <c r="B118" s="1729">
        <v>31.270812392948656</v>
      </c>
      <c r="C118" s="1727">
        <v>136.89568074367861</v>
      </c>
      <c r="D118" s="1727">
        <v>10.168490421451089</v>
      </c>
      <c r="E118" s="1727">
        <v>56.781524871832588</v>
      </c>
      <c r="F118" s="1727">
        <v>8.2807912500054073</v>
      </c>
      <c r="G118" s="1727">
        <v>243.39729967991633</v>
      </c>
      <c r="H118" s="1727"/>
      <c r="I118" s="1728"/>
      <c r="J118" s="1727">
        <v>49.961974542191932</v>
      </c>
      <c r="K118" s="1727">
        <v>114.42437962540016</v>
      </c>
      <c r="L118" s="1727">
        <v>4.1851704055774324</v>
      </c>
      <c r="M118" s="1727">
        <v>90.703997416197936</v>
      </c>
      <c r="N118" s="1727">
        <v>13.2148602899819</v>
      </c>
      <c r="O118" s="1727">
        <v>272.49038227934938</v>
      </c>
      <c r="P118" s="1727"/>
      <c r="Q118" s="1728"/>
      <c r="R118" s="1727">
        <v>21.441365053090021</v>
      </c>
      <c r="S118" s="1727">
        <v>49.25771826825433</v>
      </c>
      <c r="T118" s="1727">
        <v>1.7960812657553078</v>
      </c>
      <c r="U118" s="1727">
        <v>38.925953951897412</v>
      </c>
      <c r="V118" s="1727">
        <v>5.6712058760569164</v>
      </c>
      <c r="W118" s="1727">
        <v>117.09232441505398</v>
      </c>
      <c r="X118" s="1727"/>
      <c r="Y118" s="1728"/>
      <c r="Z118" s="1727">
        <v>14.981508033204532</v>
      </c>
      <c r="AA118" s="1727">
        <v>157.37829265118714</v>
      </c>
      <c r="AB118" s="1727">
        <v>5.0058656346096244</v>
      </c>
      <c r="AC118" s="1727">
        <v>27.298452767447333</v>
      </c>
      <c r="AD118" s="1727">
        <v>4.0543503661578866</v>
      </c>
      <c r="AE118" s="1727">
        <v>208.71846945260651</v>
      </c>
      <c r="AF118" s="1728"/>
      <c r="AG118" s="1728"/>
      <c r="AH118" s="1727">
        <v>54.022615521748115</v>
      </c>
      <c r="AI118" s="1727">
        <v>1181.6998469008256</v>
      </c>
      <c r="AJ118" s="1727">
        <v>99.019061039636611</v>
      </c>
      <c r="AK118" s="1727">
        <v>119.01897541152513</v>
      </c>
      <c r="AL118" s="1727">
        <v>33.485452435172355</v>
      </c>
      <c r="AM118" s="1727">
        <v>1487.2459513089079</v>
      </c>
      <c r="AN118" s="1727"/>
      <c r="AO118" s="1728"/>
      <c r="AP118" s="1727">
        <v>75.423821244069501</v>
      </c>
      <c r="AQ118" s="1727">
        <v>172.73784781147083</v>
      </c>
      <c r="AR118" s="1727">
        <v>6.3180358150111138</v>
      </c>
      <c r="AS118" s="1727">
        <v>136.92897748595897</v>
      </c>
      <c r="AT118" s="1727">
        <v>19.949476965431785</v>
      </c>
      <c r="AU118" s="1727">
        <v>411.35815932194225</v>
      </c>
      <c r="AV118" s="1727"/>
      <c r="AW118" s="1728"/>
      <c r="AX118" s="1727">
        <v>42.731512036943144</v>
      </c>
      <c r="AY118" s="1727">
        <v>107.59024620693501</v>
      </c>
      <c r="AZ118" s="1727">
        <v>4.9496348935697299</v>
      </c>
      <c r="BA118" s="1727">
        <v>77.577377453646918</v>
      </c>
      <c r="BB118" s="1727">
        <v>11.302414820915709</v>
      </c>
      <c r="BC118" s="1727">
        <v>244.15118541201053</v>
      </c>
      <c r="BD118" s="1728"/>
      <c r="BE118" s="1727">
        <v>289.83360882419589</v>
      </c>
      <c r="BF118" s="1727">
        <v>1919.9840122077517</v>
      </c>
      <c r="BG118" s="1727">
        <v>131.44233947561091</v>
      </c>
      <c r="BH118" s="1727">
        <v>547.23525935850626</v>
      </c>
      <c r="BI118" s="1727">
        <v>95.958552003721962</v>
      </c>
      <c r="BJ118" s="1727">
        <v>2984.453771869787</v>
      </c>
    </row>
    <row r="119" spans="1:63" ht="14.25">
      <c r="A119" s="1655" t="s">
        <v>1583</v>
      </c>
      <c r="B119" s="1729">
        <v>22.427868822567426</v>
      </c>
      <c r="C119" s="1727">
        <v>73.127380079570287</v>
      </c>
      <c r="D119" s="1727">
        <v>2.7346017186444684</v>
      </c>
      <c r="E119" s="1727">
        <v>41.691944971762446</v>
      </c>
      <c r="F119" s="1727">
        <v>6.8258567651058506</v>
      </c>
      <c r="G119" s="1727">
        <v>146.80765235765048</v>
      </c>
      <c r="H119" s="1727"/>
      <c r="I119" s="1728"/>
      <c r="J119" s="1727">
        <v>8.3408841206136746</v>
      </c>
      <c r="K119" s="1727">
        <v>19.102537475227248</v>
      </c>
      <c r="L119" s="1727">
        <v>0.6986917890617782</v>
      </c>
      <c r="M119" s="1727">
        <v>15.142546679896643</v>
      </c>
      <c r="N119" s="1727">
        <v>2.2061501643766399</v>
      </c>
      <c r="O119" s="1727">
        <v>45.490810229175985</v>
      </c>
      <c r="P119" s="1727"/>
      <c r="Q119" s="1728"/>
      <c r="R119" s="1727">
        <v>0.69745373151507384</v>
      </c>
      <c r="S119" s="1727">
        <v>1.5973289942461808</v>
      </c>
      <c r="T119" s="1727">
        <v>5.8423686076126295E-2</v>
      </c>
      <c r="U119" s="1727">
        <v>1.266199785755814</v>
      </c>
      <c r="V119" s="1727">
        <v>0.18447536762012626</v>
      </c>
      <c r="W119" s="1727">
        <v>3.8038815652133215</v>
      </c>
      <c r="X119" s="1727"/>
      <c r="Y119" s="1728"/>
      <c r="Z119" s="1727">
        <v>0.85443056068543322</v>
      </c>
      <c r="AA119" s="1727">
        <v>189.49219751671501</v>
      </c>
      <c r="AB119" s="1727">
        <v>6.469065876898271</v>
      </c>
      <c r="AC119" s="1727">
        <v>8.8392786551119702</v>
      </c>
      <c r="AD119" s="1727">
        <v>6.9063194966313786</v>
      </c>
      <c r="AE119" s="1727">
        <v>212.56129210604206</v>
      </c>
      <c r="AF119" s="1728"/>
      <c r="AG119" s="1728"/>
      <c r="AH119" s="1727">
        <v>22.243678319755563</v>
      </c>
      <c r="AI119" s="1727">
        <v>1108.0733364596558</v>
      </c>
      <c r="AJ119" s="1727">
        <v>37.693572948688669</v>
      </c>
      <c r="AK119" s="1727">
        <v>84.645667766216604</v>
      </c>
      <c r="AL119" s="1727">
        <v>46.455364385744438</v>
      </c>
      <c r="AM119" s="1727">
        <v>1299.111619880061</v>
      </c>
      <c r="AN119" s="1727"/>
      <c r="AO119" s="1728"/>
      <c r="AP119" s="1727">
        <v>122.48544349257855</v>
      </c>
      <c r="AQ119" s="1727">
        <v>280.51975553817709</v>
      </c>
      <c r="AR119" s="1727">
        <v>10.260252080034723</v>
      </c>
      <c r="AS119" s="1727">
        <v>222.36749952087237</v>
      </c>
      <c r="AT119" s="1727">
        <v>32.397198832564108</v>
      </c>
      <c r="AU119" s="1727">
        <v>668.03014946422684</v>
      </c>
      <c r="AV119" s="1727"/>
      <c r="AW119" s="1728"/>
      <c r="AX119" s="1727">
        <v>17.016132557448806</v>
      </c>
      <c r="AY119" s="1727">
        <v>38.970845915335033</v>
      </c>
      <c r="AZ119" s="1727">
        <v>1.4253923118406242</v>
      </c>
      <c r="BA119" s="1727">
        <v>30.892118609546138</v>
      </c>
      <c r="BB119" s="1727">
        <v>4.5007391417767817</v>
      </c>
      <c r="BC119" s="1727">
        <v>92.805228535947379</v>
      </c>
      <c r="BD119" s="1728"/>
      <c r="BE119" s="1727">
        <v>194.06589160516452</v>
      </c>
      <c r="BF119" s="1727">
        <v>1710.8833819789268</v>
      </c>
      <c r="BG119" s="1727">
        <v>59.340000411244667</v>
      </c>
      <c r="BH119" s="1727">
        <v>404.84525598916201</v>
      </c>
      <c r="BI119" s="1727">
        <v>99.476104153819321</v>
      </c>
      <c r="BJ119" s="1727">
        <v>2468.6106341383174</v>
      </c>
    </row>
    <row r="120" spans="1:63">
      <c r="A120" s="1654" t="s">
        <v>1584</v>
      </c>
      <c r="B120" s="1729">
        <v>178.32359618544646</v>
      </c>
      <c r="C120" s="1727">
        <v>792.77480149940527</v>
      </c>
      <c r="D120" s="1727">
        <v>22.718682666779934</v>
      </c>
      <c r="E120" s="1727">
        <v>323.73946698188769</v>
      </c>
      <c r="F120" s="1727">
        <v>47.166298601905474</v>
      </c>
      <c r="G120" s="1727">
        <v>1364.7228459354249</v>
      </c>
      <c r="H120" s="1727"/>
      <c r="I120" s="1728"/>
      <c r="J120" s="1727">
        <v>3.0799839473075585</v>
      </c>
      <c r="K120" s="1727">
        <v>7.0538695809398444</v>
      </c>
      <c r="L120" s="1727">
        <v>0.25800136571943488</v>
      </c>
      <c r="M120" s="1727">
        <v>5.5915895750396318</v>
      </c>
      <c r="N120" s="1727">
        <v>0.81465070049792909</v>
      </c>
      <c r="O120" s="1727">
        <v>16.7980951695044</v>
      </c>
      <c r="P120" s="1727"/>
      <c r="Q120" s="1728"/>
      <c r="R120" s="1727">
        <v>55.716539301640033</v>
      </c>
      <c r="S120" s="1727">
        <v>127.69830792236721</v>
      </c>
      <c r="T120" s="1727">
        <v>4.6672136864706388</v>
      </c>
      <c r="U120" s="1727">
        <v>101.151183138042</v>
      </c>
      <c r="V120" s="1727">
        <v>14.736933226901971</v>
      </c>
      <c r="W120" s="1727">
        <v>303.9701772754218</v>
      </c>
      <c r="X120" s="1727"/>
      <c r="Y120" s="1728"/>
      <c r="Z120" s="1727">
        <v>28.283120811148038</v>
      </c>
      <c r="AA120" s="1727">
        <v>536.37725469495672</v>
      </c>
      <c r="AB120" s="1727">
        <v>19.302969916032527</v>
      </c>
      <c r="AC120" s="1727">
        <v>59.016245309323438</v>
      </c>
      <c r="AD120" s="1727">
        <v>12.822784533329632</v>
      </c>
      <c r="AE120" s="1727">
        <v>655.80237526479038</v>
      </c>
      <c r="AF120" s="1728"/>
      <c r="AG120" s="1728"/>
      <c r="AH120" s="1727">
        <v>37.406422235814475</v>
      </c>
      <c r="AI120" s="1727">
        <v>1060.828028921602</v>
      </c>
      <c r="AJ120" s="1727">
        <v>45.676088998527554</v>
      </c>
      <c r="AK120" s="1727">
        <v>90.808750674120347</v>
      </c>
      <c r="AL120" s="1727">
        <v>25.843715665736404</v>
      </c>
      <c r="AM120" s="1727">
        <v>1260.5630064958009</v>
      </c>
      <c r="AN120" s="1727"/>
      <c r="AO120" s="1728"/>
      <c r="AP120" s="1727">
        <v>167.34764089651969</v>
      </c>
      <c r="AQ120" s="1727">
        <v>383.26447597037708</v>
      </c>
      <c r="AR120" s="1727">
        <v>14.018228873878028</v>
      </c>
      <c r="AS120" s="1727">
        <v>303.81305235777427</v>
      </c>
      <c r="AT120" s="1727">
        <v>44.263176437072559</v>
      </c>
      <c r="AU120" s="1727">
        <v>912.70657453562148</v>
      </c>
      <c r="AV120" s="1727"/>
      <c r="AW120" s="1728"/>
      <c r="AX120" s="1727">
        <v>51.537424101469348</v>
      </c>
      <c r="AY120" s="1727">
        <v>134.13067122747546</v>
      </c>
      <c r="AZ120" s="1727">
        <v>5.2897645218929137</v>
      </c>
      <c r="BA120" s="1727">
        <v>93.564164054195246</v>
      </c>
      <c r="BB120" s="1727">
        <v>13.631564113450345</v>
      </c>
      <c r="BC120" s="1727">
        <v>298.15358801848333</v>
      </c>
      <c r="BD120" s="1728"/>
      <c r="BE120" s="1727">
        <v>521.6947274793456</v>
      </c>
      <c r="BF120" s="1727">
        <v>3042.1274098171234</v>
      </c>
      <c r="BG120" s="1727">
        <v>111.93095002930104</v>
      </c>
      <c r="BH120" s="1727">
        <v>977.68445209038248</v>
      </c>
      <c r="BI120" s="1727">
        <v>159.2791232788943</v>
      </c>
      <c r="BJ120" s="1727">
        <v>4812.7166626950466</v>
      </c>
    </row>
    <row r="121" spans="1:63">
      <c r="A121" s="1654" t="s">
        <v>71</v>
      </c>
      <c r="B121" s="1729">
        <v>17.190490755557079</v>
      </c>
      <c r="C121" s="1727">
        <v>51.599810360307764</v>
      </c>
      <c r="D121" s="1727">
        <v>1.4630984212536382</v>
      </c>
      <c r="E121" s="1727">
        <v>31.540534644475187</v>
      </c>
      <c r="F121" s="1727">
        <v>4.7780183772558003</v>
      </c>
      <c r="G121" s="1727">
        <v>106.57195255884947</v>
      </c>
      <c r="H121" s="1727"/>
      <c r="I121" s="1728"/>
      <c r="J121" s="1727">
        <v>7.8418242142581231</v>
      </c>
      <c r="K121" s="1727">
        <v>17.959575838824737</v>
      </c>
      <c r="L121" s="1727">
        <v>0.65688698110876842</v>
      </c>
      <c r="M121" s="1727">
        <v>14.236523071514732</v>
      </c>
      <c r="N121" s="1727">
        <v>2.0741496379913049</v>
      </c>
      <c r="O121" s="1727">
        <v>42.768959743697664</v>
      </c>
      <c r="P121" s="1727"/>
      <c r="Q121" s="1728"/>
      <c r="R121" s="1727">
        <v>9.9200702280895072</v>
      </c>
      <c r="S121" s="1727">
        <v>22.719468933827343</v>
      </c>
      <c r="T121" s="1727">
        <v>0.83097565138842755</v>
      </c>
      <c r="U121" s="1727">
        <v>18.009496874013198</v>
      </c>
      <c r="V121" s="1727">
        <v>2.6238422987127286</v>
      </c>
      <c r="W121" s="1727">
        <v>54.103853986031211</v>
      </c>
      <c r="X121" s="1727"/>
      <c r="Y121" s="1728"/>
      <c r="Z121" s="1727">
        <v>23.681401524342334</v>
      </c>
      <c r="AA121" s="1727">
        <v>109.98313696619005</v>
      </c>
      <c r="AB121" s="1727">
        <v>2.053150894503021</v>
      </c>
      <c r="AC121" s="1727">
        <v>44.291464143148922</v>
      </c>
      <c r="AD121" s="1727">
        <v>7.1683553453727189</v>
      </c>
      <c r="AE121" s="1727">
        <v>187.17750887355706</v>
      </c>
      <c r="AF121" s="1728"/>
      <c r="AG121" s="1728"/>
      <c r="AH121" s="1727">
        <v>43.208717018835124</v>
      </c>
      <c r="AI121" s="1727">
        <v>652.29703272885058</v>
      </c>
      <c r="AJ121" s="1727">
        <v>60.036349097033032</v>
      </c>
      <c r="AK121" s="1727">
        <v>80.576313172468318</v>
      </c>
      <c r="AL121" s="1727">
        <v>12.914049911321493</v>
      </c>
      <c r="AM121" s="1727">
        <v>849.03246192850861</v>
      </c>
      <c r="AN121" s="1727"/>
      <c r="AO121" s="1728"/>
      <c r="AP121" s="1727">
        <v>73.742366796297816</v>
      </c>
      <c r="AQ121" s="1727">
        <v>168.88693151327354</v>
      </c>
      <c r="AR121" s="1727">
        <v>6.1771852289879803</v>
      </c>
      <c r="AS121" s="1727">
        <v>133.87636314708129</v>
      </c>
      <c r="AT121" s="1727">
        <v>19.504735022886923</v>
      </c>
      <c r="AU121" s="1727">
        <v>402.18758170852755</v>
      </c>
      <c r="AV121" s="1727"/>
      <c r="AW121" s="1728"/>
      <c r="AX121" s="1727">
        <v>33.977131291729442</v>
      </c>
      <c r="AY121" s="1727">
        <v>79.929145465711642</v>
      </c>
      <c r="AZ121" s="1727">
        <v>9.8359584569368419</v>
      </c>
      <c r="BA121" s="1727">
        <v>61.6841439341488</v>
      </c>
      <c r="BB121" s="1727">
        <v>8.9868954777878596</v>
      </c>
      <c r="BC121" s="1727">
        <v>194.41327462631457</v>
      </c>
      <c r="BD121" s="1728"/>
      <c r="BE121" s="1727">
        <v>209.56200182910942</v>
      </c>
      <c r="BF121" s="1727">
        <v>1103.3751018069856</v>
      </c>
      <c r="BG121" s="1727">
        <v>81.053604731211706</v>
      </c>
      <c r="BH121" s="1727">
        <v>384.21483898685045</v>
      </c>
      <c r="BI121" s="1727">
        <v>58.050046071328829</v>
      </c>
      <c r="BJ121" s="1727">
        <v>1836.255593425486</v>
      </c>
    </row>
    <row r="122" spans="1:63">
      <c r="A122" s="1654" t="s">
        <v>1585</v>
      </c>
      <c r="B122" s="1729">
        <v>226.10069382163007</v>
      </c>
      <c r="C122" s="1727">
        <v>589.51761536308959</v>
      </c>
      <c r="D122" s="1727">
        <v>18.939802542505674</v>
      </c>
      <c r="E122" s="1727">
        <v>410.47690640967124</v>
      </c>
      <c r="F122" s="1727">
        <v>59.803262535142601</v>
      </c>
      <c r="G122" s="1727">
        <v>1304.8382806720392</v>
      </c>
      <c r="H122" s="1727"/>
      <c r="I122" s="1728"/>
      <c r="J122" s="1727">
        <v>63.926548911395308</v>
      </c>
      <c r="K122" s="1727">
        <v>146.40645746700898</v>
      </c>
      <c r="L122" s="1727">
        <v>5.3549424954919367</v>
      </c>
      <c r="M122" s="1727">
        <v>116.05613229695352</v>
      </c>
      <c r="N122" s="1727">
        <v>16.908467297892372</v>
      </c>
      <c r="O122" s="1727">
        <v>348.65254846874211</v>
      </c>
      <c r="P122" s="1727"/>
      <c r="Q122" s="1728"/>
      <c r="R122" s="1727">
        <v>147.49464146819679</v>
      </c>
      <c r="S122" s="1727">
        <v>374.91999494575083</v>
      </c>
      <c r="T122" s="1727">
        <v>12.355200412118649</v>
      </c>
      <c r="U122" s="1727">
        <v>267.77071365217159</v>
      </c>
      <c r="V122" s="1727">
        <v>39.012090662613737</v>
      </c>
      <c r="W122" s="1727">
        <v>841.55264114085162</v>
      </c>
      <c r="X122" s="1727"/>
      <c r="Y122" s="1728"/>
      <c r="Z122" s="1727">
        <v>43.348830517672639</v>
      </c>
      <c r="AA122" s="1727">
        <v>226.37330871699717</v>
      </c>
      <c r="AB122" s="1727">
        <v>3.6312064177076864</v>
      </c>
      <c r="AC122" s="1727">
        <v>78.698094847107299</v>
      </c>
      <c r="AD122" s="1727">
        <v>11.465694546187079</v>
      </c>
      <c r="AE122" s="1727">
        <v>363.51713504567192</v>
      </c>
      <c r="AF122" s="1728"/>
      <c r="AG122" s="1728"/>
      <c r="AH122" s="1727">
        <v>213.38079817567285</v>
      </c>
      <c r="AI122" s="1727">
        <v>1498.9953761635118</v>
      </c>
      <c r="AJ122" s="1727">
        <v>82.279024678381163</v>
      </c>
      <c r="AK122" s="1727">
        <v>387.38443673894403</v>
      </c>
      <c r="AL122" s="1727">
        <v>56.438871007291283</v>
      </c>
      <c r="AM122" s="1727">
        <v>2238.4785067638009</v>
      </c>
      <c r="AN122" s="1727"/>
      <c r="AO122" s="1728"/>
      <c r="AP122" s="1727">
        <v>644.94611980403113</v>
      </c>
      <c r="AQ122" s="1727">
        <v>1477.0745217057952</v>
      </c>
      <c r="AR122" s="1727">
        <v>54.025274992212282</v>
      </c>
      <c r="AS122" s="1727">
        <v>1170.8742842997583</v>
      </c>
      <c r="AT122" s="1727">
        <v>170.58719047580468</v>
      </c>
      <c r="AU122" s="1727">
        <v>3517.507391277602</v>
      </c>
      <c r="AV122" s="1727"/>
      <c r="AW122" s="1728"/>
      <c r="AX122" s="1727">
        <v>148.00155289945894</v>
      </c>
      <c r="AY122" s="1727">
        <v>348.76468168396121</v>
      </c>
      <c r="AZ122" s="1727">
        <v>13.693591982133231</v>
      </c>
      <c r="BA122" s="1727">
        <v>268.69099139484996</v>
      </c>
      <c r="BB122" s="1727">
        <v>39.146167904454273</v>
      </c>
      <c r="BC122" s="1727">
        <v>818.29698586485767</v>
      </c>
      <c r="BD122" s="1728"/>
      <c r="BE122" s="1727">
        <v>1487.1991855980577</v>
      </c>
      <c r="BF122" s="1727">
        <v>4662.0519560461153</v>
      </c>
      <c r="BG122" s="1727">
        <v>190.27904352055063</v>
      </c>
      <c r="BH122" s="1727">
        <v>2699.9515596394558</v>
      </c>
      <c r="BI122" s="1727">
        <v>393.36174442938602</v>
      </c>
      <c r="BJ122" s="1727">
        <v>9432.8434892335663</v>
      </c>
    </row>
    <row r="123" spans="1:63">
      <c r="A123" s="1654" t="s">
        <v>1586</v>
      </c>
      <c r="B123" s="1729">
        <v>20.345226918002115</v>
      </c>
      <c r="C123" s="1727">
        <v>101.33757954818006</v>
      </c>
      <c r="D123" s="1727">
        <v>1.7042609378873479</v>
      </c>
      <c r="E123" s="1727">
        <v>36.93595833055047</v>
      </c>
      <c r="F123" s="1727">
        <v>5.3812791378437304</v>
      </c>
      <c r="G123" s="1727">
        <v>165.70430487246372</v>
      </c>
      <c r="H123" s="1727"/>
      <c r="I123" s="1728"/>
      <c r="J123" s="1727">
        <v>6.1113401131610603</v>
      </c>
      <c r="K123" s="1727">
        <v>13.996370390400468</v>
      </c>
      <c r="L123" s="1727">
        <v>0.51192932253749546</v>
      </c>
      <c r="M123" s="1727">
        <v>11.094897327677721</v>
      </c>
      <c r="N123" s="1727">
        <v>1.6164394325885756</v>
      </c>
      <c r="O123" s="1727">
        <v>33.330976586365317</v>
      </c>
      <c r="P123" s="1727"/>
      <c r="Q123" s="1728"/>
      <c r="R123" s="1727">
        <v>24.51658844790385</v>
      </c>
      <c r="S123" s="1727">
        <v>56.148610005668047</v>
      </c>
      <c r="T123" s="1727">
        <v>2.0536838537323994</v>
      </c>
      <c r="U123" s="1727">
        <v>44.50890093134214</v>
      </c>
      <c r="V123" s="1727">
        <v>6.4845974182312558</v>
      </c>
      <c r="W123" s="1727">
        <v>133.71238065687768</v>
      </c>
      <c r="X123" s="1727"/>
      <c r="Y123" s="1728"/>
      <c r="Z123" s="1727">
        <v>2.1912279765904299</v>
      </c>
      <c r="AA123" s="1727">
        <v>183.90033783105562</v>
      </c>
      <c r="AB123" s="1727">
        <v>2.7342042647093785</v>
      </c>
      <c r="AC123" s="1727">
        <v>3.9780881069685456</v>
      </c>
      <c r="AD123" s="1727">
        <v>0.57957620449305536</v>
      </c>
      <c r="AE123" s="1727">
        <v>193.38343438381705</v>
      </c>
      <c r="AF123" s="1728"/>
      <c r="AG123" s="1728"/>
      <c r="AH123" s="1727">
        <v>51.974223883611792</v>
      </c>
      <c r="AI123" s="1727">
        <v>449.21431490295004</v>
      </c>
      <c r="AJ123" s="1727">
        <v>8.1554396913927611</v>
      </c>
      <c r="AK123" s="1727">
        <v>94.357156858700733</v>
      </c>
      <c r="AL123" s="1727">
        <v>13.747096939136256</v>
      </c>
      <c r="AM123" s="1727">
        <v>617.4482322757915</v>
      </c>
      <c r="AN123" s="1727"/>
      <c r="AO123" s="1728"/>
      <c r="AP123" s="1727">
        <v>80.18622499808373</v>
      </c>
      <c r="AQ123" s="1727">
        <v>183.64484458395762</v>
      </c>
      <c r="AR123" s="1727">
        <v>6.7169686320854165</v>
      </c>
      <c r="AS123" s="1727">
        <v>145.57493397100959</v>
      </c>
      <c r="AT123" s="1727">
        <v>21.209124944328945</v>
      </c>
      <c r="AU123" s="1727">
        <v>437.33209712946524</v>
      </c>
      <c r="AV123" s="1727"/>
      <c r="AW123" s="1728"/>
      <c r="AX123" s="1727">
        <v>53.93016818651467</v>
      </c>
      <c r="AY123" s="1727">
        <v>195.68402264537809</v>
      </c>
      <c r="AZ123" s="1727">
        <v>4.5175745340370712</v>
      </c>
      <c r="BA123" s="1727">
        <v>97.90809672091352</v>
      </c>
      <c r="BB123" s="1727">
        <v>14.264440997986849</v>
      </c>
      <c r="BC123" s="1727">
        <v>366.30430308483022</v>
      </c>
      <c r="BD123" s="1728"/>
      <c r="BE123" s="1727">
        <v>239.25500052386764</v>
      </c>
      <c r="BF123" s="1727">
        <v>1183.9260799075898</v>
      </c>
      <c r="BG123" s="1727">
        <v>26.394061236381869</v>
      </c>
      <c r="BH123" s="1727">
        <v>434.35803224716273</v>
      </c>
      <c r="BI123" s="1727">
        <v>63.282555074608666</v>
      </c>
      <c r="BJ123" s="1727">
        <v>1947.2157289896109</v>
      </c>
    </row>
    <row r="124" spans="1:63">
      <c r="A124" s="1656" t="s">
        <v>1587</v>
      </c>
      <c r="B124" s="1731">
        <v>34.018629712143579</v>
      </c>
      <c r="C124" s="1732">
        <v>190.04173508229576</v>
      </c>
      <c r="D124" s="1732">
        <v>25.291572629409689</v>
      </c>
      <c r="E124" s="1732">
        <v>61.759482682316992</v>
      </c>
      <c r="F124" s="1732">
        <v>8.9978717418977698</v>
      </c>
      <c r="G124" s="1732">
        <v>320.10929184806383</v>
      </c>
      <c r="H124" s="1732"/>
      <c r="I124" s="1733"/>
      <c r="J124" s="1732">
        <v>18.847823832711615</v>
      </c>
      <c r="K124" s="1732">
        <v>43.165839002732135</v>
      </c>
      <c r="L124" s="1732">
        <v>1.5788278032844334</v>
      </c>
      <c r="M124" s="1732">
        <v>34.217481992820886</v>
      </c>
      <c r="N124" s="1732">
        <v>4.9852184786880098</v>
      </c>
      <c r="O124" s="1732">
        <v>102.79519111023708</v>
      </c>
      <c r="P124" s="1732"/>
      <c r="Q124" s="1733"/>
      <c r="R124" s="1732">
        <v>29.208322128322571</v>
      </c>
      <c r="S124" s="1732">
        <v>66.893756102649249</v>
      </c>
      <c r="T124" s="1732">
        <v>2.4466968427117952</v>
      </c>
      <c r="U124" s="1732">
        <v>53.026558680573253</v>
      </c>
      <c r="V124" s="1732">
        <v>7.7255532786161911</v>
      </c>
      <c r="W124" s="1732">
        <v>159.30088703287305</v>
      </c>
      <c r="X124" s="1732"/>
      <c r="Y124" s="1733"/>
      <c r="Z124" s="1732">
        <v>4.8626552482462317</v>
      </c>
      <c r="AA124" s="1732">
        <v>54.295278899442053</v>
      </c>
      <c r="AB124" s="1732">
        <v>63.234331265520709</v>
      </c>
      <c r="AC124" s="1732">
        <v>8.8279591252006835</v>
      </c>
      <c r="AD124" s="1732">
        <v>1.2861643346312392</v>
      </c>
      <c r="AE124" s="1732">
        <v>132.50638887304095</v>
      </c>
      <c r="AF124" s="1733"/>
      <c r="AG124" s="1733"/>
      <c r="AH124" s="1732">
        <v>75.523180021295872</v>
      </c>
      <c r="AI124" s="1732">
        <v>1307.5841219665949</v>
      </c>
      <c r="AJ124" s="1732">
        <v>297.02908991298187</v>
      </c>
      <c r="AK124" s="1732">
        <v>137.10935943353809</v>
      </c>
      <c r="AL124" s="1732">
        <v>19.975757198982627</v>
      </c>
      <c r="AM124" s="1732">
        <v>1837.2215085333933</v>
      </c>
      <c r="AN124" s="1732"/>
      <c r="AO124" s="1733"/>
      <c r="AP124" s="1732">
        <v>229.68316031764803</v>
      </c>
      <c r="AQ124" s="1732">
        <v>526.02711102929095</v>
      </c>
      <c r="AR124" s="1732">
        <v>19.239895421049646</v>
      </c>
      <c r="AS124" s="1732">
        <v>416.98073326551378</v>
      </c>
      <c r="AT124" s="1732">
        <v>60.75081904531293</v>
      </c>
      <c r="AU124" s="1732">
        <v>1252.6817190788154</v>
      </c>
      <c r="AV124" s="1732"/>
      <c r="AW124" s="1733"/>
      <c r="AX124" s="1732">
        <v>140.15482764241384</v>
      </c>
      <c r="AY124" s="1732">
        <v>320.98669741214974</v>
      </c>
      <c r="AZ124" s="1732">
        <v>12.111657721489983</v>
      </c>
      <c r="BA124" s="1732">
        <v>254.44557067314506</v>
      </c>
      <c r="BB124" s="1732">
        <v>37.070721948687329</v>
      </c>
      <c r="BC124" s="1732">
        <v>764.76947539788591</v>
      </c>
      <c r="BD124" s="1733"/>
      <c r="BE124" s="1732">
        <v>532.29859890278169</v>
      </c>
      <c r="BF124" s="1732">
        <v>2508.9945394951546</v>
      </c>
      <c r="BG124" s="1732">
        <v>420.93207159644811</v>
      </c>
      <c r="BH124" s="1732">
        <v>966.36714585310881</v>
      </c>
      <c r="BI124" s="1732">
        <v>140.7921060268161</v>
      </c>
      <c r="BJ124" s="1732">
        <v>4569.3844618743096</v>
      </c>
    </row>
    <row r="125" spans="1:63" ht="13.5" thickBot="1">
      <c r="A125" s="1657" t="s">
        <v>15</v>
      </c>
      <c r="B125" s="1735">
        <v>605.19165281239066</v>
      </c>
      <c r="C125" s="1736">
        <v>2321.3371275115437</v>
      </c>
      <c r="D125" s="1736">
        <v>89.346708636893098</v>
      </c>
      <c r="E125" s="1736">
        <v>1100.0191190932308</v>
      </c>
      <c r="F125" s="1736">
        <v>161.20679590400368</v>
      </c>
      <c r="G125" s="1736">
        <v>4277.1014039580623</v>
      </c>
      <c r="H125" s="1736"/>
      <c r="I125" s="1736"/>
      <c r="J125" s="1736">
        <v>275.31141026535335</v>
      </c>
      <c r="K125" s="1736">
        <v>630.52626746775081</v>
      </c>
      <c r="L125" s="1736">
        <v>23.062042225479125</v>
      </c>
      <c r="M125" s="1736">
        <v>499.81702433057694</v>
      </c>
      <c r="N125" s="1736">
        <v>72.819416290726068</v>
      </c>
      <c r="O125" s="1736">
        <v>1501.5361605798862</v>
      </c>
      <c r="P125" s="1736"/>
      <c r="Q125" s="1736"/>
      <c r="R125" s="1736">
        <v>402.02454970387851</v>
      </c>
      <c r="S125" s="1736">
        <v>958.09882037035982</v>
      </c>
      <c r="T125" s="1736">
        <v>33.676436192796828</v>
      </c>
      <c r="U125" s="1736">
        <v>729.85973936627636</v>
      </c>
      <c r="V125" s="1736">
        <v>106.33483376428941</v>
      </c>
      <c r="W125" s="1736">
        <v>2229.9943793976008</v>
      </c>
      <c r="X125" s="1736"/>
      <c r="Y125" s="1736"/>
      <c r="Z125" s="1736">
        <v>160.52909654706204</v>
      </c>
      <c r="AA125" s="1736">
        <v>2015.9131489933945</v>
      </c>
      <c r="AB125" s="1736">
        <v>108.3093100174508</v>
      </c>
      <c r="AC125" s="1736">
        <v>310.53126549095902</v>
      </c>
      <c r="AD125" s="1736">
        <v>57.409066449686982</v>
      </c>
      <c r="AE125" s="1736">
        <v>2652.6918874985536</v>
      </c>
      <c r="AF125" s="1736"/>
      <c r="AG125" s="1736"/>
      <c r="AH125" s="1736">
        <v>647.25458483068553</v>
      </c>
      <c r="AI125" s="1736">
        <v>9925.3232635347395</v>
      </c>
      <c r="AJ125" s="1736">
        <v>961.70794613247449</v>
      </c>
      <c r="AK125" s="1736">
        <v>1326.6069475811673</v>
      </c>
      <c r="AL125" s="1736">
        <v>303.15043110511812</v>
      </c>
      <c r="AM125" s="1736">
        <v>13164.043173184184</v>
      </c>
      <c r="AN125" s="1736"/>
      <c r="AO125" s="1736"/>
      <c r="AP125" s="1736">
        <v>1850.4275678908996</v>
      </c>
      <c r="AQ125" s="1736">
        <v>4237.9034943634751</v>
      </c>
      <c r="AR125" s="1736">
        <v>155.0049765999872</v>
      </c>
      <c r="AS125" s="1736">
        <v>3359.3783847573695</v>
      </c>
      <c r="AT125" s="1736">
        <v>489.43505556929142</v>
      </c>
      <c r="AU125" s="1736">
        <v>10092.149479181022</v>
      </c>
      <c r="AV125" s="1736"/>
      <c r="AW125" s="1736"/>
      <c r="AX125" s="1736">
        <v>595.32274975700466</v>
      </c>
      <c r="AY125" s="1736">
        <v>1542.5593618574967</v>
      </c>
      <c r="AZ125" s="1736">
        <v>60.901275790096435</v>
      </c>
      <c r="BA125" s="1736">
        <v>1080.7850100112194</v>
      </c>
      <c r="BB125" s="1736">
        <v>157.46189051921979</v>
      </c>
      <c r="BC125" s="1736">
        <v>3437.030287935037</v>
      </c>
      <c r="BD125" s="1736"/>
      <c r="BE125" s="1736">
        <v>4536.0616118072739</v>
      </c>
      <c r="BF125" s="1736">
        <v>21631.66148409876</v>
      </c>
      <c r="BG125" s="1736">
        <v>1432.0086955951781</v>
      </c>
      <c r="BH125" s="1736">
        <v>8406.9974906307998</v>
      </c>
      <c r="BI125" s="1736">
        <v>1347.8174896023352</v>
      </c>
      <c r="BJ125" s="1736">
        <v>37354.546771734342</v>
      </c>
    </row>
    <row r="126" spans="1:63" ht="13.5" thickTop="1">
      <c r="A126" s="1654"/>
      <c r="BE126" s="1737"/>
      <c r="BF126" s="1737"/>
      <c r="BG126" s="1737"/>
      <c r="BH126" s="1737"/>
      <c r="BI126" s="1737"/>
      <c r="BJ126" s="1737"/>
    </row>
    <row r="127" spans="1:63">
      <c r="A127" s="2160" t="s">
        <v>2011</v>
      </c>
    </row>
    <row r="128" spans="1:63">
      <c r="A128" s="1667"/>
    </row>
    <row r="129" spans="1:1">
      <c r="A129" s="2114" t="s">
        <v>2012</v>
      </c>
    </row>
    <row r="130" spans="1:1">
      <c r="A130" s="1669" t="s">
        <v>2013</v>
      </c>
    </row>
    <row r="131" spans="1:1">
      <c r="A131" s="1670"/>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T22" activePane="bottomRight" state="frozen"/>
      <selection activeCell="A52" sqref="A52:E52"/>
      <selection pane="topRight" activeCell="A52" sqref="A52:E52"/>
      <selection pane="bottomLeft" activeCell="A52" sqref="A52:E52"/>
      <selection pane="bottomRight" activeCell="AF57" sqref="AF57"/>
    </sheetView>
  </sheetViews>
  <sheetFormatPr defaultColWidth="9.140625" defaultRowHeight="12.75"/>
  <cols>
    <col min="1" max="1" width="14" style="1748" customWidth="1"/>
    <col min="2" max="2" width="9.5703125" style="1748" customWidth="1"/>
    <col min="3" max="3" width="10" style="1748" customWidth="1"/>
    <col min="4" max="4" width="12.7109375" style="1748" customWidth="1"/>
    <col min="5" max="5" width="6.28515625" style="1748" customWidth="1"/>
    <col min="6" max="9" width="12.7109375" style="1748" customWidth="1"/>
    <col min="10" max="10" width="5.85546875" style="1748" customWidth="1"/>
    <col min="11" max="11" width="9.5703125" style="1748" customWidth="1"/>
    <col min="12" max="12" width="6.85546875" style="1748" customWidth="1"/>
    <col min="13" max="13" width="6.7109375" style="1748" customWidth="1"/>
    <col min="14" max="14" width="9.42578125" style="1748" customWidth="1"/>
    <col min="15" max="15" width="14.5703125" style="1748" customWidth="1"/>
    <col min="16" max="16" width="14.7109375" style="1748" customWidth="1"/>
    <col min="17" max="17" width="9.28515625" style="1748" customWidth="1"/>
    <col min="18" max="18" width="6.140625" style="1748" customWidth="1"/>
    <col min="19" max="19" width="8.42578125" style="1748" customWidth="1"/>
    <col min="20" max="20" width="11.5703125" style="1748" customWidth="1"/>
    <col min="21" max="21" width="7" style="1748" customWidth="1"/>
    <col min="22" max="22" width="9.140625" style="1748" customWidth="1"/>
    <col min="23" max="23" width="15.140625" style="1748" customWidth="1"/>
    <col min="24" max="24" width="16.42578125" style="1748" customWidth="1"/>
    <col min="25" max="25" width="9.28515625" style="1748" customWidth="1"/>
    <col min="26" max="26" width="9.85546875" style="1748" customWidth="1"/>
    <col min="27" max="27" width="8.5703125" style="1748" customWidth="1"/>
    <col min="28" max="28" width="4" style="1748" customWidth="1"/>
    <col min="29" max="33" width="12.7109375" style="1748" customWidth="1"/>
    <col min="34" max="34" width="9.5703125" style="1748" customWidth="1"/>
    <col min="35" max="35" width="2.5703125" style="1748" customWidth="1"/>
    <col min="36" max="36" width="5.85546875" style="1748" customWidth="1"/>
    <col min="37" max="37" width="11.7109375" style="1748" customWidth="1"/>
    <col min="38" max="38" width="6.28515625" style="1748" customWidth="1"/>
    <col min="39" max="39" width="8.5703125" style="1748" customWidth="1"/>
    <col min="40" max="40" width="9.5703125" style="1748" customWidth="1"/>
    <col min="41" max="41" width="10" style="1748" customWidth="1"/>
    <col min="42" max="42" width="8.5703125" style="1748" customWidth="1"/>
    <col min="43" max="43" width="7.140625" style="1748" customWidth="1"/>
    <col min="44" max="44" width="3.5703125" style="1748" customWidth="1"/>
    <col min="45" max="45" width="10.85546875" style="1748" customWidth="1"/>
    <col min="46" max="46" width="7.85546875" style="1748" customWidth="1"/>
    <col min="47" max="47" width="8.28515625" style="1748" customWidth="1"/>
    <col min="48" max="48" width="8.7109375" style="1748" customWidth="1"/>
    <col min="49" max="49" width="9.140625" style="1748" customWidth="1"/>
    <col min="50" max="50" width="9.5703125" style="1748" customWidth="1"/>
    <col min="51" max="51" width="9.140625" style="1748" customWidth="1"/>
    <col min="52" max="52" width="10.28515625" style="1748" customWidth="1"/>
    <col min="53" max="53" width="9.42578125" style="1748" customWidth="1"/>
    <col min="54" max="54" width="9.5703125" style="1748" customWidth="1"/>
    <col min="55" max="55" width="7.7109375" style="1748" customWidth="1"/>
    <col min="56" max="56" width="2.5703125" style="1748" customWidth="1"/>
    <col min="57" max="57" width="12.7109375" style="1748" customWidth="1"/>
    <col min="58" max="58" width="3.5703125" style="1748" customWidth="1"/>
    <col min="59" max="59" width="12.7109375" style="1748" customWidth="1"/>
    <col min="60" max="60" width="10.85546875" style="1748" customWidth="1"/>
    <col min="61" max="61" width="10.140625" style="1748" customWidth="1"/>
    <col min="62" max="62" width="3.42578125" style="1748" customWidth="1"/>
    <col min="63" max="63" width="13.7109375" style="1748" customWidth="1"/>
    <col min="64" max="64" width="8.5703125" style="1748" customWidth="1"/>
    <col min="65" max="65" width="11.28515625" style="1748" customWidth="1"/>
    <col min="66" max="66" width="8.28515625" style="1748" customWidth="1"/>
    <col min="67" max="67" width="3.28515625" style="1748" customWidth="1"/>
    <col min="68" max="68" width="14.7109375" style="1748" customWidth="1"/>
    <col min="69" max="69" width="12.7109375" style="1748" customWidth="1"/>
    <col min="70" max="70" width="12.42578125" style="1748" customWidth="1"/>
    <col min="71" max="71" width="12.140625" style="1748" customWidth="1"/>
    <col min="72" max="72" width="8.42578125" style="1748" customWidth="1"/>
    <col min="73" max="73" width="4" style="1748" customWidth="1"/>
    <col min="74" max="74" width="6" style="1748" customWidth="1"/>
    <col min="75" max="75" width="6.140625" style="1748" customWidth="1"/>
    <col min="76" max="76" width="8.7109375" style="1748" customWidth="1"/>
    <col min="77" max="77" width="8" style="1748" customWidth="1"/>
    <col min="78" max="78" width="12.7109375" style="1748" customWidth="1"/>
    <col min="79" max="79" width="8.28515625" style="1748" customWidth="1"/>
    <col min="80" max="80" width="10.5703125" style="1748" customWidth="1"/>
    <col min="81" max="81" width="0.42578125" style="1748" customWidth="1"/>
    <col min="82" max="82" width="7.7109375" style="1748" customWidth="1"/>
    <col min="83" max="83" width="3.42578125" style="1748" customWidth="1"/>
    <col min="84" max="84" width="11" style="1748" customWidth="1"/>
    <col min="85" max="86" width="7.7109375" style="1748" customWidth="1"/>
    <col min="87" max="95" width="9.140625" style="1748"/>
    <col min="96" max="96" width="9.140625" style="1748" customWidth="1"/>
    <col min="97" max="16384" width="9.140625" style="1748"/>
  </cols>
  <sheetData>
    <row r="1" spans="1:184" s="2327" customFormat="1" ht="18.75">
      <c r="A1" s="2337" t="s">
        <v>1599</v>
      </c>
      <c r="B1" s="2338"/>
      <c r="C1" s="2339"/>
      <c r="D1" s="2338"/>
      <c r="E1" s="2338"/>
      <c r="F1" s="2338"/>
      <c r="G1" s="2340"/>
      <c r="H1" s="2340"/>
      <c r="I1" s="2340"/>
      <c r="J1" s="2340"/>
      <c r="K1" s="2340"/>
      <c r="L1" s="2340"/>
      <c r="M1" s="2340"/>
      <c r="N1" s="2340"/>
      <c r="O1" s="2340"/>
      <c r="P1" s="2340"/>
      <c r="Q1" s="2340"/>
      <c r="R1" s="2340"/>
      <c r="S1" s="2340"/>
      <c r="T1" s="2340"/>
      <c r="U1" s="2340"/>
      <c r="V1" s="2340"/>
      <c r="W1" s="2340"/>
      <c r="X1" s="2340"/>
      <c r="Y1" s="2340"/>
      <c r="Z1" s="2340"/>
      <c r="AA1" s="2340"/>
      <c r="AB1" s="2340"/>
      <c r="AC1" s="2340"/>
      <c r="AD1" s="2340"/>
      <c r="AE1" s="2340"/>
      <c r="AF1" s="2340"/>
      <c r="AG1" s="2340"/>
      <c r="AH1" s="2340"/>
      <c r="AI1" s="2340"/>
      <c r="AJ1" s="2340"/>
      <c r="AK1" s="2340"/>
      <c r="AL1" s="2340"/>
      <c r="AM1" s="2340"/>
      <c r="AN1" s="2340"/>
      <c r="AO1" s="2340"/>
      <c r="AP1" s="2340"/>
      <c r="AQ1" s="2340"/>
      <c r="AR1" s="2340"/>
      <c r="AS1" s="2340"/>
      <c r="AT1" s="2340"/>
      <c r="AU1" s="2340"/>
      <c r="AV1" s="2340"/>
      <c r="AW1" s="2340"/>
      <c r="AX1" s="2340"/>
      <c r="AY1" s="2340"/>
      <c r="AZ1" s="2340"/>
      <c r="BA1" s="2340"/>
      <c r="BB1" s="2340"/>
      <c r="BC1" s="2340"/>
      <c r="BD1" s="2340"/>
      <c r="BE1" s="2340"/>
      <c r="BF1" s="2340"/>
      <c r="BG1" s="2340"/>
      <c r="BH1" s="2340"/>
      <c r="BI1" s="2340"/>
      <c r="BJ1" s="2340"/>
      <c r="BK1" s="2340"/>
      <c r="BL1" s="2340"/>
      <c r="BM1" s="2340"/>
      <c r="BN1" s="2340"/>
      <c r="BO1" s="2340"/>
      <c r="BP1" s="2340"/>
      <c r="BQ1" s="2340"/>
      <c r="BR1" s="2340"/>
      <c r="BS1" s="2340"/>
      <c r="BT1" s="2340"/>
      <c r="BU1" s="2340"/>
      <c r="BV1" s="2340"/>
      <c r="BW1" s="2340"/>
      <c r="BX1" s="2340"/>
      <c r="BY1" s="2340"/>
      <c r="BZ1" s="2340"/>
      <c r="CA1" s="2340"/>
      <c r="CB1" s="2340"/>
      <c r="CC1" s="2340"/>
      <c r="CD1" s="2340"/>
      <c r="CE1" s="2340"/>
      <c r="CF1" s="2340"/>
      <c r="CG1" s="2340"/>
      <c r="CH1" s="2340"/>
    </row>
    <row r="2" spans="1:184" ht="15.75">
      <c r="A2" s="1749"/>
      <c r="B2" s="1746"/>
      <c r="C2" s="1746"/>
      <c r="D2" s="1746"/>
      <c r="E2" s="1746"/>
      <c r="F2" s="1746"/>
      <c r="G2" s="1348"/>
      <c r="H2" s="1348"/>
      <c r="I2" s="1348"/>
      <c r="J2" s="1348"/>
      <c r="K2" s="1348"/>
      <c r="L2" s="1348"/>
      <c r="M2" s="1348"/>
      <c r="N2" s="1348"/>
      <c r="O2" s="1348"/>
      <c r="P2" s="1348"/>
      <c r="Q2" s="1492" t="s">
        <v>46</v>
      </c>
      <c r="R2" s="1348"/>
      <c r="S2" s="1348"/>
      <c r="T2" s="1348"/>
      <c r="U2" s="1348"/>
      <c r="V2" s="1348"/>
      <c r="W2" s="1348"/>
      <c r="X2" s="1348"/>
      <c r="Y2" s="1348"/>
      <c r="Z2" s="1348"/>
      <c r="AA2" s="1348"/>
      <c r="AB2" s="1348"/>
      <c r="AC2" s="1348"/>
      <c r="AD2" s="1348"/>
      <c r="AE2" s="1348"/>
      <c r="AF2" s="1348"/>
      <c r="AG2" s="1348"/>
      <c r="AH2" s="1492" t="s">
        <v>46</v>
      </c>
      <c r="AI2" s="1348"/>
      <c r="AJ2" s="1348"/>
      <c r="AK2" s="1348"/>
      <c r="AL2" s="1348"/>
      <c r="AM2" s="1348"/>
      <c r="AN2" s="1348"/>
      <c r="AO2" s="1348"/>
      <c r="AP2" s="1348"/>
      <c r="AR2" s="1348"/>
      <c r="AS2" s="1348"/>
      <c r="AT2" s="1348"/>
      <c r="AU2" s="1348"/>
      <c r="AV2" s="1348"/>
      <c r="AW2" s="1348"/>
      <c r="AX2" s="1348"/>
      <c r="AY2" s="1348"/>
      <c r="AZ2" s="1348"/>
      <c r="BA2" s="1348"/>
      <c r="BB2" s="1348"/>
      <c r="BC2" s="1492" t="s">
        <v>46</v>
      </c>
      <c r="BD2" s="1348"/>
      <c r="BE2" s="1348"/>
      <c r="BF2" s="1348"/>
      <c r="BG2" s="1348"/>
      <c r="BH2" s="1348"/>
      <c r="BJ2" s="1348"/>
      <c r="BK2" s="1348"/>
      <c r="BL2" s="1348"/>
      <c r="BM2" s="1348"/>
      <c r="BN2" s="1348"/>
      <c r="BO2" s="1348"/>
      <c r="BP2" s="1348"/>
      <c r="BQ2" s="1348"/>
      <c r="BR2" s="1348"/>
      <c r="BS2" s="1348"/>
      <c r="BT2" s="1492" t="s">
        <v>46</v>
      </c>
      <c r="BU2" s="1348"/>
      <c r="BV2" s="1348"/>
      <c r="BX2" s="1348"/>
      <c r="BY2" s="1348"/>
      <c r="BZ2" s="1348"/>
      <c r="CA2" s="1348"/>
      <c r="CB2" s="1348"/>
      <c r="CC2" s="1348"/>
      <c r="CD2" s="1492"/>
      <c r="CE2" s="1348"/>
      <c r="CF2" s="1348"/>
      <c r="CH2" s="1348"/>
    </row>
    <row r="3" spans="1:184" ht="13.5" thickBot="1">
      <c r="A3" s="1547" t="s">
        <v>0</v>
      </c>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c r="AD3" s="1348"/>
      <c r="AE3" s="1348"/>
      <c r="AF3" s="1348"/>
      <c r="AG3" s="1348"/>
      <c r="AH3" s="1348"/>
      <c r="AI3" s="1348"/>
      <c r="AJ3" s="1348"/>
      <c r="AK3" s="1348"/>
      <c r="AL3" s="1348"/>
      <c r="AM3" s="1348"/>
      <c r="AN3" s="1348"/>
      <c r="AO3" s="1348"/>
      <c r="AP3" s="1348"/>
      <c r="AQ3" s="1348"/>
      <c r="AR3" s="1348"/>
      <c r="AS3" s="1348"/>
      <c r="AT3" s="1348"/>
      <c r="AU3" s="1348"/>
      <c r="AV3" s="1348"/>
      <c r="AW3" s="1348"/>
      <c r="AX3" s="1348"/>
      <c r="AY3" s="1348"/>
      <c r="AZ3" s="1348"/>
      <c r="BA3" s="1348"/>
      <c r="BB3" s="1348"/>
      <c r="BC3" s="1348"/>
      <c r="BD3" s="1348"/>
      <c r="BE3" s="1348"/>
      <c r="BF3" s="1348"/>
      <c r="BG3" s="1348"/>
      <c r="BH3" s="1348"/>
      <c r="BI3" s="1348"/>
      <c r="BJ3" s="1348"/>
      <c r="BK3" s="1348"/>
      <c r="BL3" s="1348"/>
      <c r="BM3" s="1348"/>
      <c r="BN3" s="1348"/>
      <c r="BO3" s="1348"/>
      <c r="BP3" s="1348"/>
      <c r="BQ3" s="1348"/>
      <c r="BR3" s="1348"/>
      <c r="BS3" s="1348"/>
      <c r="BT3" s="1348"/>
      <c r="BU3" s="1348"/>
      <c r="BV3" s="1348"/>
      <c r="BW3" s="1348"/>
      <c r="BX3" s="1348"/>
      <c r="BY3" s="1348"/>
      <c r="BZ3" s="1348"/>
      <c r="CA3" s="1348"/>
      <c r="CB3" s="1348"/>
      <c r="CC3" s="1348"/>
      <c r="CD3" s="1348"/>
      <c r="CE3" s="1348"/>
      <c r="CF3" s="1348"/>
      <c r="CG3" s="1492"/>
      <c r="CH3" s="1348"/>
      <c r="CN3" s="1492" t="s">
        <v>46</v>
      </c>
    </row>
    <row r="4" spans="1:184" s="2327" customFormat="1" ht="15" thickTop="1">
      <c r="A4" s="2321"/>
      <c r="B4" s="2503" t="s">
        <v>1600</v>
      </c>
      <c r="C4" s="2508"/>
      <c r="D4" s="2508"/>
      <c r="E4" s="2322"/>
      <c r="F4" s="2503" t="s">
        <v>1601</v>
      </c>
      <c r="G4" s="2508"/>
      <c r="H4" s="2508"/>
      <c r="I4" s="2508"/>
      <c r="J4" s="2322"/>
      <c r="K4" s="2504" t="s">
        <v>1602</v>
      </c>
      <c r="L4" s="2504"/>
      <c r="M4" s="2504"/>
      <c r="N4" s="2504"/>
      <c r="O4" s="2504"/>
      <c r="P4" s="2504"/>
      <c r="Q4" s="2504"/>
      <c r="R4" s="2322"/>
      <c r="S4" s="2504" t="s">
        <v>1603</v>
      </c>
      <c r="T4" s="2504"/>
      <c r="U4" s="2504"/>
      <c r="V4" s="2504"/>
      <c r="W4" s="2504"/>
      <c r="X4" s="2504"/>
      <c r="Y4" s="2504"/>
      <c r="Z4" s="2504"/>
      <c r="AA4" s="2504"/>
      <c r="AB4" s="2322"/>
      <c r="AC4" s="2504" t="s">
        <v>1604</v>
      </c>
      <c r="AD4" s="2504"/>
      <c r="AE4" s="2504"/>
      <c r="AF4" s="2504"/>
      <c r="AG4" s="2504"/>
      <c r="AH4" s="2504"/>
      <c r="AI4" s="2323"/>
      <c r="AJ4" s="2504" t="s">
        <v>1605</v>
      </c>
      <c r="AK4" s="2504"/>
      <c r="AL4" s="2504"/>
      <c r="AM4" s="2504"/>
      <c r="AN4" s="2504"/>
      <c r="AO4" s="2504"/>
      <c r="AP4" s="2504"/>
      <c r="AQ4" s="2504"/>
      <c r="AR4" s="2323"/>
      <c r="AS4" s="2503" t="s">
        <v>1606</v>
      </c>
      <c r="AT4" s="2503"/>
      <c r="AU4" s="2503"/>
      <c r="AV4" s="2503"/>
      <c r="AW4" s="2503"/>
      <c r="AX4" s="2503"/>
      <c r="AY4" s="2503"/>
      <c r="AZ4" s="2503"/>
      <c r="BA4" s="2503"/>
      <c r="BB4" s="2503"/>
      <c r="BC4" s="2503"/>
      <c r="BD4" s="2323"/>
      <c r="BE4" s="2323" t="s">
        <v>1607</v>
      </c>
      <c r="BF4" s="2322"/>
      <c r="BG4" s="2504" t="s">
        <v>1608</v>
      </c>
      <c r="BH4" s="2504"/>
      <c r="BI4" s="2504"/>
      <c r="BJ4" s="2504"/>
      <c r="BK4" s="2504"/>
      <c r="BL4" s="2504"/>
      <c r="BM4" s="2504"/>
      <c r="BN4" s="2504"/>
      <c r="BO4" s="2504"/>
      <c r="BP4" s="2504"/>
      <c r="BQ4" s="2504"/>
      <c r="BR4" s="2504"/>
      <c r="BS4" s="2504"/>
      <c r="BT4" s="2504"/>
      <c r="BU4" s="2504"/>
      <c r="BV4" s="2504"/>
      <c r="BW4" s="2504"/>
      <c r="BX4" s="2504"/>
      <c r="BY4" s="2504"/>
      <c r="BZ4" s="2504"/>
      <c r="CA4" s="2504"/>
      <c r="CB4" s="2505"/>
      <c r="CC4" s="2504"/>
      <c r="CD4" s="2504"/>
      <c r="CE4" s="2322"/>
      <c r="CF4" s="2504" t="s">
        <v>1609</v>
      </c>
      <c r="CG4" s="2504"/>
      <c r="CH4" s="2504"/>
      <c r="CI4" s="2504"/>
      <c r="CJ4" s="2504"/>
      <c r="CK4" s="2504"/>
      <c r="CL4" s="2504"/>
      <c r="CM4" s="2504"/>
      <c r="CN4" s="2504"/>
      <c r="CO4" s="2324"/>
      <c r="CP4" s="2502"/>
      <c r="CQ4" s="2506"/>
      <c r="CR4" s="2506"/>
      <c r="CS4" s="2325"/>
      <c r="CT4" s="2502"/>
      <c r="CU4" s="2506"/>
      <c r="CV4" s="2506"/>
      <c r="CW4" s="2506"/>
      <c r="CX4" s="2325"/>
      <c r="CY4" s="2502"/>
      <c r="CZ4" s="2502"/>
      <c r="DA4" s="2502"/>
      <c r="DB4" s="2502"/>
      <c r="DC4" s="2502"/>
      <c r="DD4" s="2502"/>
      <c r="DE4" s="2502"/>
      <c r="DF4" s="2325"/>
      <c r="DG4" s="2502"/>
      <c r="DH4" s="2502"/>
      <c r="DI4" s="2502"/>
      <c r="DJ4" s="2502"/>
      <c r="DK4" s="2502"/>
      <c r="DL4" s="2502"/>
      <c r="DM4" s="2502"/>
      <c r="DN4" s="2502"/>
      <c r="DO4" s="2502"/>
      <c r="DP4" s="2325"/>
      <c r="DQ4" s="2502"/>
      <c r="DR4" s="2502"/>
      <c r="DS4" s="2502"/>
      <c r="DT4" s="2502"/>
      <c r="DU4" s="2502"/>
      <c r="DV4" s="2502"/>
      <c r="DW4" s="2326"/>
      <c r="DX4" s="2502"/>
      <c r="DY4" s="2502"/>
      <c r="DZ4" s="2502"/>
      <c r="EA4" s="2502"/>
      <c r="EB4" s="2502"/>
      <c r="EC4" s="2502"/>
      <c r="ED4" s="2502"/>
      <c r="EE4" s="2502"/>
      <c r="EF4" s="2326"/>
      <c r="EG4" s="2502"/>
      <c r="EH4" s="2502"/>
      <c r="EI4" s="2502"/>
      <c r="EJ4" s="2502"/>
      <c r="EK4" s="2502"/>
      <c r="EL4" s="2502"/>
      <c r="EM4" s="2502"/>
      <c r="EN4" s="2502"/>
      <c r="EO4" s="2502"/>
      <c r="EP4" s="2502"/>
      <c r="EQ4" s="2502"/>
      <c r="ER4" s="2326"/>
      <c r="ES4" s="2326"/>
      <c r="ET4" s="2325"/>
      <c r="EU4" s="2502"/>
      <c r="EV4" s="2502"/>
      <c r="EW4" s="2502"/>
      <c r="EX4" s="2502"/>
      <c r="EY4" s="2502"/>
      <c r="EZ4" s="2502"/>
      <c r="FA4" s="2502"/>
      <c r="FB4" s="2502"/>
      <c r="FC4" s="2502"/>
      <c r="FD4" s="2502"/>
      <c r="FE4" s="2502"/>
      <c r="FF4" s="2502"/>
      <c r="FG4" s="2502"/>
      <c r="FH4" s="2502"/>
      <c r="FI4" s="2502"/>
      <c r="FJ4" s="2502"/>
      <c r="FK4" s="2502"/>
      <c r="FL4" s="2502"/>
      <c r="FM4" s="2502"/>
      <c r="FN4" s="2502"/>
      <c r="FO4" s="2502"/>
      <c r="FP4" s="2507"/>
      <c r="FQ4" s="2502"/>
      <c r="FR4" s="2502"/>
      <c r="FS4" s="2325"/>
      <c r="FT4" s="2502"/>
      <c r="FU4" s="2502"/>
      <c r="FV4" s="2502"/>
      <c r="FW4" s="2502"/>
      <c r="FX4" s="2502"/>
      <c r="FY4" s="2502"/>
      <c r="FZ4" s="2502"/>
      <c r="GA4" s="2502"/>
      <c r="GB4" s="2502"/>
    </row>
    <row r="5" spans="1:184" s="2335" customFormat="1" ht="42" customHeight="1">
      <c r="A5" s="2328"/>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496" t="s">
        <v>1652</v>
      </c>
      <c r="BH5" s="2497"/>
      <c r="BI5" s="2497"/>
      <c r="BJ5" s="2312"/>
      <c r="BK5" s="2498" t="s">
        <v>1653</v>
      </c>
      <c r="BL5" s="2499"/>
      <c r="BM5" s="2499"/>
      <c r="BN5" s="2499"/>
      <c r="BO5" s="2313"/>
      <c r="BP5" s="2496" t="s">
        <v>16</v>
      </c>
      <c r="BQ5" s="2497"/>
      <c r="BR5" s="2497"/>
      <c r="BS5" s="2497"/>
      <c r="BT5" s="2497"/>
      <c r="BU5" s="2312"/>
      <c r="BV5" s="2497" t="s">
        <v>1654</v>
      </c>
      <c r="BW5" s="2497"/>
      <c r="BX5" s="2497"/>
      <c r="BY5" s="2497"/>
      <c r="BZ5" s="2497"/>
      <c r="CA5" s="2497"/>
      <c r="CB5" s="2314"/>
      <c r="CC5" s="2314"/>
      <c r="CD5" s="2311" t="s">
        <v>455</v>
      </c>
      <c r="CE5" s="2310"/>
      <c r="CF5" s="2311" t="s">
        <v>1655</v>
      </c>
      <c r="CG5" s="2311" t="s">
        <v>457</v>
      </c>
      <c r="CH5" s="2311" t="s">
        <v>460</v>
      </c>
      <c r="CI5" s="2311" t="s">
        <v>1656</v>
      </c>
      <c r="CJ5" s="2311" t="s">
        <v>1657</v>
      </c>
      <c r="CK5" s="2311" t="s">
        <v>1658</v>
      </c>
      <c r="CL5" s="2311" t="s">
        <v>1659</v>
      </c>
      <c r="CM5" s="2311" t="s">
        <v>1660</v>
      </c>
      <c r="CN5" s="2311" t="s">
        <v>455</v>
      </c>
      <c r="CO5" s="2329"/>
      <c r="CP5" s="2310"/>
      <c r="CQ5" s="2310"/>
      <c r="CR5" s="2330"/>
      <c r="CS5" s="2310"/>
      <c r="CT5" s="2310"/>
      <c r="CU5" s="2310"/>
      <c r="CV5" s="2310"/>
      <c r="CW5" s="2330"/>
      <c r="CX5" s="2310"/>
      <c r="CY5" s="2310"/>
      <c r="CZ5" s="2310"/>
      <c r="DA5" s="2310"/>
      <c r="DB5" s="2310"/>
      <c r="DC5" s="2310"/>
      <c r="DD5" s="2310"/>
      <c r="DE5" s="2330"/>
      <c r="DF5" s="2310"/>
      <c r="DG5" s="2310"/>
      <c r="DH5" s="2310"/>
      <c r="DI5" s="2310"/>
      <c r="DJ5" s="2310"/>
      <c r="DK5" s="2310"/>
      <c r="DL5" s="2310"/>
      <c r="DM5" s="2310"/>
      <c r="DN5" s="2310"/>
      <c r="DO5" s="2330"/>
      <c r="DP5" s="2310"/>
      <c r="DQ5" s="2310"/>
      <c r="DR5" s="2310"/>
      <c r="DS5" s="2310"/>
      <c r="DT5" s="2310"/>
      <c r="DU5" s="2310"/>
      <c r="DV5" s="2330"/>
      <c r="DW5" s="2310"/>
      <c r="DX5" s="2310"/>
      <c r="DY5" s="2310"/>
      <c r="DZ5" s="2310"/>
      <c r="EA5" s="2310"/>
      <c r="EB5" s="2310"/>
      <c r="EC5" s="2310"/>
      <c r="ED5" s="2310"/>
      <c r="EE5" s="2330"/>
      <c r="EF5" s="2310"/>
      <c r="EG5" s="2310"/>
      <c r="EH5" s="2310"/>
      <c r="EI5" s="2310"/>
      <c r="EJ5" s="2310"/>
      <c r="EK5" s="2310"/>
      <c r="EL5" s="2310"/>
      <c r="EM5" s="2310"/>
      <c r="EN5" s="2310"/>
      <c r="EO5" s="2310"/>
      <c r="EP5" s="2310"/>
      <c r="EQ5" s="2330"/>
      <c r="ER5" s="2310"/>
      <c r="ES5" s="2310"/>
      <c r="ET5" s="2310"/>
      <c r="EU5" s="2494"/>
      <c r="EV5" s="2495"/>
      <c r="EW5" s="2495"/>
      <c r="EX5" s="2331"/>
      <c r="EY5" s="2500"/>
      <c r="EZ5" s="2501"/>
      <c r="FA5" s="2501"/>
      <c r="FB5" s="2501"/>
      <c r="FC5" s="2332"/>
      <c r="FD5" s="2494"/>
      <c r="FE5" s="2495"/>
      <c r="FF5" s="2495"/>
      <c r="FG5" s="2495"/>
      <c r="FH5" s="2495"/>
      <c r="FI5" s="2331"/>
      <c r="FJ5" s="2495"/>
      <c r="FK5" s="2495"/>
      <c r="FL5" s="2495"/>
      <c r="FM5" s="2495"/>
      <c r="FN5" s="2495"/>
      <c r="FO5" s="2495"/>
      <c r="FP5" s="2333"/>
      <c r="FQ5" s="2334"/>
      <c r="FR5" s="2330"/>
      <c r="FS5" s="2310"/>
      <c r="FT5" s="2310"/>
      <c r="FU5" s="2310"/>
      <c r="FV5" s="2310"/>
      <c r="FW5" s="2310"/>
      <c r="FX5" s="2310"/>
      <c r="FY5" s="2310"/>
      <c r="FZ5" s="2310"/>
      <c r="GA5" s="2310"/>
      <c r="GB5" s="2330"/>
    </row>
    <row r="6" spans="1:184" s="2335" customFormat="1" ht="40.15" customHeight="1">
      <c r="A6" s="2336"/>
      <c r="B6" s="2318"/>
      <c r="C6" s="2318"/>
      <c r="D6" s="2318"/>
      <c r="E6" s="2318"/>
      <c r="F6" s="2318"/>
      <c r="G6" s="2318"/>
      <c r="H6" s="2318"/>
      <c r="I6" s="2318"/>
      <c r="J6" s="2318"/>
      <c r="K6" s="2318"/>
      <c r="L6" s="2318"/>
      <c r="M6" s="2318"/>
      <c r="N6" s="2318"/>
      <c r="O6" s="2318"/>
      <c r="P6" s="2318"/>
      <c r="Q6" s="2318"/>
      <c r="R6" s="2318"/>
      <c r="S6" s="2318"/>
      <c r="T6" s="2318"/>
      <c r="U6" s="2318"/>
      <c r="V6" s="2318"/>
      <c r="W6" s="2318"/>
      <c r="X6" s="2318"/>
      <c r="Y6" s="2318"/>
      <c r="Z6" s="2318"/>
      <c r="AA6" s="2318"/>
      <c r="AB6" s="2318"/>
      <c r="AC6" s="2318"/>
      <c r="AD6" s="2318"/>
      <c r="AE6" s="2318"/>
      <c r="AF6" s="2318"/>
      <c r="AG6" s="2318"/>
      <c r="AH6" s="2318"/>
      <c r="AI6" s="2318"/>
      <c r="AJ6" s="2318"/>
      <c r="AK6" s="2318"/>
      <c r="AL6" s="2318"/>
      <c r="AM6" s="2318"/>
      <c r="AN6" s="2318"/>
      <c r="AO6" s="2318"/>
      <c r="AP6" s="2318"/>
      <c r="AQ6" s="2318"/>
      <c r="AR6" s="2318"/>
      <c r="AS6" s="2318"/>
      <c r="AT6" s="2318"/>
      <c r="AU6" s="2318"/>
      <c r="AV6" s="2318"/>
      <c r="AW6" s="2318"/>
      <c r="AX6" s="2318"/>
      <c r="AY6" s="2318"/>
      <c r="AZ6" s="2318"/>
      <c r="BA6" s="2318"/>
      <c r="BB6" s="2318"/>
      <c r="BC6" s="2318"/>
      <c r="BD6" s="2318"/>
      <c r="BE6" s="2318"/>
      <c r="BF6" s="2318"/>
      <c r="BG6" s="2318" t="s">
        <v>1655</v>
      </c>
      <c r="BH6" s="2318" t="s">
        <v>1661</v>
      </c>
      <c r="BI6" s="2318" t="s">
        <v>455</v>
      </c>
      <c r="BJ6" s="2318"/>
      <c r="BK6" s="2318" t="s">
        <v>1662</v>
      </c>
      <c r="BL6" s="2318" t="s">
        <v>1663</v>
      </c>
      <c r="BM6" s="2318" t="s">
        <v>1664</v>
      </c>
      <c r="BN6" s="2318" t="s">
        <v>455</v>
      </c>
      <c r="BO6" s="2318"/>
      <c r="BP6" s="2318" t="s">
        <v>1656</v>
      </c>
      <c r="BQ6" s="2318" t="s">
        <v>1657</v>
      </c>
      <c r="BR6" s="2318" t="s">
        <v>1658</v>
      </c>
      <c r="BS6" s="2318" t="s">
        <v>1660</v>
      </c>
      <c r="BT6" s="2318" t="s">
        <v>455</v>
      </c>
      <c r="BU6" s="2318"/>
      <c r="BV6" s="2318" t="s">
        <v>1665</v>
      </c>
      <c r="BW6" s="2318" t="s">
        <v>1666</v>
      </c>
      <c r="BX6" s="2318" t="s">
        <v>1667</v>
      </c>
      <c r="BY6" s="2318" t="s">
        <v>1668</v>
      </c>
      <c r="BZ6" s="2318" t="s">
        <v>1669</v>
      </c>
      <c r="CA6" s="2318" t="s">
        <v>1670</v>
      </c>
      <c r="CB6" s="2319" t="s">
        <v>455</v>
      </c>
      <c r="CC6" s="2318"/>
      <c r="CD6" s="2318"/>
      <c r="CE6" s="2318"/>
      <c r="CF6" s="2318"/>
      <c r="CG6" s="2318"/>
      <c r="CH6" s="2318"/>
      <c r="CI6" s="2318"/>
      <c r="CJ6" s="2318"/>
      <c r="CK6" s="2318"/>
      <c r="CL6" s="2318"/>
      <c r="CM6" s="2318"/>
      <c r="CN6" s="2318"/>
      <c r="CO6" s="2315"/>
      <c r="CP6" s="2310"/>
      <c r="CQ6" s="2310"/>
      <c r="CR6" s="2310"/>
      <c r="CS6" s="2310"/>
      <c r="CT6" s="2310"/>
      <c r="CU6" s="2310"/>
      <c r="CV6" s="2310"/>
      <c r="CW6" s="2310"/>
      <c r="CX6" s="2310"/>
      <c r="CY6" s="2310"/>
      <c r="CZ6" s="2310"/>
      <c r="DA6" s="2310"/>
      <c r="DB6" s="2310"/>
      <c r="DC6" s="2310"/>
      <c r="DD6" s="2310"/>
      <c r="DE6" s="2310"/>
      <c r="DF6" s="2310"/>
      <c r="DG6" s="2310"/>
      <c r="DH6" s="2310"/>
      <c r="DI6" s="2310"/>
      <c r="DJ6" s="2310"/>
      <c r="DK6" s="2310"/>
      <c r="DL6" s="2310"/>
      <c r="DM6" s="2310"/>
      <c r="DN6" s="2310"/>
      <c r="DO6" s="2310"/>
      <c r="DP6" s="2310"/>
      <c r="DQ6" s="2310"/>
      <c r="DR6" s="2310"/>
      <c r="DS6" s="2310"/>
      <c r="DT6" s="2310"/>
      <c r="DU6" s="2310"/>
      <c r="DV6" s="2310"/>
      <c r="DW6" s="2310"/>
      <c r="DX6" s="2310"/>
      <c r="DY6" s="2310"/>
      <c r="DZ6" s="2310"/>
      <c r="EA6" s="2310"/>
      <c r="EB6" s="2310"/>
      <c r="EC6" s="2310"/>
      <c r="ED6" s="2310"/>
      <c r="EE6" s="2310"/>
      <c r="EF6" s="2310"/>
      <c r="EG6" s="2310"/>
      <c r="EH6" s="2310"/>
      <c r="EI6" s="2310"/>
      <c r="EJ6" s="2310"/>
      <c r="EK6" s="2310"/>
      <c r="EL6" s="2310"/>
      <c r="EM6" s="2310"/>
      <c r="EN6" s="2310"/>
      <c r="EO6" s="2310"/>
      <c r="EP6" s="2310"/>
      <c r="EQ6" s="2310"/>
      <c r="ER6" s="2310"/>
      <c r="ES6" s="2310"/>
      <c r="ET6" s="2310"/>
      <c r="EU6" s="2310"/>
      <c r="EV6" s="2310"/>
      <c r="EW6" s="2310"/>
      <c r="EX6" s="2310"/>
      <c r="EY6" s="2310"/>
      <c r="EZ6" s="2310"/>
      <c r="FA6" s="2310"/>
      <c r="FB6" s="2310"/>
      <c r="FC6" s="2310"/>
      <c r="FD6" s="2310"/>
      <c r="FE6" s="2310"/>
      <c r="FF6" s="2310"/>
      <c r="FG6" s="2310"/>
      <c r="FH6" s="2310"/>
      <c r="FI6" s="2310"/>
      <c r="FJ6" s="2310"/>
      <c r="FK6" s="2310"/>
      <c r="FL6" s="2310"/>
      <c r="FM6" s="2310"/>
      <c r="FN6" s="2310"/>
      <c r="FO6" s="2310"/>
      <c r="FP6" s="2310"/>
      <c r="FQ6" s="2310"/>
      <c r="FR6" s="2310"/>
      <c r="FS6" s="2310"/>
      <c r="FT6" s="2310"/>
      <c r="FU6" s="2310"/>
      <c r="FV6" s="2310"/>
      <c r="FW6" s="2310"/>
      <c r="FX6" s="2310"/>
      <c r="FY6" s="2310"/>
      <c r="FZ6" s="2310"/>
      <c r="GA6" s="2310"/>
      <c r="GB6" s="2310"/>
    </row>
    <row r="7" spans="1:184">
      <c r="A7" s="1751">
        <v>1970</v>
      </c>
      <c r="B7" s="1752">
        <v>0</v>
      </c>
      <c r="C7" s="1752">
        <v>0</v>
      </c>
      <c r="D7" s="1752">
        <v>0</v>
      </c>
      <c r="E7" s="933"/>
      <c r="F7" s="1752">
        <v>0</v>
      </c>
      <c r="G7" s="1752">
        <v>0</v>
      </c>
      <c r="H7" s="1752">
        <v>0</v>
      </c>
      <c r="I7" s="1752">
        <v>0</v>
      </c>
      <c r="J7" s="933"/>
      <c r="K7" s="1752">
        <v>0</v>
      </c>
      <c r="L7" s="1752">
        <v>0</v>
      </c>
      <c r="M7" s="1752">
        <v>0</v>
      </c>
      <c r="N7" s="1752">
        <v>0</v>
      </c>
      <c r="O7" s="1752">
        <v>0</v>
      </c>
      <c r="P7" s="1588">
        <v>8.3353722502327461</v>
      </c>
      <c r="Q7" s="1588">
        <v>8.3353722502327461</v>
      </c>
      <c r="R7" s="933"/>
      <c r="S7" s="1588">
        <v>23.413133044100334</v>
      </c>
      <c r="T7" s="1588">
        <v>41.384322620347945</v>
      </c>
      <c r="U7" s="1588">
        <v>11.650606364822076</v>
      </c>
      <c r="V7" s="1588">
        <v>936.52820198756433</v>
      </c>
      <c r="W7" s="1588">
        <v>94.007131258891064</v>
      </c>
      <c r="X7" s="1588">
        <v>132.72779990578772</v>
      </c>
      <c r="Y7" s="1588">
        <v>4.3117234606950756</v>
      </c>
      <c r="Z7" s="1588">
        <v>139.87660065030667</v>
      </c>
      <c r="AA7" s="1588">
        <v>1383.8995192925149</v>
      </c>
      <c r="AB7" s="933"/>
      <c r="AC7" s="1588">
        <v>35.315145344997312</v>
      </c>
      <c r="AD7" s="1752">
        <v>0</v>
      </c>
      <c r="AE7" s="1752">
        <v>0</v>
      </c>
      <c r="AF7" s="1752">
        <v>0</v>
      </c>
      <c r="AG7" s="1588">
        <v>3.4768209144556947</v>
      </c>
      <c r="AH7" s="1588">
        <v>38.791966259453012</v>
      </c>
      <c r="AI7" s="1588"/>
      <c r="AJ7" s="1752">
        <v>0</v>
      </c>
      <c r="AK7" s="1752">
        <v>0</v>
      </c>
      <c r="AL7" s="1752">
        <v>0</v>
      </c>
      <c r="AM7" s="1752">
        <v>0</v>
      </c>
      <c r="AN7" s="1752">
        <v>0</v>
      </c>
      <c r="AO7" s="1752">
        <v>0</v>
      </c>
      <c r="AP7" s="1752">
        <v>0</v>
      </c>
      <c r="AQ7" s="1752">
        <v>0</v>
      </c>
      <c r="AR7" s="1588"/>
      <c r="AS7" s="933">
        <v>642.61018468727138</v>
      </c>
      <c r="AT7" s="933">
        <v>1552.3262678427714</v>
      </c>
      <c r="AU7" s="1752">
        <v>3144.263855376023</v>
      </c>
      <c r="AV7" s="1588">
        <v>698.50458012525792</v>
      </c>
      <c r="AW7" s="1752">
        <v>2448.098466137596</v>
      </c>
      <c r="AX7" s="1588">
        <v>37.307415699717438</v>
      </c>
      <c r="AY7" s="1588">
        <v>151.33629254452762</v>
      </c>
      <c r="AZ7" s="1752">
        <v>637.13319360338289</v>
      </c>
      <c r="BA7" s="1752">
        <v>0</v>
      </c>
      <c r="BB7" s="1752">
        <v>0</v>
      </c>
      <c r="BC7" s="1752">
        <v>9311.5802560165448</v>
      </c>
      <c r="BD7" s="1588"/>
      <c r="BE7" s="1588">
        <v>93.897113803420652</v>
      </c>
      <c r="BF7" s="1588"/>
      <c r="BG7" s="1752">
        <v>0</v>
      </c>
      <c r="BH7" s="1588">
        <v>368.1082571969373</v>
      </c>
      <c r="BI7" s="1752">
        <v>368.1082571969373</v>
      </c>
      <c r="BJ7" s="1588"/>
      <c r="BK7" s="1752">
        <v>0</v>
      </c>
      <c r="BL7" s="1752">
        <v>0</v>
      </c>
      <c r="BM7" s="1752">
        <v>0</v>
      </c>
      <c r="BN7" s="1752">
        <v>0</v>
      </c>
      <c r="BO7" s="1752"/>
      <c r="BP7" s="1752">
        <v>86.873004682190341</v>
      </c>
      <c r="BQ7" s="1752">
        <v>16.140642525701335</v>
      </c>
      <c r="BR7" s="1752">
        <v>91.881395704983134</v>
      </c>
      <c r="BS7" s="1588">
        <v>3.2564292616174253</v>
      </c>
      <c r="BT7" s="1588">
        <v>198.15147217449226</v>
      </c>
      <c r="BU7" s="1588"/>
      <c r="BV7" s="933">
        <v>914.9664660371933</v>
      </c>
      <c r="BW7" s="1752">
        <v>0</v>
      </c>
      <c r="BX7" s="1752">
        <v>0</v>
      </c>
      <c r="BY7" s="1752">
        <v>0</v>
      </c>
      <c r="BZ7" s="1752">
        <v>0</v>
      </c>
      <c r="CA7" s="1752">
        <v>0</v>
      </c>
      <c r="CB7" s="1752">
        <v>914.9664660371933</v>
      </c>
      <c r="CC7" s="1752"/>
      <c r="CD7" s="1588">
        <v>1481.226195408623</v>
      </c>
      <c r="CE7" s="1588"/>
      <c r="CF7" s="1752">
        <v>0</v>
      </c>
      <c r="CG7" s="933">
        <v>2.6527434221581219</v>
      </c>
      <c r="CH7" s="1752">
        <v>0</v>
      </c>
      <c r="CI7" s="1753">
        <v>27.737096068820353</v>
      </c>
      <c r="CJ7" s="1752">
        <v>0</v>
      </c>
      <c r="CK7" s="1752">
        <v>0</v>
      </c>
      <c r="CL7" s="1752">
        <v>0</v>
      </c>
      <c r="CM7" s="1753">
        <v>50.718744538322966</v>
      </c>
      <c r="CN7" s="1753">
        <v>81.10858402930144</v>
      </c>
      <c r="CP7" s="1752">
        <f t="shared" ref="CP7:CP46" si="0">D7+I7+Q7+AA7+AH7+AQ7+BC7+BE7+CD7+CN7</f>
        <v>12398.839007060091</v>
      </c>
      <c r="CQ7" s="1752"/>
      <c r="CR7" s="1752"/>
      <c r="CS7" s="1752"/>
      <c r="CT7" s="1752"/>
      <c r="CU7" s="1752"/>
      <c r="CV7" s="1752"/>
      <c r="CW7" s="1752"/>
      <c r="CX7" s="1752"/>
      <c r="CY7" s="1752"/>
      <c r="CZ7" s="1752"/>
      <c r="DA7" s="1752"/>
      <c r="DB7" s="1752"/>
      <c r="DC7" s="1752"/>
      <c r="DD7" s="1752"/>
      <c r="DE7" s="1752"/>
      <c r="DF7" s="1752"/>
      <c r="DG7" s="1752"/>
      <c r="DH7" s="1752"/>
      <c r="DI7" s="1752"/>
      <c r="DJ7" s="1752"/>
      <c r="DK7" s="1752"/>
      <c r="DL7" s="1752"/>
      <c r="DM7" s="1752"/>
      <c r="DN7" s="1752"/>
      <c r="DO7" s="1752"/>
      <c r="DP7" s="1752"/>
      <c r="DQ7" s="1752"/>
      <c r="DR7" s="1752"/>
      <c r="DS7" s="1752"/>
      <c r="DT7" s="1752"/>
      <c r="DU7" s="1752"/>
      <c r="DV7" s="1752"/>
      <c r="DW7" s="1752"/>
      <c r="DX7" s="1752"/>
      <c r="DY7" s="1752"/>
      <c r="DZ7" s="1752"/>
      <c r="EA7" s="1752"/>
      <c r="EB7" s="1752"/>
      <c r="EC7" s="1752"/>
      <c r="ED7" s="1752"/>
      <c r="EE7" s="1752"/>
      <c r="EF7" s="1752"/>
      <c r="EG7" s="1752"/>
      <c r="EH7" s="1752"/>
      <c r="EI7" s="1752"/>
      <c r="EJ7" s="1752"/>
      <c r="EK7" s="1752"/>
      <c r="EL7" s="1752"/>
      <c r="EM7" s="1752"/>
      <c r="EN7" s="1752"/>
      <c r="EO7" s="1752"/>
      <c r="EP7" s="1752"/>
      <c r="EQ7" s="1752"/>
      <c r="ER7" s="1752"/>
      <c r="ES7" s="1752"/>
      <c r="ET7" s="1752"/>
      <c r="EU7" s="1752"/>
      <c r="EV7" s="1752"/>
      <c r="EW7" s="1752"/>
      <c r="EX7" s="1752"/>
      <c r="EY7" s="1752"/>
      <c r="EZ7" s="1752"/>
      <c r="FA7" s="1752"/>
      <c r="FB7" s="1752"/>
      <c r="FC7" s="1752"/>
      <c r="FD7" s="1752"/>
      <c r="FE7" s="1752"/>
      <c r="FF7" s="1752"/>
      <c r="FG7" s="1752"/>
      <c r="FH7" s="1752"/>
      <c r="FI7" s="1752"/>
      <c r="FJ7" s="1752"/>
      <c r="FK7" s="1752"/>
      <c r="FL7" s="1752"/>
      <c r="FM7" s="1752"/>
      <c r="FN7" s="1752"/>
      <c r="FO7" s="1752"/>
      <c r="FP7" s="1752"/>
      <c r="FQ7" s="1752"/>
      <c r="FR7" s="1752"/>
      <c r="FS7" s="1752"/>
      <c r="FT7" s="1752"/>
      <c r="FU7" s="1752"/>
      <c r="FV7" s="1752"/>
      <c r="FW7" s="1752"/>
      <c r="FX7" s="1752"/>
      <c r="FY7" s="1752"/>
      <c r="FZ7" s="1752"/>
      <c r="GA7" s="1752"/>
      <c r="GB7" s="1752"/>
    </row>
    <row r="8" spans="1:184">
      <c r="A8" s="1751">
        <v>1971</v>
      </c>
      <c r="B8" s="1752">
        <v>0</v>
      </c>
      <c r="C8" s="1752">
        <v>0</v>
      </c>
      <c r="D8" s="1752">
        <v>0</v>
      </c>
      <c r="E8" s="933"/>
      <c r="F8" s="1752">
        <v>0</v>
      </c>
      <c r="G8" s="1752">
        <v>0</v>
      </c>
      <c r="H8" s="1752">
        <v>0</v>
      </c>
      <c r="I8" s="1752">
        <v>0</v>
      </c>
      <c r="J8" s="933"/>
      <c r="K8" s="1752">
        <v>0</v>
      </c>
      <c r="L8" s="1752">
        <v>0</v>
      </c>
      <c r="M8" s="1752">
        <v>0</v>
      </c>
      <c r="N8" s="1752">
        <v>0</v>
      </c>
      <c r="O8" s="1752">
        <v>0</v>
      </c>
      <c r="P8" s="1588">
        <v>12.39276913287754</v>
      </c>
      <c r="Q8" s="1588">
        <v>12.39276913287754</v>
      </c>
      <c r="R8" s="933"/>
      <c r="S8" s="1588">
        <v>23.649629337475083</v>
      </c>
      <c r="T8" s="1588">
        <v>45.419719787818472</v>
      </c>
      <c r="U8" s="1588">
        <v>12.786660525896854</v>
      </c>
      <c r="V8" s="1588">
        <v>945.95683045727355</v>
      </c>
      <c r="W8" s="1588">
        <v>103.02720976686443</v>
      </c>
      <c r="X8" s="1588">
        <v>145.46316392850025</v>
      </c>
      <c r="Y8" s="1588">
        <v>4.4841923991228798</v>
      </c>
      <c r="Z8" s="1588">
        <v>140.57949814101175</v>
      </c>
      <c r="AA8" s="1588">
        <v>1421.3669043439634</v>
      </c>
      <c r="AB8" s="933"/>
      <c r="AC8" s="1588">
        <v>42.152410879045014</v>
      </c>
      <c r="AD8" s="1752">
        <v>0</v>
      </c>
      <c r="AE8" s="1752">
        <v>0</v>
      </c>
      <c r="AF8" s="1752">
        <v>0</v>
      </c>
      <c r="AG8" s="1588">
        <v>4.1364211367603305</v>
      </c>
      <c r="AH8" s="1588">
        <v>46.28883201580534</v>
      </c>
      <c r="AI8" s="1588"/>
      <c r="AJ8" s="1752">
        <v>0</v>
      </c>
      <c r="AK8" s="1752">
        <v>0</v>
      </c>
      <c r="AL8" s="1752">
        <v>0</v>
      </c>
      <c r="AM8" s="1752">
        <v>0</v>
      </c>
      <c r="AN8" s="1752">
        <v>0</v>
      </c>
      <c r="AO8" s="1752">
        <v>0</v>
      </c>
      <c r="AP8" s="1752">
        <v>0</v>
      </c>
      <c r="AQ8" s="1752">
        <v>0</v>
      </c>
      <c r="AR8" s="1588"/>
      <c r="AS8" s="933">
        <v>647.06760062277431</v>
      </c>
      <c r="AT8" s="933">
        <v>1563.1214257844149</v>
      </c>
      <c r="AU8" s="1752">
        <v>3166.1671015188322</v>
      </c>
      <c r="AV8" s="1588">
        <v>703.3685666136231</v>
      </c>
      <c r="AW8" s="1752">
        <v>2465.1352680324617</v>
      </c>
      <c r="AX8" s="1588">
        <v>37.5668366168847</v>
      </c>
      <c r="AY8" s="1588">
        <v>152.3912799951128</v>
      </c>
      <c r="AZ8" s="1752">
        <v>641.57705562143997</v>
      </c>
      <c r="BA8" s="1752">
        <v>0</v>
      </c>
      <c r="BB8" s="1752">
        <v>0</v>
      </c>
      <c r="BC8" s="1752">
        <v>9376.3951348055434</v>
      </c>
      <c r="BD8" s="1588"/>
      <c r="BE8" s="1588">
        <v>95.230338543022995</v>
      </c>
      <c r="BF8" s="1588"/>
      <c r="BG8" s="1752">
        <v>0</v>
      </c>
      <c r="BH8" s="1588">
        <v>374.13059502751616</v>
      </c>
      <c r="BI8" s="1752">
        <v>374.13059502751616</v>
      </c>
      <c r="BJ8" s="1588"/>
      <c r="BK8" s="1752">
        <v>0</v>
      </c>
      <c r="BL8" s="1752">
        <v>0</v>
      </c>
      <c r="BM8" s="1752">
        <v>0</v>
      </c>
      <c r="BN8" s="1752">
        <v>0</v>
      </c>
      <c r="BO8" s="1752"/>
      <c r="BP8" s="1752">
        <v>88.365447496528517</v>
      </c>
      <c r="BQ8" s="1752">
        <v>16.417932185986484</v>
      </c>
      <c r="BR8" s="1752">
        <v>93.459880635864479</v>
      </c>
      <c r="BS8" s="1588">
        <v>3.3123733891364169</v>
      </c>
      <c r="BT8" s="1588">
        <v>201.55563370751591</v>
      </c>
      <c r="BU8" s="1588"/>
      <c r="BV8" s="933">
        <v>914.9664660371933</v>
      </c>
      <c r="BW8" s="1752">
        <v>0</v>
      </c>
      <c r="BX8" s="1752">
        <v>0</v>
      </c>
      <c r="BY8" s="1752">
        <v>0</v>
      </c>
      <c r="BZ8" s="1752">
        <v>0</v>
      </c>
      <c r="CA8" s="1752">
        <v>0</v>
      </c>
      <c r="CB8" s="1752">
        <v>914.9664660371933</v>
      </c>
      <c r="CC8" s="1752"/>
      <c r="CD8" s="1588">
        <v>1490.6526947722255</v>
      </c>
      <c r="CE8" s="1588"/>
      <c r="CF8" s="1752">
        <v>0</v>
      </c>
      <c r="CG8" s="933">
        <v>2.67953881026073</v>
      </c>
      <c r="CH8" s="1752">
        <v>0</v>
      </c>
      <c r="CI8" s="1753">
        <v>30.51080567570239</v>
      </c>
      <c r="CJ8" s="1752">
        <v>0</v>
      </c>
      <c r="CK8" s="1752">
        <v>0</v>
      </c>
      <c r="CL8" s="1752">
        <v>0</v>
      </c>
      <c r="CM8" s="1753">
        <v>55.790618992155267</v>
      </c>
      <c r="CN8" s="1753">
        <v>88.980963478118383</v>
      </c>
      <c r="CP8" s="1752">
        <f t="shared" si="0"/>
        <v>12531.307637091555</v>
      </c>
      <c r="CQ8" s="1752"/>
      <c r="CR8" s="1752"/>
      <c r="CS8" s="1752"/>
      <c r="CT8" s="1752"/>
      <c r="CU8" s="1752"/>
      <c r="CV8" s="1752"/>
      <c r="CW8" s="1752"/>
      <c r="CX8" s="1752"/>
      <c r="CY8" s="1752"/>
      <c r="CZ8" s="1752"/>
      <c r="DA8" s="1752"/>
      <c r="DB8" s="1752"/>
      <c r="DC8" s="1752"/>
      <c r="DD8" s="1752"/>
      <c r="DE8" s="1752"/>
      <c r="DF8" s="1752"/>
      <c r="DG8" s="1752"/>
      <c r="DH8" s="1752"/>
      <c r="DI8" s="1752"/>
      <c r="DJ8" s="1752"/>
      <c r="DK8" s="1752"/>
      <c r="DL8" s="1752"/>
      <c r="DM8" s="1752"/>
      <c r="DN8" s="1752"/>
      <c r="DO8" s="1752"/>
      <c r="DP8" s="1752"/>
      <c r="DQ8" s="1752"/>
      <c r="DR8" s="1752"/>
      <c r="DS8" s="1752"/>
      <c r="DT8" s="1752"/>
      <c r="DU8" s="1752"/>
      <c r="DV8" s="1752"/>
      <c r="DW8" s="1752"/>
      <c r="DX8" s="1752"/>
      <c r="DY8" s="1752"/>
      <c r="DZ8" s="1752"/>
      <c r="EA8" s="1752"/>
      <c r="EB8" s="1752"/>
      <c r="EC8" s="1752"/>
      <c r="ED8" s="1752"/>
      <c r="EE8" s="1752"/>
      <c r="EF8" s="1752"/>
      <c r="EG8" s="1752"/>
      <c r="EH8" s="1752"/>
      <c r="EI8" s="1752"/>
      <c r="EJ8" s="1752"/>
      <c r="EK8" s="1752"/>
      <c r="EL8" s="1752"/>
      <c r="EM8" s="1752"/>
      <c r="EN8" s="1752"/>
      <c r="EO8" s="1752"/>
      <c r="EP8" s="1752"/>
      <c r="EQ8" s="1752"/>
      <c r="ER8" s="1752"/>
      <c r="ES8" s="1752"/>
      <c r="ET8" s="1752"/>
      <c r="EU8" s="1752"/>
      <c r="EV8" s="1752"/>
      <c r="EW8" s="1752"/>
      <c r="EX8" s="1752"/>
      <c r="EY8" s="1752"/>
      <c r="EZ8" s="1752"/>
      <c r="FA8" s="1752"/>
      <c r="FB8" s="1752"/>
      <c r="FC8" s="1752"/>
      <c r="FD8" s="1752"/>
      <c r="FE8" s="1752"/>
      <c r="FF8" s="1752"/>
      <c r="FG8" s="1752"/>
      <c r="FH8" s="1752"/>
      <c r="FI8" s="1752"/>
      <c r="FJ8" s="1752"/>
      <c r="FK8" s="1752"/>
      <c r="FL8" s="1752"/>
      <c r="FM8" s="1752"/>
      <c r="FN8" s="1752"/>
      <c r="FO8" s="1752"/>
      <c r="FP8" s="1752"/>
      <c r="FQ8" s="1752"/>
      <c r="FR8" s="1752"/>
      <c r="FS8" s="1752"/>
      <c r="FT8" s="1752"/>
      <c r="FU8" s="1752"/>
      <c r="FV8" s="1752"/>
      <c r="FW8" s="1752"/>
      <c r="FX8" s="1752"/>
      <c r="FY8" s="1752"/>
      <c r="FZ8" s="1752"/>
      <c r="GA8" s="1752"/>
      <c r="GB8" s="1752"/>
    </row>
    <row r="9" spans="1:184">
      <c r="A9" s="1751">
        <v>1972</v>
      </c>
      <c r="B9" s="1752">
        <v>0</v>
      </c>
      <c r="C9" s="1752">
        <v>0</v>
      </c>
      <c r="D9" s="1752">
        <v>0</v>
      </c>
      <c r="E9" s="933"/>
      <c r="F9" s="1752">
        <v>0</v>
      </c>
      <c r="G9" s="1752">
        <v>0</v>
      </c>
      <c r="H9" s="1752">
        <v>0</v>
      </c>
      <c r="I9" s="1752">
        <v>0</v>
      </c>
      <c r="J9" s="933"/>
      <c r="K9" s="1752">
        <v>0</v>
      </c>
      <c r="L9" s="1752">
        <v>0</v>
      </c>
      <c r="M9" s="1752">
        <v>0</v>
      </c>
      <c r="N9" s="1752">
        <v>0</v>
      </c>
      <c r="O9" s="1752">
        <v>0</v>
      </c>
      <c r="P9" s="1588">
        <v>17.048594347791841</v>
      </c>
      <c r="Q9" s="1588">
        <v>17.048594347791841</v>
      </c>
      <c r="R9" s="933"/>
      <c r="S9" s="1588">
        <v>23.88851448229806</v>
      </c>
      <c r="T9" s="1588">
        <v>49.427803453392229</v>
      </c>
      <c r="U9" s="1588">
        <v>13.915025385090111</v>
      </c>
      <c r="V9" s="1588">
        <v>955.54479252280873</v>
      </c>
      <c r="W9" s="1588">
        <v>111.94289004686435</v>
      </c>
      <c r="X9" s="1588">
        <v>158.05112863363786</v>
      </c>
      <c r="Y9" s="1588">
        <v>4.6635600950877958</v>
      </c>
      <c r="Z9" s="1588">
        <v>141.28592777991133</v>
      </c>
      <c r="AA9" s="1588">
        <v>1458.7196423990904</v>
      </c>
      <c r="AB9" s="933"/>
      <c r="AC9" s="1588">
        <v>49.570604692803499</v>
      </c>
      <c r="AD9" s="1752">
        <v>0</v>
      </c>
      <c r="AE9" s="1752">
        <v>0</v>
      </c>
      <c r="AF9" s="1752">
        <v>0</v>
      </c>
      <c r="AG9" s="1588">
        <v>4.8452091049786246</v>
      </c>
      <c r="AH9" s="1588">
        <v>54.415813797782121</v>
      </c>
      <c r="AI9" s="1588"/>
      <c r="AJ9" s="1752">
        <v>0</v>
      </c>
      <c r="AK9" s="1752">
        <v>0</v>
      </c>
      <c r="AL9" s="1752">
        <v>0</v>
      </c>
      <c r="AM9" s="1752">
        <v>0</v>
      </c>
      <c r="AN9" s="1752">
        <v>0</v>
      </c>
      <c r="AO9" s="1752">
        <v>0</v>
      </c>
      <c r="AP9" s="1752">
        <v>0</v>
      </c>
      <c r="AQ9" s="1752">
        <v>0</v>
      </c>
      <c r="AR9" s="1588"/>
      <c r="AS9" s="933">
        <v>651.55192762084278</v>
      </c>
      <c r="AT9" s="933">
        <v>1573.9834995669821</v>
      </c>
      <c r="AU9" s="1752">
        <v>3188.2084799327936</v>
      </c>
      <c r="AV9" s="1588">
        <v>708.26311045707121</v>
      </c>
      <c r="AW9" s="1752">
        <v>2482.2784497011562</v>
      </c>
      <c r="AX9" s="1588">
        <v>37.827864242477823</v>
      </c>
      <c r="AY9" s="1588">
        <v>153.45296876938829</v>
      </c>
      <c r="AZ9" s="1752">
        <v>646.04929064327575</v>
      </c>
      <c r="BA9" s="1752">
        <v>0</v>
      </c>
      <c r="BB9" s="1752">
        <v>0</v>
      </c>
      <c r="BC9" s="1752">
        <v>9441.6155909339868</v>
      </c>
      <c r="BD9" s="1588"/>
      <c r="BE9" s="1588">
        <v>96.582493451341733</v>
      </c>
      <c r="BF9" s="1588"/>
      <c r="BG9" s="1752">
        <v>0</v>
      </c>
      <c r="BH9" s="1588">
        <v>380.15293285809497</v>
      </c>
      <c r="BI9" s="1752">
        <v>380.15293285809497</v>
      </c>
      <c r="BJ9" s="1588"/>
      <c r="BK9" s="1752">
        <v>0</v>
      </c>
      <c r="BL9" s="1752">
        <v>0</v>
      </c>
      <c r="BM9" s="1752">
        <v>0</v>
      </c>
      <c r="BN9" s="1752">
        <v>0</v>
      </c>
      <c r="BO9" s="1752"/>
      <c r="BP9" s="1752">
        <v>89.85789031086594</v>
      </c>
      <c r="BQ9" s="1752">
        <v>16.695221846271586</v>
      </c>
      <c r="BR9" s="1752">
        <v>95.038365566745412</v>
      </c>
      <c r="BS9" s="1588">
        <v>3.3683175166554333</v>
      </c>
      <c r="BT9" s="1588">
        <v>204.95979524053834</v>
      </c>
      <c r="BU9" s="1588"/>
      <c r="BV9" s="933">
        <v>914.9664660371933</v>
      </c>
      <c r="BW9" s="1752">
        <v>0</v>
      </c>
      <c r="BX9" s="1752">
        <v>0</v>
      </c>
      <c r="BY9" s="1752">
        <v>0</v>
      </c>
      <c r="BZ9" s="1752">
        <v>0</v>
      </c>
      <c r="CA9" s="1752">
        <v>0</v>
      </c>
      <c r="CB9" s="1752">
        <v>914.9664660371933</v>
      </c>
      <c r="CC9" s="1752"/>
      <c r="CD9" s="1588">
        <v>1500.0791941358266</v>
      </c>
      <c r="CE9" s="1588"/>
      <c r="CF9" s="1752">
        <v>0</v>
      </c>
      <c r="CG9" s="933">
        <v>2.7066048588492211</v>
      </c>
      <c r="CH9" s="1752">
        <v>0</v>
      </c>
      <c r="CI9" s="1753">
        <v>33.284515282584422</v>
      </c>
      <c r="CJ9" s="1752">
        <v>0</v>
      </c>
      <c r="CK9" s="1752">
        <v>0</v>
      </c>
      <c r="CL9" s="1752">
        <v>0</v>
      </c>
      <c r="CM9" s="1753">
        <v>60.86249344598756</v>
      </c>
      <c r="CN9" s="1753">
        <v>96.853613587421194</v>
      </c>
      <c r="CP9" s="1752">
        <f t="shared" si="0"/>
        <v>12665.314942653242</v>
      </c>
      <c r="CQ9" s="1752"/>
      <c r="CR9" s="1752"/>
      <c r="CS9" s="1752"/>
      <c r="CT9" s="1752"/>
      <c r="CU9" s="1752"/>
      <c r="CV9" s="1752"/>
      <c r="CW9" s="1752"/>
      <c r="CX9" s="1752"/>
      <c r="CY9" s="1752"/>
      <c r="CZ9" s="1752"/>
      <c r="DA9" s="1752"/>
      <c r="DB9" s="1752"/>
      <c r="DC9" s="1752"/>
      <c r="DD9" s="1752"/>
      <c r="DE9" s="1752"/>
      <c r="DF9" s="1752"/>
      <c r="DG9" s="1752"/>
      <c r="DH9" s="1752"/>
      <c r="DI9" s="1752"/>
      <c r="DJ9" s="1752"/>
      <c r="DK9" s="1752"/>
      <c r="DL9" s="1752"/>
      <c r="DM9" s="1752"/>
      <c r="DN9" s="1752"/>
      <c r="DO9" s="1752"/>
      <c r="DP9" s="1752"/>
      <c r="DQ9" s="1752"/>
      <c r="DR9" s="1752"/>
      <c r="DS9" s="1752"/>
      <c r="DT9" s="1752"/>
      <c r="DU9" s="1752"/>
      <c r="DV9" s="1752"/>
      <c r="DW9" s="1752"/>
      <c r="DX9" s="1752"/>
      <c r="DY9" s="1752"/>
      <c r="DZ9" s="1752"/>
      <c r="EA9" s="1752"/>
      <c r="EB9" s="1752"/>
      <c r="EC9" s="1752"/>
      <c r="ED9" s="1752"/>
      <c r="EE9" s="1752"/>
      <c r="EF9" s="1752"/>
      <c r="EG9" s="1752"/>
      <c r="EH9" s="1752"/>
      <c r="EI9" s="1752"/>
      <c r="EJ9" s="1752"/>
      <c r="EK9" s="1752"/>
      <c r="EL9" s="1752"/>
      <c r="EM9" s="1752"/>
      <c r="EN9" s="1752"/>
      <c r="EO9" s="1752"/>
      <c r="EP9" s="1752"/>
      <c r="EQ9" s="1752"/>
      <c r="ER9" s="1752"/>
      <c r="ES9" s="1752"/>
      <c r="ET9" s="1752"/>
      <c r="EU9" s="1752"/>
      <c r="EV9" s="1752"/>
      <c r="EW9" s="1752"/>
      <c r="EX9" s="1752"/>
      <c r="EY9" s="1752"/>
      <c r="EZ9" s="1752"/>
      <c r="FA9" s="1752"/>
      <c r="FB9" s="1752"/>
      <c r="FC9" s="1752"/>
      <c r="FD9" s="1752"/>
      <c r="FE9" s="1752"/>
      <c r="FF9" s="1752"/>
      <c r="FG9" s="1752"/>
      <c r="FH9" s="1752"/>
      <c r="FI9" s="1752"/>
      <c r="FJ9" s="1752"/>
      <c r="FK9" s="1752"/>
      <c r="FL9" s="1752"/>
      <c r="FM9" s="1752"/>
      <c r="FN9" s="1752"/>
      <c r="FO9" s="1752"/>
      <c r="FP9" s="1752"/>
      <c r="FQ9" s="1752"/>
      <c r="FR9" s="1752"/>
      <c r="FS9" s="1752"/>
      <c r="FT9" s="1752"/>
      <c r="FU9" s="1752"/>
      <c r="FV9" s="1752"/>
      <c r="FW9" s="1752"/>
      <c r="FX9" s="1752"/>
      <c r="FY9" s="1752"/>
      <c r="FZ9" s="1752"/>
      <c r="GA9" s="1752"/>
      <c r="GB9" s="1752"/>
    </row>
    <row r="10" spans="1:184">
      <c r="A10" s="1751">
        <v>1973</v>
      </c>
      <c r="B10" s="1752">
        <v>0</v>
      </c>
      <c r="C10" s="1752">
        <v>0</v>
      </c>
      <c r="D10" s="1752">
        <v>0</v>
      </c>
      <c r="E10" s="933"/>
      <c r="F10" s="1752">
        <v>0</v>
      </c>
      <c r="G10" s="1752">
        <v>0</v>
      </c>
      <c r="H10" s="1752">
        <v>0</v>
      </c>
      <c r="I10" s="1752">
        <v>0</v>
      </c>
      <c r="J10" s="933"/>
      <c r="K10" s="1752">
        <v>0</v>
      </c>
      <c r="L10" s="1752">
        <v>0</v>
      </c>
      <c r="M10" s="1752">
        <v>0</v>
      </c>
      <c r="N10" s="1752">
        <v>0</v>
      </c>
      <c r="O10" s="1752">
        <v>0</v>
      </c>
      <c r="P10" s="1588">
        <v>22.056172194515952</v>
      </c>
      <c r="Q10" s="1588">
        <v>22.056172194515952</v>
      </c>
      <c r="R10" s="933"/>
      <c r="S10" s="1588">
        <v>24.12981260838189</v>
      </c>
      <c r="T10" s="1588">
        <v>53.406069317675865</v>
      </c>
      <c r="U10" s="1588">
        <v>15.034995931541085</v>
      </c>
      <c r="V10" s="1588">
        <v>965.29478074914198</v>
      </c>
      <c r="W10" s="1588">
        <v>120.7446403496043</v>
      </c>
      <c r="X10" s="1588">
        <v>170.47823619397215</v>
      </c>
      <c r="Y10" s="1588">
        <v>4.8501024988913075</v>
      </c>
      <c r="Z10" s="1588">
        <v>141.99590731649374</v>
      </c>
      <c r="AA10" s="1588">
        <v>1495.9345449657021</v>
      </c>
      <c r="AB10" s="933"/>
      <c r="AC10" s="1588">
        <v>57.551423631373154</v>
      </c>
      <c r="AD10" s="1752">
        <v>0</v>
      </c>
      <c r="AE10" s="1752">
        <v>0</v>
      </c>
      <c r="AF10" s="1752">
        <v>0</v>
      </c>
      <c r="AG10" s="1588">
        <v>5.5988512941534072</v>
      </c>
      <c r="AH10" s="1588">
        <v>63.15027492552656</v>
      </c>
      <c r="AI10" s="1588"/>
      <c r="AJ10" s="1752">
        <v>0</v>
      </c>
      <c r="AK10" s="1752">
        <v>0</v>
      </c>
      <c r="AL10" s="1752">
        <v>0</v>
      </c>
      <c r="AM10" s="1752">
        <v>0</v>
      </c>
      <c r="AN10" s="1752">
        <v>0</v>
      </c>
      <c r="AO10" s="1752">
        <v>0</v>
      </c>
      <c r="AP10" s="1752">
        <v>0</v>
      </c>
      <c r="AQ10" s="1752">
        <v>0</v>
      </c>
      <c r="AR10" s="1588"/>
      <c r="AS10" s="933">
        <v>656.06760270033544</v>
      </c>
      <c r="AT10" s="933">
        <v>1584.9216074574601</v>
      </c>
      <c r="AU10" s="1752">
        <v>3210.404285185939</v>
      </c>
      <c r="AV10" s="1588">
        <v>713.19193971796278</v>
      </c>
      <c r="AW10" s="1752">
        <v>2499.5416782414609</v>
      </c>
      <c r="AX10" s="1588">
        <v>38.090718972035589</v>
      </c>
      <c r="AY10" s="1588">
        <v>154.5220987833477</v>
      </c>
      <c r="AZ10" s="1752">
        <v>650.55287948321291</v>
      </c>
      <c r="BA10" s="1752">
        <v>0</v>
      </c>
      <c r="BB10" s="1752">
        <v>0</v>
      </c>
      <c r="BC10" s="1752">
        <v>9507.2928105417559</v>
      </c>
      <c r="BD10" s="1588"/>
      <c r="BE10" s="1588">
        <v>97.95384731373403</v>
      </c>
      <c r="BF10" s="1588"/>
      <c r="BG10" s="1752">
        <v>0</v>
      </c>
      <c r="BH10" s="1588">
        <v>386.17527068867361</v>
      </c>
      <c r="BI10" s="1752">
        <v>386.17527068867361</v>
      </c>
      <c r="BJ10" s="1588"/>
      <c r="BK10" s="1752">
        <v>0</v>
      </c>
      <c r="BL10" s="1752">
        <v>0</v>
      </c>
      <c r="BM10" s="1752">
        <v>0</v>
      </c>
      <c r="BN10" s="1752">
        <v>0</v>
      </c>
      <c r="BO10" s="1752"/>
      <c r="BP10" s="1752">
        <v>91.350333125203335</v>
      </c>
      <c r="BQ10" s="1752">
        <v>16.972511506556742</v>
      </c>
      <c r="BR10" s="1752">
        <v>96.616850497626331</v>
      </c>
      <c r="BS10" s="1588">
        <v>3.4242616441744262</v>
      </c>
      <c r="BT10" s="1588">
        <v>208.36395677356083</v>
      </c>
      <c r="BU10" s="1588"/>
      <c r="BV10" s="933">
        <v>914.9664660371933</v>
      </c>
      <c r="BW10" s="1752">
        <v>0</v>
      </c>
      <c r="BX10" s="1752">
        <v>0</v>
      </c>
      <c r="BY10" s="1752">
        <v>0</v>
      </c>
      <c r="BZ10" s="1752">
        <v>0</v>
      </c>
      <c r="CA10" s="1752">
        <v>0</v>
      </c>
      <c r="CB10" s="1752">
        <v>914.9664660371933</v>
      </c>
      <c r="CC10" s="1752"/>
      <c r="CD10" s="1588">
        <v>1509.5056934994277</v>
      </c>
      <c r="CE10" s="1588"/>
      <c r="CF10" s="1752">
        <v>0</v>
      </c>
      <c r="CG10" s="933">
        <v>2.7339443018679002</v>
      </c>
      <c r="CH10" s="1752">
        <v>0</v>
      </c>
      <c r="CI10" s="1753">
        <v>36.058224889466452</v>
      </c>
      <c r="CJ10" s="1752">
        <v>0</v>
      </c>
      <c r="CK10" s="1752">
        <v>0</v>
      </c>
      <c r="CL10" s="1752">
        <v>0</v>
      </c>
      <c r="CM10" s="1753">
        <v>65.934367899819847</v>
      </c>
      <c r="CN10" s="1753">
        <v>104.7265370911542</v>
      </c>
      <c r="CP10" s="1752">
        <f t="shared" si="0"/>
        <v>12800.619880531816</v>
      </c>
      <c r="CQ10" s="1752"/>
      <c r="CR10" s="1752"/>
      <c r="CS10" s="1752"/>
      <c r="CT10" s="1752"/>
      <c r="CU10" s="1752"/>
      <c r="CV10" s="1752"/>
      <c r="CW10" s="1752"/>
      <c r="CX10" s="1752"/>
      <c r="CY10" s="1752"/>
      <c r="CZ10" s="1752"/>
      <c r="DA10" s="1752"/>
      <c r="DB10" s="1752"/>
      <c r="DC10" s="1752"/>
      <c r="DD10" s="1752"/>
      <c r="DE10" s="1752"/>
      <c r="DF10" s="1752"/>
      <c r="DG10" s="1752"/>
      <c r="DH10" s="1752"/>
      <c r="DI10" s="1752"/>
      <c r="DJ10" s="1752"/>
      <c r="DK10" s="1752"/>
      <c r="DL10" s="1752"/>
      <c r="DM10" s="1752"/>
      <c r="DN10" s="1752"/>
      <c r="DO10" s="1752"/>
      <c r="DP10" s="1752"/>
      <c r="DQ10" s="1752"/>
      <c r="DR10" s="1752"/>
      <c r="DS10" s="1752"/>
      <c r="DT10" s="1752"/>
      <c r="DU10" s="1752"/>
      <c r="DV10" s="1752"/>
      <c r="DW10" s="1752"/>
      <c r="DX10" s="1752"/>
      <c r="DY10" s="1752"/>
      <c r="DZ10" s="1752"/>
      <c r="EA10" s="1752"/>
      <c r="EB10" s="1752"/>
      <c r="EC10" s="1752"/>
      <c r="ED10" s="1752"/>
      <c r="EE10" s="1752"/>
      <c r="EF10" s="1752"/>
      <c r="EG10" s="1752"/>
      <c r="EH10" s="1752"/>
      <c r="EI10" s="1752"/>
      <c r="EJ10" s="1752"/>
      <c r="EK10" s="1752"/>
      <c r="EL10" s="1752"/>
      <c r="EM10" s="1752"/>
      <c r="EN10" s="1752"/>
      <c r="EO10" s="1752"/>
      <c r="EP10" s="1752"/>
      <c r="EQ10" s="1752"/>
      <c r="ER10" s="1752"/>
      <c r="ES10" s="1752"/>
      <c r="ET10" s="1752"/>
      <c r="EU10" s="1752"/>
      <c r="EV10" s="1752"/>
      <c r="EW10" s="1752"/>
      <c r="EX10" s="1752"/>
      <c r="EY10" s="1752"/>
      <c r="EZ10" s="1752"/>
      <c r="FA10" s="1752"/>
      <c r="FB10" s="1752"/>
      <c r="FC10" s="1752"/>
      <c r="FD10" s="1752"/>
      <c r="FE10" s="1752"/>
      <c r="FF10" s="1752"/>
      <c r="FG10" s="1752"/>
      <c r="FH10" s="1752"/>
      <c r="FI10" s="1752"/>
      <c r="FJ10" s="1752"/>
      <c r="FK10" s="1752"/>
      <c r="FL10" s="1752"/>
      <c r="FM10" s="1752"/>
      <c r="FN10" s="1752"/>
      <c r="FO10" s="1752"/>
      <c r="FP10" s="1752"/>
      <c r="FQ10" s="1752"/>
      <c r="FR10" s="1752"/>
      <c r="FS10" s="1752"/>
      <c r="FT10" s="1752"/>
      <c r="FU10" s="1752"/>
      <c r="FV10" s="1752"/>
      <c r="FW10" s="1752"/>
      <c r="FX10" s="1752"/>
      <c r="FY10" s="1752"/>
      <c r="FZ10" s="1752"/>
      <c r="GA10" s="1752"/>
      <c r="GB10" s="1752"/>
    </row>
    <row r="11" spans="1:184">
      <c r="A11" s="1751">
        <v>1974</v>
      </c>
      <c r="B11" s="1752">
        <v>0</v>
      </c>
      <c r="C11" s="1752">
        <v>0</v>
      </c>
      <c r="D11" s="1752">
        <v>0</v>
      </c>
      <c r="E11" s="933"/>
      <c r="F11" s="1752">
        <v>0</v>
      </c>
      <c r="G11" s="1752">
        <v>0</v>
      </c>
      <c r="H11" s="1752">
        <v>0</v>
      </c>
      <c r="I11" s="1752">
        <v>0</v>
      </c>
      <c r="J11" s="933"/>
      <c r="K11" s="1752">
        <v>0</v>
      </c>
      <c r="L11" s="1752">
        <v>0</v>
      </c>
      <c r="M11" s="1752">
        <v>0</v>
      </c>
      <c r="N11" s="1752">
        <v>0</v>
      </c>
      <c r="O11" s="1752">
        <v>0</v>
      </c>
      <c r="P11" s="1588">
        <v>27.167989323141171</v>
      </c>
      <c r="Q11" s="1588">
        <v>27.167989323141171</v>
      </c>
      <c r="R11" s="933"/>
      <c r="S11" s="1588">
        <v>24.373548089274632</v>
      </c>
      <c r="T11" s="1588">
        <v>57.352013081276311</v>
      </c>
      <c r="U11" s="1588">
        <v>16.145867154389148</v>
      </c>
      <c r="V11" s="1588">
        <v>975.20953320267552</v>
      </c>
      <c r="W11" s="1588">
        <v>129.42292892579829</v>
      </c>
      <c r="X11" s="1588">
        <v>182.7310287822738</v>
      </c>
      <c r="Y11" s="1588">
        <v>5.0926076238358728</v>
      </c>
      <c r="Z11" s="1588">
        <v>142.70945458944098</v>
      </c>
      <c r="AA11" s="1588">
        <v>1533.036981448965</v>
      </c>
      <c r="AB11" s="933"/>
      <c r="AC11" s="1588">
        <v>66.06884887388955</v>
      </c>
      <c r="AD11" s="1752">
        <v>0</v>
      </c>
      <c r="AE11" s="1752">
        <v>0</v>
      </c>
      <c r="AF11" s="1752">
        <v>0</v>
      </c>
      <c r="AG11" s="1588">
        <v>6.3922357071137528</v>
      </c>
      <c r="AH11" s="1588">
        <v>72.461084581003306</v>
      </c>
      <c r="AI11" s="1588"/>
      <c r="AJ11" s="1752">
        <v>0</v>
      </c>
      <c r="AK11" s="1752">
        <v>0</v>
      </c>
      <c r="AL11" s="1752">
        <v>0</v>
      </c>
      <c r="AM11" s="1752">
        <v>0</v>
      </c>
      <c r="AN11" s="1752">
        <v>0</v>
      </c>
      <c r="AO11" s="1752">
        <v>0</v>
      </c>
      <c r="AP11" s="1752">
        <v>0</v>
      </c>
      <c r="AQ11" s="1752">
        <v>0</v>
      </c>
      <c r="AR11" s="1588"/>
      <c r="AS11" s="933">
        <v>660.53646645413482</v>
      </c>
      <c r="AT11" s="933">
        <v>1595.7767209850924</v>
      </c>
      <c r="AU11" s="1752">
        <v>3232.4728736778698</v>
      </c>
      <c r="AV11" s="1588">
        <v>718.09047320072602</v>
      </c>
      <c r="AW11" s="1752">
        <v>2516.6874246586781</v>
      </c>
      <c r="AX11" s="1588">
        <v>38.351555497639687</v>
      </c>
      <c r="AY11" s="1588">
        <v>155.58593977281407</v>
      </c>
      <c r="AZ11" s="1752">
        <v>655.03672591642453</v>
      </c>
      <c r="BA11" s="1752">
        <v>0</v>
      </c>
      <c r="BB11" s="1752">
        <v>0</v>
      </c>
      <c r="BC11" s="1752">
        <v>9572.5381801633812</v>
      </c>
      <c r="BD11" s="1588"/>
      <c r="BE11" s="1588">
        <v>99.344672731981802</v>
      </c>
      <c r="BF11" s="1588"/>
      <c r="BG11" s="1752">
        <v>0</v>
      </c>
      <c r="BH11" s="1588">
        <v>392.19760851925338</v>
      </c>
      <c r="BI11" s="1752">
        <v>392.19760851925338</v>
      </c>
      <c r="BJ11" s="1588"/>
      <c r="BK11" s="1752">
        <v>0</v>
      </c>
      <c r="BL11" s="1752">
        <v>0</v>
      </c>
      <c r="BM11" s="1752">
        <v>0</v>
      </c>
      <c r="BN11" s="1752">
        <v>0</v>
      </c>
      <c r="BO11" s="1752"/>
      <c r="BP11" s="1752">
        <v>92.842775939540758</v>
      </c>
      <c r="BQ11" s="1752">
        <v>17.249801166841845</v>
      </c>
      <c r="BR11" s="1752">
        <v>98.195335428507263</v>
      </c>
      <c r="BS11" s="1588">
        <v>3.4802057716934427</v>
      </c>
      <c r="BT11" s="1588">
        <v>211.76811830658332</v>
      </c>
      <c r="BU11" s="1588"/>
      <c r="BV11" s="933">
        <v>914.9664660371933</v>
      </c>
      <c r="BW11" s="1752">
        <v>0</v>
      </c>
      <c r="BX11" s="1752">
        <v>0</v>
      </c>
      <c r="BY11" s="1752">
        <v>0</v>
      </c>
      <c r="BZ11" s="1752">
        <v>0</v>
      </c>
      <c r="CA11" s="1752">
        <v>0</v>
      </c>
      <c r="CB11" s="1752">
        <v>914.9664660371933</v>
      </c>
      <c r="CC11" s="1752"/>
      <c r="CD11" s="1588">
        <v>1518.93219286303</v>
      </c>
      <c r="CE11" s="1588"/>
      <c r="CF11" s="1752">
        <v>0</v>
      </c>
      <c r="CG11" s="933">
        <v>2.7615599008766676</v>
      </c>
      <c r="CH11" s="1752">
        <v>0</v>
      </c>
      <c r="CI11" s="1753">
        <v>38.831934496348481</v>
      </c>
      <c r="CJ11" s="1752">
        <v>0</v>
      </c>
      <c r="CK11" s="1752">
        <v>0</v>
      </c>
      <c r="CL11" s="1752">
        <v>0</v>
      </c>
      <c r="CM11" s="1753">
        <v>71.006242353652155</v>
      </c>
      <c r="CN11" s="1753">
        <v>112.5997367508773</v>
      </c>
      <c r="CP11" s="1752">
        <f t="shared" si="0"/>
        <v>12936.080837862381</v>
      </c>
      <c r="CQ11" s="1752"/>
      <c r="CR11" s="1752"/>
      <c r="CS11" s="1752"/>
      <c r="CT11" s="1752"/>
      <c r="CU11" s="1752"/>
      <c r="CV11" s="1752"/>
      <c r="CW11" s="1752"/>
      <c r="CX11" s="1752"/>
      <c r="CY11" s="1752"/>
      <c r="CZ11" s="1752"/>
      <c r="DA11" s="1752"/>
      <c r="DB11" s="1752"/>
      <c r="DC11" s="1752"/>
      <c r="DD11" s="1752"/>
      <c r="DE11" s="1752"/>
      <c r="DF11" s="1752"/>
      <c r="DG11" s="1752"/>
      <c r="DH11" s="1752"/>
      <c r="DI11" s="1752"/>
      <c r="DJ11" s="1752"/>
      <c r="DK11" s="1752"/>
      <c r="DL11" s="1752"/>
      <c r="DM11" s="1752"/>
      <c r="DN11" s="1752"/>
      <c r="DO11" s="1752"/>
      <c r="DP11" s="1752"/>
      <c r="DQ11" s="1752"/>
      <c r="DR11" s="1752"/>
      <c r="DS11" s="1752"/>
      <c r="DT11" s="1752"/>
      <c r="DU11" s="1752"/>
      <c r="DV11" s="1752"/>
      <c r="DW11" s="1752"/>
      <c r="DX11" s="1752"/>
      <c r="DY11" s="1752"/>
      <c r="DZ11" s="1752"/>
      <c r="EA11" s="1752"/>
      <c r="EB11" s="1752"/>
      <c r="EC11" s="1752"/>
      <c r="ED11" s="1752"/>
      <c r="EE11" s="1752"/>
      <c r="EF11" s="1752"/>
      <c r="EG11" s="1752"/>
      <c r="EH11" s="1752"/>
      <c r="EI11" s="1752"/>
      <c r="EJ11" s="1752"/>
      <c r="EK11" s="1752"/>
      <c r="EL11" s="1752"/>
      <c r="EM11" s="1752"/>
      <c r="EN11" s="1752"/>
      <c r="EO11" s="1752"/>
      <c r="EP11" s="1752"/>
      <c r="EQ11" s="1752"/>
      <c r="ER11" s="1752"/>
      <c r="ES11" s="1752"/>
      <c r="ET11" s="1752"/>
      <c r="EU11" s="1752"/>
      <c r="EV11" s="1752"/>
      <c r="EW11" s="1752"/>
      <c r="EX11" s="1752"/>
      <c r="EY11" s="1752"/>
      <c r="EZ11" s="1752"/>
      <c r="FA11" s="1752"/>
      <c r="FB11" s="1752"/>
      <c r="FC11" s="1752"/>
      <c r="FD11" s="1752"/>
      <c r="FE11" s="1752"/>
      <c r="FF11" s="1752"/>
      <c r="FG11" s="1752"/>
      <c r="FH11" s="1752"/>
      <c r="FI11" s="1752"/>
      <c r="FJ11" s="1752"/>
      <c r="FK11" s="1752"/>
      <c r="FL11" s="1752"/>
      <c r="FM11" s="1752"/>
      <c r="FN11" s="1752"/>
      <c r="FO11" s="1752"/>
      <c r="FP11" s="1752"/>
      <c r="FQ11" s="1752"/>
      <c r="FR11" s="1752"/>
      <c r="FS11" s="1752"/>
      <c r="FT11" s="1752"/>
      <c r="FU11" s="1752"/>
      <c r="FV11" s="1752"/>
      <c r="FW11" s="1752"/>
      <c r="FX11" s="1752"/>
      <c r="FY11" s="1752"/>
      <c r="FZ11" s="1752"/>
      <c r="GA11" s="1752"/>
      <c r="GB11" s="1752"/>
    </row>
    <row r="12" spans="1:184">
      <c r="A12" s="1751">
        <v>1975</v>
      </c>
      <c r="B12" s="1752">
        <v>0</v>
      </c>
      <c r="C12" s="1752">
        <v>0</v>
      </c>
      <c r="D12" s="1752">
        <v>0</v>
      </c>
      <c r="E12" s="933"/>
      <c r="F12" s="1752">
        <v>0</v>
      </c>
      <c r="G12" s="1752">
        <v>0</v>
      </c>
      <c r="H12" s="1752">
        <v>0</v>
      </c>
      <c r="I12" s="1752">
        <v>0</v>
      </c>
      <c r="J12" s="933"/>
      <c r="K12" s="1752">
        <v>0</v>
      </c>
      <c r="L12" s="1752">
        <v>0</v>
      </c>
      <c r="M12" s="1752">
        <v>0</v>
      </c>
      <c r="N12" s="1752">
        <v>0</v>
      </c>
      <c r="O12" s="1752">
        <v>0</v>
      </c>
      <c r="P12" s="1588">
        <v>32.230667058538202</v>
      </c>
      <c r="Q12" s="1588">
        <v>32.230667058538202</v>
      </c>
      <c r="R12" s="933"/>
      <c r="S12" s="1588">
        <v>24.619745544721848</v>
      </c>
      <c r="T12" s="1588">
        <v>61.263130444800943</v>
      </c>
      <c r="U12" s="1588">
        <v>17.246934042773585</v>
      </c>
      <c r="V12" s="1588">
        <v>985.29183422016138</v>
      </c>
      <c r="W12" s="1588">
        <v>137.96822402616064</v>
      </c>
      <c r="X12" s="1588">
        <v>194.79604857131315</v>
      </c>
      <c r="Y12" s="1588">
        <v>5.3981640812660254</v>
      </c>
      <c r="Z12" s="1588">
        <v>143.42658752707632</v>
      </c>
      <c r="AA12" s="1588">
        <v>1570.0106684582738</v>
      </c>
      <c r="AB12" s="933"/>
      <c r="AC12" s="1588">
        <v>75.088093130628437</v>
      </c>
      <c r="AD12" s="1752">
        <v>0</v>
      </c>
      <c r="AE12" s="1752">
        <v>0</v>
      </c>
      <c r="AF12" s="1752">
        <v>0</v>
      </c>
      <c r="AG12" s="1588">
        <v>7.2196906615386434</v>
      </c>
      <c r="AH12" s="1588">
        <v>82.307783792167086</v>
      </c>
      <c r="AI12" s="1588"/>
      <c r="AJ12" s="1752">
        <v>0</v>
      </c>
      <c r="AK12" s="1752">
        <v>0</v>
      </c>
      <c r="AL12" s="1752">
        <v>0</v>
      </c>
      <c r="AM12" s="1752">
        <v>0</v>
      </c>
      <c r="AN12" s="1752">
        <v>0</v>
      </c>
      <c r="AO12" s="1752">
        <v>0</v>
      </c>
      <c r="AP12" s="1752">
        <v>0</v>
      </c>
      <c r="AQ12" s="1752">
        <v>0</v>
      </c>
      <c r="AR12" s="1588"/>
      <c r="AS12" s="933">
        <v>665.03515033634892</v>
      </c>
      <c r="AT12" s="933">
        <v>1606.6988945302753</v>
      </c>
      <c r="AU12" s="1752">
        <v>3254.6703567809272</v>
      </c>
      <c r="AV12" s="1588">
        <v>723.01779627741746</v>
      </c>
      <c r="AW12" s="1752">
        <v>2533.9352562767272</v>
      </c>
      <c r="AX12" s="1588">
        <v>38.613977189134971</v>
      </c>
      <c r="AY12" s="1588">
        <v>156.6593654128051</v>
      </c>
      <c r="AZ12" s="1752">
        <v>659.56055200625747</v>
      </c>
      <c r="BA12" s="1752">
        <v>0</v>
      </c>
      <c r="BB12" s="1752">
        <v>0</v>
      </c>
      <c r="BC12" s="1752">
        <v>9638.1913488098944</v>
      </c>
      <c r="BD12" s="1588"/>
      <c r="BE12" s="1588">
        <v>100.7552461784805</v>
      </c>
      <c r="BF12" s="1588"/>
      <c r="BG12" s="1752">
        <v>0</v>
      </c>
      <c r="BH12" s="1588">
        <v>398.21994634983218</v>
      </c>
      <c r="BI12" s="1752">
        <v>398.21994634983218</v>
      </c>
      <c r="BJ12" s="1588"/>
      <c r="BK12" s="1752">
        <v>0</v>
      </c>
      <c r="BL12" s="1752">
        <v>0</v>
      </c>
      <c r="BM12" s="1752">
        <v>0</v>
      </c>
      <c r="BN12" s="1752">
        <v>0</v>
      </c>
      <c r="BO12" s="1752"/>
      <c r="BP12" s="1752">
        <v>94.335218753878152</v>
      </c>
      <c r="BQ12" s="1752">
        <v>17.527090827126994</v>
      </c>
      <c r="BR12" s="1752">
        <v>99.773820359388182</v>
      </c>
      <c r="BS12" s="1588">
        <v>3.5361498992124338</v>
      </c>
      <c r="BT12" s="1588">
        <v>215.17227983960578</v>
      </c>
      <c r="BU12" s="1588"/>
      <c r="BV12" s="933">
        <v>914.9664660371933</v>
      </c>
      <c r="BW12" s="1752">
        <v>0</v>
      </c>
      <c r="BX12" s="1752">
        <v>0</v>
      </c>
      <c r="BY12" s="1752">
        <v>0</v>
      </c>
      <c r="BZ12" s="1752">
        <v>0</v>
      </c>
      <c r="CA12" s="1752">
        <v>0</v>
      </c>
      <c r="CB12" s="1752">
        <v>914.9664660371933</v>
      </c>
      <c r="CC12" s="1752"/>
      <c r="CD12" s="1588">
        <v>1528.3586922266313</v>
      </c>
      <c r="CE12" s="1588"/>
      <c r="CF12" s="1752">
        <v>0</v>
      </c>
      <c r="CG12" s="933">
        <v>2.7894544453299668</v>
      </c>
      <c r="CH12" s="1752">
        <v>0</v>
      </c>
      <c r="CI12" s="1753">
        <v>41.605644103230524</v>
      </c>
      <c r="CJ12" s="1752">
        <v>0</v>
      </c>
      <c r="CK12" s="1752">
        <v>0</v>
      </c>
      <c r="CL12" s="1752">
        <v>0</v>
      </c>
      <c r="CM12" s="1753">
        <v>76.078116807484449</v>
      </c>
      <c r="CN12" s="1753">
        <v>120.47321535604493</v>
      </c>
      <c r="CP12" s="1752">
        <f t="shared" si="0"/>
        <v>13072.327621880031</v>
      </c>
      <c r="CQ12" s="1752"/>
      <c r="CR12" s="1752"/>
      <c r="CS12" s="1752"/>
      <c r="CT12" s="1752"/>
      <c r="CU12" s="1752"/>
      <c r="CV12" s="1752"/>
      <c r="CW12" s="1752"/>
      <c r="CX12" s="1752"/>
      <c r="CY12" s="1752"/>
      <c r="CZ12" s="1752"/>
      <c r="DA12" s="1752"/>
      <c r="DB12" s="1752"/>
      <c r="DC12" s="1752"/>
      <c r="DD12" s="1752"/>
      <c r="DE12" s="1752"/>
      <c r="DF12" s="1752"/>
      <c r="DG12" s="1752"/>
      <c r="DH12" s="1752"/>
      <c r="DI12" s="1752"/>
      <c r="DJ12" s="1752"/>
      <c r="DK12" s="1752"/>
      <c r="DL12" s="1752"/>
      <c r="DM12" s="1752"/>
      <c r="DN12" s="1752"/>
      <c r="DO12" s="1752"/>
      <c r="DP12" s="1752"/>
      <c r="DQ12" s="1752"/>
      <c r="DR12" s="1752"/>
      <c r="DS12" s="1752"/>
      <c r="DT12" s="1752"/>
      <c r="DU12" s="1752"/>
      <c r="DV12" s="1752"/>
      <c r="DW12" s="1752"/>
      <c r="DX12" s="1752"/>
      <c r="DY12" s="1752"/>
      <c r="DZ12" s="1752"/>
      <c r="EA12" s="1752"/>
      <c r="EB12" s="1752"/>
      <c r="EC12" s="1752"/>
      <c r="ED12" s="1752"/>
      <c r="EE12" s="1752"/>
      <c r="EF12" s="1752"/>
      <c r="EG12" s="1752"/>
      <c r="EH12" s="1752"/>
      <c r="EI12" s="1752"/>
      <c r="EJ12" s="1752"/>
      <c r="EK12" s="1752"/>
      <c r="EL12" s="1752"/>
      <c r="EM12" s="1752"/>
      <c r="EN12" s="1752"/>
      <c r="EO12" s="1752"/>
      <c r="EP12" s="1752"/>
      <c r="EQ12" s="1752"/>
      <c r="ER12" s="1752"/>
      <c r="ES12" s="1752"/>
      <c r="ET12" s="1752"/>
      <c r="EU12" s="1752"/>
      <c r="EV12" s="1752"/>
      <c r="EW12" s="1752"/>
      <c r="EX12" s="1752"/>
      <c r="EY12" s="1752"/>
      <c r="EZ12" s="1752"/>
      <c r="FA12" s="1752"/>
      <c r="FB12" s="1752"/>
      <c r="FC12" s="1752"/>
      <c r="FD12" s="1752"/>
      <c r="FE12" s="1752"/>
      <c r="FF12" s="1752"/>
      <c r="FG12" s="1752"/>
      <c r="FH12" s="1752"/>
      <c r="FI12" s="1752"/>
      <c r="FJ12" s="1752"/>
      <c r="FK12" s="1752"/>
      <c r="FL12" s="1752"/>
      <c r="FM12" s="1752"/>
      <c r="FN12" s="1752"/>
      <c r="FO12" s="1752"/>
      <c r="FP12" s="1752"/>
      <c r="FQ12" s="1752"/>
      <c r="FR12" s="1752"/>
      <c r="FS12" s="1752"/>
      <c r="FT12" s="1752"/>
      <c r="FU12" s="1752"/>
      <c r="FV12" s="1752"/>
      <c r="FW12" s="1752"/>
      <c r="FX12" s="1752"/>
      <c r="FY12" s="1752"/>
      <c r="FZ12" s="1752"/>
      <c r="GA12" s="1752"/>
      <c r="GB12" s="1752"/>
    </row>
    <row r="13" spans="1:184">
      <c r="A13" s="1751">
        <v>1976</v>
      </c>
      <c r="B13" s="1752">
        <v>0</v>
      </c>
      <c r="C13" s="1752">
        <v>0</v>
      </c>
      <c r="D13" s="1752">
        <v>0</v>
      </c>
      <c r="E13" s="933"/>
      <c r="F13" s="1752">
        <v>0</v>
      </c>
      <c r="G13" s="1752">
        <v>0</v>
      </c>
      <c r="H13" s="1752">
        <v>0</v>
      </c>
      <c r="I13" s="1752">
        <v>0</v>
      </c>
      <c r="J13" s="933"/>
      <c r="K13" s="1752">
        <v>0</v>
      </c>
      <c r="L13" s="1752">
        <v>0</v>
      </c>
      <c r="M13" s="1752">
        <v>0</v>
      </c>
      <c r="N13" s="1752">
        <v>0</v>
      </c>
      <c r="O13" s="1752">
        <v>0</v>
      </c>
      <c r="P13" s="1588">
        <v>37.178312494467477</v>
      </c>
      <c r="Q13" s="1588">
        <v>37.178312494467477</v>
      </c>
      <c r="R13" s="933"/>
      <c r="S13" s="1588">
        <v>24.868429843153383</v>
      </c>
      <c r="T13" s="1588">
        <v>65.136917108857091</v>
      </c>
      <c r="U13" s="1588">
        <v>18.337491585833668</v>
      </c>
      <c r="V13" s="1588">
        <v>995.54451519062559</v>
      </c>
      <c r="W13" s="1588">
        <v>146.37099390140341</v>
      </c>
      <c r="X13" s="1588">
        <v>206.65983773386225</v>
      </c>
      <c r="Y13" s="1588">
        <v>5.830017207767308</v>
      </c>
      <c r="Z13" s="1588">
        <v>144.1473241478154</v>
      </c>
      <c r="AA13" s="1588">
        <v>1606.8955267193182</v>
      </c>
      <c r="AB13" s="933"/>
      <c r="AC13" s="1588">
        <v>84.565412524937756</v>
      </c>
      <c r="AD13" s="1752">
        <v>0</v>
      </c>
      <c r="AE13" s="1752">
        <v>0</v>
      </c>
      <c r="AF13" s="1752">
        <v>0</v>
      </c>
      <c r="AG13" s="1588">
        <v>8.0752978517509248</v>
      </c>
      <c r="AH13" s="1588">
        <v>92.640710376688688</v>
      </c>
      <c r="AI13" s="1588"/>
      <c r="AJ13" s="1752">
        <v>0</v>
      </c>
      <c r="AK13" s="1752">
        <v>0</v>
      </c>
      <c r="AL13" s="1752">
        <v>0</v>
      </c>
      <c r="AM13" s="1752">
        <v>0</v>
      </c>
      <c r="AN13" s="1752">
        <v>0</v>
      </c>
      <c r="AO13" s="1752">
        <v>0</v>
      </c>
      <c r="AP13" s="1752">
        <v>0</v>
      </c>
      <c r="AQ13" s="1752">
        <v>0</v>
      </c>
      <c r="AR13" s="1588"/>
      <c r="AS13" s="933">
        <v>669.58309257980932</v>
      </c>
      <c r="AT13" s="933">
        <v>1617.7342733520795</v>
      </c>
      <c r="AU13" s="1752">
        <v>3277.0892882880366</v>
      </c>
      <c r="AV13" s="1588">
        <v>727.99471929049264</v>
      </c>
      <c r="AW13" s="1752">
        <v>2551.3591489853602</v>
      </c>
      <c r="AX13" s="1588">
        <v>38.879126369616564</v>
      </c>
      <c r="AY13" s="1588">
        <v>157.74302698249429</v>
      </c>
      <c r="AZ13" s="1752">
        <v>664.12698294814982</v>
      </c>
      <c r="BA13" s="1752">
        <v>0</v>
      </c>
      <c r="BB13" s="1752">
        <v>0</v>
      </c>
      <c r="BC13" s="1752">
        <v>9704.5096587960397</v>
      </c>
      <c r="BD13" s="1588"/>
      <c r="BE13" s="1588">
        <v>102.1858480511973</v>
      </c>
      <c r="BF13" s="1588"/>
      <c r="BG13" s="1752">
        <v>0</v>
      </c>
      <c r="BH13" s="1588">
        <v>404.24228418041082</v>
      </c>
      <c r="BI13" s="1752">
        <v>404.24228418041082</v>
      </c>
      <c r="BJ13" s="1588"/>
      <c r="BK13" s="1752">
        <v>0</v>
      </c>
      <c r="BL13" s="1752">
        <v>0</v>
      </c>
      <c r="BM13" s="1752">
        <v>0</v>
      </c>
      <c r="BN13" s="1752">
        <v>0</v>
      </c>
      <c r="BO13" s="1752"/>
      <c r="BP13" s="1752">
        <v>95.827661568215589</v>
      </c>
      <c r="BQ13" s="1752">
        <v>17.804380487412097</v>
      </c>
      <c r="BR13" s="1752">
        <v>101.35230529026956</v>
      </c>
      <c r="BS13" s="1588">
        <v>3.5920940267314507</v>
      </c>
      <c r="BT13" s="1588">
        <v>218.57644137262869</v>
      </c>
      <c r="BU13" s="1588"/>
      <c r="BV13" s="933">
        <v>914.9664660371933</v>
      </c>
      <c r="BW13" s="1752">
        <v>0</v>
      </c>
      <c r="BX13" s="1752">
        <v>0</v>
      </c>
      <c r="BY13" s="1752">
        <v>0</v>
      </c>
      <c r="BZ13" s="1752">
        <v>0</v>
      </c>
      <c r="CA13" s="1752">
        <v>0</v>
      </c>
      <c r="CB13" s="1752">
        <v>914.9664660371933</v>
      </c>
      <c r="CC13" s="1752"/>
      <c r="CD13" s="1588">
        <v>1537.7851915902329</v>
      </c>
      <c r="CE13" s="1588"/>
      <c r="CF13" s="1752">
        <v>0</v>
      </c>
      <c r="CG13" s="933">
        <v>2.8176307528585536</v>
      </c>
      <c r="CH13" s="1752">
        <v>0</v>
      </c>
      <c r="CI13" s="1753">
        <v>44.379353710112554</v>
      </c>
      <c r="CJ13" s="1752">
        <v>0</v>
      </c>
      <c r="CK13" s="1752">
        <v>0</v>
      </c>
      <c r="CL13" s="1752">
        <v>0</v>
      </c>
      <c r="CM13" s="1753">
        <v>81.149991261316728</v>
      </c>
      <c r="CN13" s="1753">
        <v>128.34697572428783</v>
      </c>
      <c r="CP13" s="1752">
        <f t="shared" si="0"/>
        <v>13209.542223752231</v>
      </c>
      <c r="CQ13" s="1752"/>
      <c r="CR13" s="1752"/>
      <c r="CS13" s="1752"/>
      <c r="CT13" s="1752"/>
      <c r="CU13" s="1752"/>
      <c r="CV13" s="1752"/>
      <c r="CW13" s="1752"/>
      <c r="CX13" s="1752"/>
      <c r="CY13" s="1752"/>
      <c r="CZ13" s="1752"/>
      <c r="DA13" s="1752"/>
      <c r="DB13" s="1752"/>
      <c r="DC13" s="1752"/>
      <c r="DD13" s="1752"/>
      <c r="DE13" s="1752"/>
      <c r="DF13" s="1752"/>
      <c r="DG13" s="1752"/>
      <c r="DH13" s="1752"/>
      <c r="DI13" s="1752"/>
      <c r="DJ13" s="1752"/>
      <c r="DK13" s="1752"/>
      <c r="DL13" s="1752"/>
      <c r="DM13" s="1752"/>
      <c r="DN13" s="1752"/>
      <c r="DO13" s="1752"/>
      <c r="DP13" s="1752"/>
      <c r="DQ13" s="1752"/>
      <c r="DR13" s="1752"/>
      <c r="DS13" s="1752"/>
      <c r="DT13" s="1752"/>
      <c r="DU13" s="1752"/>
      <c r="DV13" s="1752"/>
      <c r="DW13" s="1752"/>
      <c r="DX13" s="1752"/>
      <c r="DY13" s="1752"/>
      <c r="DZ13" s="1752"/>
      <c r="EA13" s="1752"/>
      <c r="EB13" s="1752"/>
      <c r="EC13" s="1752"/>
      <c r="ED13" s="1752"/>
      <c r="EE13" s="1752"/>
      <c r="EF13" s="1752"/>
      <c r="EG13" s="1752"/>
      <c r="EH13" s="1752"/>
      <c r="EI13" s="1752"/>
      <c r="EJ13" s="1752"/>
      <c r="EK13" s="1752"/>
      <c r="EL13" s="1752"/>
      <c r="EM13" s="1752"/>
      <c r="EN13" s="1752"/>
      <c r="EO13" s="1752"/>
      <c r="EP13" s="1752"/>
      <c r="EQ13" s="1752"/>
      <c r="ER13" s="1752"/>
      <c r="ES13" s="1752"/>
      <c r="ET13" s="1752"/>
      <c r="EU13" s="1752"/>
      <c r="EV13" s="1752"/>
      <c r="EW13" s="1752"/>
      <c r="EX13" s="1752"/>
      <c r="EY13" s="1752"/>
      <c r="EZ13" s="1752"/>
      <c r="FA13" s="1752"/>
      <c r="FB13" s="1752"/>
      <c r="FC13" s="1752"/>
      <c r="FD13" s="1752"/>
      <c r="FE13" s="1752"/>
      <c r="FF13" s="1752"/>
      <c r="FG13" s="1752"/>
      <c r="FH13" s="1752"/>
      <c r="FI13" s="1752"/>
      <c r="FJ13" s="1752"/>
      <c r="FK13" s="1752"/>
      <c r="FL13" s="1752"/>
      <c r="FM13" s="1752"/>
      <c r="FN13" s="1752"/>
      <c r="FO13" s="1752"/>
      <c r="FP13" s="1752"/>
      <c r="FQ13" s="1752"/>
      <c r="FR13" s="1752"/>
      <c r="FS13" s="1752"/>
      <c r="FT13" s="1752"/>
      <c r="FU13" s="1752"/>
      <c r="FV13" s="1752"/>
      <c r="FW13" s="1752"/>
      <c r="FX13" s="1752"/>
      <c r="FY13" s="1752"/>
      <c r="FZ13" s="1752"/>
      <c r="GA13" s="1752"/>
      <c r="GB13" s="1752"/>
    </row>
    <row r="14" spans="1:184">
      <c r="A14" s="1751">
        <v>1977</v>
      </c>
      <c r="B14" s="1752">
        <v>0</v>
      </c>
      <c r="C14" s="1752">
        <v>0</v>
      </c>
      <c r="D14" s="1752">
        <v>0</v>
      </c>
      <c r="E14" s="933"/>
      <c r="F14" s="1752">
        <v>0</v>
      </c>
      <c r="G14" s="1752">
        <v>0</v>
      </c>
      <c r="H14" s="1752">
        <v>0</v>
      </c>
      <c r="I14" s="1752">
        <v>0</v>
      </c>
      <c r="J14" s="933"/>
      <c r="K14" s="1752">
        <v>0</v>
      </c>
      <c r="L14" s="1752">
        <v>0</v>
      </c>
      <c r="M14" s="1752">
        <v>0</v>
      </c>
      <c r="N14" s="1752">
        <v>0</v>
      </c>
      <c r="O14" s="1752">
        <v>0</v>
      </c>
      <c r="P14" s="1588">
        <v>41.981436875180407</v>
      </c>
      <c r="Q14" s="1588">
        <v>41.981436875180407</v>
      </c>
      <c r="R14" s="933"/>
      <c r="S14" s="1588">
        <v>25.119626104195337</v>
      </c>
      <c r="T14" s="1588">
        <v>68.970868774051368</v>
      </c>
      <c r="U14" s="1588">
        <v>19.416834772708732</v>
      </c>
      <c r="V14" s="1588">
        <v>1005.9704553504962</v>
      </c>
      <c r="W14" s="1588">
        <v>154.62170680224119</v>
      </c>
      <c r="X14" s="1588">
        <v>218.30893844269204</v>
      </c>
      <c r="Y14" s="1588">
        <v>6.4130189285440382</v>
      </c>
      <c r="Z14" s="1588">
        <v>144.8716825606185</v>
      </c>
      <c r="AA14" s="1588">
        <v>1643.6931317355472</v>
      </c>
      <c r="AB14" s="933"/>
      <c r="AC14" s="1588">
        <v>94.449073837231452</v>
      </c>
      <c r="AD14" s="1752">
        <v>0</v>
      </c>
      <c r="AE14" s="1752">
        <v>0</v>
      </c>
      <c r="AF14" s="1752">
        <v>0</v>
      </c>
      <c r="AG14" s="1588">
        <v>8.9532491145431745</v>
      </c>
      <c r="AH14" s="1588">
        <v>103.40232295177462</v>
      </c>
      <c r="AI14" s="1588"/>
      <c r="AJ14" s="1752">
        <v>0</v>
      </c>
      <c r="AK14" s="1752">
        <v>0</v>
      </c>
      <c r="AL14" s="1752">
        <v>0</v>
      </c>
      <c r="AM14" s="1752">
        <v>0</v>
      </c>
      <c r="AN14" s="1752">
        <v>0</v>
      </c>
      <c r="AO14" s="1752">
        <v>0</v>
      </c>
      <c r="AP14" s="1752">
        <v>0</v>
      </c>
      <c r="AQ14" s="1752">
        <v>0</v>
      </c>
      <c r="AR14" s="1588"/>
      <c r="AS14" s="933">
        <v>674.11458257873596</v>
      </c>
      <c r="AT14" s="933">
        <v>1628.7491778532014</v>
      </c>
      <c r="AU14" s="1752">
        <v>3299.4929500139165</v>
      </c>
      <c r="AV14" s="1588">
        <v>732.96696080814229</v>
      </c>
      <c r="AW14" s="1752">
        <v>2568.7594469304972</v>
      </c>
      <c r="AX14" s="1588">
        <v>39.143770669377282</v>
      </c>
      <c r="AY14" s="1588">
        <v>158.82622317000599</v>
      </c>
      <c r="AZ14" s="1752">
        <v>668.69306813029857</v>
      </c>
      <c r="BA14" s="1752">
        <v>0</v>
      </c>
      <c r="BB14" s="1752">
        <v>0</v>
      </c>
      <c r="BC14" s="1752">
        <v>9770.7461801541758</v>
      </c>
      <c r="BD14" s="1588"/>
      <c r="BE14" s="1588">
        <v>103.63676272940903</v>
      </c>
      <c r="BF14" s="1588"/>
      <c r="BG14" s="1752">
        <v>0</v>
      </c>
      <c r="BH14" s="1588">
        <v>410.26462201098968</v>
      </c>
      <c r="BI14" s="1752">
        <v>410.26462201098968</v>
      </c>
      <c r="BJ14" s="1588"/>
      <c r="BK14" s="1752">
        <v>0</v>
      </c>
      <c r="BL14" s="1752">
        <v>0</v>
      </c>
      <c r="BM14" s="1752">
        <v>0</v>
      </c>
      <c r="BN14" s="1752">
        <v>0</v>
      </c>
      <c r="BO14" s="1752"/>
      <c r="BP14" s="1752">
        <v>97.320104382553026</v>
      </c>
      <c r="BQ14" s="1752">
        <v>18.081670147697249</v>
      </c>
      <c r="BR14" s="1752">
        <v>102.93079022115049</v>
      </c>
      <c r="BS14" s="1588">
        <v>3.6480381542504432</v>
      </c>
      <c r="BT14" s="1588">
        <v>221.98060290565121</v>
      </c>
      <c r="BU14" s="1588"/>
      <c r="BV14" s="933">
        <v>914.96646603719341</v>
      </c>
      <c r="BW14" s="1752">
        <v>0</v>
      </c>
      <c r="BX14" s="1752">
        <v>0</v>
      </c>
      <c r="BY14" s="1752">
        <v>0</v>
      </c>
      <c r="BZ14" s="1752">
        <v>0</v>
      </c>
      <c r="CA14" s="1752">
        <v>0</v>
      </c>
      <c r="CB14" s="1752">
        <v>914.96646603719341</v>
      </c>
      <c r="CC14" s="1752"/>
      <c r="CD14" s="1588">
        <v>1547.2116909538345</v>
      </c>
      <c r="CE14" s="1588"/>
      <c r="CF14" s="1752">
        <v>0</v>
      </c>
      <c r="CG14" s="933">
        <v>2.8460916695540934</v>
      </c>
      <c r="CH14" s="1752">
        <v>0</v>
      </c>
      <c r="CI14" s="1753">
        <v>47.153063316994597</v>
      </c>
      <c r="CJ14" s="1752">
        <v>0</v>
      </c>
      <c r="CK14" s="1752">
        <v>0</v>
      </c>
      <c r="CL14" s="1752">
        <v>0</v>
      </c>
      <c r="CM14" s="1753">
        <v>86.221865715149022</v>
      </c>
      <c r="CN14" s="1753">
        <v>136.22102070169771</v>
      </c>
      <c r="CP14" s="1752">
        <f t="shared" si="0"/>
        <v>13346.892546101619</v>
      </c>
      <c r="CQ14" s="1752"/>
      <c r="CR14" s="1752"/>
      <c r="CS14" s="1752"/>
      <c r="CT14" s="1752"/>
      <c r="CU14" s="1752"/>
      <c r="CV14" s="1752"/>
      <c r="CW14" s="1752"/>
      <c r="CX14" s="1752"/>
      <c r="CY14" s="1752"/>
      <c r="CZ14" s="1752"/>
      <c r="DA14" s="1752"/>
      <c r="DB14" s="1752"/>
      <c r="DC14" s="1752"/>
      <c r="DD14" s="1752"/>
      <c r="DE14" s="1752"/>
      <c r="DF14" s="1752"/>
      <c r="DG14" s="1752"/>
      <c r="DH14" s="1752"/>
      <c r="DI14" s="1752"/>
      <c r="DJ14" s="1752"/>
      <c r="DK14" s="1752"/>
      <c r="DL14" s="1752"/>
      <c r="DM14" s="1752"/>
      <c r="DN14" s="1752"/>
      <c r="DO14" s="1752"/>
      <c r="DP14" s="1752"/>
      <c r="DQ14" s="1752"/>
      <c r="DR14" s="1752"/>
      <c r="DS14" s="1752"/>
      <c r="DT14" s="1752"/>
      <c r="DU14" s="1752"/>
      <c r="DV14" s="1752"/>
      <c r="DW14" s="1752"/>
      <c r="DX14" s="1752"/>
      <c r="DY14" s="1752"/>
      <c r="DZ14" s="1752"/>
      <c r="EA14" s="1752"/>
      <c r="EB14" s="1752"/>
      <c r="EC14" s="1752"/>
      <c r="ED14" s="1752"/>
      <c r="EE14" s="1752"/>
      <c r="EF14" s="1752"/>
      <c r="EG14" s="1752"/>
      <c r="EH14" s="1752"/>
      <c r="EI14" s="1752"/>
      <c r="EJ14" s="1752"/>
      <c r="EK14" s="1752"/>
      <c r="EL14" s="1752"/>
      <c r="EM14" s="1752"/>
      <c r="EN14" s="1752"/>
      <c r="EO14" s="1752"/>
      <c r="EP14" s="1752"/>
      <c r="EQ14" s="1752"/>
      <c r="ER14" s="1752"/>
      <c r="ES14" s="1752"/>
      <c r="ET14" s="1752"/>
      <c r="EU14" s="1752"/>
      <c r="EV14" s="1752"/>
      <c r="EW14" s="1752"/>
      <c r="EX14" s="1752"/>
      <c r="EY14" s="1752"/>
      <c r="EZ14" s="1752"/>
      <c r="FA14" s="1752"/>
      <c r="FB14" s="1752"/>
      <c r="FC14" s="1752"/>
      <c r="FD14" s="1752"/>
      <c r="FE14" s="1752"/>
      <c r="FF14" s="1752"/>
      <c r="FG14" s="1752"/>
      <c r="FH14" s="1752"/>
      <c r="FI14" s="1752"/>
      <c r="FJ14" s="1752"/>
      <c r="FK14" s="1752"/>
      <c r="FL14" s="1752"/>
      <c r="FM14" s="1752"/>
      <c r="FN14" s="1752"/>
      <c r="FO14" s="1752"/>
      <c r="FP14" s="1752"/>
      <c r="FQ14" s="1752"/>
      <c r="FR14" s="1752"/>
      <c r="FS14" s="1752"/>
      <c r="FT14" s="1752"/>
      <c r="FU14" s="1752"/>
      <c r="FV14" s="1752"/>
      <c r="FW14" s="1752"/>
      <c r="FX14" s="1752"/>
      <c r="FY14" s="1752"/>
      <c r="FZ14" s="1752"/>
      <c r="GA14" s="1752"/>
      <c r="GB14" s="1752"/>
    </row>
    <row r="15" spans="1:184">
      <c r="A15" s="1751">
        <v>1978</v>
      </c>
      <c r="B15" s="1752">
        <v>0</v>
      </c>
      <c r="C15" s="1752">
        <v>0</v>
      </c>
      <c r="D15" s="1752">
        <v>0</v>
      </c>
      <c r="E15" s="933"/>
      <c r="F15" s="1752">
        <v>0</v>
      </c>
      <c r="G15" s="1752">
        <v>0</v>
      </c>
      <c r="H15" s="1752">
        <v>0</v>
      </c>
      <c r="I15" s="1752">
        <v>0</v>
      </c>
      <c r="J15" s="933"/>
      <c r="K15" s="1752">
        <v>0</v>
      </c>
      <c r="L15" s="1752">
        <v>0</v>
      </c>
      <c r="M15" s="1752">
        <v>0</v>
      </c>
      <c r="N15" s="1752">
        <v>0</v>
      </c>
      <c r="O15" s="1752">
        <v>0</v>
      </c>
      <c r="P15" s="1588">
        <v>46.618446109665264</v>
      </c>
      <c r="Q15" s="1588">
        <v>46.618446109665264</v>
      </c>
      <c r="R15" s="933"/>
      <c r="S15" s="1588">
        <v>25.373359701207409</v>
      </c>
      <c r="T15" s="1588">
        <v>72.762481140991468</v>
      </c>
      <c r="U15" s="1588">
        <v>20.484258592538037</v>
      </c>
      <c r="V15" s="1588">
        <v>1016.5725825921756</v>
      </c>
      <c r="W15" s="1588">
        <v>162.71083097938856</v>
      </c>
      <c r="X15" s="1588">
        <v>229.72989287057254</v>
      </c>
      <c r="Y15" s="1588">
        <v>7.1825811999693263</v>
      </c>
      <c r="Z15" s="1588">
        <v>145.59968096544574</v>
      </c>
      <c r="AA15" s="1588">
        <v>1680.4156680422886</v>
      </c>
      <c r="AB15" s="933"/>
      <c r="AC15" s="1588">
        <v>104.6815372147454</v>
      </c>
      <c r="AD15" s="1752">
        <v>0</v>
      </c>
      <c r="AE15" s="1752">
        <v>0</v>
      </c>
      <c r="AF15" s="1752">
        <v>0</v>
      </c>
      <c r="AG15" s="1588">
        <v>9.8481836766980564</v>
      </c>
      <c r="AH15" s="1588">
        <v>114.52972089144346</v>
      </c>
      <c r="AI15" s="1588"/>
      <c r="AJ15" s="1752">
        <v>0</v>
      </c>
      <c r="AK15" s="1752">
        <v>0</v>
      </c>
      <c r="AL15" s="1752">
        <v>0</v>
      </c>
      <c r="AM15" s="1752">
        <v>0</v>
      </c>
      <c r="AN15" s="1752">
        <v>0</v>
      </c>
      <c r="AO15" s="1752">
        <v>0</v>
      </c>
      <c r="AP15" s="1752">
        <v>0</v>
      </c>
      <c r="AQ15" s="1752">
        <v>0</v>
      </c>
      <c r="AR15" s="1588"/>
      <c r="AS15" s="933">
        <v>678.68346485005361</v>
      </c>
      <c r="AT15" s="933">
        <v>1639.8460006996204</v>
      </c>
      <c r="AU15" s="1752">
        <v>3322.0509120605507</v>
      </c>
      <c r="AV15" s="1588">
        <v>737.97384339521705</v>
      </c>
      <c r="AW15" s="1752">
        <v>2586.2835348809799</v>
      </c>
      <c r="AX15" s="1588">
        <v>39.410355786326853</v>
      </c>
      <c r="AY15" s="1588">
        <v>159.92061002442532</v>
      </c>
      <c r="AZ15" s="1752">
        <v>673.30561242403905</v>
      </c>
      <c r="BA15" s="1752">
        <v>0</v>
      </c>
      <c r="BB15" s="1752">
        <v>0</v>
      </c>
      <c r="BC15" s="1752">
        <v>9837.4743341212125</v>
      </c>
      <c r="BD15" s="1588"/>
      <c r="BE15" s="1588">
        <v>105.10827863023232</v>
      </c>
      <c r="BF15" s="1588"/>
      <c r="BG15" s="1752">
        <v>0</v>
      </c>
      <c r="BH15" s="1588">
        <v>416.28695984156843</v>
      </c>
      <c r="BI15" s="1752">
        <v>416.28695984156843</v>
      </c>
      <c r="BJ15" s="1588"/>
      <c r="BK15" s="1752">
        <v>0</v>
      </c>
      <c r="BL15" s="1752">
        <v>0</v>
      </c>
      <c r="BM15" s="1752">
        <v>0</v>
      </c>
      <c r="BN15" s="1752">
        <v>0</v>
      </c>
      <c r="BO15" s="1752"/>
      <c r="BP15" s="1752">
        <v>98.812547196891174</v>
      </c>
      <c r="BQ15" s="1752">
        <v>18.358959807982355</v>
      </c>
      <c r="BR15" s="1752">
        <v>104.50927515203139</v>
      </c>
      <c r="BS15" s="1588">
        <v>3.7039822817694348</v>
      </c>
      <c r="BT15" s="1588">
        <v>225.38476443867435</v>
      </c>
      <c r="BU15" s="1588"/>
      <c r="BV15" s="933">
        <v>914.9664660371933</v>
      </c>
      <c r="BW15" s="1752">
        <v>0</v>
      </c>
      <c r="BX15" s="1752">
        <v>0</v>
      </c>
      <c r="BY15" s="1752">
        <v>0</v>
      </c>
      <c r="BZ15" s="1752">
        <v>0</v>
      </c>
      <c r="CA15" s="1752">
        <v>0</v>
      </c>
      <c r="CB15" s="1752">
        <v>914.9664660371933</v>
      </c>
      <c r="CC15" s="1752"/>
      <c r="CD15" s="1588">
        <v>1556.6381903174361</v>
      </c>
      <c r="CE15" s="1588"/>
      <c r="CF15" s="1752">
        <v>0</v>
      </c>
      <c r="CG15" s="933">
        <v>2.8748400702566603</v>
      </c>
      <c r="CH15" s="1752">
        <v>0</v>
      </c>
      <c r="CI15" s="1753">
        <v>49.926772923876626</v>
      </c>
      <c r="CJ15" s="1752">
        <v>0</v>
      </c>
      <c r="CK15" s="1752">
        <v>0</v>
      </c>
      <c r="CL15" s="1752">
        <v>0</v>
      </c>
      <c r="CM15" s="1753">
        <v>91.29374016898133</v>
      </c>
      <c r="CN15" s="1753">
        <v>144.09535316311462</v>
      </c>
      <c r="CP15" s="1752">
        <f t="shared" si="0"/>
        <v>13484.879991275395</v>
      </c>
      <c r="CQ15" s="1752"/>
      <c r="CR15" s="1752"/>
      <c r="CS15" s="1752"/>
      <c r="CT15" s="1752"/>
      <c r="CU15" s="1752"/>
      <c r="CV15" s="1752"/>
      <c r="CW15" s="1752"/>
      <c r="CX15" s="1752"/>
      <c r="CY15" s="1752"/>
      <c r="CZ15" s="1752"/>
      <c r="DA15" s="1752"/>
      <c r="DB15" s="1752"/>
      <c r="DC15" s="1752"/>
      <c r="DD15" s="1752"/>
      <c r="DE15" s="1752"/>
      <c r="DF15" s="1752"/>
      <c r="DG15" s="1752"/>
      <c r="DH15" s="1752"/>
      <c r="DI15" s="1752"/>
      <c r="DJ15" s="1752"/>
      <c r="DK15" s="1752"/>
      <c r="DL15" s="1752"/>
      <c r="DM15" s="1752"/>
      <c r="DN15" s="1752"/>
      <c r="DO15" s="1752"/>
      <c r="DP15" s="1752"/>
      <c r="DQ15" s="1752"/>
      <c r="DR15" s="1752"/>
      <c r="DS15" s="1752"/>
      <c r="DT15" s="1752"/>
      <c r="DU15" s="1752"/>
      <c r="DV15" s="1752"/>
      <c r="DW15" s="1752"/>
      <c r="DX15" s="1752"/>
      <c r="DY15" s="1752"/>
      <c r="DZ15" s="1752"/>
      <c r="EA15" s="1752"/>
      <c r="EB15" s="1752"/>
      <c r="EC15" s="1752"/>
      <c r="ED15" s="1752"/>
      <c r="EE15" s="1752"/>
      <c r="EF15" s="1752"/>
      <c r="EG15" s="1752"/>
      <c r="EH15" s="1752"/>
      <c r="EI15" s="1752"/>
      <c r="EJ15" s="1752"/>
      <c r="EK15" s="1752"/>
      <c r="EL15" s="1752"/>
      <c r="EM15" s="1752"/>
      <c r="EN15" s="1752"/>
      <c r="EO15" s="1752"/>
      <c r="EP15" s="1752"/>
      <c r="EQ15" s="1752"/>
      <c r="ER15" s="1752"/>
      <c r="ES15" s="1752"/>
      <c r="ET15" s="1752"/>
      <c r="EU15" s="1752"/>
      <c r="EV15" s="1752"/>
      <c r="EW15" s="1752"/>
      <c r="EX15" s="1752"/>
      <c r="EY15" s="1752"/>
      <c r="EZ15" s="1752"/>
      <c r="FA15" s="1752"/>
      <c r="FB15" s="1752"/>
      <c r="FC15" s="1752"/>
      <c r="FD15" s="1752"/>
      <c r="FE15" s="1752"/>
      <c r="FF15" s="1752"/>
      <c r="FG15" s="1752"/>
      <c r="FH15" s="1752"/>
      <c r="FI15" s="1752"/>
      <c r="FJ15" s="1752"/>
      <c r="FK15" s="1752"/>
      <c r="FL15" s="1752"/>
      <c r="FM15" s="1752"/>
      <c r="FN15" s="1752"/>
      <c r="FO15" s="1752"/>
      <c r="FP15" s="1752"/>
      <c r="FQ15" s="1752"/>
      <c r="FR15" s="1752"/>
      <c r="FS15" s="1752"/>
      <c r="FT15" s="1752"/>
      <c r="FU15" s="1752"/>
      <c r="FV15" s="1752"/>
      <c r="FW15" s="1752"/>
      <c r="FX15" s="1752"/>
      <c r="FY15" s="1752"/>
      <c r="FZ15" s="1752"/>
      <c r="GA15" s="1752"/>
      <c r="GB15" s="1752"/>
    </row>
    <row r="16" spans="1:184">
      <c r="A16" s="1751">
        <v>1979</v>
      </c>
      <c r="B16" s="1752">
        <v>0</v>
      </c>
      <c r="C16" s="1752">
        <v>0</v>
      </c>
      <c r="D16" s="1752">
        <v>0</v>
      </c>
      <c r="E16" s="933"/>
      <c r="F16" s="1752">
        <v>0</v>
      </c>
      <c r="G16" s="1752">
        <v>0</v>
      </c>
      <c r="H16" s="1752">
        <v>0</v>
      </c>
      <c r="I16" s="1752">
        <v>0</v>
      </c>
      <c r="J16" s="933"/>
      <c r="K16" s="1752">
        <v>0</v>
      </c>
      <c r="L16" s="1752">
        <v>0</v>
      </c>
      <c r="M16" s="1752">
        <v>0</v>
      </c>
      <c r="N16" s="1752">
        <v>0</v>
      </c>
      <c r="O16" s="1752">
        <v>0</v>
      </c>
      <c r="P16" s="1588">
        <v>51.06884867667064</v>
      </c>
      <c r="Q16" s="1588">
        <v>51.06884867667064</v>
      </c>
      <c r="R16" s="933"/>
      <c r="S16" s="1588">
        <v>25.62965626384587</v>
      </c>
      <c r="T16" s="1588">
        <v>76.50924991028441</v>
      </c>
      <c r="U16" s="1588">
        <v>21.539058034460904</v>
      </c>
      <c r="V16" s="1588">
        <v>1027.3538742862725</v>
      </c>
      <c r="W16" s="1588">
        <v>170.62883468355869</v>
      </c>
      <c r="X16" s="1588">
        <v>240.90924319027602</v>
      </c>
      <c r="Y16" s="1588">
        <v>8.1881425679650306</v>
      </c>
      <c r="Z16" s="1588">
        <v>146.33133765371431</v>
      </c>
      <c r="AA16" s="1588">
        <v>1717.0893965903779</v>
      </c>
      <c r="AB16" s="933"/>
      <c r="AC16" s="1588">
        <v>115.20261519523922</v>
      </c>
      <c r="AD16" s="1752">
        <v>0</v>
      </c>
      <c r="AE16" s="1752">
        <v>0</v>
      </c>
      <c r="AF16" s="1752">
        <v>0</v>
      </c>
      <c r="AG16" s="1588">
        <v>10.755448312112291</v>
      </c>
      <c r="AH16" s="1588">
        <v>125.95806350735151</v>
      </c>
      <c r="AI16" s="1588"/>
      <c r="AJ16" s="1752">
        <v>0</v>
      </c>
      <c r="AK16" s="1752">
        <v>0</v>
      </c>
      <c r="AL16" s="1752">
        <v>0</v>
      </c>
      <c r="AM16" s="1752">
        <v>0</v>
      </c>
      <c r="AN16" s="1752">
        <v>0</v>
      </c>
      <c r="AO16" s="1752">
        <v>0</v>
      </c>
      <c r="AP16" s="1752">
        <v>0</v>
      </c>
      <c r="AQ16" s="1752">
        <v>0</v>
      </c>
      <c r="AR16" s="1588"/>
      <c r="AS16" s="933">
        <v>683.3028355105032</v>
      </c>
      <c r="AT16" s="933">
        <v>1651.0589200999723</v>
      </c>
      <c r="AU16" s="1752">
        <v>3344.8360735666242</v>
      </c>
      <c r="AV16" s="1588">
        <v>743.03161258339389</v>
      </c>
      <c r="AW16" s="1752">
        <v>2603.9882372420589</v>
      </c>
      <c r="AX16" s="1588">
        <v>39.679738553677595</v>
      </c>
      <c r="AY16" s="1588">
        <v>161.0254365681285</v>
      </c>
      <c r="AZ16" s="1752">
        <v>677.96161177850013</v>
      </c>
      <c r="BA16" s="1752">
        <v>0</v>
      </c>
      <c r="BB16" s="1752">
        <v>0</v>
      </c>
      <c r="BC16" s="1752">
        <v>9904.8844659028582</v>
      </c>
      <c r="BD16" s="1588"/>
      <c r="BE16" s="1588">
        <v>106.60068826595567</v>
      </c>
      <c r="BF16" s="1588"/>
      <c r="BG16" s="1752">
        <v>0</v>
      </c>
      <c r="BH16" s="1588">
        <v>422.30929767214712</v>
      </c>
      <c r="BI16" s="1752">
        <v>422.30929767214712</v>
      </c>
      <c r="BJ16" s="1588"/>
      <c r="BK16" s="1752">
        <v>0</v>
      </c>
      <c r="BL16" s="1752">
        <v>0</v>
      </c>
      <c r="BM16" s="1752">
        <v>0</v>
      </c>
      <c r="BN16" s="1752">
        <v>0</v>
      </c>
      <c r="BO16" s="1752"/>
      <c r="BP16" s="1752">
        <v>100.30499001122861</v>
      </c>
      <c r="BQ16" s="1752">
        <v>18.636249468267501</v>
      </c>
      <c r="BR16" s="1752">
        <v>106.08776008291231</v>
      </c>
      <c r="BS16" s="1588">
        <v>3.7599264092884512</v>
      </c>
      <c r="BT16" s="1588">
        <v>228.7889259716969</v>
      </c>
      <c r="BU16" s="1588"/>
      <c r="BV16" s="933">
        <v>914.96646603719296</v>
      </c>
      <c r="BW16" s="1752">
        <v>0</v>
      </c>
      <c r="BX16" s="1752">
        <v>0</v>
      </c>
      <c r="BY16" s="1752">
        <v>0</v>
      </c>
      <c r="BZ16" s="1752">
        <v>0</v>
      </c>
      <c r="CA16" s="1752">
        <v>0</v>
      </c>
      <c r="CB16" s="1752">
        <v>914.96646603719296</v>
      </c>
      <c r="CC16" s="1752"/>
      <c r="CD16" s="1588">
        <v>1566.064689681037</v>
      </c>
      <c r="CE16" s="1588"/>
      <c r="CF16" s="1752">
        <v>0</v>
      </c>
      <c r="CG16" s="933">
        <v>2.9038788588451121</v>
      </c>
      <c r="CH16" s="1752">
        <v>0</v>
      </c>
      <c r="CI16" s="1753">
        <v>52.700482530758656</v>
      </c>
      <c r="CJ16" s="1752">
        <v>0</v>
      </c>
      <c r="CK16" s="1752">
        <v>0</v>
      </c>
      <c r="CL16" s="1752">
        <v>0</v>
      </c>
      <c r="CM16" s="1753">
        <v>96.365614622813624</v>
      </c>
      <c r="CN16" s="1753">
        <v>151.96997601241739</v>
      </c>
      <c r="CP16" s="1752">
        <f t="shared" si="0"/>
        <v>13623.636128636666</v>
      </c>
      <c r="CQ16" s="1752"/>
      <c r="CR16" s="1752"/>
      <c r="CS16" s="1752"/>
      <c r="CT16" s="1752"/>
      <c r="CU16" s="1752"/>
      <c r="CV16" s="1752"/>
      <c r="CW16" s="1752"/>
      <c r="CX16" s="1752"/>
      <c r="CY16" s="1752"/>
      <c r="CZ16" s="1752"/>
      <c r="DA16" s="1752"/>
      <c r="DB16" s="1752"/>
      <c r="DC16" s="1752"/>
      <c r="DD16" s="1752"/>
      <c r="DE16" s="1752"/>
      <c r="DF16" s="1752"/>
      <c r="DG16" s="1752"/>
      <c r="DH16" s="1752"/>
      <c r="DI16" s="1752"/>
      <c r="DJ16" s="1752"/>
      <c r="DK16" s="1752"/>
      <c r="DL16" s="1752"/>
      <c r="DM16" s="1752"/>
      <c r="DN16" s="1752"/>
      <c r="DO16" s="1752"/>
      <c r="DP16" s="1752"/>
      <c r="DQ16" s="1752"/>
      <c r="DR16" s="1752"/>
      <c r="DS16" s="1752"/>
      <c r="DT16" s="1752"/>
      <c r="DU16" s="1752"/>
      <c r="DV16" s="1752"/>
      <c r="DW16" s="1752"/>
      <c r="DX16" s="1752"/>
      <c r="DY16" s="1752"/>
      <c r="DZ16" s="1752"/>
      <c r="EA16" s="1752"/>
      <c r="EB16" s="1752"/>
      <c r="EC16" s="1752"/>
      <c r="ED16" s="1752"/>
      <c r="EE16" s="1752"/>
      <c r="EF16" s="1752"/>
      <c r="EG16" s="1752"/>
      <c r="EH16" s="1752"/>
      <c r="EI16" s="1752"/>
      <c r="EJ16" s="1752"/>
      <c r="EK16" s="1752"/>
      <c r="EL16" s="1752"/>
      <c r="EM16" s="1752"/>
      <c r="EN16" s="1752"/>
      <c r="EO16" s="1752"/>
      <c r="EP16" s="1752"/>
      <c r="EQ16" s="1752"/>
      <c r="ER16" s="1752"/>
      <c r="ES16" s="1752"/>
      <c r="ET16" s="1752"/>
      <c r="EU16" s="1752"/>
      <c r="EV16" s="1752"/>
      <c r="EW16" s="1752"/>
      <c r="EX16" s="1752"/>
      <c r="EY16" s="1752"/>
      <c r="EZ16" s="1752"/>
      <c r="FA16" s="1752"/>
      <c r="FB16" s="1752"/>
      <c r="FC16" s="1752"/>
      <c r="FD16" s="1752"/>
      <c r="FE16" s="1752"/>
      <c r="FF16" s="1752"/>
      <c r="FG16" s="1752"/>
      <c r="FH16" s="1752"/>
      <c r="FI16" s="1752"/>
      <c r="FJ16" s="1752"/>
      <c r="FK16" s="1752"/>
      <c r="FL16" s="1752"/>
      <c r="FM16" s="1752"/>
      <c r="FN16" s="1752"/>
      <c r="FO16" s="1752"/>
      <c r="FP16" s="1752"/>
      <c r="FQ16" s="1752"/>
      <c r="FR16" s="1752"/>
      <c r="FS16" s="1752"/>
      <c r="FT16" s="1752"/>
      <c r="FU16" s="1752"/>
      <c r="FV16" s="1752"/>
      <c r="FW16" s="1752"/>
      <c r="FX16" s="1752"/>
      <c r="FY16" s="1752"/>
      <c r="FZ16" s="1752"/>
      <c r="GA16" s="1752"/>
      <c r="GB16" s="1752"/>
    </row>
    <row r="17" spans="1:184" ht="30" customHeight="1">
      <c r="A17" s="1751">
        <v>1980</v>
      </c>
      <c r="B17" s="1752">
        <v>0</v>
      </c>
      <c r="C17" s="1752">
        <v>0</v>
      </c>
      <c r="D17" s="1752">
        <v>0</v>
      </c>
      <c r="E17" s="933"/>
      <c r="F17" s="1752">
        <v>0</v>
      </c>
      <c r="G17" s="1752">
        <v>0</v>
      </c>
      <c r="H17" s="1752">
        <v>0</v>
      </c>
      <c r="I17" s="1752">
        <v>0</v>
      </c>
      <c r="J17" s="933"/>
      <c r="K17" s="1752">
        <v>0</v>
      </c>
      <c r="L17" s="1752">
        <v>0</v>
      </c>
      <c r="M17" s="1752">
        <v>0</v>
      </c>
      <c r="N17" s="1752">
        <v>0</v>
      </c>
      <c r="O17" s="1752">
        <v>0</v>
      </c>
      <c r="P17" s="1588">
        <v>55.312066967524068</v>
      </c>
      <c r="Q17" s="1588">
        <v>55.312066967524068</v>
      </c>
      <c r="R17" s="933"/>
      <c r="S17" s="1588">
        <v>25.888541680652395</v>
      </c>
      <c r="T17" s="1588">
        <v>80.208670782537112</v>
      </c>
      <c r="U17" s="1588">
        <v>22.580528087616656</v>
      </c>
      <c r="V17" s="1588">
        <v>1038.3173581177293</v>
      </c>
      <c r="W17" s="1588">
        <v>178.36618616546355</v>
      </c>
      <c r="X17" s="1588">
        <v>251.83353157457256</v>
      </c>
      <c r="Y17" s="1588">
        <v>9.498245378839437</v>
      </c>
      <c r="Z17" s="1588">
        <v>147.06667100875811</v>
      </c>
      <c r="AA17" s="1588">
        <v>1753.7597327961691</v>
      </c>
      <c r="AB17" s="933"/>
      <c r="AC17" s="1588">
        <v>125.95310091257481</v>
      </c>
      <c r="AD17" s="1588">
        <v>4.3798304931607159</v>
      </c>
      <c r="AE17" s="1588">
        <v>15.880472247435639</v>
      </c>
      <c r="AF17" s="1588">
        <v>10.166875079966003</v>
      </c>
      <c r="AG17" s="1588">
        <v>11.67124454356094</v>
      </c>
      <c r="AH17" s="1588">
        <v>168.05152327669813</v>
      </c>
      <c r="AI17" s="1588"/>
      <c r="AJ17" s="1752">
        <v>0</v>
      </c>
      <c r="AK17" s="1752">
        <v>7.6408973657559082E-2</v>
      </c>
      <c r="AL17" s="1752">
        <v>0</v>
      </c>
      <c r="AM17" s="1588">
        <v>0.9477334243935126</v>
      </c>
      <c r="AN17" s="1752">
        <v>0</v>
      </c>
      <c r="AO17" s="1588">
        <v>1.59028374892707</v>
      </c>
      <c r="AP17" s="1752">
        <v>0.33076096302704555</v>
      </c>
      <c r="AQ17" s="1588">
        <v>2.945187110005187</v>
      </c>
      <c r="AR17" s="1588"/>
      <c r="AS17" s="933">
        <v>687.9073621744916</v>
      </c>
      <c r="AT17" s="933">
        <v>1662.2546526228832</v>
      </c>
      <c r="AU17" s="1752">
        <v>3367.611804593409</v>
      </c>
      <c r="AV17" s="1588">
        <v>748.08603027036384</v>
      </c>
      <c r="AW17" s="1752">
        <v>2621.6742018067503</v>
      </c>
      <c r="AX17" s="1588">
        <v>39.948694636356265</v>
      </c>
      <c r="AY17" s="1588">
        <v>162.13021038249877</v>
      </c>
      <c r="AZ17" s="1752">
        <v>682.6189544275054</v>
      </c>
      <c r="BA17" s="1752">
        <v>0</v>
      </c>
      <c r="BB17" s="1752">
        <v>0</v>
      </c>
      <c r="BC17" s="1752">
        <v>9972.2319109142591</v>
      </c>
      <c r="BD17" s="1588"/>
      <c r="BE17" s="1588">
        <v>108.11428830218627</v>
      </c>
      <c r="BF17" s="1588"/>
      <c r="BG17" s="1752">
        <v>0</v>
      </c>
      <c r="BH17" s="1588">
        <v>428.33163550272587</v>
      </c>
      <c r="BI17" s="1752">
        <v>428.33163550272587</v>
      </c>
      <c r="BJ17" s="1588"/>
      <c r="BK17" s="1752">
        <v>0</v>
      </c>
      <c r="BL17" s="1752">
        <v>0</v>
      </c>
      <c r="BM17" s="1752">
        <v>0</v>
      </c>
      <c r="BN17" s="1752">
        <v>0</v>
      </c>
      <c r="BO17" s="1752"/>
      <c r="BP17" s="1752">
        <v>101.79743282556602</v>
      </c>
      <c r="BQ17" s="1752">
        <v>18.913539128552657</v>
      </c>
      <c r="BR17" s="1752">
        <v>107.66624501379326</v>
      </c>
      <c r="BS17" s="1588">
        <v>3.8158705368074428</v>
      </c>
      <c r="BT17" s="1588">
        <v>232.19308750471936</v>
      </c>
      <c r="BU17" s="1588"/>
      <c r="BV17" s="933">
        <v>914.9664660371933</v>
      </c>
      <c r="BW17" s="1752">
        <v>0</v>
      </c>
      <c r="BX17" s="1752">
        <v>0</v>
      </c>
      <c r="BY17" s="1752">
        <v>0</v>
      </c>
      <c r="BZ17" s="1752">
        <v>0</v>
      </c>
      <c r="CA17" s="1752">
        <v>0</v>
      </c>
      <c r="CB17" s="1752">
        <v>914.9664660371933</v>
      </c>
      <c r="CC17" s="1752"/>
      <c r="CD17" s="1588">
        <v>1575.4911890446385</v>
      </c>
      <c r="CE17" s="1588"/>
      <c r="CF17" s="1752">
        <v>0</v>
      </c>
      <c r="CG17" s="933">
        <v>2.9332109685304157</v>
      </c>
      <c r="CH17" s="1752">
        <v>0</v>
      </c>
      <c r="CI17" s="1753">
        <v>55.474192137640699</v>
      </c>
      <c r="CJ17" s="1752">
        <v>0</v>
      </c>
      <c r="CK17" s="1752">
        <v>0</v>
      </c>
      <c r="CL17" s="1752">
        <v>0</v>
      </c>
      <c r="CM17" s="1753">
        <v>101.43748907664593</v>
      </c>
      <c r="CN17" s="1753">
        <v>159.84489218281703</v>
      </c>
      <c r="CP17" s="1752">
        <f t="shared" si="0"/>
        <v>13795.750790594297</v>
      </c>
      <c r="CQ17" s="1752"/>
      <c r="CR17" s="1752"/>
      <c r="CS17" s="1752"/>
      <c r="CT17" s="1752"/>
      <c r="CU17" s="1752"/>
      <c r="CV17" s="1752"/>
      <c r="CW17" s="1752"/>
      <c r="CX17" s="1752"/>
      <c r="CY17" s="1752"/>
      <c r="CZ17" s="1752"/>
      <c r="DA17" s="1752"/>
      <c r="DB17" s="1752"/>
      <c r="DC17" s="1752"/>
      <c r="DD17" s="1752"/>
      <c r="DE17" s="1752"/>
      <c r="DF17" s="1752"/>
      <c r="DG17" s="1752"/>
      <c r="DH17" s="1752"/>
      <c r="DI17" s="1752"/>
      <c r="DJ17" s="1752"/>
      <c r="DK17" s="1752"/>
      <c r="DL17" s="1752"/>
      <c r="DM17" s="1752"/>
      <c r="DN17" s="1752"/>
      <c r="DO17" s="1752"/>
      <c r="DP17" s="1752"/>
      <c r="DQ17" s="1752"/>
      <c r="DR17" s="1752"/>
      <c r="DS17" s="1752"/>
      <c r="DT17" s="1752"/>
      <c r="DU17" s="1752"/>
      <c r="DV17" s="1752"/>
      <c r="DW17" s="1752"/>
      <c r="DX17" s="1752"/>
      <c r="DY17" s="1752"/>
      <c r="DZ17" s="1752"/>
      <c r="EA17" s="1752"/>
      <c r="EB17" s="1752"/>
      <c r="EC17" s="1752"/>
      <c r="ED17" s="1752"/>
      <c r="EE17" s="1752"/>
      <c r="EF17" s="1752"/>
      <c r="EG17" s="1752"/>
      <c r="EH17" s="1752"/>
      <c r="EI17" s="1752"/>
      <c r="EJ17" s="1752"/>
      <c r="EK17" s="1752"/>
      <c r="EL17" s="1752"/>
      <c r="EM17" s="1752"/>
      <c r="EN17" s="1752"/>
      <c r="EO17" s="1752"/>
      <c r="EP17" s="1752"/>
      <c r="EQ17" s="1752"/>
      <c r="ER17" s="1752"/>
      <c r="ES17" s="1752"/>
      <c r="ET17" s="1752"/>
      <c r="EU17" s="1752"/>
      <c r="EV17" s="1752"/>
      <c r="EW17" s="1752"/>
      <c r="EX17" s="1752"/>
      <c r="EY17" s="1752"/>
      <c r="EZ17" s="1752"/>
      <c r="FA17" s="1752"/>
      <c r="FB17" s="1752"/>
      <c r="FC17" s="1752"/>
      <c r="FD17" s="1752"/>
      <c r="FE17" s="1752"/>
      <c r="FF17" s="1752"/>
      <c r="FG17" s="1752"/>
      <c r="FH17" s="1752"/>
      <c r="FI17" s="1752"/>
      <c r="FJ17" s="1752"/>
      <c r="FK17" s="1752"/>
      <c r="FL17" s="1752"/>
      <c r="FM17" s="1752"/>
      <c r="FN17" s="1752"/>
      <c r="FO17" s="1752"/>
      <c r="FP17" s="1752"/>
      <c r="FQ17" s="1752"/>
      <c r="FR17" s="1752"/>
      <c r="FS17" s="1752"/>
      <c r="FT17" s="1752"/>
      <c r="FU17" s="1752"/>
      <c r="FV17" s="1752"/>
      <c r="FW17" s="1752"/>
      <c r="FX17" s="1752"/>
      <c r="FY17" s="1752"/>
      <c r="FZ17" s="1752"/>
      <c r="GA17" s="1752"/>
      <c r="GB17" s="1752"/>
    </row>
    <row r="18" spans="1:184">
      <c r="A18" s="1751">
        <v>1981</v>
      </c>
      <c r="B18" s="1752">
        <v>0</v>
      </c>
      <c r="C18" s="1752">
        <v>0</v>
      </c>
      <c r="D18" s="1752">
        <v>0</v>
      </c>
      <c r="E18" s="933"/>
      <c r="F18" s="1752">
        <v>0</v>
      </c>
      <c r="G18" s="1752">
        <v>0</v>
      </c>
      <c r="H18" s="1752">
        <v>0</v>
      </c>
      <c r="I18" s="1752">
        <v>0</v>
      </c>
      <c r="J18" s="933"/>
      <c r="K18" s="1752">
        <v>0</v>
      </c>
      <c r="L18" s="1752">
        <v>0</v>
      </c>
      <c r="M18" s="1752">
        <v>0</v>
      </c>
      <c r="N18" s="1752">
        <v>0</v>
      </c>
      <c r="O18" s="1752">
        <v>0</v>
      </c>
      <c r="P18" s="1588">
        <v>59.327602499171526</v>
      </c>
      <c r="Q18" s="1588">
        <v>59.327602499171526</v>
      </c>
      <c r="R18" s="933"/>
      <c r="S18" s="1588">
        <v>26.150042101669079</v>
      </c>
      <c r="T18" s="1588">
        <v>83.858239458356934</v>
      </c>
      <c r="U18" s="1588">
        <v>23.607963741144541</v>
      </c>
      <c r="V18" s="1588">
        <v>1049.4661129360802</v>
      </c>
      <c r="W18" s="1588">
        <v>185.91335367582059</v>
      </c>
      <c r="X18" s="1588">
        <v>262.48930019623322</v>
      </c>
      <c r="Y18" s="1588">
        <v>11.169084655638896</v>
      </c>
      <c r="Z18" s="1588">
        <v>147.80569950628956</v>
      </c>
      <c r="AA18" s="1588">
        <v>1790.4597962712326</v>
      </c>
      <c r="AB18" s="933"/>
      <c r="AC18" s="1588">
        <v>136.87822253122954</v>
      </c>
      <c r="AD18" s="1588">
        <v>8.7596609863214336</v>
      </c>
      <c r="AE18" s="1588">
        <v>31.760944494871278</v>
      </c>
      <c r="AF18" s="1588">
        <v>20.333750159932006</v>
      </c>
      <c r="AG18" s="1588">
        <v>12.59265639591996</v>
      </c>
      <c r="AH18" s="1588">
        <v>210.32523456827423</v>
      </c>
      <c r="AI18" s="1588"/>
      <c r="AJ18" s="1588">
        <v>1.9298180627933734</v>
      </c>
      <c r="AK18" s="1752">
        <v>0.1528085592203641</v>
      </c>
      <c r="AL18" s="1752">
        <v>1.3894974866078967E-3</v>
      </c>
      <c r="AM18" s="1588">
        <v>1.8861645337742512</v>
      </c>
      <c r="AN18" s="1752">
        <v>4.5679277730062501E-2</v>
      </c>
      <c r="AO18" s="1588">
        <v>3.1758288288057823</v>
      </c>
      <c r="AP18" s="1588">
        <v>0.65827539850445349</v>
      </c>
      <c r="AQ18" s="1588">
        <v>7.8499641583148945</v>
      </c>
      <c r="AR18" s="1588"/>
      <c r="AS18" s="933">
        <v>692.52331215933589</v>
      </c>
      <c r="AT18" s="933">
        <v>1673.4747168813249</v>
      </c>
      <c r="AU18" s="1588">
        <v>3390.4320420587401</v>
      </c>
      <c r="AV18" s="1588">
        <v>753.1502005549363</v>
      </c>
      <c r="AW18" s="1752">
        <v>2639.394228987795</v>
      </c>
      <c r="AX18" s="1588">
        <v>40.218178382095573</v>
      </c>
      <c r="AY18" s="1588">
        <v>163.24394140352885</v>
      </c>
      <c r="AZ18" s="1752">
        <v>687.31382243900703</v>
      </c>
      <c r="BA18" s="1752">
        <v>0</v>
      </c>
      <c r="BB18" s="1752">
        <v>0</v>
      </c>
      <c r="BC18" s="1752">
        <v>10039.750442866765</v>
      </c>
      <c r="BD18" s="1588"/>
      <c r="BE18" s="1588">
        <v>109.64937961682178</v>
      </c>
      <c r="BF18" s="1588"/>
      <c r="BG18" s="1588">
        <v>5.1828403881648182</v>
      </c>
      <c r="BH18" s="1588">
        <v>434.35397333330576</v>
      </c>
      <c r="BI18" s="1752">
        <v>439.53681372147059</v>
      </c>
      <c r="BJ18" s="1588"/>
      <c r="BK18" s="1752">
        <v>0</v>
      </c>
      <c r="BL18" s="1752">
        <v>0</v>
      </c>
      <c r="BM18" s="1752">
        <v>0</v>
      </c>
      <c r="BN18" s="1752">
        <v>0</v>
      </c>
      <c r="BO18" s="1752"/>
      <c r="BP18" s="1752">
        <v>103.28987563990343</v>
      </c>
      <c r="BQ18" s="1752">
        <v>19.190828788837756</v>
      </c>
      <c r="BR18" s="1752">
        <v>109.24472994467463</v>
      </c>
      <c r="BS18" s="1588">
        <v>3.8718146643264602</v>
      </c>
      <c r="BT18" s="1588">
        <v>235.59724903774224</v>
      </c>
      <c r="BU18" s="1588"/>
      <c r="BV18" s="933">
        <v>914.9664660371933</v>
      </c>
      <c r="BW18" s="1752">
        <v>0</v>
      </c>
      <c r="BX18" s="1752">
        <v>0</v>
      </c>
      <c r="BY18" s="1752">
        <v>0</v>
      </c>
      <c r="BZ18" s="1752">
        <v>0</v>
      </c>
      <c r="CA18" s="1752">
        <v>0</v>
      </c>
      <c r="CB18" s="1588">
        <v>914.9664660371933</v>
      </c>
      <c r="CC18" s="1752"/>
      <c r="CD18" s="1588">
        <v>1590.1005287964063</v>
      </c>
      <c r="CE18" s="1588"/>
      <c r="CF18" s="1752">
        <v>0.18468917145335634</v>
      </c>
      <c r="CG18" s="933">
        <v>2.9628393621519344</v>
      </c>
      <c r="CH18" s="1752">
        <v>0</v>
      </c>
      <c r="CI18" s="1753">
        <v>53.313982163433501</v>
      </c>
      <c r="CJ18" s="1752">
        <v>0</v>
      </c>
      <c r="CK18" s="1753">
        <v>1.6551072192624861</v>
      </c>
      <c r="CL18" s="1752">
        <v>0</v>
      </c>
      <c r="CM18" s="1753">
        <v>101.85504185824574</v>
      </c>
      <c r="CN18" s="1753">
        <v>159.97165977454702</v>
      </c>
      <c r="CP18" s="1752">
        <f t="shared" si="0"/>
        <v>13967.434608551532</v>
      </c>
      <c r="CQ18" s="1752"/>
      <c r="CR18" s="1752"/>
      <c r="CS18" s="1752"/>
      <c r="CT18" s="1752"/>
      <c r="CU18" s="1752"/>
      <c r="CV18" s="1752"/>
      <c r="CW18" s="1752"/>
      <c r="CX18" s="1752"/>
      <c r="CY18" s="1752"/>
      <c r="CZ18" s="1752"/>
      <c r="DA18" s="1752"/>
      <c r="DB18" s="1752"/>
      <c r="DC18" s="1752"/>
      <c r="DD18" s="1752"/>
      <c r="DE18" s="1752"/>
      <c r="DF18" s="1752"/>
      <c r="DG18" s="1752"/>
      <c r="DH18" s="1752"/>
      <c r="DI18" s="1752"/>
      <c r="DJ18" s="1752"/>
      <c r="DK18" s="1752"/>
      <c r="DL18" s="1752"/>
      <c r="DM18" s="1752"/>
      <c r="DN18" s="1752"/>
      <c r="DO18" s="1752"/>
      <c r="DP18" s="1752"/>
      <c r="DQ18" s="1752"/>
      <c r="DR18" s="1752"/>
      <c r="DS18" s="1752"/>
      <c r="DT18" s="1752"/>
      <c r="DU18" s="1752"/>
      <c r="DV18" s="1752"/>
      <c r="DW18" s="1752"/>
      <c r="DX18" s="1752"/>
      <c r="DY18" s="1752"/>
      <c r="DZ18" s="1752"/>
      <c r="EA18" s="1752"/>
      <c r="EB18" s="1752"/>
      <c r="EC18" s="1752"/>
      <c r="ED18" s="1752"/>
      <c r="EE18" s="1752"/>
      <c r="EF18" s="1752"/>
      <c r="EG18" s="1752"/>
      <c r="EH18" s="1752"/>
      <c r="EI18" s="1752"/>
      <c r="EJ18" s="1752"/>
      <c r="EK18" s="1752"/>
      <c r="EL18" s="1752"/>
      <c r="EM18" s="1752"/>
      <c r="EN18" s="1752"/>
      <c r="EO18" s="1752"/>
      <c r="EP18" s="1752"/>
      <c r="EQ18" s="1752"/>
      <c r="ER18" s="1752"/>
      <c r="ES18" s="1752"/>
      <c r="ET18" s="1752"/>
      <c r="EU18" s="1752"/>
      <c r="EV18" s="1752"/>
      <c r="EW18" s="1752"/>
      <c r="EX18" s="1752"/>
      <c r="EY18" s="1752"/>
      <c r="EZ18" s="1752"/>
      <c r="FA18" s="1752"/>
      <c r="FB18" s="1752"/>
      <c r="FC18" s="1752"/>
      <c r="FD18" s="1752"/>
      <c r="FE18" s="1752"/>
      <c r="FF18" s="1752"/>
      <c r="FG18" s="1752"/>
      <c r="FH18" s="1752"/>
      <c r="FI18" s="1752"/>
      <c r="FJ18" s="1752"/>
      <c r="FK18" s="1752"/>
      <c r="FL18" s="1752"/>
      <c r="FM18" s="1752"/>
      <c r="FN18" s="1752"/>
      <c r="FO18" s="1752"/>
      <c r="FP18" s="1752"/>
      <c r="FQ18" s="1752"/>
      <c r="FR18" s="1752"/>
      <c r="FS18" s="1752"/>
      <c r="FT18" s="1752"/>
      <c r="FU18" s="1752"/>
      <c r="FV18" s="1752"/>
      <c r="FW18" s="1752"/>
      <c r="FX18" s="1752"/>
      <c r="FY18" s="1752"/>
      <c r="FZ18" s="1752"/>
      <c r="GA18" s="1752"/>
      <c r="GB18" s="1752"/>
    </row>
    <row r="19" spans="1:184">
      <c r="A19" s="1751">
        <v>1982</v>
      </c>
      <c r="B19" s="1752">
        <v>0</v>
      </c>
      <c r="C19" s="1752">
        <v>0</v>
      </c>
      <c r="D19" s="1752">
        <v>0</v>
      </c>
      <c r="E19" s="933"/>
      <c r="F19" s="1752">
        <v>0</v>
      </c>
      <c r="G19" s="1752">
        <v>0</v>
      </c>
      <c r="H19" s="1752">
        <v>0</v>
      </c>
      <c r="I19" s="1752">
        <v>0</v>
      </c>
      <c r="J19" s="933"/>
      <c r="K19" s="1752">
        <v>2.7291594591275116E-4</v>
      </c>
      <c r="L19" s="1752">
        <v>8.7164586967534482E-3</v>
      </c>
      <c r="M19" s="1752">
        <v>0</v>
      </c>
      <c r="N19" s="1752">
        <v>0</v>
      </c>
      <c r="O19" s="1752">
        <v>0</v>
      </c>
      <c r="P19" s="1588">
        <v>63.094977264168435</v>
      </c>
      <c r="Q19" s="1588">
        <v>63.103966638811102</v>
      </c>
      <c r="R19" s="933"/>
      <c r="S19" s="1588">
        <v>26.414183941079877</v>
      </c>
      <c r="T19" s="1588">
        <v>87.45545163835088</v>
      </c>
      <c r="U19" s="1588">
        <v>24.620659984183906</v>
      </c>
      <c r="V19" s="1588">
        <v>1060.8032696200787</v>
      </c>
      <c r="W19" s="1588">
        <v>193.26080546534013</v>
      </c>
      <c r="X19" s="1588">
        <v>272.8630912280293</v>
      </c>
      <c r="Y19" s="1588">
        <v>13.314902232216598</v>
      </c>
      <c r="Z19" s="1588">
        <v>148.54844171486394</v>
      </c>
      <c r="AA19" s="1588">
        <v>1827.280805824143</v>
      </c>
      <c r="AB19" s="933"/>
      <c r="AC19" s="1588">
        <v>147.93033126082872</v>
      </c>
      <c r="AD19" s="1588">
        <v>13.139491479482148</v>
      </c>
      <c r="AE19" s="1588">
        <v>47.641416742306902</v>
      </c>
      <c r="AF19" s="1588">
        <v>30.50062523989801</v>
      </c>
      <c r="AG19" s="1588">
        <v>13.517578796738944</v>
      </c>
      <c r="AH19" s="1588">
        <v>252.72944351925472</v>
      </c>
      <c r="AI19" s="1588"/>
      <c r="AJ19" s="1588">
        <v>5.7837037874662647</v>
      </c>
      <c r="AK19" s="1752">
        <v>0.2291847488182264</v>
      </c>
      <c r="AL19" s="1752">
        <v>2.7748545996899984E-3</v>
      </c>
      <c r="AM19" s="1588">
        <v>2.812336897711111</v>
      </c>
      <c r="AN19" s="1752">
        <v>0.13599862359453105</v>
      </c>
      <c r="AO19" s="1588">
        <v>4.7562374478789948</v>
      </c>
      <c r="AP19" s="1588">
        <v>0.98151150597932668</v>
      </c>
      <c r="AQ19" s="1588">
        <v>14.701747866048143</v>
      </c>
      <c r="AR19" s="1588"/>
      <c r="AS19" s="933">
        <v>697.14434545986887</v>
      </c>
      <c r="AT19" s="933">
        <v>1684.7051487971041</v>
      </c>
      <c r="AU19" s="1588">
        <v>3413.2703046572328</v>
      </c>
      <c r="AV19" s="1588">
        <v>758.21811475994093</v>
      </c>
      <c r="AW19" s="1752">
        <v>2657.1266218668902</v>
      </c>
      <c r="AX19" s="1588">
        <v>40.487847346007172</v>
      </c>
      <c r="AY19" s="1588">
        <v>164.36606194104979</v>
      </c>
      <c r="AZ19" s="1752">
        <v>692.04394781443011</v>
      </c>
      <c r="BA19" s="1752">
        <v>0</v>
      </c>
      <c r="BB19" s="1752">
        <v>0</v>
      </c>
      <c r="BC19" s="1752">
        <v>10107.362392642524</v>
      </c>
      <c r="BD19" s="1588"/>
      <c r="BE19" s="1588">
        <v>111.20626735985982</v>
      </c>
      <c r="BF19" s="1588"/>
      <c r="BG19" s="1588">
        <v>10.365680776329636</v>
      </c>
      <c r="BH19" s="1588">
        <v>440.37631116388457</v>
      </c>
      <c r="BI19" s="1752">
        <v>450.74199194021418</v>
      </c>
      <c r="BJ19" s="1588"/>
      <c r="BK19" s="1752">
        <v>0</v>
      </c>
      <c r="BL19" s="1752">
        <v>0</v>
      </c>
      <c r="BM19" s="1752">
        <v>0</v>
      </c>
      <c r="BN19" s="1752">
        <v>0</v>
      </c>
      <c r="BO19" s="1752"/>
      <c r="BP19" s="1752">
        <v>104.78231845424081</v>
      </c>
      <c r="BQ19" s="1752">
        <v>19.468118449122912</v>
      </c>
      <c r="BR19" s="1752">
        <v>110.82321487555551</v>
      </c>
      <c r="BS19" s="1588">
        <v>3.9277587918454513</v>
      </c>
      <c r="BT19" s="1588">
        <v>239.00141057076468</v>
      </c>
      <c r="BU19" s="1588"/>
      <c r="BV19" s="933">
        <v>914.9664660371933</v>
      </c>
      <c r="BW19" s="1752">
        <v>0</v>
      </c>
      <c r="BX19" s="1752">
        <v>0</v>
      </c>
      <c r="BY19" s="1752">
        <v>0</v>
      </c>
      <c r="BZ19" s="1752">
        <v>0</v>
      </c>
      <c r="CA19" s="1752">
        <v>0</v>
      </c>
      <c r="CB19" s="1588">
        <v>914.9664660371933</v>
      </c>
      <c r="CC19" s="1752"/>
      <c r="CD19" s="1588">
        <v>1604.7098685481722</v>
      </c>
      <c r="CE19" s="1588"/>
      <c r="CF19" s="1752">
        <v>0.36937834290671268</v>
      </c>
      <c r="CG19" s="933">
        <v>2.9927670324767011</v>
      </c>
      <c r="CH19" s="1752">
        <v>0</v>
      </c>
      <c r="CI19" s="1753">
        <v>51.153772189226309</v>
      </c>
      <c r="CJ19" s="1752">
        <v>0</v>
      </c>
      <c r="CK19" s="1753">
        <v>5.1395434703414047</v>
      </c>
      <c r="CL19" s="1752">
        <v>0</v>
      </c>
      <c r="CM19" s="1753">
        <v>102.27259463984552</v>
      </c>
      <c r="CN19" s="1753">
        <v>161.92805567479667</v>
      </c>
      <c r="CP19" s="1752">
        <f t="shared" si="0"/>
        <v>14143.02254807361</v>
      </c>
      <c r="CQ19" s="1752"/>
      <c r="CR19" s="1752"/>
      <c r="CS19" s="1752"/>
      <c r="CT19" s="1752"/>
      <c r="CU19" s="1752"/>
      <c r="CV19" s="1752"/>
      <c r="CW19" s="1752"/>
      <c r="CX19" s="1752"/>
      <c r="CY19" s="1752"/>
      <c r="CZ19" s="1752"/>
      <c r="DA19" s="1752"/>
      <c r="DB19" s="1752"/>
      <c r="DC19" s="1752"/>
      <c r="DD19" s="1752"/>
      <c r="DE19" s="1752"/>
      <c r="DF19" s="1752"/>
      <c r="DG19" s="1752"/>
      <c r="DH19" s="1752"/>
      <c r="DI19" s="1752"/>
      <c r="DJ19" s="1752"/>
      <c r="DK19" s="1752"/>
      <c r="DL19" s="1752"/>
      <c r="DM19" s="1752"/>
      <c r="DN19" s="1752"/>
      <c r="DO19" s="1752"/>
      <c r="DP19" s="1752"/>
      <c r="DQ19" s="1752"/>
      <c r="DR19" s="1752"/>
      <c r="DS19" s="1752"/>
      <c r="DT19" s="1752"/>
      <c r="DU19" s="1752"/>
      <c r="DV19" s="1752"/>
      <c r="DW19" s="1752"/>
      <c r="DX19" s="1752"/>
      <c r="DY19" s="1752"/>
      <c r="DZ19" s="1752"/>
      <c r="EA19" s="1752"/>
      <c r="EB19" s="1752"/>
      <c r="EC19" s="1752"/>
      <c r="ED19" s="1752"/>
      <c r="EE19" s="1752"/>
      <c r="EF19" s="1752"/>
      <c r="EG19" s="1752"/>
      <c r="EH19" s="1752"/>
      <c r="EI19" s="1752"/>
      <c r="EJ19" s="1752"/>
      <c r="EK19" s="1752"/>
      <c r="EL19" s="1752"/>
      <c r="EM19" s="1752"/>
      <c r="EN19" s="1752"/>
      <c r="EO19" s="1752"/>
      <c r="EP19" s="1752"/>
      <c r="EQ19" s="1752"/>
      <c r="ER19" s="1752"/>
      <c r="ES19" s="1752"/>
      <c r="ET19" s="1752"/>
      <c r="EU19" s="1752"/>
      <c r="EV19" s="1752"/>
      <c r="EW19" s="1752"/>
      <c r="EX19" s="1752"/>
      <c r="EY19" s="1752"/>
      <c r="EZ19" s="1752"/>
      <c r="FA19" s="1752"/>
      <c r="FB19" s="1752"/>
      <c r="FC19" s="1752"/>
      <c r="FD19" s="1752"/>
      <c r="FE19" s="1752"/>
      <c r="FF19" s="1752"/>
      <c r="FG19" s="1752"/>
      <c r="FH19" s="1752"/>
      <c r="FI19" s="1752"/>
      <c r="FJ19" s="1752"/>
      <c r="FK19" s="1752"/>
      <c r="FL19" s="1752"/>
      <c r="FM19" s="1752"/>
      <c r="FN19" s="1752"/>
      <c r="FO19" s="1752"/>
      <c r="FP19" s="1752"/>
      <c r="FQ19" s="1752"/>
      <c r="FR19" s="1752"/>
      <c r="FS19" s="1752"/>
      <c r="FT19" s="1752"/>
      <c r="FU19" s="1752"/>
      <c r="FV19" s="1752"/>
      <c r="FW19" s="1752"/>
      <c r="FX19" s="1752"/>
      <c r="FY19" s="1752"/>
      <c r="FZ19" s="1752"/>
      <c r="GA19" s="1752"/>
      <c r="GB19" s="1752"/>
    </row>
    <row r="20" spans="1:184">
      <c r="A20" s="1751">
        <v>1983</v>
      </c>
      <c r="B20" s="1752">
        <v>0</v>
      </c>
      <c r="C20" s="1752">
        <v>0</v>
      </c>
      <c r="D20" s="1752">
        <v>0</v>
      </c>
      <c r="E20" s="933"/>
      <c r="F20" s="1752">
        <v>0</v>
      </c>
      <c r="G20" s="1752">
        <v>0</v>
      </c>
      <c r="H20" s="1752">
        <v>0</v>
      </c>
      <c r="I20" s="1752">
        <v>0</v>
      </c>
      <c r="J20" s="933"/>
      <c r="K20" s="1752">
        <v>2.6896933183106594E-2</v>
      </c>
      <c r="L20" s="1588">
        <v>0.88198131603543672</v>
      </c>
      <c r="M20" s="1752">
        <v>0.48650529113603624</v>
      </c>
      <c r="N20" s="1752">
        <v>0</v>
      </c>
      <c r="O20" s="1752">
        <v>0</v>
      </c>
      <c r="P20" s="1588">
        <v>66.593670861369347</v>
      </c>
      <c r="Q20" s="1588">
        <v>67.989054401723934</v>
      </c>
      <c r="R20" s="933"/>
      <c r="S20" s="1588">
        <v>26.680993879878674</v>
      </c>
      <c r="T20" s="1588">
        <v>90.997803023125883</v>
      </c>
      <c r="U20" s="1588">
        <v>25.617911805874051</v>
      </c>
      <c r="V20" s="1588">
        <v>1072.3320119569335</v>
      </c>
      <c r="W20" s="1588">
        <v>200.39900978473835</v>
      </c>
      <c r="X20" s="1588">
        <v>282.94144684273152</v>
      </c>
      <c r="Y20" s="1588">
        <v>15.835588935565163</v>
      </c>
      <c r="Z20" s="1588">
        <v>149.2949162963456</v>
      </c>
      <c r="AA20" s="1588">
        <v>1864.0996825251925</v>
      </c>
      <c r="AB20" s="933"/>
      <c r="AC20" s="1588">
        <v>159.07044674347969</v>
      </c>
      <c r="AD20" s="1588">
        <v>17.519321972642867</v>
      </c>
      <c r="AE20" s="1588">
        <v>63.521888989742557</v>
      </c>
      <c r="AF20" s="1588">
        <v>40.667500319864011</v>
      </c>
      <c r="AG20" s="1588">
        <v>14.444582690625886</v>
      </c>
      <c r="AH20" s="1588">
        <v>295.223740716355</v>
      </c>
      <c r="AI20" s="1588"/>
      <c r="AJ20" s="1588">
        <v>11.555424050622941</v>
      </c>
      <c r="AK20" s="1752">
        <v>0.3054905781526463</v>
      </c>
      <c r="AL20" s="1752">
        <v>4.1557237719350524E-3</v>
      </c>
      <c r="AM20" s="1588">
        <v>4.7876835713564905</v>
      </c>
      <c r="AN20" s="1752">
        <v>0.26949405512410735</v>
      </c>
      <c r="AO20" s="1588">
        <v>6.3270808166035444</v>
      </c>
      <c r="AP20" s="1588">
        <v>1.2964652860652144</v>
      </c>
      <c r="AQ20" s="1588">
        <v>24.545794081696879</v>
      </c>
      <c r="AR20" s="1588"/>
      <c r="AS20" s="933">
        <v>701.76645814591257</v>
      </c>
      <c r="AT20" s="933">
        <v>1695.9365733076509</v>
      </c>
      <c r="AU20" s="1588">
        <v>3436.1079686782541</v>
      </c>
      <c r="AV20" s="1588">
        <v>763.28557604892956</v>
      </c>
      <c r="AW20" s="1752">
        <v>2674.8564106401773</v>
      </c>
      <c r="AX20" s="1588">
        <v>40.757469355502735</v>
      </c>
      <c r="AY20" s="1588">
        <v>165.49645082110783</v>
      </c>
      <c r="AZ20" s="1752">
        <v>696.80885520796244</v>
      </c>
      <c r="BA20" s="1752">
        <v>0</v>
      </c>
      <c r="BB20" s="1752">
        <v>0</v>
      </c>
      <c r="BC20" s="1752">
        <v>10175.015762205499</v>
      </c>
      <c r="BD20" s="1588"/>
      <c r="BE20" s="1588">
        <v>112.78526101405662</v>
      </c>
      <c r="BF20" s="1588"/>
      <c r="BG20" s="1588">
        <v>15.548521164494453</v>
      </c>
      <c r="BH20" s="1588">
        <v>446.39864899446314</v>
      </c>
      <c r="BI20" s="1752">
        <v>461.94717015895759</v>
      </c>
      <c r="BJ20" s="1588"/>
      <c r="BK20" s="1752">
        <v>0</v>
      </c>
      <c r="BL20" s="1752">
        <v>0</v>
      </c>
      <c r="BM20" s="1752">
        <v>0</v>
      </c>
      <c r="BN20" s="1752">
        <v>0</v>
      </c>
      <c r="BO20" s="1752"/>
      <c r="BP20" s="1752">
        <v>106.27476126857827</v>
      </c>
      <c r="BQ20" s="1752">
        <v>19.745408109408011</v>
      </c>
      <c r="BR20" s="1752">
        <v>112.40169980643645</v>
      </c>
      <c r="BS20" s="1588">
        <v>3.9837029193644677</v>
      </c>
      <c r="BT20" s="1588">
        <v>242.40557210378722</v>
      </c>
      <c r="BU20" s="1588"/>
      <c r="BV20" s="933">
        <v>914.96646603719341</v>
      </c>
      <c r="BW20" s="1752">
        <v>0</v>
      </c>
      <c r="BX20" s="1752">
        <v>0</v>
      </c>
      <c r="BY20" s="1752">
        <v>0</v>
      </c>
      <c r="BZ20" s="1752">
        <v>0</v>
      </c>
      <c r="CA20" s="1752">
        <v>0</v>
      </c>
      <c r="CB20" s="1588">
        <v>914.96646603719341</v>
      </c>
      <c r="CC20" s="1752"/>
      <c r="CD20" s="1588">
        <v>1619.3192082999383</v>
      </c>
      <c r="CE20" s="1588"/>
      <c r="CF20" s="933">
        <v>0.55406751436006918</v>
      </c>
      <c r="CG20" s="933">
        <v>3.0229970025017185</v>
      </c>
      <c r="CH20" s="1752">
        <v>0</v>
      </c>
      <c r="CI20" s="1753">
        <v>48.993562215019118</v>
      </c>
      <c r="CJ20" s="1752">
        <v>0</v>
      </c>
      <c r="CK20" s="1753">
        <v>8.6239797214203229</v>
      </c>
      <c r="CL20" s="1752">
        <v>0</v>
      </c>
      <c r="CM20" s="1753">
        <v>102.69014742144535</v>
      </c>
      <c r="CN20" s="1753">
        <v>163.88475387474659</v>
      </c>
      <c r="CP20" s="1752">
        <f t="shared" si="0"/>
        <v>14322.863257119208</v>
      </c>
      <c r="CQ20" s="1752"/>
      <c r="CR20" s="1752"/>
      <c r="CS20" s="1752"/>
      <c r="CT20" s="1752"/>
      <c r="CU20" s="1752"/>
      <c r="CV20" s="1752"/>
      <c r="CW20" s="1752"/>
      <c r="CX20" s="1752"/>
      <c r="CY20" s="1752"/>
      <c r="CZ20" s="1752"/>
      <c r="DA20" s="1752"/>
      <c r="DB20" s="1752"/>
      <c r="DC20" s="1752"/>
      <c r="DD20" s="1752"/>
      <c r="DE20" s="1752"/>
      <c r="DF20" s="1752"/>
      <c r="DG20" s="1752"/>
      <c r="DH20" s="1752"/>
      <c r="DI20" s="1752"/>
      <c r="DJ20" s="1752"/>
      <c r="DK20" s="1752"/>
      <c r="DL20" s="1752"/>
      <c r="DM20" s="1752"/>
      <c r="DN20" s="1752"/>
      <c r="DO20" s="1752"/>
      <c r="DP20" s="1752"/>
      <c r="DQ20" s="1752"/>
      <c r="DR20" s="1752"/>
      <c r="DS20" s="1752"/>
      <c r="DT20" s="1752"/>
      <c r="DU20" s="1752"/>
      <c r="DV20" s="1752"/>
      <c r="DW20" s="1752"/>
      <c r="DX20" s="1752"/>
      <c r="DY20" s="1752"/>
      <c r="DZ20" s="1752"/>
      <c r="EA20" s="1752"/>
      <c r="EB20" s="1752"/>
      <c r="EC20" s="1752"/>
      <c r="ED20" s="1752"/>
      <c r="EE20" s="1752"/>
      <c r="EF20" s="1752"/>
      <c r="EG20" s="1752"/>
      <c r="EH20" s="1752"/>
      <c r="EI20" s="1752"/>
      <c r="EJ20" s="1752"/>
      <c r="EK20" s="1752"/>
      <c r="EL20" s="1752"/>
      <c r="EM20" s="1752"/>
      <c r="EN20" s="1752"/>
      <c r="EO20" s="1752"/>
      <c r="EP20" s="1752"/>
      <c r="EQ20" s="1752"/>
      <c r="ER20" s="1752"/>
      <c r="ES20" s="1752"/>
      <c r="ET20" s="1752"/>
      <c r="EU20" s="1752"/>
      <c r="EV20" s="1752"/>
      <c r="EW20" s="1752"/>
      <c r="EX20" s="1752"/>
      <c r="EY20" s="1752"/>
      <c r="EZ20" s="1752"/>
      <c r="FA20" s="1752"/>
      <c r="FB20" s="1752"/>
      <c r="FC20" s="1752"/>
      <c r="FD20" s="1752"/>
      <c r="FE20" s="1752"/>
      <c r="FF20" s="1752"/>
      <c r="FG20" s="1752"/>
      <c r="FH20" s="1752"/>
      <c r="FI20" s="1752"/>
      <c r="FJ20" s="1752"/>
      <c r="FK20" s="1752"/>
      <c r="FL20" s="1752"/>
      <c r="FM20" s="1752"/>
      <c r="FN20" s="1752"/>
      <c r="FO20" s="1752"/>
      <c r="FP20" s="1752"/>
      <c r="FQ20" s="1752"/>
      <c r="FR20" s="1752"/>
      <c r="FS20" s="1752"/>
      <c r="FT20" s="1752"/>
      <c r="FU20" s="1752"/>
      <c r="FV20" s="1752"/>
      <c r="FW20" s="1752"/>
      <c r="FX20" s="1752"/>
      <c r="FY20" s="1752"/>
      <c r="FZ20" s="1752"/>
      <c r="GA20" s="1752"/>
      <c r="GB20" s="1752"/>
    </row>
    <row r="21" spans="1:184">
      <c r="A21" s="1751">
        <v>1984</v>
      </c>
      <c r="B21" s="1588">
        <v>10.598918235169753</v>
      </c>
      <c r="C21" s="1752">
        <v>0</v>
      </c>
      <c r="D21" s="1588">
        <v>10.598918235169753</v>
      </c>
      <c r="E21" s="933"/>
      <c r="F21" s="1588">
        <v>6.5168820642935419</v>
      </c>
      <c r="G21" s="1752">
        <v>0</v>
      </c>
      <c r="H21" s="1752">
        <v>0</v>
      </c>
      <c r="I21" s="1588">
        <v>6.5168820642935419</v>
      </c>
      <c r="J21" s="933"/>
      <c r="K21" s="1752">
        <v>8.0034157901659297E-2</v>
      </c>
      <c r="L21" s="1588">
        <v>2.5776072442428495</v>
      </c>
      <c r="M21" s="1588">
        <v>1.4722806744444792</v>
      </c>
      <c r="N21" s="1752">
        <v>0</v>
      </c>
      <c r="O21" s="1752">
        <v>0</v>
      </c>
      <c r="P21" s="1588">
        <v>69.80323046601228</v>
      </c>
      <c r="Q21" s="1588">
        <v>73.933152542601249</v>
      </c>
      <c r="R21" s="933"/>
      <c r="S21" s="1588">
        <v>26.950498868564313</v>
      </c>
      <c r="T21" s="1588">
        <v>94.482789313289715</v>
      </c>
      <c r="U21" s="1588">
        <v>26.599014195354258</v>
      </c>
      <c r="V21" s="1588">
        <v>1084.0555775364028</v>
      </c>
      <c r="W21" s="1588">
        <v>207.31843488472714</v>
      </c>
      <c r="X21" s="1588">
        <v>292.71090921311099</v>
      </c>
      <c r="Y21" s="1588">
        <v>18.793913689001052</v>
      </c>
      <c r="Z21" s="1588">
        <v>150.04514200637755</v>
      </c>
      <c r="AA21" s="1588">
        <v>1900.9562797068277</v>
      </c>
      <c r="AB21" s="933"/>
      <c r="AC21" s="1588">
        <v>170.26858225872792</v>
      </c>
      <c r="AD21" s="1588">
        <v>21.899152465803581</v>
      </c>
      <c r="AE21" s="1588">
        <v>79.402361237178198</v>
      </c>
      <c r="AF21" s="1588">
        <v>50.834375399830023</v>
      </c>
      <c r="AG21" s="1588">
        <v>15.372755815645899</v>
      </c>
      <c r="AH21" s="1588">
        <v>337.77722717718564</v>
      </c>
      <c r="AI21" s="1588"/>
      <c r="AJ21" s="1588">
        <v>19.233371368435169</v>
      </c>
      <c r="AK21" s="1752">
        <v>0.38160687636231794</v>
      </c>
      <c r="AL21" s="1752">
        <v>5.5282353845136582E-3</v>
      </c>
      <c r="AM21" s="1588">
        <v>7.7842536784088336</v>
      </c>
      <c r="AN21" s="1752">
        <v>0.44341246495938186</v>
      </c>
      <c r="AO21" s="1588">
        <v>7.8811854004074791</v>
      </c>
      <c r="AP21" s="1588">
        <v>1.5970571382168604</v>
      </c>
      <c r="AQ21" s="1588">
        <v>37.326415162174548</v>
      </c>
      <c r="AR21" s="1588"/>
      <c r="AS21" s="933">
        <v>706.42035751153742</v>
      </c>
      <c r="AT21" s="933">
        <v>1707.2441435354806</v>
      </c>
      <c r="AU21" s="1588">
        <v>3459.098946277179</v>
      </c>
      <c r="AV21" s="1588">
        <v>768.38708667768765</v>
      </c>
      <c r="AW21" s="1752">
        <v>2692.7055750224808</v>
      </c>
      <c r="AX21" s="1588">
        <v>41.028913016349307</v>
      </c>
      <c r="AY21" s="1588">
        <v>166.63522859959699</v>
      </c>
      <c r="AZ21" s="1752">
        <v>701.6090397959008</v>
      </c>
      <c r="BA21" s="1752">
        <v>0</v>
      </c>
      <c r="BB21" s="1752">
        <v>0</v>
      </c>
      <c r="BC21" s="1752">
        <v>10243.129290436213</v>
      </c>
      <c r="BD21" s="1588"/>
      <c r="BE21" s="1588">
        <v>114.3866744564469</v>
      </c>
      <c r="BF21" s="1588"/>
      <c r="BG21" s="1588">
        <v>20.731361552659273</v>
      </c>
      <c r="BH21" s="1588">
        <v>452.42098682504212</v>
      </c>
      <c r="BI21" s="1752">
        <v>473.1523483777014</v>
      </c>
      <c r="BJ21" s="1588"/>
      <c r="BK21" s="1752">
        <v>0</v>
      </c>
      <c r="BL21" s="1752">
        <v>0</v>
      </c>
      <c r="BM21" s="1752">
        <v>0</v>
      </c>
      <c r="BN21" s="1752">
        <v>0</v>
      </c>
      <c r="BO21" s="1752"/>
      <c r="BP21" s="1752">
        <v>107.7672040829157</v>
      </c>
      <c r="BQ21" s="1752">
        <v>20.022697769693167</v>
      </c>
      <c r="BR21" s="1752">
        <v>113.9801847373174</v>
      </c>
      <c r="BS21" s="1588">
        <v>4.0396470468834593</v>
      </c>
      <c r="BT21" s="1588">
        <v>245.80973363680974</v>
      </c>
      <c r="BU21" s="1588"/>
      <c r="BV21" s="933">
        <v>914.9664660371933</v>
      </c>
      <c r="BW21" s="1752">
        <v>0</v>
      </c>
      <c r="BX21" s="1752">
        <v>0</v>
      </c>
      <c r="BY21" s="1752">
        <v>0</v>
      </c>
      <c r="BZ21" s="1752">
        <v>0</v>
      </c>
      <c r="CA21" s="1752">
        <v>0</v>
      </c>
      <c r="CB21" s="1588">
        <v>914.9664660371933</v>
      </c>
      <c r="CC21" s="1752"/>
      <c r="CD21" s="1588">
        <v>1633.9285480517044</v>
      </c>
      <c r="CE21" s="1588"/>
      <c r="CF21" s="933">
        <v>0.73875668581342535</v>
      </c>
      <c r="CG21" s="933">
        <v>3.0535323257593117</v>
      </c>
      <c r="CH21" s="1752">
        <v>0</v>
      </c>
      <c r="CI21" s="1753">
        <v>46.833352240811934</v>
      </c>
      <c r="CJ21" s="1752">
        <v>0</v>
      </c>
      <c r="CK21" s="1753">
        <v>12.108415972499241</v>
      </c>
      <c r="CL21" s="1752">
        <v>0</v>
      </c>
      <c r="CM21" s="1753">
        <v>103.10770020304514</v>
      </c>
      <c r="CN21" s="1753">
        <v>165.84175742792905</v>
      </c>
      <c r="CP21" s="1752">
        <f t="shared" si="0"/>
        <v>14524.395145260545</v>
      </c>
      <c r="CQ21" s="1752"/>
      <c r="CR21" s="1752"/>
      <c r="CS21" s="1752"/>
      <c r="CT21" s="1752"/>
      <c r="CU21" s="1752"/>
      <c r="CV21" s="1752"/>
      <c r="CW21" s="1752"/>
      <c r="CX21" s="1752"/>
      <c r="CY21" s="1752"/>
      <c r="CZ21" s="1752"/>
      <c r="DA21" s="1752"/>
      <c r="DB21" s="1752"/>
      <c r="DC21" s="1752"/>
      <c r="DD21" s="1752"/>
      <c r="DE21" s="1752"/>
      <c r="DF21" s="1752"/>
      <c r="DG21" s="1752"/>
      <c r="DH21" s="1752"/>
      <c r="DI21" s="1752"/>
      <c r="DJ21" s="1752"/>
      <c r="DK21" s="1752"/>
      <c r="DL21" s="1752"/>
      <c r="DM21" s="1752"/>
      <c r="DN21" s="1752"/>
      <c r="DO21" s="1752"/>
      <c r="DP21" s="1752"/>
      <c r="DQ21" s="1752"/>
      <c r="DR21" s="1752"/>
      <c r="DS21" s="1752"/>
      <c r="DT21" s="1752"/>
      <c r="DU21" s="1752"/>
      <c r="DV21" s="1752"/>
      <c r="DW21" s="1752"/>
      <c r="DX21" s="1752"/>
      <c r="DY21" s="1752"/>
      <c r="DZ21" s="1752"/>
      <c r="EA21" s="1752"/>
      <c r="EB21" s="1752"/>
      <c r="EC21" s="1752"/>
      <c r="ED21" s="1752"/>
      <c r="EE21" s="1752"/>
      <c r="EF21" s="1752"/>
      <c r="EG21" s="1752"/>
      <c r="EH21" s="1752"/>
      <c r="EI21" s="1752"/>
      <c r="EJ21" s="1752"/>
      <c r="EK21" s="1752"/>
      <c r="EL21" s="1752"/>
      <c r="EM21" s="1752"/>
      <c r="EN21" s="1752"/>
      <c r="EO21" s="1752"/>
      <c r="EP21" s="1752"/>
      <c r="EQ21" s="1752"/>
      <c r="ER21" s="1752"/>
      <c r="ES21" s="1752"/>
      <c r="ET21" s="1752"/>
      <c r="EU21" s="1752"/>
      <c r="EV21" s="1752"/>
      <c r="EW21" s="1752"/>
      <c r="EX21" s="1752"/>
      <c r="EY21" s="1752"/>
      <c r="EZ21" s="1752"/>
      <c r="FA21" s="1752"/>
      <c r="FB21" s="1752"/>
      <c r="FC21" s="1752"/>
      <c r="FD21" s="1752"/>
      <c r="FE21" s="1752"/>
      <c r="FF21" s="1752"/>
      <c r="FG21" s="1752"/>
      <c r="FH21" s="1752"/>
      <c r="FI21" s="1752"/>
      <c r="FJ21" s="1752"/>
      <c r="FK21" s="1752"/>
      <c r="FL21" s="1752"/>
      <c r="FM21" s="1752"/>
      <c r="FN21" s="1752"/>
      <c r="FO21" s="1752"/>
      <c r="FP21" s="1752"/>
      <c r="FQ21" s="1752"/>
      <c r="FR21" s="1752"/>
      <c r="FS21" s="1752"/>
      <c r="FT21" s="1752"/>
      <c r="FU21" s="1752"/>
      <c r="FV21" s="1752"/>
      <c r="FW21" s="1752"/>
      <c r="FX21" s="1752"/>
      <c r="FY21" s="1752"/>
      <c r="FZ21" s="1752"/>
      <c r="GA21" s="1752"/>
      <c r="GB21" s="1752"/>
    </row>
    <row r="22" spans="1:184">
      <c r="A22" s="1751">
        <v>1985</v>
      </c>
      <c r="B22" s="1588">
        <v>21.375131007001293</v>
      </c>
      <c r="C22" s="1752">
        <v>0</v>
      </c>
      <c r="D22" s="1588">
        <v>21.375131007001293</v>
      </c>
      <c r="E22" s="933"/>
      <c r="F22" s="1588">
        <v>13.140462215868586</v>
      </c>
      <c r="G22" s="1752">
        <v>0</v>
      </c>
      <c r="H22" s="1752">
        <v>0</v>
      </c>
      <c r="I22" s="1588">
        <v>13.140462215868586</v>
      </c>
      <c r="J22" s="933"/>
      <c r="K22" s="1752">
        <v>0.15909339024931587</v>
      </c>
      <c r="L22" s="1588">
        <v>5.0298577586869113</v>
      </c>
      <c r="M22" s="1588">
        <v>2.9651065481138335</v>
      </c>
      <c r="N22" s="1752">
        <v>0</v>
      </c>
      <c r="O22" s="1752">
        <v>0</v>
      </c>
      <c r="P22" s="1588">
        <v>72.703107270178833</v>
      </c>
      <c r="Q22" s="1588">
        <v>80.857164967228897</v>
      </c>
      <c r="R22" s="933"/>
      <c r="S22" s="1588">
        <v>27.222726129862938</v>
      </c>
      <c r="T22" s="1588">
        <v>97.907906209448896</v>
      </c>
      <c r="U22" s="1588">
        <v>27.563262141763801</v>
      </c>
      <c r="V22" s="1588">
        <v>1095.977258660002</v>
      </c>
      <c r="W22" s="1588">
        <v>214.00954901602097</v>
      </c>
      <c r="X22" s="1588">
        <v>302.15802051193896</v>
      </c>
      <c r="Y22" s="1588">
        <v>22.262455012958188</v>
      </c>
      <c r="Z22" s="1588">
        <v>150.79913769485179</v>
      </c>
      <c r="AA22" s="1588">
        <v>1937.9003153768476</v>
      </c>
      <c r="AB22" s="933"/>
      <c r="AC22" s="1588">
        <v>181.50304623221083</v>
      </c>
      <c r="AD22" s="1588">
        <v>26.278982958964299</v>
      </c>
      <c r="AE22" s="1588">
        <v>95.282833484613803</v>
      </c>
      <c r="AF22" s="1588">
        <v>61.001250479796006</v>
      </c>
      <c r="AG22" s="1588">
        <v>16.301550565906659</v>
      </c>
      <c r="AH22" s="1588">
        <v>380.36766372149157</v>
      </c>
      <c r="AI22" s="1588"/>
      <c r="AJ22" s="1588">
        <v>28.797233133476233</v>
      </c>
      <c r="AK22" s="1752">
        <v>0.45726587083325071</v>
      </c>
      <c r="AL22" s="1752">
        <v>6.8861216199595605E-3</v>
      </c>
      <c r="AM22" s="1588">
        <v>11.765401835746179</v>
      </c>
      <c r="AN22" s="1588">
        <v>0.65333275093421506</v>
      </c>
      <c r="AO22" s="1588">
        <v>9.4077637231783005</v>
      </c>
      <c r="AP22" s="1588">
        <v>1.8753411366642367</v>
      </c>
      <c r="AQ22" s="1588">
        <v>52.963224572452383</v>
      </c>
      <c r="AR22" s="1588"/>
      <c r="AS22" s="933">
        <v>711.08456225142379</v>
      </c>
      <c r="AT22" s="933">
        <v>1718.5736571044765</v>
      </c>
      <c r="AU22" s="1588">
        <v>3482.1300029476379</v>
      </c>
      <c r="AV22" s="1588">
        <v>773.49733082955072</v>
      </c>
      <c r="AW22" s="1752">
        <v>2710.5850585816065</v>
      </c>
      <c r="AX22" s="1588">
        <v>41.300824273293536</v>
      </c>
      <c r="AY22" s="1588">
        <v>167.78303940050614</v>
      </c>
      <c r="AZ22" s="1752">
        <v>706.44709873931947</v>
      </c>
      <c r="BA22" s="1752">
        <v>0</v>
      </c>
      <c r="BB22" s="1752">
        <v>0</v>
      </c>
      <c r="BC22" s="1752">
        <v>10311.401574127814</v>
      </c>
      <c r="BD22" s="1588"/>
      <c r="BE22" s="1588">
        <v>116.01082602073718</v>
      </c>
      <c r="BF22" s="1588"/>
      <c r="BG22" s="1588">
        <v>25.914201940824082</v>
      </c>
      <c r="BH22" s="1588">
        <v>458.44332465562184</v>
      </c>
      <c r="BI22" s="1752">
        <v>484.35752659644589</v>
      </c>
      <c r="BJ22" s="1588"/>
      <c r="BK22" s="1752">
        <v>0</v>
      </c>
      <c r="BL22" s="1752">
        <v>0</v>
      </c>
      <c r="BM22" s="1752">
        <v>0</v>
      </c>
      <c r="BN22" s="1752">
        <v>0</v>
      </c>
      <c r="BO22" s="1752"/>
      <c r="BP22" s="1752">
        <v>109.25964689725386</v>
      </c>
      <c r="BQ22" s="1752">
        <v>20.299987429978319</v>
      </c>
      <c r="BR22" s="1752">
        <v>115.55866966819831</v>
      </c>
      <c r="BS22" s="1588">
        <v>4.0955911744024762</v>
      </c>
      <c r="BT22" s="1588">
        <v>249.21389516983297</v>
      </c>
      <c r="BU22" s="1588"/>
      <c r="BV22" s="933">
        <v>914.9664660371933</v>
      </c>
      <c r="BW22" s="1752">
        <v>0</v>
      </c>
      <c r="BX22" s="1752">
        <v>0</v>
      </c>
      <c r="BY22" s="1752">
        <v>0</v>
      </c>
      <c r="BZ22" s="1752">
        <v>0</v>
      </c>
      <c r="CA22" s="1752">
        <v>0</v>
      </c>
      <c r="CB22" s="1588">
        <v>914.9664660371933</v>
      </c>
      <c r="CC22" s="1752"/>
      <c r="CD22" s="1588">
        <v>1648.5378878034721</v>
      </c>
      <c r="CE22" s="1588"/>
      <c r="CF22" s="933">
        <v>0.92344585726678174</v>
      </c>
      <c r="CG22" s="933">
        <v>3.0843760866255674</v>
      </c>
      <c r="CH22" s="1752">
        <v>0</v>
      </c>
      <c r="CI22" s="1753">
        <v>44.673142266604742</v>
      </c>
      <c r="CJ22" s="1752">
        <v>0</v>
      </c>
      <c r="CK22" s="1753">
        <v>15.592852223578156</v>
      </c>
      <c r="CL22" s="1752">
        <v>0</v>
      </c>
      <c r="CM22" s="1753">
        <v>103.52525298464495</v>
      </c>
      <c r="CN22" s="1753">
        <v>167.79906941872019</v>
      </c>
      <c r="CP22" s="1752">
        <f t="shared" si="0"/>
        <v>14730.353319231635</v>
      </c>
      <c r="CQ22" s="1752"/>
      <c r="CR22" s="1752"/>
      <c r="CS22" s="1752"/>
      <c r="CT22" s="1752"/>
      <c r="CU22" s="1752"/>
      <c r="CV22" s="1752"/>
      <c r="CW22" s="1752"/>
      <c r="CX22" s="1752"/>
      <c r="CY22" s="1752"/>
      <c r="CZ22" s="1752"/>
      <c r="DA22" s="1752"/>
      <c r="DB22" s="1752"/>
      <c r="DC22" s="1752"/>
      <c r="DD22" s="1752"/>
      <c r="DE22" s="1752"/>
      <c r="DF22" s="1752"/>
      <c r="DG22" s="1752"/>
      <c r="DH22" s="1752"/>
      <c r="DI22" s="1752"/>
      <c r="DJ22" s="1752"/>
      <c r="DK22" s="1752"/>
      <c r="DL22" s="1752"/>
      <c r="DM22" s="1752"/>
      <c r="DN22" s="1752"/>
      <c r="DO22" s="1752"/>
      <c r="DP22" s="1752"/>
      <c r="DQ22" s="1752"/>
      <c r="DR22" s="1752"/>
      <c r="DS22" s="1752"/>
      <c r="DT22" s="1752"/>
      <c r="DU22" s="1752"/>
      <c r="DV22" s="1752"/>
      <c r="DW22" s="1752"/>
      <c r="DX22" s="1752"/>
      <c r="DY22" s="1752"/>
      <c r="DZ22" s="1752"/>
      <c r="EA22" s="1752"/>
      <c r="EB22" s="1752"/>
      <c r="EC22" s="1752"/>
      <c r="ED22" s="1752"/>
      <c r="EE22" s="1752"/>
      <c r="EF22" s="1752"/>
      <c r="EG22" s="1752"/>
      <c r="EH22" s="1752"/>
      <c r="EI22" s="1752"/>
      <c r="EJ22" s="1752"/>
      <c r="EK22" s="1752"/>
      <c r="EL22" s="1752"/>
      <c r="EM22" s="1752"/>
      <c r="EN22" s="1752"/>
      <c r="EO22" s="1752"/>
      <c r="EP22" s="1752"/>
      <c r="EQ22" s="1752"/>
      <c r="ER22" s="1752"/>
      <c r="ES22" s="1752"/>
      <c r="ET22" s="1752"/>
      <c r="EU22" s="1752"/>
      <c r="EV22" s="1752"/>
      <c r="EW22" s="1752"/>
      <c r="EX22" s="1752"/>
      <c r="EY22" s="1752"/>
      <c r="EZ22" s="1752"/>
      <c r="FA22" s="1752"/>
      <c r="FB22" s="1752"/>
      <c r="FC22" s="1752"/>
      <c r="FD22" s="1752"/>
      <c r="FE22" s="1752"/>
      <c r="FF22" s="1752"/>
      <c r="FG22" s="1752"/>
      <c r="FH22" s="1752"/>
      <c r="FI22" s="1752"/>
      <c r="FJ22" s="1752"/>
      <c r="FK22" s="1752"/>
      <c r="FL22" s="1752"/>
      <c r="FM22" s="1752"/>
      <c r="FN22" s="1752"/>
      <c r="FO22" s="1752"/>
      <c r="FP22" s="1752"/>
      <c r="FQ22" s="1752"/>
      <c r="FR22" s="1752"/>
      <c r="FS22" s="1752"/>
      <c r="FT22" s="1752"/>
      <c r="FU22" s="1752"/>
      <c r="FV22" s="1752"/>
      <c r="FW22" s="1752"/>
      <c r="FX22" s="1752"/>
      <c r="FY22" s="1752"/>
      <c r="FZ22" s="1752"/>
      <c r="GA22" s="1752"/>
      <c r="GB22" s="1752"/>
    </row>
    <row r="23" spans="1:184">
      <c r="A23" s="1751">
        <v>1986</v>
      </c>
      <c r="B23" s="1588">
        <v>32.215306432447669</v>
      </c>
      <c r="C23" s="1752">
        <v>0</v>
      </c>
      <c r="D23" s="1588">
        <v>32.215306432447669</v>
      </c>
      <c r="E23" s="933"/>
      <c r="F23" s="1588">
        <v>19.801031037701222</v>
      </c>
      <c r="G23" s="1752">
        <v>0</v>
      </c>
      <c r="H23" s="1752">
        <v>0</v>
      </c>
      <c r="I23" s="1588">
        <v>19.801031037701222</v>
      </c>
      <c r="J23" s="933"/>
      <c r="K23" s="1752">
        <v>0.26023249875214854</v>
      </c>
      <c r="L23" s="1588">
        <v>8.0691316743220867</v>
      </c>
      <c r="M23" s="1588">
        <v>4.9807049153015619</v>
      </c>
      <c r="N23" s="1752">
        <v>0</v>
      </c>
      <c r="O23" s="1752">
        <v>0</v>
      </c>
      <c r="P23" s="1588">
        <v>75.272774363087137</v>
      </c>
      <c r="Q23" s="1588">
        <v>88.582843451462935</v>
      </c>
      <c r="R23" s="933"/>
      <c r="S23" s="1588">
        <v>27.497703161477716</v>
      </c>
      <c r="T23" s="1588">
        <v>101.27064941221116</v>
      </c>
      <c r="U23" s="1588">
        <v>28.509950634242024</v>
      </c>
      <c r="V23" s="1588">
        <v>1108.1004032655717</v>
      </c>
      <c r="W23" s="1588">
        <v>220.46282042933467</v>
      </c>
      <c r="X23" s="1588">
        <v>311.26932291198591</v>
      </c>
      <c r="Y23" s="1588">
        <v>26.327068891685062</v>
      </c>
      <c r="Z23" s="1588">
        <v>151.55692230638371</v>
      </c>
      <c r="AA23" s="1588">
        <v>1974.9948410128918</v>
      </c>
      <c r="AB23" s="933"/>
      <c r="AC23" s="1588">
        <v>192.75908425493498</v>
      </c>
      <c r="AD23" s="1588">
        <v>30.658813452125031</v>
      </c>
      <c r="AE23" s="1588">
        <v>111.16330573204942</v>
      </c>
      <c r="AF23" s="1588">
        <v>71.168125559762018</v>
      </c>
      <c r="AG23" s="1588">
        <v>17.230657851894236</v>
      </c>
      <c r="AH23" s="1588">
        <v>422.97998685076567</v>
      </c>
      <c r="AI23" s="1588"/>
      <c r="AJ23" s="1588">
        <v>40.213606076814614</v>
      </c>
      <c r="AK23" s="1588">
        <v>0.53193653025807541</v>
      </c>
      <c r="AL23" s="1752">
        <v>8.2199570087895524E-3</v>
      </c>
      <c r="AM23" s="1588">
        <v>16.679248482019712</v>
      </c>
      <c r="AN23" s="1588">
        <v>0.89319222867438719</v>
      </c>
      <c r="AO23" s="1588">
        <v>10.891805065616206</v>
      </c>
      <c r="AP23" s="1588">
        <v>2.1225874248151193</v>
      </c>
      <c r="AQ23" s="1588">
        <v>71.340595765206899</v>
      </c>
      <c r="AR23" s="1588"/>
      <c r="AS23" s="933">
        <v>715.57932899451498</v>
      </c>
      <c r="AT23" s="933">
        <v>1729.5597079237161</v>
      </c>
      <c r="AU23" s="1588">
        <v>3504.5545104889788</v>
      </c>
      <c r="AV23" s="1588">
        <v>778.46801967774684</v>
      </c>
      <c r="AW23" s="1752">
        <v>2727.9493468808691</v>
      </c>
      <c r="AX23" s="1588">
        <v>41.564369415101645</v>
      </c>
      <c r="AY23" s="1588">
        <v>168.9104247360487</v>
      </c>
      <c r="AZ23" s="1752">
        <v>711.20477994387443</v>
      </c>
      <c r="BA23" s="1752">
        <v>0</v>
      </c>
      <c r="BB23" s="1752">
        <v>0</v>
      </c>
      <c r="BC23" s="1588">
        <v>10377.790488060851</v>
      </c>
      <c r="BD23" s="1588"/>
      <c r="BE23" s="1588">
        <v>117.65803856058537</v>
      </c>
      <c r="BF23" s="1588"/>
      <c r="BG23" s="1588">
        <v>31.097042328988913</v>
      </c>
      <c r="BH23" s="1588">
        <v>464.46566248620047</v>
      </c>
      <c r="BI23" s="1752">
        <v>495.56270481518936</v>
      </c>
      <c r="BJ23" s="1588"/>
      <c r="BK23" s="1752">
        <v>0</v>
      </c>
      <c r="BL23" s="1752">
        <v>0</v>
      </c>
      <c r="BM23" s="1588">
        <v>24.786895217593518</v>
      </c>
      <c r="BN23" s="1752">
        <v>24.786895217593518</v>
      </c>
      <c r="BO23" s="1752"/>
      <c r="BP23" s="1752">
        <v>110.75208971159125</v>
      </c>
      <c r="BQ23" s="1752">
        <v>20.577277090263422</v>
      </c>
      <c r="BR23" s="1752">
        <v>117.13715459907972</v>
      </c>
      <c r="BS23" s="1588">
        <v>4.1515353019214682</v>
      </c>
      <c r="BT23" s="1588">
        <v>252.61805670285588</v>
      </c>
      <c r="BU23" s="1588"/>
      <c r="BV23" s="933">
        <v>914.9664660371933</v>
      </c>
      <c r="BW23" s="1752">
        <v>0</v>
      </c>
      <c r="BX23" s="1752">
        <v>0</v>
      </c>
      <c r="BY23" s="1752">
        <v>0</v>
      </c>
      <c r="BZ23" s="1752">
        <v>0</v>
      </c>
      <c r="CA23" s="1752">
        <v>0</v>
      </c>
      <c r="CB23" s="1588">
        <v>914.9664660371933</v>
      </c>
      <c r="CC23" s="1752"/>
      <c r="CD23" s="1588">
        <v>1687.9341227728321</v>
      </c>
      <c r="CE23" s="1588"/>
      <c r="CF23" s="933">
        <v>1.1668646397262263</v>
      </c>
      <c r="CG23" s="933">
        <v>3.119889463980916</v>
      </c>
      <c r="CH23" s="1752">
        <v>0</v>
      </c>
      <c r="CI23" s="1753">
        <v>42.512932292397551</v>
      </c>
      <c r="CJ23" s="1752">
        <v>0</v>
      </c>
      <c r="CK23" s="1753">
        <v>19.07728847465707</v>
      </c>
      <c r="CL23" s="1752">
        <v>0</v>
      </c>
      <c r="CM23" s="1753">
        <v>103.94280576624475</v>
      </c>
      <c r="CN23" s="1753">
        <v>169.81978063700649</v>
      </c>
      <c r="CP23" s="1752">
        <f t="shared" si="0"/>
        <v>14963.117034581752</v>
      </c>
      <c r="CQ23" s="1752"/>
      <c r="CR23" s="1752"/>
      <c r="CS23" s="1752"/>
      <c r="CT23" s="1752"/>
      <c r="CU23" s="1752"/>
      <c r="CV23" s="1752"/>
      <c r="CW23" s="1752"/>
      <c r="CX23" s="1752"/>
      <c r="CY23" s="1752"/>
      <c r="CZ23" s="1752"/>
      <c r="DA23" s="1752"/>
      <c r="DB23" s="1752"/>
      <c r="DC23" s="1752"/>
      <c r="DD23" s="1752"/>
      <c r="DE23" s="1752"/>
      <c r="DF23" s="1752"/>
      <c r="DG23" s="1752"/>
      <c r="DH23" s="1752"/>
      <c r="DI23" s="1752"/>
      <c r="DJ23" s="1752"/>
      <c r="DK23" s="1752"/>
      <c r="DL23" s="1752"/>
      <c r="DM23" s="1752"/>
      <c r="DN23" s="1752"/>
      <c r="DO23" s="1752"/>
      <c r="DP23" s="1752"/>
      <c r="DQ23" s="1752"/>
      <c r="DR23" s="1752"/>
      <c r="DS23" s="1752"/>
      <c r="DT23" s="1752"/>
      <c r="DU23" s="1752"/>
      <c r="DV23" s="1752"/>
      <c r="DW23" s="1752"/>
      <c r="DX23" s="1752"/>
      <c r="DY23" s="1752"/>
      <c r="DZ23" s="1752"/>
      <c r="EA23" s="1752"/>
      <c r="EB23" s="1752"/>
      <c r="EC23" s="1752"/>
      <c r="ED23" s="1752"/>
      <c r="EE23" s="1752"/>
      <c r="EF23" s="1752"/>
      <c r="EG23" s="1752"/>
      <c r="EH23" s="1752"/>
      <c r="EI23" s="1752"/>
      <c r="EJ23" s="1752"/>
      <c r="EK23" s="1752"/>
      <c r="EL23" s="1752"/>
      <c r="EM23" s="1752"/>
      <c r="EN23" s="1752"/>
      <c r="EO23" s="1752"/>
      <c r="EP23" s="1752"/>
      <c r="EQ23" s="1752"/>
      <c r="ER23" s="1752"/>
      <c r="ES23" s="1752"/>
      <c r="ET23" s="1752"/>
      <c r="EU23" s="1752"/>
      <c r="EV23" s="1752"/>
      <c r="EW23" s="1752"/>
      <c r="EX23" s="1752"/>
      <c r="EY23" s="1752"/>
      <c r="EZ23" s="1752"/>
      <c r="FA23" s="1752"/>
      <c r="FB23" s="1752"/>
      <c r="FC23" s="1752"/>
      <c r="FD23" s="1752"/>
      <c r="FE23" s="1752"/>
      <c r="FF23" s="1752"/>
      <c r="FG23" s="1752"/>
      <c r="FH23" s="1752"/>
      <c r="FI23" s="1752"/>
      <c r="FJ23" s="1752"/>
      <c r="FK23" s="1752"/>
      <c r="FL23" s="1752"/>
      <c r="FM23" s="1752"/>
      <c r="FN23" s="1752"/>
      <c r="FO23" s="1752"/>
      <c r="FP23" s="1752"/>
      <c r="FQ23" s="1752"/>
      <c r="FR23" s="1752"/>
      <c r="FS23" s="1752"/>
      <c r="FT23" s="1752"/>
      <c r="FU23" s="1752"/>
      <c r="FV23" s="1752"/>
      <c r="FW23" s="1752"/>
      <c r="FX23" s="1752"/>
      <c r="FY23" s="1752"/>
      <c r="FZ23" s="1752"/>
      <c r="GA23" s="1752"/>
      <c r="GB23" s="1752"/>
    </row>
    <row r="24" spans="1:184">
      <c r="A24" s="1751">
        <v>1987</v>
      </c>
      <c r="B24" s="1588">
        <v>43.355217330887058</v>
      </c>
      <c r="C24" s="1752">
        <v>0</v>
      </c>
      <c r="D24" s="1588">
        <v>43.355217330887058</v>
      </c>
      <c r="E24" s="933"/>
      <c r="F24" s="1588">
        <v>26.643223714773018</v>
      </c>
      <c r="G24" s="1752">
        <v>0</v>
      </c>
      <c r="H24" s="1752">
        <v>0</v>
      </c>
      <c r="I24" s="1588">
        <v>26.643223714773018</v>
      </c>
      <c r="J24" s="933"/>
      <c r="K24" s="1752">
        <v>0.37401827904356288</v>
      </c>
      <c r="L24" s="1588">
        <v>11.351209891318403</v>
      </c>
      <c r="M24" s="1588">
        <v>7.5331806530930736</v>
      </c>
      <c r="N24" s="1752">
        <v>0</v>
      </c>
      <c r="O24" s="1752">
        <v>0</v>
      </c>
      <c r="P24" s="1588">
        <v>77.491781689610903</v>
      </c>
      <c r="Q24" s="1588">
        <v>96.750190513065931</v>
      </c>
      <c r="R24" s="933"/>
      <c r="S24" s="1588">
        <v>27.775457738866386</v>
      </c>
      <c r="T24" s="1588">
        <v>104.56851462218316</v>
      </c>
      <c r="U24" s="1588">
        <v>29.438374661928243</v>
      </c>
      <c r="V24" s="1588">
        <v>1120.4284158674709</v>
      </c>
      <c r="W24" s="1588">
        <v>226.66871737538003</v>
      </c>
      <c r="X24" s="1588">
        <v>320.03135858602309</v>
      </c>
      <c r="Y24" s="1588">
        <v>30.105110744888719</v>
      </c>
      <c r="Z24" s="1588">
        <v>152.31851488078763</v>
      </c>
      <c r="AA24" s="1588">
        <v>2011.3344644775282</v>
      </c>
      <c r="AB24" s="933"/>
      <c r="AC24" s="1588">
        <v>203.41766807486249</v>
      </c>
      <c r="AD24" s="1588">
        <v>35.038643945286097</v>
      </c>
      <c r="AE24" s="1588">
        <v>127.04377797948511</v>
      </c>
      <c r="AF24" s="1588">
        <v>81.335000639728023</v>
      </c>
      <c r="AG24" s="1588">
        <v>18.100321861110505</v>
      </c>
      <c r="AH24" s="1588">
        <v>464.93541250047224</v>
      </c>
      <c r="AI24" s="1588"/>
      <c r="AJ24" s="1588">
        <v>53.430871339213041</v>
      </c>
      <c r="AK24" s="1588">
        <v>0.6046938921477355</v>
      </c>
      <c r="AL24" s="1752">
        <v>9.5166260571470634E-3</v>
      </c>
      <c r="AM24" s="1588">
        <v>22.45730355922127</v>
      </c>
      <c r="AN24" s="1588">
        <v>1.1558913452795907</v>
      </c>
      <c r="AO24" s="1588">
        <v>12.314075696403048</v>
      </c>
      <c r="AP24" s="1588">
        <v>2.3311516143816422</v>
      </c>
      <c r="AQ24" s="1588">
        <v>92.303504072703461</v>
      </c>
      <c r="AR24" s="1588"/>
      <c r="AS24" s="933">
        <v>719.88091116479438</v>
      </c>
      <c r="AT24" s="933">
        <v>1740.1433251937501</v>
      </c>
      <c r="AU24" s="1588">
        <v>3526.2505276871852</v>
      </c>
      <c r="AV24" s="1588">
        <v>783.2718508678837</v>
      </c>
      <c r="AW24" s="1752">
        <v>2744.7021388276517</v>
      </c>
      <c r="AX24" s="1588">
        <v>41.818078437715442</v>
      </c>
      <c r="AY24" s="1588">
        <v>170.01772137701911</v>
      </c>
      <c r="AZ24" s="1752">
        <v>715.88344683624473</v>
      </c>
      <c r="BA24" s="1752">
        <v>0</v>
      </c>
      <c r="BB24" s="1752">
        <v>0</v>
      </c>
      <c r="BC24" s="1588">
        <v>10441.96800039224</v>
      </c>
      <c r="BD24" s="1588"/>
      <c r="BE24" s="1588">
        <v>119.32863951377827</v>
      </c>
      <c r="BF24" s="1588"/>
      <c r="BG24" s="1588">
        <v>36.279882717153733</v>
      </c>
      <c r="BH24" s="1588">
        <v>470.48800031677922</v>
      </c>
      <c r="BI24" s="1752">
        <v>506.76788303393295</v>
      </c>
      <c r="BJ24" s="1588"/>
      <c r="BK24" s="1752">
        <v>0</v>
      </c>
      <c r="BL24" s="1752">
        <v>0</v>
      </c>
      <c r="BM24" s="1588">
        <v>68.852486715537552</v>
      </c>
      <c r="BN24" s="1752">
        <v>68.852486715537552</v>
      </c>
      <c r="BO24" s="1588"/>
      <c r="BP24" s="1588">
        <v>112.24453252592868</v>
      </c>
      <c r="BQ24" s="1752">
        <v>20.854566750548571</v>
      </c>
      <c r="BR24" s="1752">
        <v>118.7156395299606</v>
      </c>
      <c r="BS24" s="1588">
        <v>4.2074794294404594</v>
      </c>
      <c r="BT24" s="1588">
        <v>256.02221823587831</v>
      </c>
      <c r="BU24" s="1588"/>
      <c r="BV24" s="933">
        <v>914.9664660371933</v>
      </c>
      <c r="BW24" s="1752">
        <v>0</v>
      </c>
      <c r="BX24" s="1588">
        <v>6.9091275258035081</v>
      </c>
      <c r="BY24" s="1752">
        <v>117.20407351690525</v>
      </c>
      <c r="BZ24" s="1752">
        <v>0</v>
      </c>
      <c r="CA24" s="1752">
        <v>0</v>
      </c>
      <c r="CB24" s="1588">
        <v>1039.079667079902</v>
      </c>
      <c r="CC24" s="1752"/>
      <c r="CD24" s="1588">
        <v>1870.7222550652507</v>
      </c>
      <c r="CE24" s="1588"/>
      <c r="CF24" s="933">
        <v>1.410283422185671</v>
      </c>
      <c r="CG24" s="933">
        <v>3.1415042334924617</v>
      </c>
      <c r="CH24" s="1752">
        <v>0</v>
      </c>
      <c r="CI24" s="1753">
        <v>40.395926517674496</v>
      </c>
      <c r="CJ24" s="1752">
        <v>0</v>
      </c>
      <c r="CK24" s="1753">
        <v>22.561724725735999</v>
      </c>
      <c r="CL24" s="1752">
        <v>0</v>
      </c>
      <c r="CM24" s="1753">
        <v>104.36035854784454</v>
      </c>
      <c r="CN24" s="1753">
        <v>171.86979744693315</v>
      </c>
      <c r="CP24" s="1752">
        <f t="shared" si="0"/>
        <v>15339.210705027634</v>
      </c>
      <c r="CQ24" s="1752"/>
      <c r="CR24" s="1752"/>
      <c r="CS24" s="1752"/>
      <c r="CT24" s="1752"/>
      <c r="CU24" s="1752"/>
      <c r="CV24" s="1752"/>
      <c r="CW24" s="1752"/>
      <c r="CX24" s="1752"/>
      <c r="CY24" s="1752"/>
      <c r="CZ24" s="1752"/>
      <c r="DA24" s="1752"/>
      <c r="DB24" s="1752"/>
      <c r="DC24" s="1752"/>
      <c r="DD24" s="1752"/>
      <c r="DE24" s="1752"/>
      <c r="DF24" s="1752"/>
      <c r="DG24" s="1752"/>
      <c r="DH24" s="1752"/>
      <c r="DI24" s="1752"/>
      <c r="DJ24" s="1752"/>
      <c r="DK24" s="1752"/>
      <c r="DL24" s="1752"/>
      <c r="DM24" s="1752"/>
      <c r="DN24" s="1752"/>
      <c r="DO24" s="1752"/>
      <c r="DP24" s="1752"/>
      <c r="DQ24" s="1752"/>
      <c r="DR24" s="1752"/>
      <c r="DS24" s="1752"/>
      <c r="DT24" s="1752"/>
      <c r="DU24" s="1752"/>
      <c r="DV24" s="1752"/>
      <c r="DW24" s="1752"/>
      <c r="DX24" s="1752"/>
      <c r="DY24" s="1752"/>
      <c r="DZ24" s="1752"/>
      <c r="EA24" s="1752"/>
      <c r="EB24" s="1752"/>
      <c r="EC24" s="1752"/>
      <c r="ED24" s="1752"/>
      <c r="EE24" s="1752"/>
      <c r="EF24" s="1752"/>
      <c r="EG24" s="1752"/>
      <c r="EH24" s="1752"/>
      <c r="EI24" s="1752"/>
      <c r="EJ24" s="1752"/>
      <c r="EK24" s="1752"/>
      <c r="EL24" s="1752"/>
      <c r="EM24" s="1752"/>
      <c r="EN24" s="1752"/>
      <c r="EO24" s="1752"/>
      <c r="EP24" s="1752"/>
      <c r="EQ24" s="1752"/>
      <c r="ER24" s="1752"/>
      <c r="ES24" s="1752"/>
      <c r="ET24" s="1752"/>
      <c r="EU24" s="1752"/>
      <c r="EV24" s="1752"/>
      <c r="EW24" s="1752"/>
      <c r="EX24" s="1752"/>
      <c r="EY24" s="1752"/>
      <c r="EZ24" s="1752"/>
      <c r="FA24" s="1752"/>
      <c r="FB24" s="1752"/>
      <c r="FC24" s="1752"/>
      <c r="FD24" s="1752"/>
      <c r="FE24" s="1752"/>
      <c r="FF24" s="1752"/>
      <c r="FG24" s="1752"/>
      <c r="FH24" s="1752"/>
      <c r="FI24" s="1752"/>
      <c r="FJ24" s="1752"/>
      <c r="FK24" s="1752"/>
      <c r="FL24" s="1752"/>
      <c r="FM24" s="1752"/>
      <c r="FN24" s="1752"/>
      <c r="FO24" s="1752"/>
      <c r="FP24" s="1752"/>
      <c r="FQ24" s="1752"/>
      <c r="FR24" s="1752"/>
      <c r="FS24" s="1752"/>
      <c r="FT24" s="1752"/>
      <c r="FU24" s="1752"/>
      <c r="FV24" s="1752"/>
      <c r="FW24" s="1752"/>
      <c r="FX24" s="1752"/>
      <c r="FY24" s="1752"/>
      <c r="FZ24" s="1752"/>
      <c r="GA24" s="1752"/>
      <c r="GB24" s="1752"/>
    </row>
    <row r="25" spans="1:184">
      <c r="A25" s="1751">
        <v>1988</v>
      </c>
      <c r="B25" s="1588">
        <v>54.887734891929988</v>
      </c>
      <c r="C25" s="1752">
        <v>0</v>
      </c>
      <c r="D25" s="1588">
        <v>54.887734891929988</v>
      </c>
      <c r="E25" s="933"/>
      <c r="F25" s="1588">
        <v>33.715410046651634</v>
      </c>
      <c r="G25" s="1752">
        <v>0</v>
      </c>
      <c r="H25" s="1752">
        <v>0</v>
      </c>
      <c r="I25" s="1588">
        <v>33.715410046651634</v>
      </c>
      <c r="J25" s="933"/>
      <c r="K25" s="1752">
        <v>0.49081975203013656</v>
      </c>
      <c r="L25" s="1588">
        <v>14.544479742369612</v>
      </c>
      <c r="M25" s="1588">
        <v>10.58843555209949</v>
      </c>
      <c r="N25" s="1752">
        <v>0</v>
      </c>
      <c r="O25" s="1752">
        <v>0</v>
      </c>
      <c r="P25" s="1588">
        <v>79.339580831193899</v>
      </c>
      <c r="Q25" s="1588">
        <v>104.96331587769315</v>
      </c>
      <c r="R25" s="933"/>
      <c r="S25" s="1588">
        <v>28.056017918046852</v>
      </c>
      <c r="T25" s="1588">
        <v>107.79899753997219</v>
      </c>
      <c r="U25" s="1588">
        <v>30.347829213961681</v>
      </c>
      <c r="V25" s="1588">
        <v>1132.9647585126595</v>
      </c>
      <c r="W25" s="1588">
        <v>232.61770810487181</v>
      </c>
      <c r="X25" s="1588">
        <v>328.43066970682196</v>
      </c>
      <c r="Y25" s="1588">
        <v>33.814762221253126</v>
      </c>
      <c r="Z25" s="1588">
        <v>153.08393455355542</v>
      </c>
      <c r="AA25" s="1588">
        <v>2047.1146777711426</v>
      </c>
      <c r="AB25" s="933"/>
      <c r="AC25" s="1588">
        <v>213.47329434312678</v>
      </c>
      <c r="AD25" s="1588">
        <v>39.418474438446815</v>
      </c>
      <c r="AE25" s="1588">
        <v>142.92425022692069</v>
      </c>
      <c r="AF25" s="1588">
        <v>91.501875719694027</v>
      </c>
      <c r="AG25" s="1588">
        <v>18.91065098591509</v>
      </c>
      <c r="AH25" s="1588">
        <v>506.22854571410346</v>
      </c>
      <c r="AI25" s="1588"/>
      <c r="AJ25" s="1588">
        <v>68.374069822852519</v>
      </c>
      <c r="AK25" s="1588">
        <v>0.67413351011998679</v>
      </c>
      <c r="AL25" s="1752">
        <v>1.0759323448784172E-2</v>
      </c>
      <c r="AM25" s="1588">
        <v>29.014307457786444</v>
      </c>
      <c r="AN25" s="1588">
        <v>1.4343305478495174</v>
      </c>
      <c r="AO25" s="1588">
        <v>13.652052573321024</v>
      </c>
      <c r="AP25" s="1588">
        <v>2.4965320958951653</v>
      </c>
      <c r="AQ25" s="1588">
        <v>115.65618533127345</v>
      </c>
      <c r="AR25" s="1588"/>
      <c r="AS25" s="933">
        <v>724.00622940140204</v>
      </c>
      <c r="AT25" s="933">
        <v>1750.3720320852437</v>
      </c>
      <c r="AU25" s="1588">
        <v>3547.3237257282472</v>
      </c>
      <c r="AV25" s="1588">
        <v>787.93223918492447</v>
      </c>
      <c r="AW25" s="1752">
        <v>2760.9244727949003</v>
      </c>
      <c r="AX25" s="1588">
        <v>42.06315364793371</v>
      </c>
      <c r="AY25" s="1588">
        <v>171.10263237061045</v>
      </c>
      <c r="AZ25" s="1752">
        <v>720.47388963033848</v>
      </c>
      <c r="BA25" s="1752">
        <v>0</v>
      </c>
      <c r="BB25" s="1752">
        <v>0</v>
      </c>
      <c r="BC25" s="1588">
        <v>10504.198374843601</v>
      </c>
      <c r="BD25" s="1588"/>
      <c r="BE25" s="1588">
        <v>121.02296096732081</v>
      </c>
      <c r="BF25" s="1588"/>
      <c r="BG25" s="1588">
        <v>41.462723105318545</v>
      </c>
      <c r="BH25" s="1588">
        <v>476.51033814735791</v>
      </c>
      <c r="BI25" s="1752">
        <v>517.97306125267642</v>
      </c>
      <c r="BJ25" s="1588"/>
      <c r="BK25" s="1752">
        <v>0</v>
      </c>
      <c r="BL25" s="1752">
        <v>0</v>
      </c>
      <c r="BM25" s="1588">
        <v>112.87292904186486</v>
      </c>
      <c r="BN25" s="1752">
        <v>112.87292904186486</v>
      </c>
      <c r="BO25" s="1588"/>
      <c r="BP25" s="1588">
        <v>113.73697534026607</v>
      </c>
      <c r="BQ25" s="1752">
        <v>21.131856410833677</v>
      </c>
      <c r="BR25" s="1752">
        <v>120.29412446084152</v>
      </c>
      <c r="BS25" s="1588">
        <v>4.2634235569594754</v>
      </c>
      <c r="BT25" s="1588">
        <v>259.42637976890074</v>
      </c>
      <c r="BU25" s="1588"/>
      <c r="BV25" s="933">
        <v>914.9664660371933</v>
      </c>
      <c r="BW25" s="1752">
        <v>0</v>
      </c>
      <c r="BX25" s="1588">
        <v>13.81825505160702</v>
      </c>
      <c r="BY25" s="1752">
        <v>234.40814703381051</v>
      </c>
      <c r="BZ25" s="1752">
        <v>0</v>
      </c>
      <c r="CA25" s="1752">
        <v>0</v>
      </c>
      <c r="CB25" s="1588">
        <v>1163.1928681226109</v>
      </c>
      <c r="CC25" s="1752"/>
      <c r="CD25" s="1588">
        <v>2053.4652381860528</v>
      </c>
      <c r="CE25" s="1588"/>
      <c r="CF25" s="933">
        <v>1.6537022046451157</v>
      </c>
      <c r="CG25" s="933">
        <v>3.184524060934022</v>
      </c>
      <c r="CH25" s="1752">
        <v>0</v>
      </c>
      <c r="CI25" s="1753">
        <v>38.278920742951449</v>
      </c>
      <c r="CJ25" s="1752">
        <v>0</v>
      </c>
      <c r="CK25" s="1753">
        <v>26.04616097681491</v>
      </c>
      <c r="CL25" s="1752">
        <v>0</v>
      </c>
      <c r="CM25" s="1753">
        <v>104.77791132944435</v>
      </c>
      <c r="CN25" s="1753">
        <v>173.94121931478986</v>
      </c>
      <c r="CP25" s="1752">
        <f t="shared" si="0"/>
        <v>15715.193662944557</v>
      </c>
      <c r="CQ25" s="1752"/>
      <c r="CR25" s="1752"/>
      <c r="CS25" s="1752"/>
      <c r="CT25" s="1752"/>
      <c r="CU25" s="1752"/>
      <c r="CV25" s="1752"/>
      <c r="CW25" s="1752"/>
      <c r="CX25" s="1752"/>
      <c r="CY25" s="1752"/>
      <c r="CZ25" s="1752"/>
      <c r="DA25" s="1752"/>
      <c r="DB25" s="1752"/>
      <c r="DC25" s="1752"/>
      <c r="DD25" s="1752"/>
      <c r="DE25" s="1752"/>
      <c r="DF25" s="1752"/>
      <c r="DG25" s="1752"/>
      <c r="DH25" s="1752"/>
      <c r="DI25" s="1752"/>
      <c r="DJ25" s="1752"/>
      <c r="DK25" s="1752"/>
      <c r="DL25" s="1752"/>
      <c r="DM25" s="1752"/>
      <c r="DN25" s="1752"/>
      <c r="DO25" s="1752"/>
      <c r="DP25" s="1752"/>
      <c r="DQ25" s="1752"/>
      <c r="DR25" s="1752"/>
      <c r="DS25" s="1752"/>
      <c r="DT25" s="1752"/>
      <c r="DU25" s="1752"/>
      <c r="DV25" s="1752"/>
      <c r="DW25" s="1752"/>
      <c r="DX25" s="1752"/>
      <c r="DY25" s="1752"/>
      <c r="DZ25" s="1752"/>
      <c r="EA25" s="1752"/>
      <c r="EB25" s="1752"/>
      <c r="EC25" s="1752"/>
      <c r="ED25" s="1752"/>
      <c r="EE25" s="1752"/>
      <c r="EF25" s="1752"/>
      <c r="EG25" s="1752"/>
      <c r="EH25" s="1752"/>
      <c r="EI25" s="1752"/>
      <c r="EJ25" s="1752"/>
      <c r="EK25" s="1752"/>
      <c r="EL25" s="1752"/>
      <c r="EM25" s="1752"/>
      <c r="EN25" s="1752"/>
      <c r="EO25" s="1752"/>
      <c r="EP25" s="1752"/>
      <c r="EQ25" s="1752"/>
      <c r="ER25" s="1752"/>
      <c r="ES25" s="1752"/>
      <c r="ET25" s="1752"/>
      <c r="EU25" s="1752"/>
      <c r="EV25" s="1752"/>
      <c r="EW25" s="1752"/>
      <c r="EX25" s="1752"/>
      <c r="EY25" s="1752"/>
      <c r="EZ25" s="1752"/>
      <c r="FA25" s="1752"/>
      <c r="FB25" s="1752"/>
      <c r="FC25" s="1752"/>
      <c r="FD25" s="1752"/>
      <c r="FE25" s="1752"/>
      <c r="FF25" s="1752"/>
      <c r="FG25" s="1752"/>
      <c r="FH25" s="1752"/>
      <c r="FI25" s="1752"/>
      <c r="FJ25" s="1752"/>
      <c r="FK25" s="1752"/>
      <c r="FL25" s="1752"/>
      <c r="FM25" s="1752"/>
      <c r="FN25" s="1752"/>
      <c r="FO25" s="1752"/>
      <c r="FP25" s="1752"/>
      <c r="FQ25" s="1752"/>
      <c r="FR25" s="1752"/>
      <c r="FS25" s="1752"/>
      <c r="FT25" s="1752"/>
      <c r="FU25" s="1752"/>
      <c r="FV25" s="1752"/>
      <c r="FW25" s="1752"/>
      <c r="FX25" s="1752"/>
      <c r="FY25" s="1752"/>
      <c r="FZ25" s="1752"/>
      <c r="GA25" s="1752"/>
      <c r="GB25" s="1752"/>
    </row>
    <row r="26" spans="1:184">
      <c r="A26" s="1751">
        <v>1989</v>
      </c>
      <c r="B26" s="1588">
        <v>66.589381580017886</v>
      </c>
      <c r="C26" s="1752">
        <v>0</v>
      </c>
      <c r="D26" s="1588">
        <v>66.589381580017886</v>
      </c>
      <c r="E26" s="933"/>
      <c r="F26" s="1588">
        <v>40.993405133553232</v>
      </c>
      <c r="G26" s="1752">
        <v>0</v>
      </c>
      <c r="H26" s="1752">
        <v>0</v>
      </c>
      <c r="I26" s="1588">
        <v>40.993405133553232</v>
      </c>
      <c r="J26" s="933"/>
      <c r="K26" s="1588">
        <v>0.60620395685303974</v>
      </c>
      <c r="L26" s="1588">
        <v>17.507237129507885</v>
      </c>
      <c r="M26" s="1588">
        <v>14.018156439572628</v>
      </c>
      <c r="N26" s="1752">
        <v>0</v>
      </c>
      <c r="O26" s="1752">
        <v>0</v>
      </c>
      <c r="P26" s="1588">
        <v>80.795746975913886</v>
      </c>
      <c r="Q26" s="1588">
        <v>112.92734450184746</v>
      </c>
      <c r="R26" s="933"/>
      <c r="S26" s="1588">
        <v>28.339412038431156</v>
      </c>
      <c r="T26" s="1588">
        <v>110.95959386618533</v>
      </c>
      <c r="U26" s="1588">
        <v>31.237609279481742</v>
      </c>
      <c r="V26" s="1588">
        <v>1145.7129517529336</v>
      </c>
      <c r="W26" s="1588">
        <v>238.300260868523</v>
      </c>
      <c r="X26" s="1588">
        <v>336.45379844715302</v>
      </c>
      <c r="Y26" s="1588">
        <v>37.929480566688333</v>
      </c>
      <c r="Z26" s="1588">
        <v>153.8532005563371</v>
      </c>
      <c r="AA26" s="1588">
        <v>2082.7863073757335</v>
      </c>
      <c r="AB26" s="933"/>
      <c r="AC26" s="1588">
        <v>222.92334008184667</v>
      </c>
      <c r="AD26" s="1588">
        <v>43.798304931607532</v>
      </c>
      <c r="AE26" s="1588">
        <v>158.8047224743564</v>
      </c>
      <c r="AF26" s="1588">
        <v>101.66875079966</v>
      </c>
      <c r="AG26" s="1588">
        <v>19.662303362598674</v>
      </c>
      <c r="AH26" s="1588">
        <v>546.85742165006923</v>
      </c>
      <c r="AI26" s="1588"/>
      <c r="AJ26" s="1588">
        <v>83.397056144256666</v>
      </c>
      <c r="AK26" s="1588">
        <v>0.73841979865926388</v>
      </c>
      <c r="AL26" s="1752">
        <v>1.1928369858817171E-2</v>
      </c>
      <c r="AM26" s="1588">
        <v>36.249581615296371</v>
      </c>
      <c r="AN26" s="1588">
        <v>1.7114841253547335</v>
      </c>
      <c r="AO26" s="1588">
        <v>14.881934526700794</v>
      </c>
      <c r="AP26" s="1588">
        <v>2.6187288693556874</v>
      </c>
      <c r="AQ26" s="1588">
        <v>139.60913344948233</v>
      </c>
      <c r="AR26" s="1588"/>
      <c r="AS26" s="933">
        <v>727.95006826522751</v>
      </c>
      <c r="AT26" s="933">
        <v>1760.2315454226812</v>
      </c>
      <c r="AU26" s="1588">
        <v>3567.744850213192</v>
      </c>
      <c r="AV26" s="1588">
        <v>792.44332969615027</v>
      </c>
      <c r="AW26" s="1752">
        <v>2776.5990614322859</v>
      </c>
      <c r="AX26" s="1588">
        <v>42.2993790161403</v>
      </c>
      <c r="AY26" s="1588">
        <v>172.16598324832492</v>
      </c>
      <c r="AZ26" s="1752">
        <v>724.98085248529333</v>
      </c>
      <c r="BA26" s="1752">
        <v>0</v>
      </c>
      <c r="BB26" s="1752">
        <v>0</v>
      </c>
      <c r="BC26" s="1588">
        <v>10564.415069779297</v>
      </c>
      <c r="BD26" s="1588"/>
      <c r="BE26" s="1588">
        <v>122.74133972344906</v>
      </c>
      <c r="BF26" s="1588"/>
      <c r="BG26" s="1588">
        <v>46.645563493483372</v>
      </c>
      <c r="BH26" s="1588">
        <v>482.53267597793683</v>
      </c>
      <c r="BI26" s="1752">
        <v>529.17823947142017</v>
      </c>
      <c r="BJ26" s="1588"/>
      <c r="BK26" s="1752">
        <v>0</v>
      </c>
      <c r="BL26" s="1752">
        <v>0</v>
      </c>
      <c r="BM26" s="1588">
        <v>156.76795700259004</v>
      </c>
      <c r="BN26" s="1752">
        <v>156.76795700259004</v>
      </c>
      <c r="BO26" s="1588"/>
      <c r="BP26" s="1588">
        <v>115.22941815460354</v>
      </c>
      <c r="BQ26" s="1752">
        <v>21.409146071118826</v>
      </c>
      <c r="BR26" s="1752">
        <v>121.87260939172248</v>
      </c>
      <c r="BS26" s="1588">
        <v>4.3193676844784674</v>
      </c>
      <c r="BT26" s="1588">
        <v>262.83054130192329</v>
      </c>
      <c r="BU26" s="1588"/>
      <c r="BV26" s="933">
        <v>914.9664660371933</v>
      </c>
      <c r="BW26" s="1752">
        <v>0</v>
      </c>
      <c r="BX26" s="1588">
        <v>20.72738257741053</v>
      </c>
      <c r="BY26" s="1752">
        <v>351.61222055071579</v>
      </c>
      <c r="BZ26" s="1752">
        <v>0</v>
      </c>
      <c r="CA26" s="1752">
        <v>0</v>
      </c>
      <c r="CB26" s="1588">
        <v>1287.3060691653195</v>
      </c>
      <c r="CC26" s="1752"/>
      <c r="CD26" s="1588">
        <v>2236.0828069412532</v>
      </c>
      <c r="CE26" s="1588"/>
      <c r="CF26" s="933">
        <v>1.8971209871045598</v>
      </c>
      <c r="CG26" s="933">
        <v>3.2139580492853721</v>
      </c>
      <c r="CH26" s="1752">
        <v>0</v>
      </c>
      <c r="CI26" s="1753">
        <v>36.118710768744251</v>
      </c>
      <c r="CJ26" s="1752">
        <v>0</v>
      </c>
      <c r="CK26" s="1753">
        <v>29.530597227893828</v>
      </c>
      <c r="CL26" s="1752">
        <v>0</v>
      </c>
      <c r="CM26" s="1753">
        <v>105.19546411104417</v>
      </c>
      <c r="CN26" s="1753">
        <v>175.9558511440722</v>
      </c>
      <c r="CP26" s="1752">
        <f t="shared" si="0"/>
        <v>16088.958061278774</v>
      </c>
      <c r="CQ26" s="1752"/>
      <c r="CR26" s="1752"/>
      <c r="CS26" s="1752"/>
      <c r="CT26" s="1752"/>
      <c r="CU26" s="1752"/>
      <c r="CV26" s="1752"/>
      <c r="CW26" s="1752"/>
      <c r="CX26" s="1752"/>
      <c r="CY26" s="1752"/>
      <c r="CZ26" s="1752"/>
      <c r="DA26" s="1752"/>
      <c r="DB26" s="1752"/>
      <c r="DC26" s="1752"/>
      <c r="DD26" s="1752"/>
      <c r="DE26" s="1752"/>
      <c r="DF26" s="1752"/>
      <c r="DG26" s="1752"/>
      <c r="DH26" s="1752"/>
      <c r="DI26" s="1752"/>
      <c r="DJ26" s="1752"/>
      <c r="DK26" s="1752"/>
      <c r="DL26" s="1752"/>
      <c r="DM26" s="1752"/>
      <c r="DN26" s="1752"/>
      <c r="DO26" s="1752"/>
      <c r="DP26" s="1752"/>
      <c r="DQ26" s="1752"/>
      <c r="DR26" s="1752"/>
      <c r="DS26" s="1752"/>
      <c r="DT26" s="1752"/>
      <c r="DU26" s="1752"/>
      <c r="DV26" s="1752"/>
      <c r="DW26" s="1752"/>
      <c r="DX26" s="1752"/>
      <c r="DY26" s="1752"/>
      <c r="DZ26" s="1752"/>
      <c r="EA26" s="1752"/>
      <c r="EB26" s="1752"/>
      <c r="EC26" s="1752"/>
      <c r="ED26" s="1752"/>
      <c r="EE26" s="1752"/>
      <c r="EF26" s="1752"/>
      <c r="EG26" s="1752"/>
      <c r="EH26" s="1752"/>
      <c r="EI26" s="1752"/>
      <c r="EJ26" s="1752"/>
      <c r="EK26" s="1752"/>
      <c r="EL26" s="1752"/>
      <c r="EM26" s="1752"/>
      <c r="EN26" s="1752"/>
      <c r="EO26" s="1752"/>
      <c r="EP26" s="1752"/>
      <c r="EQ26" s="1752"/>
      <c r="ER26" s="1752"/>
      <c r="ES26" s="1752"/>
      <c r="ET26" s="1752"/>
      <c r="EU26" s="1752"/>
      <c r="EV26" s="1752"/>
      <c r="EW26" s="1752"/>
      <c r="EX26" s="1752"/>
      <c r="EY26" s="1752"/>
      <c r="EZ26" s="1752"/>
      <c r="FA26" s="1752"/>
      <c r="FB26" s="1752"/>
      <c r="FC26" s="1752"/>
      <c r="FD26" s="1752"/>
      <c r="FE26" s="1752"/>
      <c r="FF26" s="1752"/>
      <c r="FG26" s="1752"/>
      <c r="FH26" s="1752"/>
      <c r="FI26" s="1752"/>
      <c r="FJ26" s="1752"/>
      <c r="FK26" s="1752"/>
      <c r="FL26" s="1752"/>
      <c r="FM26" s="1752"/>
      <c r="FN26" s="1752"/>
      <c r="FO26" s="1752"/>
      <c r="FP26" s="1752"/>
      <c r="FQ26" s="1752"/>
      <c r="FR26" s="1752"/>
      <c r="FS26" s="1752"/>
      <c r="FT26" s="1752"/>
      <c r="FU26" s="1752"/>
      <c r="FV26" s="1752"/>
      <c r="FW26" s="1752"/>
      <c r="FX26" s="1752"/>
      <c r="FY26" s="1752"/>
      <c r="FZ26" s="1752"/>
      <c r="GA26" s="1752"/>
      <c r="GB26" s="1752"/>
    </row>
    <row r="27" spans="1:184" ht="30" customHeight="1">
      <c r="A27" s="1751">
        <v>1990</v>
      </c>
      <c r="B27" s="1588">
        <v>76.781287716745169</v>
      </c>
      <c r="C27" s="1588">
        <v>0.59141040737298234</v>
      </c>
      <c r="D27" s="1588">
        <v>77.372698124118145</v>
      </c>
      <c r="E27" s="933"/>
      <c r="F27" s="1588">
        <v>47.479103097359321</v>
      </c>
      <c r="G27" s="1752">
        <v>0</v>
      </c>
      <c r="H27" s="1752">
        <v>0</v>
      </c>
      <c r="I27" s="1588">
        <v>47.479103097359321</v>
      </c>
      <c r="J27" s="933"/>
      <c r="K27" s="1588">
        <v>0.71864548018322327</v>
      </c>
      <c r="L27" s="1588">
        <v>20.173476282569347</v>
      </c>
      <c r="M27" s="1588">
        <v>17.697127894641209</v>
      </c>
      <c r="N27" s="1752">
        <v>0</v>
      </c>
      <c r="O27" s="1752">
        <v>0</v>
      </c>
      <c r="P27" s="1588">
        <v>81.839703302830884</v>
      </c>
      <c r="Q27" s="1588">
        <v>120.42895296022466</v>
      </c>
      <c r="R27" s="933"/>
      <c r="S27" s="1588">
        <v>28.625668725688044</v>
      </c>
      <c r="T27" s="1588">
        <v>114.04779930142979</v>
      </c>
      <c r="U27" s="1588">
        <v>32.107009847627658</v>
      </c>
      <c r="V27" s="1588">
        <v>1158.6765756336019</v>
      </c>
      <c r="W27" s="1588">
        <v>243.7068439170485</v>
      </c>
      <c r="X27" s="1588">
        <v>344.08728697978728</v>
      </c>
      <c r="Y27" s="1588">
        <v>41.794754842183501</v>
      </c>
      <c r="Z27" s="1588">
        <v>154.62633221742425</v>
      </c>
      <c r="AA27" s="1588">
        <v>2117.6722714647913</v>
      </c>
      <c r="AB27" s="933"/>
      <c r="AC27" s="1588">
        <v>234.90184869053908</v>
      </c>
      <c r="AD27" s="1588">
        <v>48.705705915989874</v>
      </c>
      <c r="AE27" s="1588">
        <v>176.59806978796036</v>
      </c>
      <c r="AF27" s="1588">
        <v>113.06027219607644</v>
      </c>
      <c r="AG27" s="1588">
        <v>21.09016875191984</v>
      </c>
      <c r="AH27" s="1588">
        <v>594.35606534248552</v>
      </c>
      <c r="AI27" s="1588"/>
      <c r="AJ27" s="1588">
        <v>95.671511552899929</v>
      </c>
      <c r="AK27" s="1588">
        <v>0.79553607666667014</v>
      </c>
      <c r="AL27" s="1752">
        <v>1.3002969208900808E-2</v>
      </c>
      <c r="AM27" s="1588">
        <v>44.050549503927826</v>
      </c>
      <c r="AN27" s="1588">
        <v>1.9365875226473923</v>
      </c>
      <c r="AO27" s="1588">
        <v>15.981556041857969</v>
      </c>
      <c r="AP27" s="1588">
        <v>2.7022435442318509</v>
      </c>
      <c r="AQ27" s="1588">
        <v>161.15098721144051</v>
      </c>
      <c r="AR27" s="1588"/>
      <c r="AS27" s="933">
        <v>731.77213651316777</v>
      </c>
      <c r="AT27" s="933">
        <v>1769.8561272849979</v>
      </c>
      <c r="AU27" s="1588">
        <v>3587.770555413244</v>
      </c>
      <c r="AV27" s="1588">
        <v>796.86255251004934</v>
      </c>
      <c r="AW27" s="1752">
        <v>2791.9293482589642</v>
      </c>
      <c r="AX27" s="1588">
        <v>42.529908048331762</v>
      </c>
      <c r="AY27" s="1588">
        <v>173.21235375911027</v>
      </c>
      <c r="AZ27" s="1752">
        <v>729.4212967680171</v>
      </c>
      <c r="BA27" s="1752">
        <v>0</v>
      </c>
      <c r="BB27" s="1752">
        <v>0</v>
      </c>
      <c r="BC27" s="1588">
        <v>10623.354278555884</v>
      </c>
      <c r="BD27" s="1588"/>
      <c r="BE27" s="1588">
        <v>124.48411736658123</v>
      </c>
      <c r="BF27" s="1588"/>
      <c r="BG27" s="1588">
        <v>51.828403881648164</v>
      </c>
      <c r="BH27" s="1588">
        <v>488.55501380851655</v>
      </c>
      <c r="BI27" s="1752">
        <v>540.38341769016472</v>
      </c>
      <c r="BJ27" s="1588"/>
      <c r="BK27" s="1752">
        <v>0</v>
      </c>
      <c r="BL27" s="1752">
        <v>0</v>
      </c>
      <c r="BM27" s="1588">
        <v>200.98456025973084</v>
      </c>
      <c r="BN27" s="1588">
        <v>200.98456025973084</v>
      </c>
      <c r="BO27" s="1588"/>
      <c r="BP27" s="1588">
        <v>116.72186096894093</v>
      </c>
      <c r="BQ27" s="1588">
        <v>21.686435731403932</v>
      </c>
      <c r="BR27" s="1588">
        <v>123.45109432260334</v>
      </c>
      <c r="BS27" s="1588">
        <v>4.3753118119974852</v>
      </c>
      <c r="BT27" s="1588">
        <v>266.23470283494572</v>
      </c>
      <c r="BU27" s="1588"/>
      <c r="BV27" s="933">
        <v>914.9664660371933</v>
      </c>
      <c r="BW27" s="1588">
        <v>1.6731625107500396</v>
      </c>
      <c r="BX27" s="1588">
        <v>27.636510103214039</v>
      </c>
      <c r="BY27" s="1752">
        <v>468.81629406762113</v>
      </c>
      <c r="BZ27" s="1588">
        <v>14.190224992851364</v>
      </c>
      <c r="CA27" s="1752">
        <v>27.347387965101863</v>
      </c>
      <c r="CB27" s="1588">
        <v>1454.6300456767319</v>
      </c>
      <c r="CC27" s="1752"/>
      <c r="CD27" s="1588">
        <v>2462.2327264615733</v>
      </c>
      <c r="CE27" s="1588"/>
      <c r="CF27" s="933">
        <v>2.1405397695640045</v>
      </c>
      <c r="CG27" s="933">
        <v>3.2609672740941802</v>
      </c>
      <c r="CH27" s="1752">
        <v>0</v>
      </c>
      <c r="CI27" s="1753">
        <v>34.001704994021203</v>
      </c>
      <c r="CJ27" s="1752">
        <v>0</v>
      </c>
      <c r="CK27" s="1753">
        <v>33.01503347897274</v>
      </c>
      <c r="CL27" s="1752">
        <v>0</v>
      </c>
      <c r="CM27" s="1753">
        <v>105.61301689264396</v>
      </c>
      <c r="CN27" s="1753">
        <v>178.03126240929606</v>
      </c>
      <c r="CP27" s="1752">
        <f t="shared" si="0"/>
        <v>16506.562462993752</v>
      </c>
      <c r="CQ27" s="1752"/>
      <c r="CR27" s="1752"/>
      <c r="CS27" s="1752"/>
      <c r="CT27" s="1752"/>
      <c r="CU27" s="1752"/>
      <c r="CV27" s="1752"/>
      <c r="CW27" s="1752"/>
      <c r="CX27" s="1752"/>
      <c r="CY27" s="1752"/>
      <c r="CZ27" s="1752"/>
      <c r="DA27" s="1752"/>
      <c r="DB27" s="1752"/>
      <c r="DC27" s="1752"/>
      <c r="DD27" s="1752"/>
      <c r="DE27" s="1752"/>
      <c r="DF27" s="1752"/>
      <c r="DG27" s="1752"/>
      <c r="DH27" s="1752"/>
      <c r="DI27" s="1752"/>
      <c r="DJ27" s="1752"/>
      <c r="DK27" s="1752"/>
      <c r="DL27" s="1752"/>
      <c r="DM27" s="1752"/>
      <c r="DN27" s="1752"/>
      <c r="DO27" s="1752"/>
      <c r="DP27" s="1752"/>
      <c r="DQ27" s="1752"/>
      <c r="DR27" s="1752"/>
      <c r="DS27" s="1752"/>
      <c r="DT27" s="1752"/>
      <c r="DU27" s="1752"/>
      <c r="DV27" s="1752"/>
      <c r="DW27" s="1752"/>
      <c r="DX27" s="1752"/>
      <c r="DY27" s="1752"/>
      <c r="DZ27" s="1752"/>
      <c r="EA27" s="1752"/>
      <c r="EB27" s="1752"/>
      <c r="EC27" s="1752"/>
      <c r="ED27" s="1752"/>
      <c r="EE27" s="1752"/>
      <c r="EF27" s="1752"/>
      <c r="EG27" s="1752"/>
      <c r="EH27" s="1752"/>
      <c r="EI27" s="1752"/>
      <c r="EJ27" s="1752"/>
      <c r="EK27" s="1752"/>
      <c r="EL27" s="1752"/>
      <c r="EM27" s="1752"/>
      <c r="EN27" s="1752"/>
      <c r="EO27" s="1752"/>
      <c r="EP27" s="1752"/>
      <c r="EQ27" s="1752"/>
      <c r="ER27" s="1752"/>
      <c r="ES27" s="1752"/>
      <c r="ET27" s="1752"/>
      <c r="EU27" s="1752"/>
      <c r="EV27" s="1752"/>
      <c r="EW27" s="1752"/>
      <c r="EX27" s="1752"/>
      <c r="EY27" s="1752"/>
      <c r="EZ27" s="1752"/>
      <c r="FA27" s="1752"/>
      <c r="FB27" s="1752"/>
      <c r="FC27" s="1752"/>
      <c r="FD27" s="1752"/>
      <c r="FE27" s="1752"/>
      <c r="FF27" s="1752"/>
      <c r="FG27" s="1752"/>
      <c r="FH27" s="1752"/>
      <c r="FI27" s="1752"/>
      <c r="FJ27" s="1752"/>
      <c r="FK27" s="1752"/>
      <c r="FL27" s="1752"/>
      <c r="FM27" s="1752"/>
      <c r="FN27" s="1752"/>
      <c r="FO27" s="1752"/>
      <c r="FP27" s="1752"/>
      <c r="FQ27" s="1752"/>
      <c r="FR27" s="1752"/>
      <c r="FS27" s="1752"/>
      <c r="FT27" s="1752"/>
      <c r="FU27" s="1752"/>
      <c r="FV27" s="1752"/>
      <c r="FW27" s="1752"/>
      <c r="FX27" s="1752"/>
      <c r="FY27" s="1752"/>
      <c r="FZ27" s="1752"/>
      <c r="GA27" s="1752"/>
      <c r="GB27" s="1752"/>
    </row>
    <row r="28" spans="1:184">
      <c r="A28" s="1751">
        <v>1991</v>
      </c>
      <c r="B28" s="1588">
        <v>86.006152564465197</v>
      </c>
      <c r="C28" s="1588">
        <v>1.3475879004063378</v>
      </c>
      <c r="D28" s="1588">
        <v>87.353740464871549</v>
      </c>
      <c r="E28" s="933"/>
      <c r="F28" s="1588">
        <v>53.45297859245423</v>
      </c>
      <c r="G28" s="1752">
        <v>0</v>
      </c>
      <c r="H28" s="1752">
        <v>0</v>
      </c>
      <c r="I28" s="1588">
        <v>53.45297859245423</v>
      </c>
      <c r="J28" s="933"/>
      <c r="K28" s="1588">
        <v>0.82710829277552689</v>
      </c>
      <c r="L28" s="1588">
        <v>22.34334193530977</v>
      </c>
      <c r="M28" s="1588">
        <v>21.60264671084628</v>
      </c>
      <c r="N28" s="1752">
        <v>0</v>
      </c>
      <c r="O28" s="1752">
        <v>0</v>
      </c>
      <c r="P28" s="1588">
        <v>82.450950914180424</v>
      </c>
      <c r="Q28" s="1588">
        <v>127.22404785311198</v>
      </c>
      <c r="R28" s="933"/>
      <c r="S28" s="1588">
        <v>28.914816894634392</v>
      </c>
      <c r="T28" s="1588">
        <v>117.06110954631296</v>
      </c>
      <c r="U28" s="1588">
        <v>32.955325907538587</v>
      </c>
      <c r="V28" s="1588">
        <v>1171.8592706988513</v>
      </c>
      <c r="W28" s="1588">
        <v>248.82792550116156</v>
      </c>
      <c r="X28" s="1588">
        <v>351.31767747749541</v>
      </c>
      <c r="Y28" s="1588">
        <v>45.283713912248878</v>
      </c>
      <c r="Z28" s="1588">
        <v>155.40334896223544</v>
      </c>
      <c r="AA28" s="1588">
        <v>2151.6231889004785</v>
      </c>
      <c r="AB28" s="933"/>
      <c r="AC28" s="1588">
        <v>243.50038475960977</v>
      </c>
      <c r="AD28" s="1588">
        <v>53.137298042251594</v>
      </c>
      <c r="AE28" s="1588">
        <v>192.66622034377485</v>
      </c>
      <c r="AF28" s="1588">
        <v>123.34730125426026</v>
      </c>
      <c r="AG28" s="1588">
        <v>21.862822779172099</v>
      </c>
      <c r="AH28" s="1588">
        <v>634.51402717906853</v>
      </c>
      <c r="AI28" s="1588"/>
      <c r="AJ28" s="1588">
        <v>106.40327399559038</v>
      </c>
      <c r="AK28" s="1588">
        <v>0.84371641669426733</v>
      </c>
      <c r="AL28" s="1752">
        <v>1.3963754560924758E-2</v>
      </c>
      <c r="AM28" s="1588">
        <v>52.299037544154764</v>
      </c>
      <c r="AN28" s="1588">
        <v>2.1201755941581024</v>
      </c>
      <c r="AO28" s="1588">
        <v>16.933668981971362</v>
      </c>
      <c r="AP28" s="1588">
        <v>2.8060987117350535</v>
      </c>
      <c r="AQ28" s="1588">
        <v>181.41993499886487</v>
      </c>
      <c r="AR28" s="1588"/>
      <c r="AS28" s="933">
        <v>735.47326869269523</v>
      </c>
      <c r="AT28" s="933">
        <v>1779.2496350268334</v>
      </c>
      <c r="AU28" s="1588">
        <v>3607.4152875106365</v>
      </c>
      <c r="AV28" s="1588">
        <v>801.19430873686213</v>
      </c>
      <c r="AW28" s="1752">
        <v>2806.9362098113857</v>
      </c>
      <c r="AX28" s="1588">
        <v>42.755125408318122</v>
      </c>
      <c r="AY28" s="1588">
        <v>174.24148845112342</v>
      </c>
      <c r="AZ28" s="1752">
        <v>733.79699000810956</v>
      </c>
      <c r="BA28" s="1752">
        <v>0</v>
      </c>
      <c r="BB28" s="1752">
        <v>0</v>
      </c>
      <c r="BC28" s="1588">
        <v>10681.062313645964</v>
      </c>
      <c r="BD28" s="1588"/>
      <c r="BE28" s="1588">
        <v>126.22587144590032</v>
      </c>
      <c r="BF28" s="1588"/>
      <c r="BG28" s="1588">
        <v>57.011244269812991</v>
      </c>
      <c r="BH28" s="1588">
        <v>494.57735163909541</v>
      </c>
      <c r="BI28" s="1752">
        <v>551.58859590890836</v>
      </c>
      <c r="BJ28" s="1588"/>
      <c r="BK28" s="1752">
        <v>0</v>
      </c>
      <c r="BL28" s="1752">
        <v>0</v>
      </c>
      <c r="BM28" s="1588">
        <v>245.10312226796449</v>
      </c>
      <c r="BN28" s="1588">
        <v>245.10312226796449</v>
      </c>
      <c r="BO28" s="1588"/>
      <c r="BP28" s="1588">
        <v>118.21430378327832</v>
      </c>
      <c r="BQ28" s="1588">
        <v>21.963725391689074</v>
      </c>
      <c r="BR28" s="1588">
        <v>125.02957925348429</v>
      </c>
      <c r="BS28" s="1588">
        <v>4.4312559395164755</v>
      </c>
      <c r="BT28" s="1588">
        <v>269.63886436796815</v>
      </c>
      <c r="BU28" s="1588"/>
      <c r="BV28" s="933">
        <v>914.9664660371933</v>
      </c>
      <c r="BW28" s="1588">
        <v>3.3463250215000793</v>
      </c>
      <c r="BX28" s="1588">
        <v>34.545637629017548</v>
      </c>
      <c r="BY28" s="1752">
        <v>586.0203675845263</v>
      </c>
      <c r="BZ28" s="1588">
        <v>28.380449985702736</v>
      </c>
      <c r="CA28" s="1752">
        <v>54.694775930203733</v>
      </c>
      <c r="CB28" s="1588">
        <v>1621.9540221881437</v>
      </c>
      <c r="CC28" s="1752"/>
      <c r="CD28" s="1588">
        <v>2688.2846047329845</v>
      </c>
      <c r="CE28" s="1588"/>
      <c r="CF28" s="933">
        <v>2.3839585520234494</v>
      </c>
      <c r="CG28" s="933">
        <v>3.2943906598127759</v>
      </c>
      <c r="CH28" s="1752">
        <v>0</v>
      </c>
      <c r="CI28" s="1753">
        <v>31.884699219298156</v>
      </c>
      <c r="CJ28" s="1752">
        <v>0</v>
      </c>
      <c r="CK28" s="1753">
        <v>36.499469730051665</v>
      </c>
      <c r="CL28" s="1752">
        <v>0</v>
      </c>
      <c r="CM28" s="1753">
        <v>106.03056967424381</v>
      </c>
      <c r="CN28" s="1753">
        <v>180.09308783542986</v>
      </c>
      <c r="CP28" s="1752">
        <f t="shared" si="0"/>
        <v>16911.253795649129</v>
      </c>
      <c r="CQ28" s="1752"/>
      <c r="CR28" s="1752"/>
      <c r="CS28" s="1752"/>
      <c r="CT28" s="1752"/>
      <c r="CU28" s="1752"/>
      <c r="CV28" s="1752"/>
      <c r="CW28" s="1752"/>
      <c r="CX28" s="1752"/>
      <c r="CY28" s="1752"/>
      <c r="CZ28" s="1752"/>
      <c r="DA28" s="1752"/>
      <c r="DB28" s="1752"/>
      <c r="DC28" s="1752"/>
      <c r="DD28" s="1752"/>
      <c r="DE28" s="1752"/>
      <c r="DF28" s="1752"/>
      <c r="DG28" s="1752"/>
      <c r="DH28" s="1752"/>
      <c r="DI28" s="1752"/>
      <c r="DJ28" s="1752"/>
      <c r="DK28" s="1752"/>
      <c r="DL28" s="1752"/>
      <c r="DM28" s="1752"/>
      <c r="DN28" s="1752"/>
      <c r="DO28" s="1752"/>
      <c r="DP28" s="1752"/>
      <c r="DQ28" s="1752"/>
      <c r="DR28" s="1752"/>
      <c r="DS28" s="1752"/>
      <c r="DT28" s="1752"/>
      <c r="DU28" s="1752"/>
      <c r="DV28" s="1752"/>
      <c r="DW28" s="1752"/>
      <c r="DX28" s="1752"/>
      <c r="DY28" s="1752"/>
      <c r="DZ28" s="1752"/>
      <c r="EA28" s="1752"/>
      <c r="EB28" s="1752"/>
      <c r="EC28" s="1752"/>
      <c r="ED28" s="1752"/>
      <c r="EE28" s="1752"/>
      <c r="EF28" s="1752"/>
      <c r="EG28" s="1752"/>
      <c r="EH28" s="1752"/>
      <c r="EI28" s="1752"/>
      <c r="EJ28" s="1752"/>
      <c r="EK28" s="1752"/>
      <c r="EL28" s="1752"/>
      <c r="EM28" s="1752"/>
      <c r="EN28" s="1752"/>
      <c r="EO28" s="1752"/>
      <c r="EP28" s="1752"/>
      <c r="EQ28" s="1752"/>
      <c r="ER28" s="1752"/>
      <c r="ES28" s="1752"/>
      <c r="ET28" s="1752"/>
      <c r="EU28" s="1752"/>
      <c r="EV28" s="1752"/>
      <c r="EW28" s="1752"/>
      <c r="EX28" s="1752"/>
      <c r="EY28" s="1752"/>
      <c r="EZ28" s="1752"/>
      <c r="FA28" s="1752"/>
      <c r="FB28" s="1752"/>
      <c r="FC28" s="1752"/>
      <c r="FD28" s="1752"/>
      <c r="FE28" s="1752"/>
      <c r="FF28" s="1752"/>
      <c r="FG28" s="1752"/>
      <c r="FH28" s="1752"/>
      <c r="FI28" s="1752"/>
      <c r="FJ28" s="1752"/>
      <c r="FK28" s="1752"/>
      <c r="FL28" s="1752"/>
      <c r="FM28" s="1752"/>
      <c r="FN28" s="1752"/>
      <c r="FO28" s="1752"/>
      <c r="FP28" s="1752"/>
      <c r="FQ28" s="1752"/>
      <c r="FR28" s="1752"/>
      <c r="FS28" s="1752"/>
      <c r="FT28" s="1752"/>
      <c r="FU28" s="1752"/>
      <c r="FV28" s="1752"/>
      <c r="FW28" s="1752"/>
      <c r="FX28" s="1752"/>
      <c r="FY28" s="1752"/>
      <c r="FZ28" s="1752"/>
      <c r="GA28" s="1752"/>
      <c r="GB28" s="1752"/>
    </row>
    <row r="29" spans="1:184">
      <c r="A29" s="1751">
        <v>1992</v>
      </c>
      <c r="B29" s="1588">
        <v>93.942374780982732</v>
      </c>
      <c r="C29" s="1588">
        <v>2.2437687479346957</v>
      </c>
      <c r="D29" s="1588">
        <v>96.186143528917427</v>
      </c>
      <c r="E29" s="933"/>
      <c r="F29" s="1588">
        <v>58.709236742873372</v>
      </c>
      <c r="G29" s="1752">
        <v>0</v>
      </c>
      <c r="H29" s="1752">
        <v>0</v>
      </c>
      <c r="I29" s="1588">
        <v>58.709236742873372</v>
      </c>
      <c r="J29" s="933"/>
      <c r="K29" s="1588">
        <v>0.9305634609995338</v>
      </c>
      <c r="L29" s="1588">
        <v>24.171985235273088</v>
      </c>
      <c r="M29" s="1588">
        <v>25.769644144483379</v>
      </c>
      <c r="N29" s="1752">
        <v>0</v>
      </c>
      <c r="O29" s="1752">
        <v>0</v>
      </c>
      <c r="P29" s="1588">
        <v>82.609011741818748</v>
      </c>
      <c r="Q29" s="1588">
        <v>133.48120458257475</v>
      </c>
      <c r="R29" s="933"/>
      <c r="S29" s="1588">
        <v>29.206885752155952</v>
      </c>
      <c r="T29" s="1588">
        <v>119.99702030144148</v>
      </c>
      <c r="U29" s="1588">
        <v>33.781852448354371</v>
      </c>
      <c r="V29" s="1588">
        <v>1185.2647390141206</v>
      </c>
      <c r="W29" s="1588">
        <v>253.65397387157529</v>
      </c>
      <c r="X29" s="1588">
        <v>358.13151211304915</v>
      </c>
      <c r="Y29" s="1588">
        <v>49.059173621953555</v>
      </c>
      <c r="Z29" s="1588">
        <v>156.18427031380443</v>
      </c>
      <c r="AA29" s="1588">
        <v>2185.2794274364546</v>
      </c>
      <c r="AB29" s="933"/>
      <c r="AC29" s="1588">
        <v>250.07652638980068</v>
      </c>
      <c r="AD29" s="1588">
        <v>57.005484700529429</v>
      </c>
      <c r="AE29" s="1588">
        <v>206.69156469685097</v>
      </c>
      <c r="AF29" s="1588">
        <v>132.32650047261203</v>
      </c>
      <c r="AG29" s="1588">
        <v>22.087619442794843</v>
      </c>
      <c r="AH29" s="1588">
        <v>668.18769570258803</v>
      </c>
      <c r="AI29" s="1588"/>
      <c r="AJ29" s="1588">
        <v>112.52295190110227</v>
      </c>
      <c r="AK29" s="1588">
        <v>0.88192090352304664</v>
      </c>
      <c r="AL29" s="1752">
        <v>1.4795655495677427E-2</v>
      </c>
      <c r="AM29" s="1588">
        <v>59.807076598567797</v>
      </c>
      <c r="AN29" s="1588">
        <v>2.2626681708076366</v>
      </c>
      <c r="AO29" s="1588">
        <v>17.728810856434894</v>
      </c>
      <c r="AP29" s="1588">
        <v>2.8968440531700708</v>
      </c>
      <c r="AQ29" s="1588">
        <v>196.11506813910137</v>
      </c>
      <c r="AR29" s="1588"/>
      <c r="AS29" s="933">
        <v>739.08259034974731</v>
      </c>
      <c r="AT29" s="933">
        <v>1788.4768271770672</v>
      </c>
      <c r="AU29" s="1588">
        <v>3626.798658771273</v>
      </c>
      <c r="AV29" s="1588">
        <v>805.46443149551328</v>
      </c>
      <c r="AW29" s="1752">
        <v>2821.7068812655421</v>
      </c>
      <c r="AX29" s="1588">
        <v>42.97633111067956</v>
      </c>
      <c r="AY29" s="1588">
        <v>175.25571541743804</v>
      </c>
      <c r="AZ29" s="1752">
        <v>738.11448329648601</v>
      </c>
      <c r="BA29" s="1752">
        <v>0</v>
      </c>
      <c r="BB29" s="1752">
        <v>0</v>
      </c>
      <c r="BC29" s="1588">
        <v>10737.875918883745</v>
      </c>
      <c r="BD29" s="1588"/>
      <c r="BE29" s="1588">
        <v>127.96541557361276</v>
      </c>
      <c r="BF29" s="1588"/>
      <c r="BG29" s="1588">
        <v>62.194084657977811</v>
      </c>
      <c r="BH29" s="1588">
        <v>500.59968946967416</v>
      </c>
      <c r="BI29" s="1752">
        <v>562.793774127652</v>
      </c>
      <c r="BJ29" s="1588"/>
      <c r="BK29" s="1752">
        <v>0</v>
      </c>
      <c r="BL29" s="1752">
        <v>0</v>
      </c>
      <c r="BM29" s="1588">
        <v>288.35661443289939</v>
      </c>
      <c r="BN29" s="1588">
        <v>288.35661443289939</v>
      </c>
      <c r="BO29" s="1588"/>
      <c r="BP29" s="1588">
        <v>119.70674659761653</v>
      </c>
      <c r="BQ29" s="1588">
        <v>22.24101505197418</v>
      </c>
      <c r="BR29" s="1588">
        <v>126.6080641843656</v>
      </c>
      <c r="BS29" s="1588">
        <v>4.4872000670354941</v>
      </c>
      <c r="BT29" s="1588">
        <v>273.04302590099178</v>
      </c>
      <c r="BU29" s="1588"/>
      <c r="BV29" s="933">
        <v>914.9664660371933</v>
      </c>
      <c r="BW29" s="1588">
        <v>5.0194875322501193</v>
      </c>
      <c r="BX29" s="1588">
        <v>41.454765154821047</v>
      </c>
      <c r="BY29" s="1752">
        <v>703.22444110143158</v>
      </c>
      <c r="BZ29" s="1588">
        <v>42.570674978554095</v>
      </c>
      <c r="CA29" s="1752">
        <v>82.042163895305578</v>
      </c>
      <c r="CB29" s="1588">
        <v>1789.2779986995556</v>
      </c>
      <c r="CC29" s="1752"/>
      <c r="CD29" s="1588">
        <v>2913.4714131610986</v>
      </c>
      <c r="CE29" s="1588"/>
      <c r="CF29" s="933">
        <v>2.6273773344828939</v>
      </c>
      <c r="CG29" s="933">
        <v>3.3495382552507684</v>
      </c>
      <c r="CH29" s="1752">
        <v>0</v>
      </c>
      <c r="CI29" s="1753">
        <v>29.724489245090965</v>
      </c>
      <c r="CJ29" s="1752">
        <v>0</v>
      </c>
      <c r="CK29" s="1753">
        <v>39.98390598113059</v>
      </c>
      <c r="CL29" s="1752">
        <v>0</v>
      </c>
      <c r="CM29" s="1753">
        <v>106.44812245584356</v>
      </c>
      <c r="CN29" s="1753">
        <v>182.13343327179876</v>
      </c>
      <c r="CP29" s="1752">
        <f t="shared" si="0"/>
        <v>17299.404957022765</v>
      </c>
      <c r="CQ29" s="1752"/>
      <c r="CR29" s="1752"/>
      <c r="CS29" s="1752"/>
      <c r="CT29" s="1752"/>
      <c r="CU29" s="1752"/>
      <c r="CV29" s="1752"/>
      <c r="CW29" s="1752"/>
      <c r="CX29" s="1752"/>
      <c r="CY29" s="1752"/>
      <c r="CZ29" s="1752"/>
      <c r="DA29" s="1752"/>
      <c r="DB29" s="1752"/>
      <c r="DC29" s="1752"/>
      <c r="DD29" s="1752"/>
      <c r="DE29" s="1752"/>
      <c r="DF29" s="1752"/>
      <c r="DG29" s="1752"/>
      <c r="DH29" s="1752"/>
      <c r="DI29" s="1752"/>
      <c r="DJ29" s="1752"/>
      <c r="DK29" s="1752"/>
      <c r="DL29" s="1752"/>
      <c r="DM29" s="1752"/>
      <c r="DN29" s="1752"/>
      <c r="DO29" s="1752"/>
      <c r="DP29" s="1752"/>
      <c r="DQ29" s="1752"/>
      <c r="DR29" s="1752"/>
      <c r="DS29" s="1752"/>
      <c r="DT29" s="1752"/>
      <c r="DU29" s="1752"/>
      <c r="DV29" s="1752"/>
      <c r="DW29" s="1752"/>
      <c r="DX29" s="1752"/>
      <c r="DY29" s="1752"/>
      <c r="DZ29" s="1752"/>
      <c r="EA29" s="1752"/>
      <c r="EB29" s="1752"/>
      <c r="EC29" s="1752"/>
      <c r="ED29" s="1752"/>
      <c r="EE29" s="1752"/>
      <c r="EF29" s="1752"/>
      <c r="EG29" s="1752"/>
      <c r="EH29" s="1752"/>
      <c r="EI29" s="1752"/>
      <c r="EJ29" s="1752"/>
      <c r="EK29" s="1752"/>
      <c r="EL29" s="1752"/>
      <c r="EM29" s="1752"/>
      <c r="EN29" s="1752"/>
      <c r="EO29" s="1752"/>
      <c r="EP29" s="1752"/>
      <c r="EQ29" s="1752"/>
      <c r="ER29" s="1752"/>
      <c r="ES29" s="1752"/>
      <c r="ET29" s="1752"/>
      <c r="EU29" s="1752"/>
      <c r="EV29" s="1752"/>
      <c r="EW29" s="1752"/>
      <c r="EX29" s="1752"/>
      <c r="EY29" s="1752"/>
      <c r="EZ29" s="1752"/>
      <c r="FA29" s="1752"/>
      <c r="FB29" s="1752"/>
      <c r="FC29" s="1752"/>
      <c r="FD29" s="1752"/>
      <c r="FE29" s="1752"/>
      <c r="FF29" s="1752"/>
      <c r="FG29" s="1752"/>
      <c r="FH29" s="1752"/>
      <c r="FI29" s="1752"/>
      <c r="FJ29" s="1752"/>
      <c r="FK29" s="1752"/>
      <c r="FL29" s="1752"/>
      <c r="FM29" s="1752"/>
      <c r="FN29" s="1752"/>
      <c r="FO29" s="1752"/>
      <c r="FP29" s="1752"/>
      <c r="FQ29" s="1752"/>
      <c r="FR29" s="1752"/>
      <c r="FS29" s="1752"/>
      <c r="FT29" s="1752"/>
      <c r="FU29" s="1752"/>
      <c r="FV29" s="1752"/>
      <c r="FW29" s="1752"/>
      <c r="FX29" s="1752"/>
      <c r="FY29" s="1752"/>
      <c r="FZ29" s="1752"/>
      <c r="GA29" s="1752"/>
      <c r="GB29" s="1752"/>
    </row>
    <row r="30" spans="1:184">
      <c r="A30" s="1751">
        <v>1993</v>
      </c>
      <c r="B30" s="1588">
        <v>101.94103861936247</v>
      </c>
      <c r="C30" s="1588">
        <v>3.3033420157947</v>
      </c>
      <c r="D30" s="1588">
        <v>105.24438063515717</v>
      </c>
      <c r="E30" s="933"/>
      <c r="F30" s="1588">
        <v>64.104132746883238</v>
      </c>
      <c r="G30" s="1752">
        <v>0</v>
      </c>
      <c r="H30" s="1752">
        <v>0</v>
      </c>
      <c r="I30" s="1588">
        <v>64.104132746883238</v>
      </c>
      <c r="J30" s="933"/>
      <c r="K30" s="1588">
        <v>1.0279569062934824</v>
      </c>
      <c r="L30" s="1588">
        <v>25.65814517945509</v>
      </c>
      <c r="M30" s="1588">
        <v>30.242065529668018</v>
      </c>
      <c r="N30" s="1752">
        <v>0</v>
      </c>
      <c r="O30" s="1752">
        <v>0</v>
      </c>
      <c r="P30" s="1588">
        <v>82.293365380207121</v>
      </c>
      <c r="Q30" s="1588">
        <v>139.2215329956237</v>
      </c>
      <c r="R30" s="933"/>
      <c r="S30" s="1588">
        <v>29.501904800157519</v>
      </c>
      <c r="T30" s="1588">
        <v>122.85302726742299</v>
      </c>
      <c r="U30" s="1588">
        <v>34.585884459213553</v>
      </c>
      <c r="V30" s="1588">
        <v>1198.8967452057377</v>
      </c>
      <c r="W30" s="1588">
        <v>258.17545727900443</v>
      </c>
      <c r="X30" s="1588">
        <v>364.5153330592189</v>
      </c>
      <c r="Y30" s="1588">
        <v>53.150961183525808</v>
      </c>
      <c r="Z30" s="1588">
        <v>156.96911589327081</v>
      </c>
      <c r="AA30" s="1588">
        <v>2218.6484291475517</v>
      </c>
      <c r="AB30" s="933"/>
      <c r="AC30" s="1588">
        <v>255.54133941738937</v>
      </c>
      <c r="AD30" s="1588">
        <v>61.128497860227533</v>
      </c>
      <c r="AE30" s="1588">
        <v>221.64086379886879</v>
      </c>
      <c r="AF30" s="1588">
        <v>141.89722696834366</v>
      </c>
      <c r="AG30" s="1588">
        <v>22.273343654839532</v>
      </c>
      <c r="AH30" s="1588">
        <v>702.48127169966881</v>
      </c>
      <c r="AI30" s="1588"/>
      <c r="AJ30" s="1588">
        <v>117.94876786201399</v>
      </c>
      <c r="AK30" s="1588">
        <v>0.91014953715300839</v>
      </c>
      <c r="AL30" s="1752">
        <v>1.5490404238981374E-2</v>
      </c>
      <c r="AM30" s="1588">
        <v>66.661307730780891</v>
      </c>
      <c r="AN30" s="1588">
        <v>2.3623211713319883</v>
      </c>
      <c r="AO30" s="1588">
        <v>18.543679859573803</v>
      </c>
      <c r="AP30" s="1588">
        <v>2.9174510947294978</v>
      </c>
      <c r="AQ30" s="1588">
        <v>209.35916765982222</v>
      </c>
      <c r="AR30" s="1588"/>
      <c r="AS30" s="933">
        <v>742.53524303942891</v>
      </c>
      <c r="AT30" s="933">
        <v>1797.4016884111431</v>
      </c>
      <c r="AU30" s="1588">
        <v>3645.6771508906531</v>
      </c>
      <c r="AV30" s="1588">
        <v>809.61860564435756</v>
      </c>
      <c r="AW30" s="1752">
        <v>2836.0488821869108</v>
      </c>
      <c r="AX30" s="1588">
        <v>43.190510318660372</v>
      </c>
      <c r="AY30" s="1588">
        <v>176.2462046735362</v>
      </c>
      <c r="AZ30" s="1752">
        <v>742.3411032980672</v>
      </c>
      <c r="BA30" s="1752">
        <v>0</v>
      </c>
      <c r="BB30" s="1752">
        <v>0</v>
      </c>
      <c r="BC30" s="1588">
        <v>10793.059388462758</v>
      </c>
      <c r="BD30" s="1588"/>
      <c r="BE30" s="1588">
        <v>129.702822741918</v>
      </c>
      <c r="BF30" s="1588"/>
      <c r="BG30" s="1588">
        <v>67.376925046142631</v>
      </c>
      <c r="BH30" s="1588">
        <v>506.62202730025291</v>
      </c>
      <c r="BI30" s="1752">
        <v>573.99895234639553</v>
      </c>
      <c r="BJ30" s="1588"/>
      <c r="BK30" s="1752">
        <v>0</v>
      </c>
      <c r="BL30" s="1752">
        <v>0</v>
      </c>
      <c r="BM30" s="1588">
        <v>331.44438440563147</v>
      </c>
      <c r="BN30" s="1588">
        <v>331.44438440563147</v>
      </c>
      <c r="BO30" s="1588"/>
      <c r="BP30" s="1588">
        <v>121.19918941195397</v>
      </c>
      <c r="BQ30" s="1588">
        <v>22.518304712259336</v>
      </c>
      <c r="BR30" s="1588">
        <v>128.18654911524661</v>
      </c>
      <c r="BS30" s="1588">
        <v>4.5431441945544844</v>
      </c>
      <c r="BT30" s="1588">
        <v>276.44718743401444</v>
      </c>
      <c r="BU30" s="1588"/>
      <c r="BV30" s="933">
        <v>914.96646603719341</v>
      </c>
      <c r="BW30" s="1588">
        <v>6.6926500430001585</v>
      </c>
      <c r="BX30" s="1588">
        <v>48.363892680624566</v>
      </c>
      <c r="BY30" s="1752">
        <v>820.42851461833698</v>
      </c>
      <c r="BZ30" s="1588">
        <v>56.760899971405458</v>
      </c>
      <c r="CA30" s="1752">
        <v>109.38955186040745</v>
      </c>
      <c r="CB30" s="1588">
        <v>1956.601975210968</v>
      </c>
      <c r="CC30" s="1752"/>
      <c r="CD30" s="1588">
        <v>3138.4924993970094</v>
      </c>
      <c r="CE30" s="1588"/>
      <c r="CF30" s="933">
        <v>2.8707961169423384</v>
      </c>
      <c r="CG30" s="933">
        <v>3.3914255464237182</v>
      </c>
      <c r="CH30" s="1752">
        <v>0</v>
      </c>
      <c r="CI30" s="1753">
        <v>27.607483470367921</v>
      </c>
      <c r="CJ30" s="1752">
        <v>0</v>
      </c>
      <c r="CK30" s="1753">
        <v>43.468342232209515</v>
      </c>
      <c r="CL30" s="1752">
        <v>0</v>
      </c>
      <c r="CM30" s="1753">
        <v>106.89351208955003</v>
      </c>
      <c r="CN30" s="1753">
        <v>184.23155945549354</v>
      </c>
      <c r="CP30" s="1752">
        <f t="shared" si="0"/>
        <v>17684.545184941886</v>
      </c>
      <c r="CQ30" s="1752"/>
      <c r="CR30" s="1752"/>
      <c r="CS30" s="1752"/>
      <c r="CT30" s="1752"/>
      <c r="CU30" s="1752"/>
      <c r="CV30" s="1752"/>
      <c r="CW30" s="1752"/>
      <c r="CX30" s="1752"/>
      <c r="CY30" s="1752"/>
      <c r="CZ30" s="1752"/>
      <c r="DA30" s="1752"/>
      <c r="DB30" s="1752"/>
      <c r="DC30" s="1752"/>
      <c r="DD30" s="1752"/>
      <c r="DE30" s="1752"/>
      <c r="DF30" s="1752"/>
      <c r="DG30" s="1752"/>
      <c r="DH30" s="1752"/>
      <c r="DI30" s="1752"/>
      <c r="DJ30" s="1752"/>
      <c r="DK30" s="1752"/>
      <c r="DL30" s="1752"/>
      <c r="DM30" s="1752"/>
      <c r="DN30" s="1752"/>
      <c r="DO30" s="1752"/>
      <c r="DP30" s="1752"/>
      <c r="DQ30" s="1752"/>
      <c r="DR30" s="1752"/>
      <c r="DS30" s="1752"/>
      <c r="DT30" s="1752"/>
      <c r="DU30" s="1752"/>
      <c r="DV30" s="1752"/>
      <c r="DW30" s="1752"/>
      <c r="DX30" s="1752"/>
      <c r="DY30" s="1752"/>
      <c r="DZ30" s="1752"/>
      <c r="EA30" s="1752"/>
      <c r="EB30" s="1752"/>
      <c r="EC30" s="1752"/>
      <c r="ED30" s="1752"/>
      <c r="EE30" s="1752"/>
      <c r="EF30" s="1752"/>
      <c r="EG30" s="1752"/>
      <c r="EH30" s="1752"/>
      <c r="EI30" s="1752"/>
      <c r="EJ30" s="1752"/>
      <c r="EK30" s="1752"/>
      <c r="EL30" s="1752"/>
      <c r="EM30" s="1752"/>
      <c r="EN30" s="1752"/>
      <c r="EO30" s="1752"/>
      <c r="EP30" s="1752"/>
      <c r="EQ30" s="1752"/>
      <c r="ER30" s="1752"/>
      <c r="ES30" s="1752"/>
      <c r="ET30" s="1752"/>
      <c r="EU30" s="1752"/>
      <c r="EV30" s="1752"/>
      <c r="EW30" s="1752"/>
      <c r="EX30" s="1752"/>
      <c r="EY30" s="1752"/>
      <c r="EZ30" s="1752"/>
      <c r="FA30" s="1752"/>
      <c r="FB30" s="1752"/>
      <c r="FC30" s="1752"/>
      <c r="FD30" s="1752"/>
      <c r="FE30" s="1752"/>
      <c r="FF30" s="1752"/>
      <c r="FG30" s="1752"/>
      <c r="FH30" s="1752"/>
      <c r="FI30" s="1752"/>
      <c r="FJ30" s="1752"/>
      <c r="FK30" s="1752"/>
      <c r="FL30" s="1752"/>
      <c r="FM30" s="1752"/>
      <c r="FN30" s="1752"/>
      <c r="FO30" s="1752"/>
      <c r="FP30" s="1752"/>
      <c r="FQ30" s="1752"/>
      <c r="FR30" s="1752"/>
      <c r="FS30" s="1752"/>
      <c r="FT30" s="1752"/>
      <c r="FU30" s="1752"/>
      <c r="FV30" s="1752"/>
      <c r="FW30" s="1752"/>
      <c r="FX30" s="1752"/>
      <c r="FY30" s="1752"/>
      <c r="FZ30" s="1752"/>
      <c r="GA30" s="1752"/>
      <c r="GB30" s="1752"/>
    </row>
    <row r="31" spans="1:184">
      <c r="A31" s="1751">
        <v>1994</v>
      </c>
      <c r="B31" s="1588">
        <v>110.06660946226877</v>
      </c>
      <c r="C31" s="1588">
        <v>4.5459118992139045</v>
      </c>
      <c r="D31" s="1588">
        <v>114.61252136148266</v>
      </c>
      <c r="E31" s="933"/>
      <c r="F31" s="1588">
        <v>70.146805510572207</v>
      </c>
      <c r="G31" s="1752">
        <v>0</v>
      </c>
      <c r="H31" s="1752">
        <v>0</v>
      </c>
      <c r="I31" s="1588">
        <v>70.146805510572207</v>
      </c>
      <c r="J31" s="933"/>
      <c r="K31" s="1588">
        <v>1.1220315142303567</v>
      </c>
      <c r="L31" s="1588">
        <v>26.803130426754908</v>
      </c>
      <c r="M31" s="1588">
        <v>35.062186002265186</v>
      </c>
      <c r="N31" s="1752">
        <v>0</v>
      </c>
      <c r="O31" s="1752">
        <v>0</v>
      </c>
      <c r="P31" s="1588">
        <v>81.483502978743275</v>
      </c>
      <c r="Q31" s="1588">
        <v>144.47085092199373</v>
      </c>
      <c r="R31" s="933"/>
      <c r="S31" s="1588">
        <v>29.799903838542953</v>
      </c>
      <c r="T31" s="1588">
        <v>125.62662614486412</v>
      </c>
      <c r="U31" s="1588">
        <v>35.366716929256022</v>
      </c>
      <c r="V31" s="1588">
        <v>1212.7591175181335</v>
      </c>
      <c r="W31" s="1588">
        <v>262.38284397416345</v>
      </c>
      <c r="X31" s="1588">
        <v>370.45568248877612</v>
      </c>
      <c r="Y31" s="1588">
        <v>56.598108470977898</v>
      </c>
      <c r="Z31" s="1588">
        <v>157.75790542037265</v>
      </c>
      <c r="AA31" s="1588">
        <v>2250.7469047850864</v>
      </c>
      <c r="AB31" s="933"/>
      <c r="AC31" s="1588">
        <v>261.51255927344295</v>
      </c>
      <c r="AD31" s="1588">
        <v>64.936959557235028</v>
      </c>
      <c r="AE31" s="1588">
        <v>235.44965625766167</v>
      </c>
      <c r="AF31" s="1588">
        <v>150.73778698105957</v>
      </c>
      <c r="AG31" s="1588">
        <v>22.390707490811447</v>
      </c>
      <c r="AH31" s="1588">
        <v>735.02766956021071</v>
      </c>
      <c r="AI31" s="1588"/>
      <c r="AJ31" s="1588">
        <v>121.53487340322889</v>
      </c>
      <c r="AK31" s="1588">
        <v>0.92944223280316129</v>
      </c>
      <c r="AL31" s="1752">
        <v>1.6048000790836604E-2</v>
      </c>
      <c r="AM31" s="1588">
        <v>77.26103568437712</v>
      </c>
      <c r="AN31" s="1588">
        <v>2.5384277305495058</v>
      </c>
      <c r="AO31" s="1588">
        <v>19.387211963211005</v>
      </c>
      <c r="AP31" s="1588">
        <v>3.0227296553518705</v>
      </c>
      <c r="AQ31" s="1588">
        <v>224.68976867031239</v>
      </c>
      <c r="AR31" s="1588"/>
      <c r="AS31" s="933">
        <v>745.86954471384115</v>
      </c>
      <c r="AT31" s="933">
        <v>1806.1097906592188</v>
      </c>
      <c r="AU31" s="1588">
        <v>3664.2209091742575</v>
      </c>
      <c r="AV31" s="1588">
        <v>813.69719047164551</v>
      </c>
      <c r="AW31" s="1752">
        <v>2850.1159263036579</v>
      </c>
      <c r="AX31" s="1588">
        <v>43.400184099766108</v>
      </c>
      <c r="AY31" s="1588">
        <v>177.21696588735441</v>
      </c>
      <c r="AZ31" s="1752">
        <v>746.4971250952409</v>
      </c>
      <c r="BA31" s="1752">
        <v>0</v>
      </c>
      <c r="BB31" s="1752">
        <v>0</v>
      </c>
      <c r="BC31" s="1588">
        <v>10847.127636404981</v>
      </c>
      <c r="BD31" s="1588"/>
      <c r="BE31" s="1588">
        <v>131.4391569917891</v>
      </c>
      <c r="BF31" s="1588"/>
      <c r="BG31" s="1588">
        <v>72.559765434307465</v>
      </c>
      <c r="BH31" s="1588">
        <v>516.59532760164143</v>
      </c>
      <c r="BI31" s="1752">
        <v>589.15509303594888</v>
      </c>
      <c r="BJ31" s="1588"/>
      <c r="BK31" s="1752">
        <v>0</v>
      </c>
      <c r="BL31" s="1752">
        <v>0</v>
      </c>
      <c r="BM31" s="1588">
        <v>376.6413459155612</v>
      </c>
      <c r="BN31" s="1588">
        <v>376.6413459155612</v>
      </c>
      <c r="BO31" s="1588"/>
      <c r="BP31" s="1588">
        <v>123.18911316440382</v>
      </c>
      <c r="BQ31" s="1588">
        <v>22.888024259306171</v>
      </c>
      <c r="BR31" s="1588">
        <v>130.29119568975446</v>
      </c>
      <c r="BS31" s="1588">
        <v>4.6177363645798231</v>
      </c>
      <c r="BT31" s="1588">
        <v>280.98606947804427</v>
      </c>
      <c r="BU31" s="1588"/>
      <c r="BV31" s="933">
        <v>914.9664660371933</v>
      </c>
      <c r="BW31" s="1588">
        <v>8.3658125537501995</v>
      </c>
      <c r="BX31" s="1588">
        <v>55.273020206428079</v>
      </c>
      <c r="BY31" s="1752">
        <v>937.63258813524203</v>
      </c>
      <c r="BZ31" s="1588">
        <v>70.951124964256834</v>
      </c>
      <c r="CA31" s="1752">
        <v>136.73693982550932</v>
      </c>
      <c r="CB31" s="1588">
        <v>2123.9259517223795</v>
      </c>
      <c r="CC31" s="1752"/>
      <c r="CD31" s="1588">
        <v>3370.7084601519337</v>
      </c>
      <c r="CE31" s="1588"/>
      <c r="CF31" s="933">
        <v>3.1142148994017833</v>
      </c>
      <c r="CG31" s="933">
        <v>3.4553756035342365</v>
      </c>
      <c r="CH31" s="1752">
        <v>0</v>
      </c>
      <c r="CI31" s="1753">
        <v>25.447273496160722</v>
      </c>
      <c r="CJ31" s="1752">
        <v>0</v>
      </c>
      <c r="CK31" s="1753">
        <v>51.221212890860102</v>
      </c>
      <c r="CL31" s="1752">
        <v>0</v>
      </c>
      <c r="CM31" s="1753">
        <v>107.39457542746983</v>
      </c>
      <c r="CN31" s="1753">
        <v>190.63265231742668</v>
      </c>
      <c r="CP31" s="1752">
        <f t="shared" si="0"/>
        <v>18079.602426675792</v>
      </c>
      <c r="CQ31" s="1752"/>
      <c r="CR31" s="1752"/>
      <c r="CS31" s="1752"/>
      <c r="CT31" s="1752"/>
      <c r="CU31" s="1752"/>
      <c r="CV31" s="1752"/>
      <c r="CW31" s="1752"/>
      <c r="CX31" s="1752"/>
      <c r="CY31" s="1752"/>
      <c r="CZ31" s="1752"/>
      <c r="DA31" s="1752"/>
      <c r="DB31" s="1752"/>
      <c r="DC31" s="1752"/>
      <c r="DD31" s="1752"/>
      <c r="DE31" s="1752"/>
      <c r="DF31" s="1752"/>
      <c r="DG31" s="1752"/>
      <c r="DH31" s="1752"/>
      <c r="DI31" s="1752"/>
      <c r="DJ31" s="1752"/>
      <c r="DK31" s="1752"/>
      <c r="DL31" s="1752"/>
      <c r="DM31" s="1752"/>
      <c r="DN31" s="1752"/>
      <c r="DO31" s="1752"/>
      <c r="DP31" s="1752"/>
      <c r="DQ31" s="1752"/>
      <c r="DR31" s="1752"/>
      <c r="DS31" s="1752"/>
      <c r="DT31" s="1752"/>
      <c r="DU31" s="1752"/>
      <c r="DV31" s="1752"/>
      <c r="DW31" s="1752"/>
      <c r="DX31" s="1752"/>
      <c r="DY31" s="1752"/>
      <c r="DZ31" s="1752"/>
      <c r="EA31" s="1752"/>
      <c r="EB31" s="1752"/>
      <c r="EC31" s="1752"/>
      <c r="ED31" s="1752"/>
      <c r="EE31" s="1752"/>
      <c r="EF31" s="1752"/>
      <c r="EG31" s="1752"/>
      <c r="EH31" s="1752"/>
      <c r="EI31" s="1752"/>
      <c r="EJ31" s="1752"/>
      <c r="EK31" s="1752"/>
      <c r="EL31" s="1752"/>
      <c r="EM31" s="1752"/>
      <c r="EN31" s="1752"/>
      <c r="EO31" s="1752"/>
      <c r="EP31" s="1752"/>
      <c r="EQ31" s="1752"/>
      <c r="ER31" s="1752"/>
      <c r="ES31" s="1752"/>
      <c r="ET31" s="1752"/>
      <c r="EU31" s="1752"/>
      <c r="EV31" s="1752"/>
      <c r="EW31" s="1752"/>
      <c r="EX31" s="1752"/>
      <c r="EY31" s="1752"/>
      <c r="EZ31" s="1752"/>
      <c r="FA31" s="1752"/>
      <c r="FB31" s="1752"/>
      <c r="FC31" s="1752"/>
      <c r="FD31" s="1752"/>
      <c r="FE31" s="1752"/>
      <c r="FF31" s="1752"/>
      <c r="FG31" s="1752"/>
      <c r="FH31" s="1752"/>
      <c r="FI31" s="1752"/>
      <c r="FJ31" s="1752"/>
      <c r="FK31" s="1752"/>
      <c r="FL31" s="1752"/>
      <c r="FM31" s="1752"/>
      <c r="FN31" s="1752"/>
      <c r="FO31" s="1752"/>
      <c r="FP31" s="1752"/>
      <c r="FQ31" s="1752"/>
      <c r="FR31" s="1752"/>
      <c r="FS31" s="1752"/>
      <c r="FT31" s="1752"/>
      <c r="FU31" s="1752"/>
      <c r="FV31" s="1752"/>
      <c r="FW31" s="1752"/>
      <c r="FX31" s="1752"/>
      <c r="FY31" s="1752"/>
      <c r="FZ31" s="1752"/>
      <c r="GA31" s="1752"/>
      <c r="GB31" s="1752"/>
    </row>
    <row r="32" spans="1:184">
      <c r="A32" s="1751">
        <v>1995</v>
      </c>
      <c r="B32" s="1588">
        <v>117.91276010463258</v>
      </c>
      <c r="C32" s="1588">
        <v>5.971813978365752</v>
      </c>
      <c r="D32" s="1588">
        <v>123.88457408299834</v>
      </c>
      <c r="E32" s="933"/>
      <c r="F32" s="1588">
        <v>76.631451505506107</v>
      </c>
      <c r="G32" s="1752">
        <v>0</v>
      </c>
      <c r="H32" s="1752">
        <v>0</v>
      </c>
      <c r="I32" s="1588">
        <v>76.631451505506107</v>
      </c>
      <c r="J32" s="933"/>
      <c r="K32" s="1588">
        <v>1.2113713398287416</v>
      </c>
      <c r="L32" s="1588">
        <v>27.610703074993598</v>
      </c>
      <c r="M32" s="1588">
        <v>40.269723783068258</v>
      </c>
      <c r="N32" s="1752">
        <v>0</v>
      </c>
      <c r="O32" s="1588">
        <v>0.5489606294295033</v>
      </c>
      <c r="P32" s="1588">
        <v>80.158987785783381</v>
      </c>
      <c r="Q32" s="1588">
        <v>149.79974661310348</v>
      </c>
      <c r="R32" s="933"/>
      <c r="S32" s="1588">
        <v>30.100912968225213</v>
      </c>
      <c r="T32" s="1588">
        <v>128.31531263437228</v>
      </c>
      <c r="U32" s="1588">
        <v>36.123644847620717</v>
      </c>
      <c r="V32" s="1588">
        <v>1226.8557488889185</v>
      </c>
      <c r="W32" s="1588">
        <v>266.26660220776324</v>
      </c>
      <c r="X32" s="1588">
        <v>375.93910257449176</v>
      </c>
      <c r="Y32" s="1588">
        <v>59.709805694544514</v>
      </c>
      <c r="Z32" s="1588">
        <v>158.55065871394234</v>
      </c>
      <c r="AA32" s="1588">
        <v>2281.8617885298781</v>
      </c>
      <c r="AB32" s="933"/>
      <c r="AC32" s="1588">
        <v>269.91091776034114</v>
      </c>
      <c r="AD32" s="1588">
        <v>69.864268862040831</v>
      </c>
      <c r="AE32" s="1588">
        <v>237.43471528859109</v>
      </c>
      <c r="AF32" s="1588">
        <v>162.17552144602132</v>
      </c>
      <c r="AG32" s="1588">
        <v>22.930446866481773</v>
      </c>
      <c r="AH32" s="1588">
        <v>762.31587022347605</v>
      </c>
      <c r="AI32" s="1588"/>
      <c r="AJ32" s="1588">
        <v>123.80287457617024</v>
      </c>
      <c r="AK32" s="1588">
        <v>0.94156491792144337</v>
      </c>
      <c r="AL32" s="1752">
        <v>1.6448922975688389E-2</v>
      </c>
      <c r="AM32" s="1588">
        <v>88.316448464720651</v>
      </c>
      <c r="AN32" s="1588">
        <v>2.987042204835527</v>
      </c>
      <c r="AO32" s="1588">
        <v>20.276084586300421</v>
      </c>
      <c r="AP32" s="1588">
        <v>3.2416642483225506</v>
      </c>
      <c r="AQ32" s="1588">
        <v>239.58212792124655</v>
      </c>
      <c r="AR32" s="1588"/>
      <c r="AS32" s="933">
        <v>749.0668342322864</v>
      </c>
      <c r="AT32" s="933">
        <v>1814.5551678170264</v>
      </c>
      <c r="AU32" s="1588">
        <v>3682.3253272050993</v>
      </c>
      <c r="AV32" s="1588">
        <v>817.6736259676544</v>
      </c>
      <c r="AW32" s="1752">
        <v>2863.7995736949829</v>
      </c>
      <c r="AX32" s="1588">
        <v>43.603501381349552</v>
      </c>
      <c r="AY32" s="1588">
        <v>178.16730984244469</v>
      </c>
      <c r="AZ32" s="1752">
        <v>750.57290962680133</v>
      </c>
      <c r="BA32" s="1752">
        <v>0</v>
      </c>
      <c r="BB32" s="1752">
        <v>0</v>
      </c>
      <c r="BC32" s="1588">
        <v>10899.764249767644</v>
      </c>
      <c r="BD32" s="1588"/>
      <c r="BE32" s="1588">
        <v>132.94308784400016</v>
      </c>
      <c r="BF32" s="1588"/>
      <c r="BG32" s="1588">
        <v>78.168432478191917</v>
      </c>
      <c r="BH32" s="1588">
        <v>542.78357301077165</v>
      </c>
      <c r="BI32" s="1752">
        <v>620.95200548896355</v>
      </c>
      <c r="BJ32" s="1588"/>
      <c r="BK32" s="1752">
        <v>0</v>
      </c>
      <c r="BL32" s="1752">
        <v>0</v>
      </c>
      <c r="BM32" s="1588">
        <v>417.279715502329</v>
      </c>
      <c r="BN32" s="1588">
        <v>417.279715502329</v>
      </c>
      <c r="BO32" s="1588"/>
      <c r="BP32" s="1588">
        <v>131.9482424267004</v>
      </c>
      <c r="BQ32" s="1588">
        <v>24.51543400270954</v>
      </c>
      <c r="BR32" s="1588">
        <v>139.55530511849571</v>
      </c>
      <c r="BS32" s="1588">
        <v>4.9460717886894425</v>
      </c>
      <c r="BT32" s="1588">
        <v>300.96505333659508</v>
      </c>
      <c r="BU32" s="1588"/>
      <c r="BV32" s="933">
        <v>1002.4035536769494</v>
      </c>
      <c r="BW32" s="1588">
        <v>12.451385402535488</v>
      </c>
      <c r="BX32" s="1588">
        <v>63.971707808764037</v>
      </c>
      <c r="BY32" s="1752">
        <v>987.58514253841383</v>
      </c>
      <c r="BZ32" s="1588">
        <v>71.802279326812453</v>
      </c>
      <c r="CA32" s="1752">
        <v>140.10685766366822</v>
      </c>
      <c r="CB32" s="1588">
        <v>2278.3209264171433</v>
      </c>
      <c r="CC32" s="1752"/>
      <c r="CD32" s="1588">
        <v>3617.5177007450311</v>
      </c>
      <c r="CE32" s="1588"/>
      <c r="CF32" s="933">
        <v>3.3576336818612278</v>
      </c>
      <c r="CG32" s="933">
        <v>3.5591431642189875</v>
      </c>
      <c r="CH32" s="1752">
        <v>0</v>
      </c>
      <c r="CI32" s="1753">
        <v>23.287063521953531</v>
      </c>
      <c r="CJ32" s="1752">
        <v>0</v>
      </c>
      <c r="CK32" s="1753">
        <v>59.054225583285515</v>
      </c>
      <c r="CL32" s="1752">
        <v>0</v>
      </c>
      <c r="CM32" s="1753">
        <v>106.32062967319511</v>
      </c>
      <c r="CN32" s="1753">
        <v>195.57869562451435</v>
      </c>
      <c r="CP32" s="1752">
        <f t="shared" si="0"/>
        <v>18479.879292857397</v>
      </c>
      <c r="CQ32" s="1752"/>
      <c r="CR32" s="1752"/>
      <c r="CS32" s="1752"/>
      <c r="CT32" s="1752"/>
      <c r="CU32" s="1752"/>
      <c r="CV32" s="1752"/>
      <c r="CW32" s="1752"/>
      <c r="CX32" s="1752"/>
      <c r="CY32" s="1752"/>
      <c r="CZ32" s="1752"/>
      <c r="DA32" s="1752"/>
      <c r="DB32" s="1752"/>
      <c r="DC32" s="1752"/>
      <c r="DD32" s="1752"/>
      <c r="DE32" s="1752"/>
      <c r="DF32" s="1752"/>
      <c r="DG32" s="1752"/>
      <c r="DH32" s="1752"/>
      <c r="DI32" s="1752"/>
      <c r="DJ32" s="1752"/>
      <c r="DK32" s="1752"/>
      <c r="DL32" s="1752"/>
      <c r="DM32" s="1752"/>
      <c r="DN32" s="1752"/>
      <c r="DO32" s="1752"/>
      <c r="DP32" s="1752"/>
      <c r="DQ32" s="1752"/>
      <c r="DR32" s="1752"/>
      <c r="DS32" s="1752"/>
      <c r="DT32" s="1752"/>
      <c r="DU32" s="1752"/>
      <c r="DV32" s="1752"/>
      <c r="DW32" s="1752"/>
      <c r="DX32" s="1752"/>
      <c r="DY32" s="1752"/>
      <c r="DZ32" s="1752"/>
      <c r="EA32" s="1752"/>
      <c r="EB32" s="1752"/>
      <c r="EC32" s="1752"/>
      <c r="ED32" s="1752"/>
      <c r="EE32" s="1752"/>
      <c r="EF32" s="1752"/>
      <c r="EG32" s="1752"/>
      <c r="EH32" s="1752"/>
      <c r="EI32" s="1752"/>
      <c r="EJ32" s="1752"/>
      <c r="EK32" s="1752"/>
      <c r="EL32" s="1752"/>
      <c r="EM32" s="1752"/>
      <c r="EN32" s="1752"/>
      <c r="EO32" s="1752"/>
      <c r="EP32" s="1752"/>
      <c r="EQ32" s="1752"/>
      <c r="ER32" s="1752"/>
      <c r="ES32" s="1752"/>
      <c r="ET32" s="1752"/>
      <c r="EU32" s="1752"/>
      <c r="EV32" s="1752"/>
      <c r="EW32" s="1752"/>
      <c r="EX32" s="1752"/>
      <c r="EY32" s="1752"/>
      <c r="EZ32" s="1752"/>
      <c r="FA32" s="1752"/>
      <c r="FB32" s="1752"/>
      <c r="FC32" s="1752"/>
      <c r="FD32" s="1752"/>
      <c r="FE32" s="1752"/>
      <c r="FF32" s="1752"/>
      <c r="FG32" s="1752"/>
      <c r="FH32" s="1752"/>
      <c r="FI32" s="1752"/>
      <c r="FJ32" s="1752"/>
      <c r="FK32" s="1752"/>
      <c r="FL32" s="1752"/>
      <c r="FM32" s="1752"/>
      <c r="FN32" s="1752"/>
      <c r="FO32" s="1752"/>
      <c r="FP32" s="1752"/>
      <c r="FQ32" s="1752"/>
      <c r="FR32" s="1752"/>
      <c r="FS32" s="1752"/>
      <c r="FT32" s="1752"/>
      <c r="FU32" s="1752"/>
      <c r="FV32" s="1752"/>
      <c r="FW32" s="1752"/>
      <c r="FX32" s="1752"/>
      <c r="FY32" s="1752"/>
      <c r="FZ32" s="1752"/>
      <c r="GA32" s="1752"/>
      <c r="GB32" s="1752"/>
    </row>
    <row r="33" spans="1:184">
      <c r="A33" s="1751">
        <v>1996</v>
      </c>
      <c r="B33" s="1588">
        <v>125.97600462317224</v>
      </c>
      <c r="C33" s="1588">
        <v>7.6232261874579805</v>
      </c>
      <c r="D33" s="1588">
        <v>133.59923081063019</v>
      </c>
      <c r="E33" s="933"/>
      <c r="F33" s="1588">
        <v>83.913311782612197</v>
      </c>
      <c r="G33" s="1752">
        <v>0</v>
      </c>
      <c r="H33" s="1752">
        <v>0</v>
      </c>
      <c r="I33" s="1588">
        <v>83.913311782612197</v>
      </c>
      <c r="J33" s="933"/>
      <c r="K33" s="1588">
        <v>1.2943884278746023</v>
      </c>
      <c r="L33" s="1588">
        <v>28.08696268948707</v>
      </c>
      <c r="M33" s="1588">
        <v>45.901807356222072</v>
      </c>
      <c r="N33" s="1752">
        <v>0</v>
      </c>
      <c r="O33" s="1588">
        <v>1.6375788029968752</v>
      </c>
      <c r="P33" s="1588">
        <v>78.299236925651073</v>
      </c>
      <c r="Q33" s="1588">
        <v>155.21997420223167</v>
      </c>
      <c r="R33" s="933"/>
      <c r="S33" s="1588">
        <v>30.404962594166872</v>
      </c>
      <c r="T33" s="1588">
        <v>130.91658243655507</v>
      </c>
      <c r="U33" s="1588">
        <v>36.855963203447196</v>
      </c>
      <c r="V33" s="1588">
        <v>1241.1905980421254</v>
      </c>
      <c r="W33" s="1588">
        <v>269.81720023051952</v>
      </c>
      <c r="X33" s="1588">
        <v>380.95213548913648</v>
      </c>
      <c r="Y33" s="1588">
        <v>62.425000963579095</v>
      </c>
      <c r="Z33" s="1588">
        <v>159.34739569240435</v>
      </c>
      <c r="AA33" s="1588">
        <v>2311.909838651934</v>
      </c>
      <c r="AB33" s="933"/>
      <c r="AC33" s="1588">
        <v>277.60860205047612</v>
      </c>
      <c r="AD33" s="1588">
        <v>75.108120461579603</v>
      </c>
      <c r="AE33" s="1588">
        <v>240.56749935922164</v>
      </c>
      <c r="AF33" s="1588">
        <v>174.34804370085337</v>
      </c>
      <c r="AG33" s="1588">
        <v>23.6766282411483</v>
      </c>
      <c r="AH33" s="1588">
        <v>791.30889381327904</v>
      </c>
      <c r="AI33" s="1588"/>
      <c r="AJ33" s="1588">
        <v>125.50522974422125</v>
      </c>
      <c r="AK33" s="1588">
        <v>0.94853427360675113</v>
      </c>
      <c r="AL33" s="1752">
        <v>1.7291912964594168E-2</v>
      </c>
      <c r="AM33" s="1588">
        <v>100.77234675534974</v>
      </c>
      <c r="AN33" s="1588">
        <v>3.7808471315369556</v>
      </c>
      <c r="AO33" s="1588">
        <v>21.408098632257364</v>
      </c>
      <c r="AP33" s="1588">
        <v>3.3214085401024831</v>
      </c>
      <c r="AQ33" s="1588">
        <v>255.75375699003911</v>
      </c>
      <c r="AR33" s="1588"/>
      <c r="AS33" s="933">
        <v>752.16874268107904</v>
      </c>
      <c r="AT33" s="933">
        <v>1822.8301330706622</v>
      </c>
      <c r="AU33" s="1588">
        <v>3700.1726089961503</v>
      </c>
      <c r="AV33" s="1588">
        <v>821.59106640536527</v>
      </c>
      <c r="AW33" s="1752">
        <v>2877.2639558115079</v>
      </c>
      <c r="AX33" s="1588">
        <v>43.803153469657261</v>
      </c>
      <c r="AY33" s="1588">
        <v>179.10182465405495</v>
      </c>
      <c r="AZ33" s="1752">
        <v>754.59113465087444</v>
      </c>
      <c r="BA33" s="1752">
        <v>0</v>
      </c>
      <c r="BB33" s="1752">
        <v>0</v>
      </c>
      <c r="BC33" s="1588">
        <v>10951.522619739351</v>
      </c>
      <c r="BD33" s="1588"/>
      <c r="BE33" s="1588">
        <v>134.40351875979036</v>
      </c>
      <c r="BF33" s="1588"/>
      <c r="BG33" s="1588">
        <v>84.131587670846571</v>
      </c>
      <c r="BH33" s="1588">
        <v>568.56719539746393</v>
      </c>
      <c r="BI33" s="1752">
        <v>652.69878306831049</v>
      </c>
      <c r="BJ33" s="1588"/>
      <c r="BK33" s="1752">
        <v>0</v>
      </c>
      <c r="BL33" s="1752">
        <v>0</v>
      </c>
      <c r="BM33" s="1588">
        <v>458.93433703145973</v>
      </c>
      <c r="BN33" s="1588">
        <v>458.93433703145973</v>
      </c>
      <c r="BO33" s="1588"/>
      <c r="BP33" s="1588">
        <v>140.89953735682343</v>
      </c>
      <c r="BQ33" s="1588">
        <v>26.185974327851291</v>
      </c>
      <c r="BR33" s="1588">
        <v>149.03219547814669</v>
      </c>
      <c r="BS33" s="1588">
        <v>5.2819485223798841</v>
      </c>
      <c r="BT33" s="1588">
        <v>321.39965568520125</v>
      </c>
      <c r="BU33" s="1588"/>
      <c r="BV33" s="933">
        <v>1097.1174544872299</v>
      </c>
      <c r="BW33" s="1588">
        <v>17.563501302889584</v>
      </c>
      <c r="BX33" s="1588">
        <v>72.898701154687203</v>
      </c>
      <c r="BY33" s="1752">
        <v>1034.35942243247</v>
      </c>
      <c r="BZ33" s="1588">
        <v>72.647909085383091</v>
      </c>
      <c r="CA33" s="1752">
        <v>143.51619504416732</v>
      </c>
      <c r="CB33" s="1588">
        <v>2438.103183506827</v>
      </c>
      <c r="CC33" s="1752"/>
      <c r="CD33" s="1588">
        <v>3871.1359592917984</v>
      </c>
      <c r="CE33" s="1588"/>
      <c r="CF33" s="933">
        <v>3.6010524643206723</v>
      </c>
      <c r="CG33" s="933">
        <v>3.6853396732468848</v>
      </c>
      <c r="CH33" s="1752">
        <v>0</v>
      </c>
      <c r="CI33" s="1753">
        <v>20.262769558063461</v>
      </c>
      <c r="CJ33" s="1752">
        <v>0</v>
      </c>
      <c r="CK33" s="1753">
        <v>67.814886672199705</v>
      </c>
      <c r="CL33" s="1752">
        <v>0</v>
      </c>
      <c r="CM33" s="1753">
        <v>105.25742337646315</v>
      </c>
      <c r="CN33" s="1753">
        <v>200.62147174429387</v>
      </c>
      <c r="CP33" s="1752">
        <f t="shared" si="0"/>
        <v>18889.388575785961</v>
      </c>
      <c r="CQ33" s="1752"/>
      <c r="CR33" s="1752"/>
      <c r="CS33" s="1752"/>
      <c r="CT33" s="1752"/>
      <c r="CU33" s="1752"/>
      <c r="CV33" s="1752"/>
      <c r="CW33" s="1752"/>
      <c r="CX33" s="1752"/>
      <c r="CY33" s="1752"/>
      <c r="CZ33" s="1752"/>
      <c r="DA33" s="1752"/>
      <c r="DB33" s="1752"/>
      <c r="DC33" s="1752"/>
      <c r="DD33" s="1752"/>
      <c r="DE33" s="1752"/>
      <c r="DF33" s="1752"/>
      <c r="DG33" s="1752"/>
      <c r="DH33" s="1752"/>
      <c r="DI33" s="1752"/>
      <c r="DJ33" s="1752"/>
      <c r="DK33" s="1752"/>
      <c r="DL33" s="1752"/>
      <c r="DM33" s="1752"/>
      <c r="DN33" s="1752"/>
      <c r="DO33" s="1752"/>
      <c r="DP33" s="1752"/>
      <c r="DQ33" s="1752"/>
      <c r="DR33" s="1752"/>
      <c r="DS33" s="1752"/>
      <c r="DT33" s="1752"/>
      <c r="DU33" s="1752"/>
      <c r="DV33" s="1752"/>
      <c r="DW33" s="1752"/>
      <c r="DX33" s="1752"/>
      <c r="DY33" s="1752"/>
      <c r="DZ33" s="1752"/>
      <c r="EA33" s="1752"/>
      <c r="EB33" s="1752"/>
      <c r="EC33" s="1752"/>
      <c r="ED33" s="1752"/>
      <c r="EE33" s="1752"/>
      <c r="EF33" s="1752"/>
      <c r="EG33" s="1752"/>
      <c r="EH33" s="1752"/>
      <c r="EI33" s="1752"/>
      <c r="EJ33" s="1752"/>
      <c r="EK33" s="1752"/>
      <c r="EL33" s="1752"/>
      <c r="EM33" s="1752"/>
      <c r="EN33" s="1752"/>
      <c r="EO33" s="1752"/>
      <c r="EP33" s="1752"/>
      <c r="EQ33" s="1752"/>
      <c r="ER33" s="1752"/>
      <c r="ES33" s="1752"/>
      <c r="ET33" s="1752"/>
      <c r="EU33" s="1752"/>
      <c r="EV33" s="1752"/>
      <c r="EW33" s="1752"/>
      <c r="EX33" s="1752"/>
      <c r="EY33" s="1752"/>
      <c r="EZ33" s="1752"/>
      <c r="FA33" s="1752"/>
      <c r="FB33" s="1752"/>
      <c r="FC33" s="1752"/>
      <c r="FD33" s="1752"/>
      <c r="FE33" s="1752"/>
      <c r="FF33" s="1752"/>
      <c r="FG33" s="1752"/>
      <c r="FH33" s="1752"/>
      <c r="FI33" s="1752"/>
      <c r="FJ33" s="1752"/>
      <c r="FK33" s="1752"/>
      <c r="FL33" s="1752"/>
      <c r="FM33" s="1752"/>
      <c r="FN33" s="1752"/>
      <c r="FO33" s="1752"/>
      <c r="FP33" s="1752"/>
      <c r="FQ33" s="1752"/>
      <c r="FR33" s="1752"/>
      <c r="FS33" s="1752"/>
      <c r="FT33" s="1752"/>
      <c r="FU33" s="1752"/>
      <c r="FV33" s="1752"/>
      <c r="FW33" s="1752"/>
      <c r="FX33" s="1752"/>
      <c r="FY33" s="1752"/>
      <c r="FZ33" s="1752"/>
      <c r="GA33" s="1752"/>
      <c r="GB33" s="1752"/>
    </row>
    <row r="34" spans="1:184">
      <c r="A34" s="1751">
        <v>1997</v>
      </c>
      <c r="B34" s="1588">
        <v>133.67884926552418</v>
      </c>
      <c r="C34" s="1588">
        <v>9.4911701363904193</v>
      </c>
      <c r="D34" s="1588">
        <v>143.17001940191457</v>
      </c>
      <c r="E34" s="933"/>
      <c r="F34" s="1588">
        <v>91.595819132240365</v>
      </c>
      <c r="G34" s="1752">
        <v>0</v>
      </c>
      <c r="H34" s="1752">
        <v>0</v>
      </c>
      <c r="I34" s="1588">
        <v>91.595819132240365</v>
      </c>
      <c r="J34" s="933"/>
      <c r="K34" s="1588">
        <v>1.3689344037689779</v>
      </c>
      <c r="L34" s="1588">
        <v>28.240230332483094</v>
      </c>
      <c r="M34" s="1588">
        <v>51.992974898772275</v>
      </c>
      <c r="N34" s="1752">
        <v>0</v>
      </c>
      <c r="O34" s="1588">
        <v>3.2565343665331787</v>
      </c>
      <c r="P34" s="1588">
        <v>75.883800816078249</v>
      </c>
      <c r="Q34" s="1588">
        <v>160.74247481763578</v>
      </c>
      <c r="R34" s="933"/>
      <c r="S34" s="1588">
        <v>30.71208342845139</v>
      </c>
      <c r="T34" s="1588">
        <v>133.42793125201885</v>
      </c>
      <c r="U34" s="1588">
        <v>37.562966985874738</v>
      </c>
      <c r="V34" s="1588">
        <v>1255.7676905999313</v>
      </c>
      <c r="W34" s="1588">
        <v>273.02510629314696</v>
      </c>
      <c r="X34" s="1588">
        <v>385.48132340548108</v>
      </c>
      <c r="Y34" s="1588">
        <v>64.672415449636489</v>
      </c>
      <c r="Z34" s="1588">
        <v>160.14813637427574</v>
      </c>
      <c r="AA34" s="1588">
        <v>2340.7976537888162</v>
      </c>
      <c r="AB34" s="933"/>
      <c r="AC34" s="1588">
        <v>282.31789124222297</v>
      </c>
      <c r="AD34" s="1588">
        <v>80.893962003884781</v>
      </c>
      <c r="AE34" s="1588">
        <v>245.13865013679819</v>
      </c>
      <c r="AF34" s="1588">
        <v>184.3710127620418</v>
      </c>
      <c r="AG34" s="1588">
        <v>25.261235160068843</v>
      </c>
      <c r="AH34" s="1588">
        <v>817.98275130501645</v>
      </c>
      <c r="AI34" s="1588"/>
      <c r="AJ34" s="1588">
        <v>128.71466821330534</v>
      </c>
      <c r="AK34" s="1588">
        <v>0.9521858853746501</v>
      </c>
      <c r="AL34" s="1752">
        <v>4.3911332703596033E-2</v>
      </c>
      <c r="AM34" s="1588">
        <v>113.75101276145482</v>
      </c>
      <c r="AN34" s="1588">
        <v>4.7845332963116203</v>
      </c>
      <c r="AO34" s="1588">
        <v>22.627970692651601</v>
      </c>
      <c r="AP34" s="1588">
        <v>3.3973910662925459</v>
      </c>
      <c r="AQ34" s="1588">
        <v>274.2716732480942</v>
      </c>
      <c r="AR34" s="1588"/>
      <c r="AS34" s="933">
        <v>755.09669519214299</v>
      </c>
      <c r="AT34" s="933">
        <v>1830.7720579818247</v>
      </c>
      <c r="AU34" s="1588">
        <v>3717.4806635189302</v>
      </c>
      <c r="AV34" s="1588">
        <v>825.38823202891888</v>
      </c>
      <c r="AW34" s="1752">
        <v>2890.2993204529462</v>
      </c>
      <c r="AX34" s="1588">
        <v>43.995938836143758</v>
      </c>
      <c r="AY34" s="1588">
        <v>180.00946089321795</v>
      </c>
      <c r="AZ34" s="1588">
        <v>758.51461761669873</v>
      </c>
      <c r="BA34" s="1752">
        <v>0</v>
      </c>
      <c r="BB34" s="1752">
        <v>0</v>
      </c>
      <c r="BC34" s="1588">
        <v>11001.556986520822</v>
      </c>
      <c r="BD34" s="1588"/>
      <c r="BE34" s="1588">
        <v>135.81950873037027</v>
      </c>
      <c r="BF34" s="1588"/>
      <c r="BG34" s="1588">
        <v>89.00603082520945</v>
      </c>
      <c r="BH34" s="1588">
        <v>596.73441301114633</v>
      </c>
      <c r="BI34" s="1752">
        <v>685.74044383635578</v>
      </c>
      <c r="BJ34" s="1588"/>
      <c r="BK34" s="1588">
        <v>0.62371181474207249</v>
      </c>
      <c r="BL34" s="1752">
        <v>0</v>
      </c>
      <c r="BM34" s="1588">
        <v>498.48665142917247</v>
      </c>
      <c r="BN34" s="1588">
        <v>499.11036324391455</v>
      </c>
      <c r="BO34" s="1588"/>
      <c r="BP34" s="1588">
        <v>150.37697548666844</v>
      </c>
      <c r="BQ34" s="1588">
        <v>27.686602295636931</v>
      </c>
      <c r="BR34" s="1588">
        <v>158.72186676870763</v>
      </c>
      <c r="BS34" s="1588">
        <v>5.6253665656511433</v>
      </c>
      <c r="BT34" s="1588">
        <v>342.41081111666415</v>
      </c>
      <c r="BU34" s="1588"/>
      <c r="BV34" s="933">
        <v>1167.1008934500594</v>
      </c>
      <c r="BW34" s="1588">
        <v>23.456275258501758</v>
      </c>
      <c r="BX34" s="1588">
        <v>82.054000244197596</v>
      </c>
      <c r="BY34" s="1752">
        <v>1101.2434999547017</v>
      </c>
      <c r="BZ34" s="1588">
        <v>73.488014239968692</v>
      </c>
      <c r="CA34" s="1752">
        <v>146.96495196700656</v>
      </c>
      <c r="CB34" s="1588">
        <v>2594.3076351144359</v>
      </c>
      <c r="CC34" s="1752"/>
      <c r="CD34" s="1588">
        <v>4121.5692533113706</v>
      </c>
      <c r="CE34" s="1588"/>
      <c r="CF34" s="933">
        <v>3.8444712467801168</v>
      </c>
      <c r="CG34" s="933">
        <v>3.8165840426358986</v>
      </c>
      <c r="CH34" s="1752">
        <v>0</v>
      </c>
      <c r="CI34" s="1753">
        <v>17.238475594173391</v>
      </c>
      <c r="CJ34" s="1752">
        <v>0</v>
      </c>
      <c r="CK34" s="1753">
        <v>76.634008608981389</v>
      </c>
      <c r="CL34" s="1752">
        <v>0</v>
      </c>
      <c r="CM34" s="1753">
        <v>104.20484914269856</v>
      </c>
      <c r="CN34" s="1753">
        <v>205.73838863526936</v>
      </c>
      <c r="CP34" s="1752">
        <f t="shared" si="0"/>
        <v>19293.244528891548</v>
      </c>
      <c r="CQ34" s="1752"/>
      <c r="CR34" s="1752"/>
      <c r="CS34" s="1752"/>
      <c r="CT34" s="1752"/>
      <c r="CU34" s="1752"/>
      <c r="CV34" s="1752"/>
      <c r="CW34" s="1752"/>
      <c r="CX34" s="1752"/>
      <c r="CY34" s="1752"/>
      <c r="CZ34" s="1752"/>
      <c r="DA34" s="1752"/>
      <c r="DB34" s="1752"/>
      <c r="DC34" s="1752"/>
      <c r="DD34" s="1752"/>
      <c r="DE34" s="1752"/>
      <c r="DF34" s="1752"/>
      <c r="DG34" s="1752"/>
      <c r="DH34" s="1752"/>
      <c r="DI34" s="1752"/>
      <c r="DJ34" s="1752"/>
      <c r="DK34" s="1752"/>
      <c r="DL34" s="1752"/>
      <c r="DM34" s="1752"/>
      <c r="DN34" s="1752"/>
      <c r="DO34" s="1752"/>
      <c r="DP34" s="1752"/>
      <c r="DQ34" s="1752"/>
      <c r="DR34" s="1752"/>
      <c r="DS34" s="1752"/>
      <c r="DT34" s="1752"/>
      <c r="DU34" s="1752"/>
      <c r="DV34" s="1752"/>
      <c r="DW34" s="1752"/>
      <c r="DX34" s="1752"/>
      <c r="DY34" s="1752"/>
      <c r="DZ34" s="1752"/>
      <c r="EA34" s="1752"/>
      <c r="EB34" s="1752"/>
      <c r="EC34" s="1752"/>
      <c r="ED34" s="1752"/>
      <c r="EE34" s="1752"/>
      <c r="EF34" s="1752"/>
      <c r="EG34" s="1752"/>
      <c r="EH34" s="1752"/>
      <c r="EI34" s="1752"/>
      <c r="EJ34" s="1752"/>
      <c r="EK34" s="1752"/>
      <c r="EL34" s="1752"/>
      <c r="EM34" s="1752"/>
      <c r="EN34" s="1752"/>
      <c r="EO34" s="1752"/>
      <c r="EP34" s="1752"/>
      <c r="EQ34" s="1752"/>
      <c r="ER34" s="1752"/>
      <c r="ES34" s="1752"/>
      <c r="ET34" s="1752"/>
      <c r="EU34" s="1752"/>
      <c r="EV34" s="1752"/>
      <c r="EW34" s="1752"/>
      <c r="EX34" s="1752"/>
      <c r="EY34" s="1752"/>
      <c r="EZ34" s="1752"/>
      <c r="FA34" s="1752"/>
      <c r="FB34" s="1752"/>
      <c r="FC34" s="1752"/>
      <c r="FD34" s="1752"/>
      <c r="FE34" s="1752"/>
      <c r="FF34" s="1752"/>
      <c r="FG34" s="1752"/>
      <c r="FH34" s="1752"/>
      <c r="FI34" s="1752"/>
      <c r="FJ34" s="1752"/>
      <c r="FK34" s="1752"/>
      <c r="FL34" s="1752"/>
      <c r="FM34" s="1752"/>
      <c r="FN34" s="1752"/>
      <c r="FO34" s="1752"/>
      <c r="FP34" s="1752"/>
      <c r="FQ34" s="1752"/>
      <c r="FR34" s="1752"/>
      <c r="FS34" s="1752"/>
      <c r="FT34" s="1752"/>
      <c r="FU34" s="1752"/>
      <c r="FV34" s="1752"/>
      <c r="FW34" s="1752"/>
      <c r="FX34" s="1752"/>
      <c r="FY34" s="1752"/>
      <c r="FZ34" s="1752"/>
      <c r="GA34" s="1752"/>
      <c r="GB34" s="1752"/>
    </row>
    <row r="35" spans="1:184">
      <c r="A35" s="1751">
        <v>1998</v>
      </c>
      <c r="B35" s="1588">
        <v>140.26599322600549</v>
      </c>
      <c r="C35" s="1588">
        <v>11.531320910860952</v>
      </c>
      <c r="D35" s="1588">
        <v>151.79731413686645</v>
      </c>
      <c r="E35" s="933"/>
      <c r="F35" s="1588">
        <v>99.080050906755631</v>
      </c>
      <c r="G35" s="1752">
        <v>0</v>
      </c>
      <c r="H35" s="1752">
        <v>0</v>
      </c>
      <c r="I35" s="1588">
        <v>99.080050906755631</v>
      </c>
      <c r="J35" s="933"/>
      <c r="K35" s="1588">
        <v>1.4320131473091859</v>
      </c>
      <c r="L35" s="1588">
        <v>28.080932592599186</v>
      </c>
      <c r="M35" s="1588">
        <v>58.575174276223223</v>
      </c>
      <c r="N35" s="1752">
        <v>0</v>
      </c>
      <c r="O35" s="1588">
        <v>5.3958010321342318</v>
      </c>
      <c r="P35" s="1588">
        <v>72.892132948707101</v>
      </c>
      <c r="Q35" s="1588">
        <v>166.37605399697296</v>
      </c>
      <c r="R35" s="933"/>
      <c r="S35" s="1588">
        <v>31.022306493385233</v>
      </c>
      <c r="T35" s="1588">
        <v>135.84685478137089</v>
      </c>
      <c r="U35" s="1588">
        <v>38.243951184042245</v>
      </c>
      <c r="V35" s="1588">
        <v>1270.5911202131624</v>
      </c>
      <c r="W35" s="1588">
        <v>275.88078864635736</v>
      </c>
      <c r="X35" s="1588">
        <v>389.51320849629735</v>
      </c>
      <c r="Y35" s="1588">
        <v>66.384003020602037</v>
      </c>
      <c r="Z35" s="1588">
        <v>160.95290087866906</v>
      </c>
      <c r="AA35" s="1588">
        <v>2368.4351337138864</v>
      </c>
      <c r="AB35" s="933"/>
      <c r="AC35" s="1588">
        <v>285.21505253501499</v>
      </c>
      <c r="AD35" s="1588">
        <v>82.713553578090284</v>
      </c>
      <c r="AE35" s="1588">
        <v>251.17171322690353</v>
      </c>
      <c r="AF35" s="1588">
        <v>184.16049617842094</v>
      </c>
      <c r="AG35" s="1588">
        <v>27.711054668932437</v>
      </c>
      <c r="AH35" s="1588">
        <v>830.97187018736224</v>
      </c>
      <c r="AI35" s="1588"/>
      <c r="AJ35" s="1588">
        <v>133.10507301575123</v>
      </c>
      <c r="AK35" s="1588">
        <v>0.95392419960738462</v>
      </c>
      <c r="AL35" s="1752">
        <v>7.5936369627233602E-2</v>
      </c>
      <c r="AM35" s="1588">
        <v>127.84024008728534</v>
      </c>
      <c r="AN35" s="1588">
        <v>6.055143339906282</v>
      </c>
      <c r="AO35" s="1588">
        <v>23.955121137168717</v>
      </c>
      <c r="AP35" s="1588">
        <v>3.4672068253874886</v>
      </c>
      <c r="AQ35" s="1588">
        <v>295.45264497473369</v>
      </c>
      <c r="AR35" s="1588"/>
      <c r="AS35" s="933">
        <v>757.88076367138808</v>
      </c>
      <c r="AT35" s="933">
        <v>1838.4290334448399</v>
      </c>
      <c r="AU35" s="1588">
        <v>3734.3069100963044</v>
      </c>
      <c r="AV35" s="1588">
        <v>829.07727481276322</v>
      </c>
      <c r="AW35" s="1752">
        <v>2902.9471598594296</v>
      </c>
      <c r="AX35" s="1588">
        <v>44.182542010622242</v>
      </c>
      <c r="AY35" s="1588">
        <v>180.89948431954639</v>
      </c>
      <c r="AZ35" s="1588">
        <v>762.37632144512929</v>
      </c>
      <c r="BA35" s="1752">
        <v>0</v>
      </c>
      <c r="BB35" s="1752">
        <v>0</v>
      </c>
      <c r="BC35" s="1588">
        <v>11050.099489660022</v>
      </c>
      <c r="BD35" s="1588"/>
      <c r="BE35" s="1588">
        <v>137.18795556481189</v>
      </c>
      <c r="BF35" s="1588"/>
      <c r="BG35" s="1588">
        <v>90.931736936616346</v>
      </c>
      <c r="BH35" s="1588">
        <v>631.40491549506623</v>
      </c>
      <c r="BI35" s="1752">
        <v>722.33665243168252</v>
      </c>
      <c r="BJ35" s="1588"/>
      <c r="BK35" s="1588">
        <v>1.9783324623522629</v>
      </c>
      <c r="BL35" s="1752">
        <v>0</v>
      </c>
      <c r="BM35" s="1588">
        <v>535.4006736048367</v>
      </c>
      <c r="BN35" s="1588">
        <v>537.37900606718893</v>
      </c>
      <c r="BO35" s="1588"/>
      <c r="BP35" s="1588">
        <v>161.58943661140492</v>
      </c>
      <c r="BQ35" s="1588">
        <v>28.246178293430784</v>
      </c>
      <c r="BR35" s="1588">
        <v>168.62431899017841</v>
      </c>
      <c r="BS35" s="1588">
        <v>5.9763259185032229</v>
      </c>
      <c r="BT35" s="1588">
        <v>364.43625981351732</v>
      </c>
      <c r="BU35" s="1588"/>
      <c r="BV35" s="933">
        <v>1202.7022231403439</v>
      </c>
      <c r="BW35" s="1588">
        <v>30.257968125638328</v>
      </c>
      <c r="BX35" s="1588">
        <v>91.437605077295245</v>
      </c>
      <c r="BY35" s="1752">
        <v>1157.511335495446</v>
      </c>
      <c r="BZ35" s="1588">
        <v>113.98805958666995</v>
      </c>
      <c r="CA35" s="1752">
        <v>150.45312843218579</v>
      </c>
      <c r="CB35" s="1588">
        <v>2746.3503198575791</v>
      </c>
      <c r="CC35" s="1752"/>
      <c r="CD35" s="1588">
        <v>4370.5022381699673</v>
      </c>
      <c r="CE35" s="1588"/>
      <c r="CF35" s="933">
        <v>4.0685710782507156</v>
      </c>
      <c r="CG35" s="933">
        <v>3.9530781868004734</v>
      </c>
      <c r="CH35" s="1752">
        <v>0</v>
      </c>
      <c r="CI35" s="1753">
        <v>14.214181630283324</v>
      </c>
      <c r="CJ35" s="1752">
        <v>0</v>
      </c>
      <c r="CK35" s="1753">
        <v>85.51288419777056</v>
      </c>
      <c r="CL35" s="1752">
        <v>0</v>
      </c>
      <c r="CM35" s="1753">
        <v>103.16280065127154</v>
      </c>
      <c r="CN35" s="1753">
        <v>210.91151574437663</v>
      </c>
      <c r="CP35" s="1752">
        <f t="shared" si="0"/>
        <v>19680.814267055757</v>
      </c>
      <c r="CQ35" s="1752"/>
      <c r="CR35" s="1752"/>
      <c r="CS35" s="1752"/>
      <c r="CT35" s="1752"/>
      <c r="CU35" s="1752"/>
      <c r="CV35" s="1752"/>
      <c r="CW35" s="1752"/>
      <c r="CX35" s="1752"/>
      <c r="CY35" s="1752"/>
      <c r="CZ35" s="1752"/>
      <c r="DA35" s="1752"/>
      <c r="DB35" s="1752"/>
      <c r="DC35" s="1752"/>
      <c r="DD35" s="1752"/>
      <c r="DE35" s="1752"/>
      <c r="DF35" s="1752"/>
      <c r="DG35" s="1752"/>
      <c r="DH35" s="1752"/>
      <c r="DI35" s="1752"/>
      <c r="DJ35" s="1752"/>
      <c r="DK35" s="1752"/>
      <c r="DL35" s="1752"/>
      <c r="DM35" s="1752"/>
      <c r="DN35" s="1752"/>
      <c r="DO35" s="1752"/>
      <c r="DP35" s="1752"/>
      <c r="DQ35" s="1752"/>
      <c r="DR35" s="1752"/>
      <c r="DS35" s="1752"/>
      <c r="DT35" s="1752"/>
      <c r="DU35" s="1752"/>
      <c r="DV35" s="1752"/>
      <c r="DW35" s="1752"/>
      <c r="DX35" s="1752"/>
      <c r="DY35" s="1752"/>
      <c r="DZ35" s="1752"/>
      <c r="EA35" s="1752"/>
      <c r="EB35" s="1752"/>
      <c r="EC35" s="1752"/>
      <c r="ED35" s="1752"/>
      <c r="EE35" s="1752"/>
      <c r="EF35" s="1752"/>
      <c r="EG35" s="1752"/>
      <c r="EH35" s="1752"/>
      <c r="EI35" s="1752"/>
      <c r="EJ35" s="1752"/>
      <c r="EK35" s="1752"/>
      <c r="EL35" s="1752"/>
      <c r="EM35" s="1752"/>
      <c r="EN35" s="1752"/>
      <c r="EO35" s="1752"/>
      <c r="EP35" s="1752"/>
      <c r="EQ35" s="1752"/>
      <c r="ER35" s="1752"/>
      <c r="ES35" s="1752"/>
      <c r="ET35" s="1752"/>
      <c r="EU35" s="1752"/>
      <c r="EV35" s="1752"/>
      <c r="EW35" s="1752"/>
      <c r="EX35" s="1752"/>
      <c r="EY35" s="1752"/>
      <c r="EZ35" s="1752"/>
      <c r="FA35" s="1752"/>
      <c r="FB35" s="1752"/>
      <c r="FC35" s="1752"/>
      <c r="FD35" s="1752"/>
      <c r="FE35" s="1752"/>
      <c r="FF35" s="1752"/>
      <c r="FG35" s="1752"/>
      <c r="FH35" s="1752"/>
      <c r="FI35" s="1752"/>
      <c r="FJ35" s="1752"/>
      <c r="FK35" s="1752"/>
      <c r="FL35" s="1752"/>
      <c r="FM35" s="1752"/>
      <c r="FN35" s="1752"/>
      <c r="FO35" s="1752"/>
      <c r="FP35" s="1752"/>
      <c r="FQ35" s="1752"/>
      <c r="FR35" s="1752"/>
      <c r="FS35" s="1752"/>
      <c r="FT35" s="1752"/>
      <c r="FU35" s="1752"/>
      <c r="FV35" s="1752"/>
      <c r="FW35" s="1752"/>
      <c r="FX35" s="1752"/>
      <c r="FY35" s="1752"/>
      <c r="FZ35" s="1752"/>
      <c r="GA35" s="1752"/>
      <c r="GB35" s="1752"/>
    </row>
    <row r="36" spans="1:184">
      <c r="A36" s="1751">
        <v>1999</v>
      </c>
      <c r="B36" s="1588">
        <v>147.92480361851267</v>
      </c>
      <c r="C36" s="1588">
        <v>13.943240826168781</v>
      </c>
      <c r="D36" s="1588">
        <v>161.86804444468146</v>
      </c>
      <c r="E36" s="933"/>
      <c r="F36" s="1588">
        <v>107.49251411123282</v>
      </c>
      <c r="G36" s="1752">
        <v>0.23521657110367869</v>
      </c>
      <c r="H36" s="1752">
        <v>0</v>
      </c>
      <c r="I36" s="1588">
        <v>107.72773068233653</v>
      </c>
      <c r="J36" s="933"/>
      <c r="K36" s="1588">
        <v>1.4806630292214549</v>
      </c>
      <c r="L36" s="1588">
        <v>27.62148561426072</v>
      </c>
      <c r="M36" s="1588">
        <v>65.677763042523623</v>
      </c>
      <c r="N36" s="1752">
        <v>0</v>
      </c>
      <c r="O36" s="1588">
        <v>8.03434054399216</v>
      </c>
      <c r="P36" s="1588">
        <v>69.303755933170848</v>
      </c>
      <c r="Q36" s="1588">
        <v>172.11800816316878</v>
      </c>
      <c r="R36" s="933"/>
      <c r="S36" s="1588">
        <v>31.335663124631552</v>
      </c>
      <c r="T36" s="1588">
        <v>138.17084872521895</v>
      </c>
      <c r="U36" s="1588">
        <v>38.898210787089674</v>
      </c>
      <c r="V36" s="1588">
        <v>1285.6650497109031</v>
      </c>
      <c r="W36" s="1588">
        <v>278.37471554086426</v>
      </c>
      <c r="X36" s="1588">
        <v>393.03433293435569</v>
      </c>
      <c r="Y36" s="1588">
        <v>67.497647702224697</v>
      </c>
      <c r="Z36" s="1588">
        <v>161.7617094257981</v>
      </c>
      <c r="AA36" s="1588">
        <v>2394.7381779510861</v>
      </c>
      <c r="AB36" s="933"/>
      <c r="AC36" s="1588">
        <v>287.19092551709321</v>
      </c>
      <c r="AD36" s="1588">
        <v>83.808843507370113</v>
      </c>
      <c r="AE36" s="1588">
        <v>254.6445361012851</v>
      </c>
      <c r="AF36" s="1588">
        <v>182.8213047192236</v>
      </c>
      <c r="AG36" s="1588">
        <v>30.385681340514196</v>
      </c>
      <c r="AH36" s="1588">
        <v>838.85129118548628</v>
      </c>
      <c r="AI36" s="1588"/>
      <c r="AJ36" s="1588">
        <v>138.8445485992026</v>
      </c>
      <c r="AK36" s="1588">
        <v>0.96040485181832802</v>
      </c>
      <c r="AL36" s="1752">
        <v>0.11058325239855363</v>
      </c>
      <c r="AM36" s="1588">
        <v>142.79753203613373</v>
      </c>
      <c r="AN36" s="1588">
        <v>7.5069069898637606</v>
      </c>
      <c r="AO36" s="1588">
        <v>25.403565278251723</v>
      </c>
      <c r="AP36" s="1588">
        <v>3.5286826233792561</v>
      </c>
      <c r="AQ36" s="1588">
        <v>319.15222363104789</v>
      </c>
      <c r="AR36" s="1588"/>
      <c r="AS36" s="933">
        <v>760.42959145011253</v>
      </c>
      <c r="AT36" s="933">
        <v>1845.5839234559091</v>
      </c>
      <c r="AU36" s="1588">
        <v>3750.2369444006072</v>
      </c>
      <c r="AV36" s="1588">
        <v>832.57156222398964</v>
      </c>
      <c r="AW36" s="1752">
        <v>2914.9300630387297</v>
      </c>
      <c r="AX36" s="1588">
        <v>44.359074371821237</v>
      </c>
      <c r="AY36" s="1588">
        <v>181.77133923718861</v>
      </c>
      <c r="AZ36" s="1588">
        <v>766.1891299329327</v>
      </c>
      <c r="BA36" s="1752">
        <v>0</v>
      </c>
      <c r="BB36" s="1752">
        <v>0</v>
      </c>
      <c r="BC36" s="1588">
        <v>11096.071628111289</v>
      </c>
      <c r="BD36" s="1588"/>
      <c r="BE36" s="1588">
        <v>138.50538234936019</v>
      </c>
      <c r="BF36" s="1588"/>
      <c r="BG36" s="1588">
        <v>94.546957325224753</v>
      </c>
      <c r="BH36" s="1588">
        <v>664.24553128393109</v>
      </c>
      <c r="BI36" s="1752">
        <v>758.79248860915584</v>
      </c>
      <c r="BJ36" s="1588"/>
      <c r="BK36" s="1588">
        <v>3.8640143637191704</v>
      </c>
      <c r="BL36" s="1752">
        <v>0</v>
      </c>
      <c r="BM36" s="1588">
        <v>570.67564145401002</v>
      </c>
      <c r="BN36" s="1588">
        <v>574.53965581772923</v>
      </c>
      <c r="BO36" s="1588"/>
      <c r="BP36" s="1588">
        <v>170.95855378335881</v>
      </c>
      <c r="BQ36" s="1588">
        <v>30.147328363064233</v>
      </c>
      <c r="BR36" s="1588">
        <v>178.73955214255915</v>
      </c>
      <c r="BS36" s="1588">
        <v>6.3348265809361255</v>
      </c>
      <c r="BT36" s="1588">
        <v>386.1802608699183</v>
      </c>
      <c r="BU36" s="1588"/>
      <c r="BV36" s="933">
        <v>1174.2590377803713</v>
      </c>
      <c r="BW36" s="1588">
        <v>39.000924516670757</v>
      </c>
      <c r="BX36" s="1588">
        <v>101.04951565398008</v>
      </c>
      <c r="BY36" s="1752">
        <v>1262.9221839507982</v>
      </c>
      <c r="BZ36" s="1588">
        <v>157.68365050384651</v>
      </c>
      <c r="CA36" s="1752">
        <v>153.98072443970523</v>
      </c>
      <c r="CB36" s="1588">
        <v>2888.8960368453718</v>
      </c>
      <c r="CC36" s="1752"/>
      <c r="CD36" s="1588">
        <v>4608.4084421421749</v>
      </c>
      <c r="CE36" s="1588"/>
      <c r="CF36" s="933">
        <v>4.1458468822060954</v>
      </c>
      <c r="CG36" s="933">
        <v>4.0950320967316305</v>
      </c>
      <c r="CH36" s="1752">
        <v>0</v>
      </c>
      <c r="CI36" s="1753">
        <v>11.189887666393258</v>
      </c>
      <c r="CJ36" s="1752">
        <v>0</v>
      </c>
      <c r="CK36" s="1753">
        <v>93.926671601942331</v>
      </c>
      <c r="CL36" s="1752">
        <v>0</v>
      </c>
      <c r="CM36" s="1753">
        <v>102.13117264475882</v>
      </c>
      <c r="CN36" s="1753">
        <v>215.48861089203211</v>
      </c>
      <c r="CP36" s="1752">
        <f t="shared" si="0"/>
        <v>20052.929539552664</v>
      </c>
      <c r="CQ36" s="1752"/>
      <c r="CR36" s="1752"/>
      <c r="CS36" s="1752"/>
      <c r="CT36" s="1752"/>
      <c r="CU36" s="1752"/>
      <c r="CV36" s="1752"/>
      <c r="CW36" s="1752"/>
      <c r="CX36" s="1752"/>
      <c r="CY36" s="1752"/>
      <c r="CZ36" s="1752"/>
      <c r="DA36" s="1752"/>
      <c r="DB36" s="1752"/>
      <c r="DC36" s="1752"/>
      <c r="DD36" s="1752"/>
      <c r="DE36" s="1752"/>
      <c r="DF36" s="1752"/>
      <c r="DG36" s="1752"/>
      <c r="DH36" s="1752"/>
      <c r="DI36" s="1752"/>
      <c r="DJ36" s="1752"/>
      <c r="DK36" s="1752"/>
      <c r="DL36" s="1752"/>
      <c r="DM36" s="1752"/>
      <c r="DN36" s="1752"/>
      <c r="DO36" s="1752"/>
      <c r="DP36" s="1752"/>
      <c r="DQ36" s="1752"/>
      <c r="DR36" s="1752"/>
      <c r="DS36" s="1752"/>
      <c r="DT36" s="1752"/>
      <c r="DU36" s="1752"/>
      <c r="DV36" s="1752"/>
      <c r="DW36" s="1752"/>
      <c r="DX36" s="1752"/>
      <c r="DY36" s="1752"/>
      <c r="DZ36" s="1752"/>
      <c r="EA36" s="1752"/>
      <c r="EB36" s="1752"/>
      <c r="EC36" s="1752"/>
      <c r="ED36" s="1752"/>
      <c r="EE36" s="1752"/>
      <c r="EF36" s="1752"/>
      <c r="EG36" s="1752"/>
      <c r="EH36" s="1752"/>
      <c r="EI36" s="1752"/>
      <c r="EJ36" s="1752"/>
      <c r="EK36" s="1752"/>
      <c r="EL36" s="1752"/>
      <c r="EM36" s="1752"/>
      <c r="EN36" s="1752"/>
      <c r="EO36" s="1752"/>
      <c r="EP36" s="1752"/>
      <c r="EQ36" s="1752"/>
      <c r="ER36" s="1752"/>
      <c r="ES36" s="1752"/>
      <c r="ET36" s="1752"/>
      <c r="EU36" s="1752"/>
      <c r="EV36" s="1752"/>
      <c r="EW36" s="1752"/>
      <c r="EX36" s="1752"/>
      <c r="EY36" s="1752"/>
      <c r="EZ36" s="1752"/>
      <c r="FA36" s="1752"/>
      <c r="FB36" s="1752"/>
      <c r="FC36" s="1752"/>
      <c r="FD36" s="1752"/>
      <c r="FE36" s="1752"/>
      <c r="FF36" s="1752"/>
      <c r="FG36" s="1752"/>
      <c r="FH36" s="1752"/>
      <c r="FI36" s="1752"/>
      <c r="FJ36" s="1752"/>
      <c r="FK36" s="1752"/>
      <c r="FL36" s="1752"/>
      <c r="FM36" s="1752"/>
      <c r="FN36" s="1752"/>
      <c r="FO36" s="1752"/>
      <c r="FP36" s="1752"/>
      <c r="FQ36" s="1752"/>
      <c r="FR36" s="1752"/>
      <c r="FS36" s="1752"/>
      <c r="FT36" s="1752"/>
      <c r="FU36" s="1752"/>
      <c r="FV36" s="1752"/>
      <c r="FW36" s="1752"/>
      <c r="FX36" s="1752"/>
      <c r="FY36" s="1752"/>
      <c r="FZ36" s="1752"/>
      <c r="GA36" s="1752"/>
      <c r="GB36" s="1752"/>
    </row>
    <row r="37" spans="1:184" ht="30" customHeight="1">
      <c r="A37" s="1751">
        <v>2000</v>
      </c>
      <c r="B37" s="1588">
        <v>154.92867875707054</v>
      </c>
      <c r="C37" s="1588">
        <v>16.21919918594773</v>
      </c>
      <c r="D37" s="1588">
        <v>171.14787794301824</v>
      </c>
      <c r="E37" s="933"/>
      <c r="F37" s="1588">
        <v>114.21866326470341</v>
      </c>
      <c r="G37" s="1588">
        <v>1.3777396476974255</v>
      </c>
      <c r="H37" s="1752">
        <v>1.8040221083897957E-2</v>
      </c>
      <c r="I37" s="1588">
        <v>115.61444313348473</v>
      </c>
      <c r="J37" s="933"/>
      <c r="K37" s="1588">
        <v>1.5127943150698018</v>
      </c>
      <c r="L37" s="1588">
        <v>27.004081707662877</v>
      </c>
      <c r="M37" s="1588">
        <v>73.327508440066623</v>
      </c>
      <c r="N37" s="1752">
        <v>0</v>
      </c>
      <c r="O37" s="1588">
        <v>11.088455055707064</v>
      </c>
      <c r="P37" s="1588">
        <v>65.098149445003259</v>
      </c>
      <c r="Q37" s="1588">
        <v>178.0309889635096</v>
      </c>
      <c r="R37" s="933"/>
      <c r="S37" s="1588">
        <v>31.652184974375299</v>
      </c>
      <c r="T37" s="1588">
        <v>140.3974087841695</v>
      </c>
      <c r="U37" s="1588">
        <v>39.525040784155571</v>
      </c>
      <c r="V37" s="1588">
        <v>1300.9937122695355</v>
      </c>
      <c r="W37" s="1588">
        <v>280.49735522738348</v>
      </c>
      <c r="X37" s="1588">
        <v>396.03123889242721</v>
      </c>
      <c r="Y37" s="1588">
        <v>67.962610527355281</v>
      </c>
      <c r="Z37" s="1588">
        <v>162.57458233748551</v>
      </c>
      <c r="AA37" s="1588">
        <v>2419.634133796887</v>
      </c>
      <c r="AB37" s="933"/>
      <c r="AC37" s="1588">
        <v>291.76653726789914</v>
      </c>
      <c r="AD37" s="1588">
        <v>85.647721220049988</v>
      </c>
      <c r="AE37" s="1588">
        <v>261.18112605390172</v>
      </c>
      <c r="AF37" s="1588">
        <v>182.80576037477513</v>
      </c>
      <c r="AG37" s="1588">
        <v>33.733043382528741</v>
      </c>
      <c r="AH37" s="1588">
        <v>855.13418829915463</v>
      </c>
      <c r="AI37" s="1588"/>
      <c r="AJ37" s="1588">
        <v>146.81748358949525</v>
      </c>
      <c r="AK37" s="1588">
        <v>0.97024794486630372</v>
      </c>
      <c r="AL37" s="1752">
        <v>0.1483405433919503</v>
      </c>
      <c r="AM37" s="1588">
        <v>158.4984108341923</v>
      </c>
      <c r="AN37" s="1588">
        <v>9.1771691046223722</v>
      </c>
      <c r="AO37" s="1588">
        <v>26.980653363397845</v>
      </c>
      <c r="AP37" s="1588">
        <v>3.5595422014259896</v>
      </c>
      <c r="AQ37" s="1588">
        <v>346.15184758139202</v>
      </c>
      <c r="AR37" s="1588"/>
      <c r="AS37" s="933">
        <v>762.90404278616836</v>
      </c>
      <c r="AT37" s="933">
        <v>1852.6208171988892</v>
      </c>
      <c r="AU37" s="1588">
        <v>3766.0564449572612</v>
      </c>
      <c r="AV37" s="1588">
        <v>836.05120835961577</v>
      </c>
      <c r="AW37" s="1752">
        <v>2926.9043250852505</v>
      </c>
      <c r="AX37" s="1588">
        <v>44.535870465827848</v>
      </c>
      <c r="AY37" s="1588">
        <v>182.6311350367456</v>
      </c>
      <c r="AZ37" s="1588">
        <v>769.98565510515846</v>
      </c>
      <c r="BA37" s="1752">
        <v>0</v>
      </c>
      <c r="BB37" s="1752">
        <v>0</v>
      </c>
      <c r="BC37" s="1588">
        <v>11141.689498994916</v>
      </c>
      <c r="BD37" s="1588"/>
      <c r="BE37" s="1588">
        <v>139.77060002208466</v>
      </c>
      <c r="BF37" s="1588"/>
      <c r="BG37" s="1588">
        <v>100.80296957571896</v>
      </c>
      <c r="BH37" s="1588">
        <v>693.02027355809946</v>
      </c>
      <c r="BI37" s="1752">
        <v>793.82324313381844</v>
      </c>
      <c r="BJ37" s="1588"/>
      <c r="BK37" s="1588">
        <v>6.4931713108555877</v>
      </c>
      <c r="BL37" s="1752">
        <v>0</v>
      </c>
      <c r="BM37" s="1588">
        <v>603.24948601662777</v>
      </c>
      <c r="BN37" s="1588">
        <v>609.74265732748336</v>
      </c>
      <c r="BO37" s="1588"/>
      <c r="BP37" s="1588">
        <v>176.70150565828337</v>
      </c>
      <c r="BQ37" s="1588">
        <v>34.493674203745364</v>
      </c>
      <c r="BR37" s="1588">
        <v>189.06756622584962</v>
      </c>
      <c r="BS37" s="1588">
        <v>6.7008685529498431</v>
      </c>
      <c r="BT37" s="1588">
        <v>406.96361464082815</v>
      </c>
      <c r="BU37" s="1588"/>
      <c r="BV37" s="933">
        <v>1088.2379862554014</v>
      </c>
      <c r="BW37" s="1588">
        <v>49.730562269637844</v>
      </c>
      <c r="BX37" s="1588">
        <v>110.88973197425213</v>
      </c>
      <c r="BY37" s="1752">
        <v>1430.0904286910306</v>
      </c>
      <c r="BZ37" s="1588">
        <v>192.880708968639</v>
      </c>
      <c r="CA37" s="1752">
        <v>157.54773998956469</v>
      </c>
      <c r="CB37" s="1588">
        <v>3029.3771581485257</v>
      </c>
      <c r="CC37" s="1752"/>
      <c r="CD37" s="1588">
        <v>4839.9066732506553</v>
      </c>
      <c r="CE37" s="1588"/>
      <c r="CF37" s="933">
        <v>4.2231226861614752</v>
      </c>
      <c r="CG37" s="933">
        <v>17.059930524525722</v>
      </c>
      <c r="CH37" s="1752">
        <v>0</v>
      </c>
      <c r="CI37" s="1753">
        <v>8.1655937025031857</v>
      </c>
      <c r="CJ37" s="1752">
        <v>0</v>
      </c>
      <c r="CK37" s="1753">
        <v>102.39364532422888</v>
      </c>
      <c r="CL37" s="1752">
        <v>0</v>
      </c>
      <c r="CM37" s="1753">
        <v>101.10986091831123</v>
      </c>
      <c r="CN37" s="1753">
        <v>232.95215315573049</v>
      </c>
      <c r="CP37" s="1752">
        <f t="shared" si="0"/>
        <v>20440.032405140832</v>
      </c>
      <c r="CQ37" s="1752"/>
      <c r="CR37" s="1752"/>
      <c r="CS37" s="1752"/>
      <c r="CT37" s="1752"/>
      <c r="CU37" s="1752"/>
      <c r="CV37" s="1752"/>
      <c r="CW37" s="1752"/>
      <c r="CX37" s="1752"/>
      <c r="CY37" s="1752"/>
      <c r="CZ37" s="1752"/>
      <c r="DA37" s="1752"/>
      <c r="DB37" s="1752"/>
      <c r="DC37" s="1752"/>
      <c r="DD37" s="1752"/>
      <c r="DE37" s="1752"/>
      <c r="DF37" s="1752"/>
      <c r="DG37" s="1752"/>
      <c r="DH37" s="1752"/>
      <c r="DI37" s="1752"/>
      <c r="DJ37" s="1752"/>
      <c r="DK37" s="1752"/>
      <c r="DL37" s="1752"/>
      <c r="DM37" s="1752"/>
      <c r="DN37" s="1752"/>
      <c r="DO37" s="1752"/>
      <c r="DP37" s="1752"/>
      <c r="DQ37" s="1752"/>
      <c r="DR37" s="1752"/>
      <c r="DS37" s="1752"/>
      <c r="DT37" s="1752"/>
      <c r="DU37" s="1752"/>
      <c r="DV37" s="1752"/>
      <c r="DW37" s="1752"/>
      <c r="DX37" s="1752"/>
      <c r="DY37" s="1752"/>
      <c r="DZ37" s="1752"/>
      <c r="EA37" s="1752"/>
      <c r="EB37" s="1752"/>
      <c r="EC37" s="1752"/>
      <c r="ED37" s="1752"/>
      <c r="EE37" s="1752"/>
      <c r="EF37" s="1752"/>
      <c r="EG37" s="1752"/>
      <c r="EH37" s="1752"/>
      <c r="EI37" s="1752"/>
      <c r="EJ37" s="1752"/>
      <c r="EK37" s="1752"/>
      <c r="EL37" s="1752"/>
      <c r="EM37" s="1752"/>
      <c r="EN37" s="1752"/>
      <c r="EO37" s="1752"/>
      <c r="EP37" s="1752"/>
      <c r="EQ37" s="1752"/>
      <c r="ER37" s="1752"/>
      <c r="ES37" s="1752"/>
      <c r="ET37" s="1752"/>
      <c r="EU37" s="1752"/>
      <c r="EV37" s="1752"/>
      <c r="EW37" s="1752"/>
      <c r="EX37" s="1752"/>
      <c r="EY37" s="1752"/>
      <c r="EZ37" s="1752"/>
      <c r="FA37" s="1752"/>
      <c r="FB37" s="1752"/>
      <c r="FC37" s="1752"/>
      <c r="FD37" s="1752"/>
      <c r="FE37" s="1752"/>
      <c r="FF37" s="1752"/>
      <c r="FG37" s="1752"/>
      <c r="FH37" s="1752"/>
      <c r="FI37" s="1752"/>
      <c r="FJ37" s="1752"/>
      <c r="FK37" s="1752"/>
      <c r="FL37" s="1752"/>
      <c r="FM37" s="1752"/>
      <c r="FN37" s="1752"/>
      <c r="FO37" s="1752"/>
      <c r="FP37" s="1752"/>
      <c r="FQ37" s="1752"/>
      <c r="FR37" s="1752"/>
      <c r="FS37" s="1752"/>
      <c r="FT37" s="1752"/>
      <c r="FU37" s="1752"/>
      <c r="FV37" s="1752"/>
      <c r="FW37" s="1752"/>
      <c r="FX37" s="1752"/>
      <c r="FY37" s="1752"/>
      <c r="FZ37" s="1752"/>
      <c r="GA37" s="1752"/>
      <c r="GB37" s="1752"/>
    </row>
    <row r="38" spans="1:184">
      <c r="A38" s="1751">
        <v>2001</v>
      </c>
      <c r="B38" s="1588">
        <v>160.33935153291779</v>
      </c>
      <c r="C38" s="1588">
        <v>18.180166619652951</v>
      </c>
      <c r="D38" s="1588">
        <v>178.51951815257073</v>
      </c>
      <c r="E38" s="933"/>
      <c r="F38" s="1588">
        <v>118.31377210731137</v>
      </c>
      <c r="G38" s="1588">
        <v>3.760705036728818</v>
      </c>
      <c r="H38" s="1752">
        <v>0.1119044061404654</v>
      </c>
      <c r="I38" s="1588">
        <v>122.18638155018067</v>
      </c>
      <c r="J38" s="933"/>
      <c r="K38" s="1588">
        <v>1.5268346303009002</v>
      </c>
      <c r="L38" s="1588">
        <v>26.172073252712611</v>
      </c>
      <c r="M38" s="1588">
        <v>81.548587399689637</v>
      </c>
      <c r="N38" s="1752">
        <v>0</v>
      </c>
      <c r="O38" s="1588">
        <v>14.362932771086719</v>
      </c>
      <c r="P38" s="1588">
        <v>60.254864315970131</v>
      </c>
      <c r="Q38" s="1588">
        <v>183.86529236976003</v>
      </c>
      <c r="R38" s="933"/>
      <c r="S38" s="1588">
        <v>31.971904014520511</v>
      </c>
      <c r="T38" s="1588">
        <v>142.52403065883041</v>
      </c>
      <c r="U38" s="1588">
        <v>40.123736164379885</v>
      </c>
      <c r="V38" s="1588">
        <v>1316.5814126015316</v>
      </c>
      <c r="W38" s="1588">
        <v>282.23917595662692</v>
      </c>
      <c r="X38" s="1588">
        <v>398.49046854328299</v>
      </c>
      <c r="Y38" s="1588">
        <v>67.724927890952443</v>
      </c>
      <c r="Z38" s="1588">
        <v>163.39154003767391</v>
      </c>
      <c r="AA38" s="1588">
        <v>2443.0471958677986</v>
      </c>
      <c r="AB38" s="933"/>
      <c r="AC38" s="1588">
        <v>297.03808838178287</v>
      </c>
      <c r="AD38" s="1588">
        <v>87.465169889980558</v>
      </c>
      <c r="AE38" s="1588">
        <v>267.20661446881252</v>
      </c>
      <c r="AF38" s="1588">
        <v>182.82463858438516</v>
      </c>
      <c r="AG38" s="1588">
        <v>35.729250211603706</v>
      </c>
      <c r="AH38" s="1588">
        <v>870.26376153656486</v>
      </c>
      <c r="AI38" s="1588"/>
      <c r="AJ38" s="1588">
        <v>156.35766273387554</v>
      </c>
      <c r="AK38" s="1588">
        <v>0.98180950702886183</v>
      </c>
      <c r="AL38" s="1752">
        <v>0.19516103194708295</v>
      </c>
      <c r="AM38" s="1588">
        <v>173.42876395624137</v>
      </c>
      <c r="AN38" s="1588">
        <v>10.717962981431539</v>
      </c>
      <c r="AO38" s="1588">
        <v>30.630288425188105</v>
      </c>
      <c r="AP38" s="1588">
        <v>3.576882748889548</v>
      </c>
      <c r="AQ38" s="1588">
        <v>375.888531384602</v>
      </c>
      <c r="AR38" s="1588"/>
      <c r="AS38" s="933">
        <v>765.25426194651061</v>
      </c>
      <c r="AT38" s="933">
        <v>1859.4076469434585</v>
      </c>
      <c r="AU38" s="1588">
        <v>3781.4810865350842</v>
      </c>
      <c r="AV38" s="1588">
        <v>839.4529620110319</v>
      </c>
      <c r="AW38" s="1752">
        <v>2938.649325426255</v>
      </c>
      <c r="AX38" s="1588">
        <v>44.709616988231524</v>
      </c>
      <c r="AY38" s="1588">
        <v>183.48239079643199</v>
      </c>
      <c r="AZ38" s="1588">
        <v>773.780086257128</v>
      </c>
      <c r="BA38" s="1752">
        <v>0</v>
      </c>
      <c r="BB38" s="1752">
        <v>0</v>
      </c>
      <c r="BC38" s="1588">
        <v>11186.217376904131</v>
      </c>
      <c r="BD38" s="1588"/>
      <c r="BE38" s="1588">
        <v>140.91300997016302</v>
      </c>
      <c r="BF38" s="1588"/>
      <c r="BG38" s="1588">
        <v>106.90607806309758</v>
      </c>
      <c r="BH38" s="1588">
        <v>719.99515436281115</v>
      </c>
      <c r="BI38" s="1752">
        <v>826.90123242590869</v>
      </c>
      <c r="BJ38" s="1588"/>
      <c r="BK38" s="1588">
        <v>9.0798400930646554</v>
      </c>
      <c r="BL38" s="1752">
        <v>0</v>
      </c>
      <c r="BM38" s="1588">
        <v>639.33184882736737</v>
      </c>
      <c r="BN38" s="1588">
        <v>648.41168892043197</v>
      </c>
      <c r="BO38" s="1588"/>
      <c r="BP38" s="1588">
        <v>177.77578701590542</v>
      </c>
      <c r="BQ38" s="1588">
        <v>41.58148162611041</v>
      </c>
      <c r="BR38" s="1588">
        <v>199.28477160275679</v>
      </c>
      <c r="BS38" s="1588">
        <v>7.0629832803767769</v>
      </c>
      <c r="BT38" s="1588">
        <v>425.70502352514939</v>
      </c>
      <c r="BU38" s="1588"/>
      <c r="BV38" s="933">
        <v>951.21205369056918</v>
      </c>
      <c r="BW38" s="1588">
        <v>62.421667044112567</v>
      </c>
      <c r="BX38" s="1588">
        <v>120.58936914865291</v>
      </c>
      <c r="BY38" s="1752">
        <v>1595.3245680589114</v>
      </c>
      <c r="BZ38" s="1588">
        <v>265.57191881155069</v>
      </c>
      <c r="CA38" s="1752">
        <v>160.66270518966351</v>
      </c>
      <c r="CB38" s="1588">
        <v>3155.7822819434605</v>
      </c>
      <c r="CC38" s="1752"/>
      <c r="CD38" s="1588">
        <v>5056.8002268149503</v>
      </c>
      <c r="CE38" s="1588"/>
      <c r="CF38" s="933">
        <v>4.2837322368208257</v>
      </c>
      <c r="CG38" s="933">
        <v>17.571728440261491</v>
      </c>
      <c r="CH38" s="1752">
        <v>0</v>
      </c>
      <c r="CI38" s="1753">
        <v>7.3678998550372059</v>
      </c>
      <c r="CJ38" s="1752">
        <v>0</v>
      </c>
      <c r="CK38" s="1753">
        <v>111.29414141065354</v>
      </c>
      <c r="CL38" s="1752">
        <v>0</v>
      </c>
      <c r="CM38" s="1753">
        <v>98.076565090761903</v>
      </c>
      <c r="CN38" s="1753">
        <v>238.59406703353497</v>
      </c>
      <c r="CP38" s="1752">
        <f t="shared" si="0"/>
        <v>20796.29536158426</v>
      </c>
      <c r="CQ38" s="1752"/>
      <c r="CR38" s="1752"/>
      <c r="CS38" s="1752"/>
      <c r="CT38" s="1752"/>
      <c r="CU38" s="1752"/>
      <c r="CV38" s="1752"/>
      <c r="CW38" s="1752"/>
      <c r="CX38" s="1752"/>
      <c r="CY38" s="1752"/>
      <c r="CZ38" s="1752"/>
      <c r="DA38" s="1752"/>
      <c r="DB38" s="1752"/>
      <c r="DC38" s="1752"/>
      <c r="DD38" s="1752"/>
      <c r="DE38" s="1752"/>
      <c r="DF38" s="1752"/>
      <c r="DG38" s="1752"/>
      <c r="DH38" s="1752"/>
      <c r="DI38" s="1752"/>
      <c r="DJ38" s="1752"/>
      <c r="DK38" s="1752"/>
      <c r="DL38" s="1752"/>
      <c r="DM38" s="1752"/>
      <c r="DN38" s="1752"/>
      <c r="DO38" s="1752"/>
      <c r="DP38" s="1752"/>
      <c r="DQ38" s="1752"/>
      <c r="DR38" s="1752"/>
      <c r="DS38" s="1752"/>
      <c r="DT38" s="1752"/>
      <c r="DU38" s="1752"/>
      <c r="DV38" s="1752"/>
      <c r="DW38" s="1752"/>
      <c r="DX38" s="1752"/>
      <c r="DY38" s="1752"/>
      <c r="DZ38" s="1752"/>
      <c r="EA38" s="1752"/>
      <c r="EB38" s="1752"/>
      <c r="EC38" s="1752"/>
      <c r="ED38" s="1752"/>
      <c r="EE38" s="1752"/>
      <c r="EF38" s="1752"/>
      <c r="EG38" s="1752"/>
      <c r="EH38" s="1752"/>
      <c r="EI38" s="1752"/>
      <c r="EJ38" s="1752"/>
      <c r="EK38" s="1752"/>
      <c r="EL38" s="1752"/>
      <c r="EM38" s="1752"/>
      <c r="EN38" s="1752"/>
      <c r="EO38" s="1752"/>
      <c r="EP38" s="1752"/>
      <c r="EQ38" s="1752"/>
      <c r="ER38" s="1752"/>
      <c r="ES38" s="1752"/>
      <c r="ET38" s="1752"/>
      <c r="EU38" s="1752"/>
      <c r="EV38" s="1752"/>
      <c r="EW38" s="1752"/>
      <c r="EX38" s="1752"/>
      <c r="EY38" s="1752"/>
      <c r="EZ38" s="1752"/>
      <c r="FA38" s="1752"/>
      <c r="FB38" s="1752"/>
      <c r="FC38" s="1752"/>
      <c r="FD38" s="1752"/>
      <c r="FE38" s="1752"/>
      <c r="FF38" s="1752"/>
      <c r="FG38" s="1752"/>
      <c r="FH38" s="1752"/>
      <c r="FI38" s="1752"/>
      <c r="FJ38" s="1752"/>
      <c r="FK38" s="1752"/>
      <c r="FL38" s="1752"/>
      <c r="FM38" s="1752"/>
      <c r="FN38" s="1752"/>
      <c r="FO38" s="1752"/>
      <c r="FP38" s="1752"/>
      <c r="FQ38" s="1752"/>
      <c r="FR38" s="1752"/>
      <c r="FS38" s="1752"/>
      <c r="FT38" s="1752"/>
      <c r="FU38" s="1752"/>
      <c r="FV38" s="1752"/>
      <c r="FW38" s="1752"/>
      <c r="FX38" s="1752"/>
      <c r="FY38" s="1752"/>
      <c r="FZ38" s="1752"/>
      <c r="GA38" s="1752"/>
      <c r="GB38" s="1752"/>
    </row>
    <row r="39" spans="1:184">
      <c r="A39" s="1751">
        <v>2002</v>
      </c>
      <c r="B39" s="1588">
        <v>166.40997492835385</v>
      </c>
      <c r="C39" s="1588">
        <v>20.106467354257823</v>
      </c>
      <c r="D39" s="1588">
        <v>186.51644228261168</v>
      </c>
      <c r="E39" s="933"/>
      <c r="F39" s="1588">
        <v>118.12636689787851</v>
      </c>
      <c r="G39" s="1588">
        <v>8.7341175621050517</v>
      </c>
      <c r="H39" s="1752">
        <v>0.18459124716039477</v>
      </c>
      <c r="I39" s="1588">
        <v>127.04507570714397</v>
      </c>
      <c r="J39" s="933"/>
      <c r="K39" s="1588">
        <v>1.5213662953936717</v>
      </c>
      <c r="L39" s="1588">
        <v>25.467458155413834</v>
      </c>
      <c r="M39" s="1588">
        <v>90.362586540674585</v>
      </c>
      <c r="N39" s="1588">
        <v>1.4322474427045393</v>
      </c>
      <c r="O39" s="1588">
        <v>17.66573739951129</v>
      </c>
      <c r="P39" s="1588">
        <v>54.753304598375166</v>
      </c>
      <c r="Q39" s="1588">
        <v>191.20270043207313</v>
      </c>
      <c r="R39" s="933"/>
      <c r="S39" s="1588">
        <v>32.294852539919695</v>
      </c>
      <c r="T39" s="1588">
        <v>144.54821004980786</v>
      </c>
      <c r="U39" s="1588">
        <v>40.693591916901852</v>
      </c>
      <c r="V39" s="1588">
        <v>1332.4325281643362</v>
      </c>
      <c r="W39" s="1588">
        <v>283.59064597930933</v>
      </c>
      <c r="X39" s="1588">
        <v>400.39856405969408</v>
      </c>
      <c r="Y39" s="1588">
        <v>67.402243638183933</v>
      </c>
      <c r="Z39" s="1588">
        <v>164.21260305293859</v>
      </c>
      <c r="AA39" s="1588">
        <v>2465.5732394010915</v>
      </c>
      <c r="AB39" s="933"/>
      <c r="AC39" s="1588">
        <v>309.5927037734653</v>
      </c>
      <c r="AD39" s="1588">
        <v>93.303706651883004</v>
      </c>
      <c r="AE39" s="1588">
        <v>275.23427523651685</v>
      </c>
      <c r="AF39" s="1588">
        <v>184.06473785686521</v>
      </c>
      <c r="AG39" s="1588">
        <v>38.565663437487189</v>
      </c>
      <c r="AH39" s="1588">
        <v>900.76108695621747</v>
      </c>
      <c r="AI39" s="1588"/>
      <c r="AJ39" s="1588">
        <v>160.04644243482261</v>
      </c>
      <c r="AK39" s="1588">
        <v>0.99520425174904248</v>
      </c>
      <c r="AL39" s="1752">
        <v>0.2502840057539531</v>
      </c>
      <c r="AM39" s="1588">
        <v>185.9284361187311</v>
      </c>
      <c r="AN39" s="1588">
        <v>12.02164803231681</v>
      </c>
      <c r="AO39" s="1588">
        <v>33.689700971941548</v>
      </c>
      <c r="AP39" s="1588">
        <v>3.6233636189370171</v>
      </c>
      <c r="AQ39" s="1588">
        <v>396.55507943425198</v>
      </c>
      <c r="AR39" s="1588"/>
      <c r="AS39" s="933">
        <v>767.42819689592761</v>
      </c>
      <c r="AT39" s="933">
        <v>1865.806942854216</v>
      </c>
      <c r="AU39" s="1588">
        <v>3796.2138563572712</v>
      </c>
      <c r="AV39" s="1588">
        <v>842.71027173766242</v>
      </c>
      <c r="AW39" s="1752">
        <v>2949.9306308992304</v>
      </c>
      <c r="AX39" s="1588">
        <v>44.876761128393248</v>
      </c>
      <c r="AY39" s="1588">
        <v>184.32836821712945</v>
      </c>
      <c r="AZ39" s="1588">
        <v>777.58443367861844</v>
      </c>
      <c r="BA39" s="1752">
        <v>0</v>
      </c>
      <c r="BB39" s="1752">
        <v>0</v>
      </c>
      <c r="BC39" s="1588">
        <v>11228.879461768447</v>
      </c>
      <c r="BD39" s="1588"/>
      <c r="BE39" s="1588">
        <v>141.93905192063417</v>
      </c>
      <c r="BF39" s="1588"/>
      <c r="BG39" s="1588">
        <v>112.46211926920233</v>
      </c>
      <c r="BH39" s="1588">
        <v>746.64882854183429</v>
      </c>
      <c r="BI39" s="1752">
        <v>859.11094781103657</v>
      </c>
      <c r="BJ39" s="1588"/>
      <c r="BK39" s="1588">
        <v>11.457704966388654</v>
      </c>
      <c r="BL39" s="1752">
        <v>0</v>
      </c>
      <c r="BM39" s="1588">
        <v>677.41023336385808</v>
      </c>
      <c r="BN39" s="1588">
        <v>688.86793833024672</v>
      </c>
      <c r="BO39" s="1588"/>
      <c r="BP39" s="1588">
        <v>171.86956001435215</v>
      </c>
      <c r="BQ39" s="1588">
        <v>52.671771226265697</v>
      </c>
      <c r="BR39" s="1588">
        <v>209.68885572382973</v>
      </c>
      <c r="BS39" s="1588">
        <v>7.4317213008676264</v>
      </c>
      <c r="BT39" s="1588">
        <v>441.66190826531522</v>
      </c>
      <c r="BU39" s="1588"/>
      <c r="BV39" s="933">
        <v>807.33241104843125</v>
      </c>
      <c r="BW39" s="1588">
        <v>79.022104390843282</v>
      </c>
      <c r="BX39" s="1588">
        <v>130.46502912157609</v>
      </c>
      <c r="BY39" s="1752">
        <v>1745.7994649877664</v>
      </c>
      <c r="BZ39" s="1588">
        <v>355.23859490737459</v>
      </c>
      <c r="CA39" s="1752">
        <v>163.80806269636912</v>
      </c>
      <c r="CB39" s="1588">
        <v>3281.665667152361</v>
      </c>
      <c r="CC39" s="1752"/>
      <c r="CD39" s="1588">
        <v>5271.3064615589592</v>
      </c>
      <c r="CE39" s="1588"/>
      <c r="CF39" s="933">
        <v>4.3435404314560095</v>
      </c>
      <c r="CG39" s="933">
        <v>18.083526355997261</v>
      </c>
      <c r="CH39" s="1752">
        <v>0</v>
      </c>
      <c r="CI39" s="1753">
        <v>6.6130166897989904</v>
      </c>
      <c r="CJ39" s="1752">
        <v>0</v>
      </c>
      <c r="CK39" s="1753">
        <v>120.20330303870341</v>
      </c>
      <c r="CL39" s="1752">
        <v>0</v>
      </c>
      <c r="CM39" s="1753">
        <v>95.043269263212537</v>
      </c>
      <c r="CN39" s="1753">
        <v>244.2866557791682</v>
      </c>
      <c r="CP39" s="1752">
        <f t="shared" si="0"/>
        <v>21154.065255240599</v>
      </c>
      <c r="CQ39" s="1752"/>
      <c r="CR39" s="1752"/>
      <c r="CS39" s="1752"/>
      <c r="CT39" s="1752"/>
      <c r="CU39" s="1752"/>
      <c r="CV39" s="1752"/>
      <c r="CW39" s="1752"/>
      <c r="CX39" s="1752"/>
      <c r="CY39" s="1752"/>
      <c r="CZ39" s="1752"/>
      <c r="DA39" s="1752"/>
      <c r="DB39" s="1752"/>
      <c r="DC39" s="1752"/>
      <c r="DD39" s="1752"/>
      <c r="DE39" s="1752"/>
      <c r="DF39" s="1752"/>
      <c r="DG39" s="1752"/>
      <c r="DH39" s="1752"/>
      <c r="DI39" s="1752"/>
      <c r="DJ39" s="1752"/>
      <c r="DK39" s="1752"/>
      <c r="DL39" s="1752"/>
      <c r="DM39" s="1752"/>
      <c r="DN39" s="1752"/>
      <c r="DO39" s="1752"/>
      <c r="DP39" s="1752"/>
      <c r="DQ39" s="1752"/>
      <c r="DR39" s="1752"/>
      <c r="DS39" s="1752"/>
      <c r="DT39" s="1752"/>
      <c r="DU39" s="1752"/>
      <c r="DV39" s="1752"/>
      <c r="DW39" s="1752"/>
      <c r="DX39" s="1752"/>
      <c r="DY39" s="1752"/>
      <c r="DZ39" s="1752"/>
      <c r="EA39" s="1752"/>
      <c r="EB39" s="1752"/>
      <c r="EC39" s="1752"/>
      <c r="ED39" s="1752"/>
      <c r="EE39" s="1752"/>
      <c r="EF39" s="1752"/>
      <c r="EG39" s="1752"/>
      <c r="EH39" s="1752"/>
      <c r="EI39" s="1752"/>
      <c r="EJ39" s="1752"/>
      <c r="EK39" s="1752"/>
      <c r="EL39" s="1752"/>
      <c r="EM39" s="1752"/>
      <c r="EN39" s="1752"/>
      <c r="EO39" s="1752"/>
      <c r="EP39" s="1752"/>
      <c r="EQ39" s="1752"/>
      <c r="ER39" s="1752"/>
      <c r="ES39" s="1752"/>
      <c r="ET39" s="1752"/>
      <c r="EU39" s="1752"/>
      <c r="EV39" s="1752"/>
      <c r="EW39" s="1752"/>
      <c r="EX39" s="1752"/>
      <c r="EY39" s="1752"/>
      <c r="EZ39" s="1752"/>
      <c r="FA39" s="1752"/>
      <c r="FB39" s="1752"/>
      <c r="FC39" s="1752"/>
      <c r="FD39" s="1752"/>
      <c r="FE39" s="1752"/>
      <c r="FF39" s="1752"/>
      <c r="FG39" s="1752"/>
      <c r="FH39" s="1752"/>
      <c r="FI39" s="1752"/>
      <c r="FJ39" s="1752"/>
      <c r="FK39" s="1752"/>
      <c r="FL39" s="1752"/>
      <c r="FM39" s="1752"/>
      <c r="FN39" s="1752"/>
      <c r="FO39" s="1752"/>
      <c r="FP39" s="1752"/>
      <c r="FQ39" s="1752"/>
      <c r="FR39" s="1752"/>
      <c r="FS39" s="1752"/>
      <c r="FT39" s="1752"/>
      <c r="FU39" s="1752"/>
      <c r="FV39" s="1752"/>
      <c r="FW39" s="1752"/>
      <c r="FX39" s="1752"/>
      <c r="FY39" s="1752"/>
      <c r="FZ39" s="1752"/>
      <c r="GA39" s="1752"/>
      <c r="GB39" s="1752"/>
    </row>
    <row r="40" spans="1:184">
      <c r="A40" s="1751">
        <v>2003</v>
      </c>
      <c r="B40" s="1588">
        <v>170.69379906522855</v>
      </c>
      <c r="C40" s="1588">
        <v>22.32817637966199</v>
      </c>
      <c r="D40" s="1588">
        <v>193.02197544489053</v>
      </c>
      <c r="E40" s="933"/>
      <c r="F40" s="1588">
        <v>106.14600812846507</v>
      </c>
      <c r="G40" s="1588">
        <v>18.652429065348201</v>
      </c>
      <c r="H40" s="1588">
        <v>1.2476177423186763</v>
      </c>
      <c r="I40" s="1588">
        <v>126.04605493613194</v>
      </c>
      <c r="J40" s="933"/>
      <c r="K40" s="1588">
        <v>1.4950584185925682</v>
      </c>
      <c r="L40" s="1588">
        <v>24.573257858481288</v>
      </c>
      <c r="M40" s="1588">
        <v>100.05236746439139</v>
      </c>
      <c r="N40" s="1588">
        <v>3.6132916985771142</v>
      </c>
      <c r="O40" s="1588">
        <v>21.136220021523162</v>
      </c>
      <c r="P40" s="1588">
        <v>48.659232260846224</v>
      </c>
      <c r="Q40" s="1588">
        <v>199.52942772241175</v>
      </c>
      <c r="R40" s="933"/>
      <c r="S40" s="1588">
        <v>32.62106317163606</v>
      </c>
      <c r="T40" s="1588">
        <v>146.4674426577096</v>
      </c>
      <c r="U40" s="1588">
        <v>41.233903030860404</v>
      </c>
      <c r="V40" s="1588">
        <v>1348.5515103896769</v>
      </c>
      <c r="W40" s="1588">
        <v>284.54223354614516</v>
      </c>
      <c r="X40" s="1588">
        <v>401.74206761443071</v>
      </c>
      <c r="Y40" s="1588">
        <v>66.384620005733552</v>
      </c>
      <c r="Z40" s="1588">
        <v>165.03779201300358</v>
      </c>
      <c r="AA40" s="1588">
        <v>2486.5806324291957</v>
      </c>
      <c r="AB40" s="933"/>
      <c r="AC40" s="1588">
        <v>318.92467234222698</v>
      </c>
      <c r="AD40" s="1588">
        <v>90.8256519384244</v>
      </c>
      <c r="AE40" s="1588">
        <v>279.96540547336468</v>
      </c>
      <c r="AF40" s="1588">
        <v>181.43445623103034</v>
      </c>
      <c r="AG40" s="1588">
        <v>40.095499050910639</v>
      </c>
      <c r="AH40" s="1588">
        <v>911.24568503595685</v>
      </c>
      <c r="AI40" s="1588"/>
      <c r="AJ40" s="1588">
        <v>157.05811909068515</v>
      </c>
      <c r="AK40" s="1588">
        <v>1.0608971950106878</v>
      </c>
      <c r="AL40" s="1588">
        <v>0.50423818885988558</v>
      </c>
      <c r="AM40" s="1588">
        <v>197.81413651047677</v>
      </c>
      <c r="AN40" s="1588">
        <v>13.763076455625569</v>
      </c>
      <c r="AO40" s="1588">
        <v>38.268707547029003</v>
      </c>
      <c r="AP40" s="1588">
        <v>3.7113469588996026</v>
      </c>
      <c r="AQ40" s="1588">
        <v>412.18052194658668</v>
      </c>
      <c r="AR40" s="1588"/>
      <c r="AS40" s="933">
        <v>769.26523866380535</v>
      </c>
      <c r="AT40" s="933">
        <v>1871.3982223670043</v>
      </c>
      <c r="AU40" s="1588">
        <v>3809.3549615500847</v>
      </c>
      <c r="AV40" s="1588">
        <v>845.62260602980518</v>
      </c>
      <c r="AW40" s="1752">
        <v>2960.0466711744875</v>
      </c>
      <c r="AX40" s="1588">
        <v>45.02672653822178</v>
      </c>
      <c r="AY40" s="1588">
        <v>185.17790304518749</v>
      </c>
      <c r="AZ40" s="1588">
        <v>781.43412712918075</v>
      </c>
      <c r="BA40" s="1752">
        <v>0</v>
      </c>
      <c r="BB40" s="1752">
        <v>0</v>
      </c>
      <c r="BC40" s="1588">
        <v>11267.326456497778</v>
      </c>
      <c r="BD40" s="1588"/>
      <c r="BE40" s="1588">
        <v>142.86179448683654</v>
      </c>
      <c r="BF40" s="1588"/>
      <c r="BG40" s="1588">
        <v>124.13032044303023</v>
      </c>
      <c r="BH40" s="1588">
        <v>756.80608258894779</v>
      </c>
      <c r="BI40" s="1752">
        <v>880.93640303197799</v>
      </c>
      <c r="BJ40" s="1588"/>
      <c r="BK40" s="1588">
        <v>15.933828863125289</v>
      </c>
      <c r="BL40" s="1752">
        <v>0</v>
      </c>
      <c r="BM40" s="1588">
        <v>705.62813825579531</v>
      </c>
      <c r="BN40" s="1588">
        <v>721.56196711892062</v>
      </c>
      <c r="BO40" s="1588"/>
      <c r="BP40" s="1588">
        <v>163.04991389888852</v>
      </c>
      <c r="BQ40" s="1588">
        <v>65.057918135419101</v>
      </c>
      <c r="BR40" s="1588">
        <v>220.27981858906892</v>
      </c>
      <c r="BS40" s="1588">
        <v>7.8070826144224084</v>
      </c>
      <c r="BT40" s="1588">
        <v>456.19473323779897</v>
      </c>
      <c r="BU40" s="1588"/>
      <c r="BV40" s="933">
        <v>685.51558169935925</v>
      </c>
      <c r="BW40" s="1588">
        <v>104.23191916440938</v>
      </c>
      <c r="BX40" s="1588">
        <v>140.51671189302152</v>
      </c>
      <c r="BY40" s="1752">
        <v>1867.9796866467041</v>
      </c>
      <c r="BZ40" s="1588">
        <v>441.93445500114871</v>
      </c>
      <c r="CA40" s="1752">
        <v>166.98381250968148</v>
      </c>
      <c r="CB40" s="1588">
        <v>3407.1621669143246</v>
      </c>
      <c r="CC40" s="1752"/>
      <c r="CD40" s="1588">
        <v>5465.8552703030218</v>
      </c>
      <c r="CE40" s="1588"/>
      <c r="CF40" s="933">
        <v>4.4025548960676195</v>
      </c>
      <c r="CG40" s="933">
        <v>18.59532427173303</v>
      </c>
      <c r="CH40" s="1752">
        <v>0</v>
      </c>
      <c r="CI40" s="1753">
        <v>6.0098266267682821</v>
      </c>
      <c r="CJ40" s="1752">
        <v>0</v>
      </c>
      <c r="CK40" s="1753">
        <v>129.05073793562761</v>
      </c>
      <c r="CL40" s="1752">
        <v>0</v>
      </c>
      <c r="CM40" s="1753">
        <v>92.009973435663227</v>
      </c>
      <c r="CN40" s="1753">
        <v>250.06841716585976</v>
      </c>
      <c r="CP40" s="1752">
        <f t="shared" si="0"/>
        <v>21454.716235968674</v>
      </c>
      <c r="CQ40" s="1752"/>
      <c r="CR40" s="1752"/>
      <c r="CS40" s="1752"/>
      <c r="CT40" s="1752"/>
      <c r="CU40" s="1752"/>
      <c r="CV40" s="1752"/>
      <c r="CW40" s="1752"/>
      <c r="CX40" s="1752"/>
      <c r="CY40" s="1752"/>
      <c r="CZ40" s="1752"/>
      <c r="DA40" s="1752"/>
      <c r="DB40" s="1752"/>
      <c r="DC40" s="1752"/>
      <c r="DD40" s="1752"/>
      <c r="DE40" s="1752"/>
      <c r="DF40" s="1752"/>
      <c r="DG40" s="1752"/>
      <c r="DH40" s="1752"/>
      <c r="DI40" s="1752"/>
      <c r="DJ40" s="1752"/>
      <c r="DK40" s="1752"/>
      <c r="DL40" s="1752"/>
      <c r="DM40" s="1752"/>
      <c r="DN40" s="1752"/>
      <c r="DO40" s="1752"/>
      <c r="DP40" s="1752"/>
      <c r="DQ40" s="1752"/>
      <c r="DR40" s="1752"/>
      <c r="DS40" s="1752"/>
      <c r="DT40" s="1752"/>
      <c r="DU40" s="1752"/>
      <c r="DV40" s="1752"/>
      <c r="DW40" s="1752"/>
      <c r="DX40" s="1752"/>
      <c r="DY40" s="1752"/>
      <c r="DZ40" s="1752"/>
      <c r="EA40" s="1752"/>
      <c r="EB40" s="1752"/>
      <c r="EC40" s="1752"/>
      <c r="ED40" s="1752"/>
      <c r="EE40" s="1752"/>
      <c r="EF40" s="1752"/>
      <c r="EG40" s="1752"/>
      <c r="EH40" s="1752"/>
      <c r="EI40" s="1752"/>
      <c r="EJ40" s="1752"/>
      <c r="EK40" s="1752"/>
      <c r="EL40" s="1752"/>
      <c r="EM40" s="1752"/>
      <c r="EN40" s="1752"/>
      <c r="EO40" s="1752"/>
      <c r="EP40" s="1752"/>
      <c r="EQ40" s="1752"/>
      <c r="ER40" s="1752"/>
      <c r="ES40" s="1752"/>
      <c r="ET40" s="1752"/>
      <c r="EU40" s="1752"/>
      <c r="EV40" s="1752"/>
      <c r="EW40" s="1752"/>
      <c r="EX40" s="1752"/>
      <c r="EY40" s="1752"/>
      <c r="EZ40" s="1752"/>
      <c r="FA40" s="1752"/>
      <c r="FB40" s="1752"/>
      <c r="FC40" s="1752"/>
      <c r="FD40" s="1752"/>
      <c r="FE40" s="1752"/>
      <c r="FF40" s="1752"/>
      <c r="FG40" s="1752"/>
      <c r="FH40" s="1752"/>
      <c r="FI40" s="1752"/>
      <c r="FJ40" s="1752"/>
      <c r="FK40" s="1752"/>
      <c r="FL40" s="1752"/>
      <c r="FM40" s="1752"/>
      <c r="FN40" s="1752"/>
      <c r="FO40" s="1752"/>
      <c r="FP40" s="1752"/>
      <c r="FQ40" s="1752"/>
      <c r="FR40" s="1752"/>
      <c r="FS40" s="1752"/>
      <c r="FT40" s="1752"/>
      <c r="FU40" s="1752"/>
      <c r="FV40" s="1752"/>
      <c r="FW40" s="1752"/>
      <c r="FX40" s="1752"/>
      <c r="FY40" s="1752"/>
      <c r="FZ40" s="1752"/>
      <c r="GA40" s="1752"/>
      <c r="GB40" s="1752"/>
    </row>
    <row r="41" spans="1:184">
      <c r="A41" s="1751">
        <v>2004</v>
      </c>
      <c r="B41" s="1588">
        <v>184.38714540642013</v>
      </c>
      <c r="C41" s="1588">
        <v>24.820579070525966</v>
      </c>
      <c r="D41" s="1588">
        <v>209.20772447694608</v>
      </c>
      <c r="E41" s="933"/>
      <c r="F41" s="1588">
        <v>90.094333853520311</v>
      </c>
      <c r="G41" s="1588">
        <v>33.669937295782908</v>
      </c>
      <c r="H41" s="1588">
        <v>2.3394929569845133</v>
      </c>
      <c r="I41" s="1588">
        <v>126.10376410628774</v>
      </c>
      <c r="J41" s="933"/>
      <c r="K41" s="1588">
        <v>1.4501541453183446</v>
      </c>
      <c r="L41" s="1588">
        <v>23.433478297234572</v>
      </c>
      <c r="M41" s="1588">
        <v>110.34237297938562</v>
      </c>
      <c r="N41" s="1588">
        <v>6.3138139984873156</v>
      </c>
      <c r="O41" s="1588">
        <v>25.389159286508946</v>
      </c>
      <c r="P41" s="1588">
        <v>42.163524524221955</v>
      </c>
      <c r="Q41" s="1588">
        <v>209.09250323115677</v>
      </c>
      <c r="R41" s="933"/>
      <c r="S41" s="1588">
        <v>32.950568860238441</v>
      </c>
      <c r="T41" s="1588">
        <v>148.2792241831429</v>
      </c>
      <c r="U41" s="1588">
        <v>41.743964495395105</v>
      </c>
      <c r="V41" s="1588">
        <v>1364.9428859336499</v>
      </c>
      <c r="W41" s="1588">
        <v>285.08440690784505</v>
      </c>
      <c r="X41" s="1588">
        <v>402.50752138026525</v>
      </c>
      <c r="Y41" s="1588">
        <v>65.235306306681437</v>
      </c>
      <c r="Z41" s="1588">
        <v>165.86712765125989</v>
      </c>
      <c r="AA41" s="1588">
        <v>2506.6110057184774</v>
      </c>
      <c r="AB41" s="933"/>
      <c r="AC41" s="1588">
        <v>330.77094809928559</v>
      </c>
      <c r="AD41" s="1588">
        <v>87.097238329134782</v>
      </c>
      <c r="AE41" s="1588">
        <v>285.63136825652794</v>
      </c>
      <c r="AF41" s="1588">
        <v>178.31663582835694</v>
      </c>
      <c r="AG41" s="1588">
        <v>41.079067376247828</v>
      </c>
      <c r="AH41" s="1588">
        <v>922.89525788955302</v>
      </c>
      <c r="AI41" s="1588"/>
      <c r="AJ41" s="1588">
        <v>160.4860490583284</v>
      </c>
      <c r="AK41" s="1588">
        <v>1.1280588005305543</v>
      </c>
      <c r="AL41" s="1588">
        <v>0.7658304178487948</v>
      </c>
      <c r="AM41" s="1588">
        <v>212.71621475698186</v>
      </c>
      <c r="AN41" s="1588">
        <v>16.69211503362531</v>
      </c>
      <c r="AO41" s="1588">
        <v>39.74735888981018</v>
      </c>
      <c r="AP41" s="1588">
        <v>3.8016048166082519</v>
      </c>
      <c r="AQ41" s="1588">
        <v>435.33723177373327</v>
      </c>
      <c r="AR41" s="1588"/>
      <c r="AS41" s="933">
        <v>770.9176726296555</v>
      </c>
      <c r="AT41" s="933">
        <v>1876.5060811439282</v>
      </c>
      <c r="AU41" s="1588">
        <v>3821.500793124816</v>
      </c>
      <c r="AV41" s="1588">
        <v>848.32517652500053</v>
      </c>
      <c r="AW41" s="1752">
        <v>2969.485873155877</v>
      </c>
      <c r="AX41" s="1588">
        <v>45.167257494650116</v>
      </c>
      <c r="AY41" s="1588">
        <v>186.04160526095242</v>
      </c>
      <c r="AZ41" s="1588">
        <v>785.36758260965496</v>
      </c>
      <c r="BA41" s="1752">
        <v>0</v>
      </c>
      <c r="BB41" s="1752">
        <v>0</v>
      </c>
      <c r="BC41" s="1588">
        <v>11303.312041944535</v>
      </c>
      <c r="BD41" s="1588"/>
      <c r="BE41" s="1588">
        <v>143.69829326414452</v>
      </c>
      <c r="BF41" s="1588"/>
      <c r="BG41" s="1588">
        <v>131.19077577116465</v>
      </c>
      <c r="BH41" s="1588">
        <v>761.61954028423384</v>
      </c>
      <c r="BI41" s="1752">
        <v>892.81031605539852</v>
      </c>
      <c r="BJ41" s="1588"/>
      <c r="BK41" s="1588">
        <v>22.655609951696704</v>
      </c>
      <c r="BL41" s="1752">
        <v>0</v>
      </c>
      <c r="BM41" s="1588">
        <v>713.75850482884402</v>
      </c>
      <c r="BN41" s="1588">
        <v>736.41411478054079</v>
      </c>
      <c r="BO41" s="1588"/>
      <c r="BP41" s="1588">
        <v>150.76230582010604</v>
      </c>
      <c r="BQ41" s="1588">
        <v>78.153376207782657</v>
      </c>
      <c r="BR41" s="1588">
        <v>229.9060692685199</v>
      </c>
      <c r="BS41" s="1588">
        <v>8.1482529259061494</v>
      </c>
      <c r="BT41" s="1588">
        <v>466.97000422231474</v>
      </c>
      <c r="BU41" s="1588"/>
      <c r="BV41" s="933">
        <v>590.21785288956289</v>
      </c>
      <c r="BW41" s="1588">
        <v>140.24210014863678</v>
      </c>
      <c r="BX41" s="1588">
        <v>149.42715209561271</v>
      </c>
      <c r="BY41" s="1752">
        <v>1923.2930646959926</v>
      </c>
      <c r="BZ41" s="1588">
        <v>519.49132732086457</v>
      </c>
      <c r="CA41" s="1752">
        <v>168.70276633512185</v>
      </c>
      <c r="CB41" s="1588">
        <v>3491.3742634857913</v>
      </c>
      <c r="CC41" s="1752"/>
      <c r="CD41" s="1588">
        <v>5587.5686985440452</v>
      </c>
      <c r="CE41" s="1588"/>
      <c r="CF41" s="933">
        <v>4.4607831598147456</v>
      </c>
      <c r="CG41" s="933">
        <v>17.718847822870178</v>
      </c>
      <c r="CH41" s="1752">
        <v>0.3966498184567494</v>
      </c>
      <c r="CI41" s="1753">
        <v>5.3943699131968517</v>
      </c>
      <c r="CJ41" s="1752">
        <v>0</v>
      </c>
      <c r="CK41" s="1753">
        <v>137.94287703627091</v>
      </c>
      <c r="CL41" s="1752">
        <v>0</v>
      </c>
      <c r="CM41" s="1753">
        <v>88.976677608113874</v>
      </c>
      <c r="CN41" s="1753">
        <v>254.89020535872331</v>
      </c>
      <c r="CP41" s="1752">
        <f t="shared" si="0"/>
        <v>21698.716726307601</v>
      </c>
      <c r="CQ41" s="1752"/>
      <c r="CR41" s="1752"/>
      <c r="CS41" s="1752"/>
      <c r="CT41" s="1752"/>
      <c r="CU41" s="1752"/>
      <c r="CV41" s="1752"/>
      <c r="CW41" s="1752"/>
      <c r="CX41" s="1752"/>
      <c r="CY41" s="1752"/>
      <c r="CZ41" s="1752"/>
      <c r="DA41" s="1752"/>
      <c r="DB41" s="1752"/>
      <c r="DC41" s="1752"/>
      <c r="DD41" s="1752"/>
      <c r="DE41" s="1752"/>
      <c r="DF41" s="1752"/>
      <c r="DG41" s="1752"/>
      <c r="DH41" s="1752"/>
      <c r="DI41" s="1752"/>
      <c r="DJ41" s="1752"/>
      <c r="DK41" s="1752"/>
      <c r="DL41" s="1752"/>
      <c r="DM41" s="1752"/>
      <c r="DN41" s="1752"/>
      <c r="DO41" s="1752"/>
      <c r="DP41" s="1752"/>
      <c r="DQ41" s="1752"/>
      <c r="DR41" s="1752"/>
      <c r="DS41" s="1752"/>
      <c r="DT41" s="1752"/>
      <c r="DU41" s="1752"/>
      <c r="DV41" s="1752"/>
      <c r="DW41" s="1752"/>
      <c r="DX41" s="1752"/>
      <c r="DY41" s="1752"/>
      <c r="DZ41" s="1752"/>
      <c r="EA41" s="1752"/>
      <c r="EB41" s="1752"/>
      <c r="EC41" s="1752"/>
      <c r="ED41" s="1752"/>
      <c r="EE41" s="1752"/>
      <c r="EF41" s="1752"/>
      <c r="EG41" s="1752"/>
      <c r="EH41" s="1752"/>
      <c r="EI41" s="1752"/>
      <c r="EJ41" s="1752"/>
      <c r="EK41" s="1752"/>
      <c r="EL41" s="1752"/>
      <c r="EM41" s="1752"/>
      <c r="EN41" s="1752"/>
      <c r="EO41" s="1752"/>
      <c r="EP41" s="1752"/>
      <c r="EQ41" s="1752"/>
      <c r="ER41" s="1752"/>
      <c r="ES41" s="1752"/>
      <c r="ET41" s="1752"/>
      <c r="EU41" s="1752"/>
      <c r="EV41" s="1752"/>
      <c r="EW41" s="1752"/>
      <c r="EX41" s="1752"/>
      <c r="EY41" s="1752"/>
      <c r="EZ41" s="1752"/>
      <c r="FA41" s="1752"/>
      <c r="FB41" s="1752"/>
      <c r="FC41" s="1752"/>
      <c r="FD41" s="1752"/>
      <c r="FE41" s="1752"/>
      <c r="FF41" s="1752"/>
      <c r="FG41" s="1752"/>
      <c r="FH41" s="1752"/>
      <c r="FI41" s="1752"/>
      <c r="FJ41" s="1752"/>
      <c r="FK41" s="1752"/>
      <c r="FL41" s="1752"/>
      <c r="FM41" s="1752"/>
      <c r="FN41" s="1752"/>
      <c r="FO41" s="1752"/>
      <c r="FP41" s="1752"/>
      <c r="FQ41" s="1752"/>
      <c r="FR41" s="1752"/>
      <c r="FS41" s="1752"/>
      <c r="FT41" s="1752"/>
      <c r="FU41" s="1752"/>
      <c r="FV41" s="1752"/>
      <c r="FW41" s="1752"/>
      <c r="FX41" s="1752"/>
      <c r="FY41" s="1752"/>
      <c r="FZ41" s="1752"/>
      <c r="GA41" s="1752"/>
      <c r="GB41" s="1752"/>
    </row>
    <row r="42" spans="1:184">
      <c r="A42" s="1751">
        <v>2005</v>
      </c>
      <c r="B42" s="1588">
        <v>194.97100837760925</v>
      </c>
      <c r="C42" s="1588">
        <v>27.572019587075467</v>
      </c>
      <c r="D42" s="1588">
        <v>222.54302796468471</v>
      </c>
      <c r="E42" s="933"/>
      <c r="F42" s="1588">
        <v>67.1681171695312</v>
      </c>
      <c r="G42" s="1588">
        <v>50.190763911375591</v>
      </c>
      <c r="H42" s="1588">
        <v>2.8139164144040421</v>
      </c>
      <c r="I42" s="1588">
        <v>120.17279749531082</v>
      </c>
      <c r="J42" s="933"/>
      <c r="K42" s="1588">
        <v>1.3910102917200633</v>
      </c>
      <c r="L42" s="1588">
        <v>22.081409615966059</v>
      </c>
      <c r="M42" s="1588">
        <v>120.46427105100661</v>
      </c>
      <c r="N42" s="1588">
        <v>9.059827829003277</v>
      </c>
      <c r="O42" s="1588">
        <v>29.721503264275999</v>
      </c>
      <c r="P42" s="1588">
        <v>35.59343085235853</v>
      </c>
      <c r="Q42" s="1588">
        <v>218.31145290433048</v>
      </c>
      <c r="R42" s="933"/>
      <c r="S42" s="1588">
        <v>33.283402889129746</v>
      </c>
      <c r="T42" s="1588">
        <v>149.98105032671435</v>
      </c>
      <c r="U42" s="1588">
        <v>42.223071299644914</v>
      </c>
      <c r="V42" s="1588">
        <v>1381.6112579479309</v>
      </c>
      <c r="W42" s="1588">
        <v>285.20763431512643</v>
      </c>
      <c r="X42" s="1588">
        <v>402.68146752996779</v>
      </c>
      <c r="Y42" s="1588">
        <v>63.604586775877031</v>
      </c>
      <c r="Z42" s="1588">
        <v>166.70063080528635</v>
      </c>
      <c r="AA42" s="1588">
        <v>2525.2931018896779</v>
      </c>
      <c r="AB42" s="933"/>
      <c r="AC42" s="1588">
        <v>338.0035454806586</v>
      </c>
      <c r="AD42" s="1588">
        <v>83.459327530650782</v>
      </c>
      <c r="AE42" s="1588">
        <v>292.526987630495</v>
      </c>
      <c r="AF42" s="1588">
        <v>179.32482364670915</v>
      </c>
      <c r="AG42" s="1588">
        <v>41.852580177261629</v>
      </c>
      <c r="AH42" s="1588">
        <v>935.16726446577513</v>
      </c>
      <c r="AI42" s="1588"/>
      <c r="AJ42" s="1588">
        <v>161.72508555259279</v>
      </c>
      <c r="AK42" s="1588">
        <v>1.161387206411121</v>
      </c>
      <c r="AL42" s="1588">
        <v>0.94944501996867714</v>
      </c>
      <c r="AM42" s="1588">
        <v>224.48088215605785</v>
      </c>
      <c r="AN42" s="1588">
        <v>18.171810870929658</v>
      </c>
      <c r="AO42" s="1588">
        <v>40.052936637695517</v>
      </c>
      <c r="AP42" s="1588">
        <v>3.781614763393105</v>
      </c>
      <c r="AQ42" s="1588">
        <v>450.32316220704877</v>
      </c>
      <c r="AR42" s="1588"/>
      <c r="AS42" s="933">
        <v>772.42052094083999</v>
      </c>
      <c r="AT42" s="933">
        <v>1881.2205352037199</v>
      </c>
      <c r="AU42" s="1588">
        <v>3832.8590953942421</v>
      </c>
      <c r="AV42" s="1588">
        <v>850.86934911704827</v>
      </c>
      <c r="AW42" s="1752">
        <v>2978.4524375397941</v>
      </c>
      <c r="AX42" s="1588">
        <v>45.30176855884924</v>
      </c>
      <c r="AY42" s="1588">
        <v>186.92861704527431</v>
      </c>
      <c r="AZ42" s="1588">
        <v>789.43568734460825</v>
      </c>
      <c r="BA42" s="1752">
        <v>0</v>
      </c>
      <c r="BB42" s="1752">
        <v>0</v>
      </c>
      <c r="BC42" s="1588">
        <v>11337.488011144376</v>
      </c>
      <c r="BD42" s="1588"/>
      <c r="BE42" s="1588">
        <v>144.46494900546</v>
      </c>
      <c r="BF42" s="1588"/>
      <c r="BG42" s="1588">
        <v>134.70675525271054</v>
      </c>
      <c r="BH42" s="1588">
        <v>764.82144114547793</v>
      </c>
      <c r="BI42" s="1752">
        <v>899.52819639818847</v>
      </c>
      <c r="BJ42" s="1588"/>
      <c r="BK42" s="1588">
        <v>25.809546176465698</v>
      </c>
      <c r="BL42" s="1752">
        <v>0</v>
      </c>
      <c r="BM42" s="1588">
        <v>743.2151770228121</v>
      </c>
      <c r="BN42" s="1588">
        <v>769.02472319927779</v>
      </c>
      <c r="BO42" s="1588"/>
      <c r="BP42" s="1588">
        <v>136.41536823384203</v>
      </c>
      <c r="BQ42" s="1588">
        <v>87.430343952239525</v>
      </c>
      <c r="BR42" s="1588">
        <v>233.16470748464749</v>
      </c>
      <c r="BS42" s="1588">
        <v>8.2398984933489299</v>
      </c>
      <c r="BT42" s="1588">
        <v>465.25031816407795</v>
      </c>
      <c r="BU42" s="1588"/>
      <c r="BV42" s="933">
        <v>512.81036080557817</v>
      </c>
      <c r="BW42" s="1588">
        <v>187.95347507623799</v>
      </c>
      <c r="BX42" s="1588">
        <v>156.92811343447522</v>
      </c>
      <c r="BY42" s="1588">
        <v>1938.4127101718259</v>
      </c>
      <c r="BZ42" s="1588">
        <v>565.18527589319297</v>
      </c>
      <c r="CA42" s="1752">
        <v>168.88492018768335</v>
      </c>
      <c r="CB42" s="1588">
        <v>3530.1748555689933</v>
      </c>
      <c r="CC42" s="1752"/>
      <c r="CD42" s="1588">
        <v>5663.9780933305383</v>
      </c>
      <c r="CE42" s="1588"/>
      <c r="CF42" s="933">
        <v>4.5182326573392224</v>
      </c>
      <c r="CG42" s="933">
        <v>16.852078515182455</v>
      </c>
      <c r="CH42" s="1753">
        <v>0.79052616800632114</v>
      </c>
      <c r="CI42" s="1753">
        <v>4.766413037768567</v>
      </c>
      <c r="CJ42" s="1752">
        <v>0</v>
      </c>
      <c r="CK42" s="1753">
        <v>146.88002223715969</v>
      </c>
      <c r="CL42" s="1752">
        <v>0</v>
      </c>
      <c r="CM42" s="1753">
        <v>85.94338178056455</v>
      </c>
      <c r="CN42" s="1753">
        <v>259.75065439602082</v>
      </c>
      <c r="CP42" s="1752">
        <f t="shared" si="0"/>
        <v>21877.492514803223</v>
      </c>
      <c r="CQ42" s="1752"/>
      <c r="CR42" s="1752"/>
      <c r="CS42" s="1752"/>
      <c r="CT42" s="1752"/>
      <c r="CU42" s="1752"/>
      <c r="CV42" s="1752"/>
      <c r="CW42" s="1752"/>
      <c r="CX42" s="1752"/>
      <c r="CY42" s="1752"/>
      <c r="CZ42" s="1752"/>
      <c r="DA42" s="1752"/>
      <c r="DB42" s="1752"/>
      <c r="DC42" s="1752"/>
      <c r="DD42" s="1752"/>
      <c r="DE42" s="1752"/>
      <c r="DF42" s="1752"/>
      <c r="DG42" s="1752"/>
      <c r="DH42" s="1752"/>
      <c r="DI42" s="1752"/>
      <c r="DJ42" s="1752"/>
      <c r="DK42" s="1752"/>
      <c r="DL42" s="1752"/>
      <c r="DM42" s="1752"/>
      <c r="DN42" s="1752"/>
      <c r="DO42" s="1752"/>
      <c r="DP42" s="1752"/>
      <c r="DQ42" s="1752"/>
      <c r="DR42" s="1752"/>
      <c r="DS42" s="1752"/>
      <c r="DT42" s="1752"/>
      <c r="DU42" s="1752"/>
      <c r="DV42" s="1752"/>
      <c r="DW42" s="1752"/>
      <c r="DX42" s="1752"/>
      <c r="DY42" s="1752"/>
      <c r="DZ42" s="1752"/>
      <c r="EA42" s="1752"/>
      <c r="EB42" s="1752"/>
      <c r="EC42" s="1752"/>
      <c r="ED42" s="1752"/>
      <c r="EE42" s="1752"/>
      <c r="EF42" s="1752"/>
      <c r="EG42" s="1752"/>
      <c r="EH42" s="1752"/>
      <c r="EI42" s="1752"/>
      <c r="EJ42" s="1752"/>
      <c r="EK42" s="1752"/>
      <c r="EL42" s="1752"/>
      <c r="EM42" s="1752"/>
      <c r="EN42" s="1752"/>
      <c r="EO42" s="1752"/>
      <c r="EP42" s="1752"/>
      <c r="EQ42" s="1752"/>
      <c r="ER42" s="1752"/>
      <c r="ES42" s="1752"/>
      <c r="ET42" s="1752"/>
      <c r="EU42" s="1752"/>
      <c r="EV42" s="1752"/>
      <c r="EW42" s="1752"/>
      <c r="EX42" s="1752"/>
      <c r="EY42" s="1752"/>
      <c r="EZ42" s="1752"/>
      <c r="FA42" s="1752"/>
      <c r="FB42" s="1752"/>
      <c r="FC42" s="1752"/>
      <c r="FD42" s="1752"/>
      <c r="FE42" s="1752"/>
      <c r="FF42" s="1752"/>
      <c r="FG42" s="1752"/>
      <c r="FH42" s="1752"/>
      <c r="FI42" s="1752"/>
      <c r="FJ42" s="1752"/>
      <c r="FK42" s="1752"/>
      <c r="FL42" s="1752"/>
      <c r="FM42" s="1752"/>
      <c r="FN42" s="1752"/>
      <c r="FO42" s="1752"/>
      <c r="FP42" s="1752"/>
      <c r="FQ42" s="1752"/>
      <c r="FR42" s="1752"/>
      <c r="FS42" s="1752"/>
      <c r="FT42" s="1752"/>
      <c r="FU42" s="1752"/>
      <c r="FV42" s="1752"/>
      <c r="FW42" s="1752"/>
      <c r="FX42" s="1752"/>
      <c r="FY42" s="1752"/>
      <c r="FZ42" s="1752"/>
      <c r="GA42" s="1752"/>
      <c r="GB42" s="1752"/>
    </row>
    <row r="43" spans="1:184">
      <c r="A43" s="1751">
        <v>2006</v>
      </c>
      <c r="B43" s="1588">
        <v>201.96981905349483</v>
      </c>
      <c r="C43" s="1588">
        <v>30.782650912784014</v>
      </c>
      <c r="D43" s="1588">
        <v>232.75246996627885</v>
      </c>
      <c r="E43" s="933"/>
      <c r="F43" s="1588">
        <v>44.974617275213426</v>
      </c>
      <c r="G43" s="1588">
        <v>64.976798965278803</v>
      </c>
      <c r="H43" s="1588">
        <v>2.4933859022244556</v>
      </c>
      <c r="I43" s="1588">
        <v>112.44480214271668</v>
      </c>
      <c r="J43" s="933"/>
      <c r="K43" s="1588">
        <v>1.3187625915580483</v>
      </c>
      <c r="L43" s="1588">
        <v>20.519174350562515</v>
      </c>
      <c r="M43" s="1588">
        <v>129.93017128880706</v>
      </c>
      <c r="N43" s="1588">
        <v>11.257525953932333</v>
      </c>
      <c r="O43" s="1588">
        <v>34.656828904304504</v>
      </c>
      <c r="P43" s="1588">
        <v>29.238576999151629</v>
      </c>
      <c r="Q43" s="1588">
        <v>226.92104008831612</v>
      </c>
      <c r="R43" s="933"/>
      <c r="S43" s="1588">
        <v>33.619598877908835</v>
      </c>
      <c r="T43" s="1588">
        <v>151.59124698540157</v>
      </c>
      <c r="U43" s="1588">
        <v>42.676382553657938</v>
      </c>
      <c r="V43" s="1588">
        <v>1398.5613073724658</v>
      </c>
      <c r="W43" s="1588">
        <v>284.98174009372423</v>
      </c>
      <c r="X43" s="1588">
        <v>402.36249066622673</v>
      </c>
      <c r="Y43" s="1588">
        <v>62.134666031491463</v>
      </c>
      <c r="Z43" s="1588">
        <v>167.53832241737317</v>
      </c>
      <c r="AA43" s="1588">
        <v>2543.4657549982494</v>
      </c>
      <c r="AB43" s="933"/>
      <c r="AC43" s="1588">
        <v>348.55825264623064</v>
      </c>
      <c r="AD43" s="1588">
        <v>89.100005462785603</v>
      </c>
      <c r="AE43" s="1588">
        <v>300.35743781607897</v>
      </c>
      <c r="AF43" s="1588">
        <v>181.38992998104061</v>
      </c>
      <c r="AG43" s="1588">
        <v>42.503438142007987</v>
      </c>
      <c r="AH43" s="1588">
        <v>961.9090640481437</v>
      </c>
      <c r="AI43" s="1588"/>
      <c r="AJ43" s="1588">
        <v>164.33825360397537</v>
      </c>
      <c r="AK43" s="1588">
        <v>1.2361502965580136</v>
      </c>
      <c r="AL43" s="1588">
        <v>1.1366407809879704</v>
      </c>
      <c r="AM43" s="1588">
        <v>240.37833860653305</v>
      </c>
      <c r="AN43" s="1588">
        <v>17.682678104936354</v>
      </c>
      <c r="AO43" s="1588">
        <v>41.277144515898534</v>
      </c>
      <c r="AP43" s="1588">
        <v>3.7855205782610795</v>
      </c>
      <c r="AQ43" s="1588">
        <v>469.83472648715036</v>
      </c>
      <c r="AR43" s="1588"/>
      <c r="AS43" s="933">
        <v>773.81906879908206</v>
      </c>
      <c r="AT43" s="933">
        <v>1885.6283690448004</v>
      </c>
      <c r="AU43" s="1588">
        <v>3843.5513974552268</v>
      </c>
      <c r="AV43" s="1588">
        <v>853.27633879389418</v>
      </c>
      <c r="AW43" s="1752">
        <v>2986.9948917849047</v>
      </c>
      <c r="AX43" s="1588">
        <v>45.430720374656651</v>
      </c>
      <c r="AY43" s="1588">
        <v>187.84599029833717</v>
      </c>
      <c r="AZ43" s="1588">
        <v>793.65091695040394</v>
      </c>
      <c r="BA43" s="1752">
        <v>0</v>
      </c>
      <c r="BB43" s="1752">
        <v>0</v>
      </c>
      <c r="BC43" s="1588">
        <v>11370.197693501308</v>
      </c>
      <c r="BD43" s="1588"/>
      <c r="BE43" s="1588">
        <v>145.31083867788672</v>
      </c>
      <c r="BF43" s="1588"/>
      <c r="BG43" s="1588">
        <v>141.8324613823624</v>
      </c>
      <c r="BH43" s="1588">
        <v>731.75572264386369</v>
      </c>
      <c r="BI43" s="1752">
        <v>873.58818402622614</v>
      </c>
      <c r="BJ43" s="1588"/>
      <c r="BK43" s="1588">
        <v>26.570744037850012</v>
      </c>
      <c r="BL43" s="1752">
        <v>0</v>
      </c>
      <c r="BM43" s="1588">
        <v>744.33015738063989</v>
      </c>
      <c r="BN43" s="1588">
        <v>770.90090141848987</v>
      </c>
      <c r="BO43" s="1588"/>
      <c r="BP43" s="1588">
        <v>116.50011993238812</v>
      </c>
      <c r="BQ43" s="1588">
        <v>97.917593699527899</v>
      </c>
      <c r="BR43" s="1588">
        <v>234.32037589542955</v>
      </c>
      <c r="BS43" s="1588">
        <v>8.2617606437126021</v>
      </c>
      <c r="BT43" s="1588">
        <v>456.99985017105814</v>
      </c>
      <c r="BU43" s="1588"/>
      <c r="BV43" s="933">
        <v>404.05313979522174</v>
      </c>
      <c r="BW43" s="1588">
        <v>245.32765351568011</v>
      </c>
      <c r="BX43" s="1588">
        <v>157.45785760992695</v>
      </c>
      <c r="BY43" s="1588">
        <v>1943.7440285193254</v>
      </c>
      <c r="BZ43" s="1588">
        <v>583.70288059987672</v>
      </c>
      <c r="CA43" s="1588">
        <v>169.45502710372941</v>
      </c>
      <c r="CB43" s="1588">
        <v>3503.74058714376</v>
      </c>
      <c r="CC43" s="1588"/>
      <c r="CD43" s="1588">
        <v>5605.229522759535</v>
      </c>
      <c r="CE43" s="1588"/>
      <c r="CF43" s="933">
        <v>4.5749107310151862</v>
      </c>
      <c r="CG43" s="933">
        <v>15.997863979756202</v>
      </c>
      <c r="CH43" s="1753">
        <v>1.1808154397668975</v>
      </c>
      <c r="CI43" s="1753">
        <v>4.0225745326755797</v>
      </c>
      <c r="CJ43" s="1753">
        <v>2.4489271378440551</v>
      </c>
      <c r="CK43" s="1753">
        <v>148.55474390596515</v>
      </c>
      <c r="CL43" s="1753">
        <v>1.2745408621394592</v>
      </c>
      <c r="CM43" s="1753">
        <v>82.910085953015212</v>
      </c>
      <c r="CN43" s="1753">
        <v>260.96446254217773</v>
      </c>
      <c r="CP43" s="1752">
        <f t="shared" si="0"/>
        <v>21929.030375211762</v>
      </c>
      <c r="CQ43" s="1752"/>
      <c r="CR43" s="1752"/>
      <c r="CS43" s="1752"/>
      <c r="CT43" s="1752"/>
      <c r="CU43" s="1752"/>
      <c r="CV43" s="1752"/>
      <c r="CW43" s="1752"/>
      <c r="CX43" s="1752"/>
      <c r="CY43" s="1752"/>
      <c r="CZ43" s="1752"/>
      <c r="DA43" s="1752"/>
      <c r="DB43" s="1752"/>
      <c r="DC43" s="1752"/>
      <c r="DD43" s="1752"/>
      <c r="DE43" s="1752"/>
      <c r="DF43" s="1752"/>
      <c r="DG43" s="1752"/>
      <c r="DH43" s="1752"/>
      <c r="DI43" s="1752"/>
      <c r="DJ43" s="1752"/>
      <c r="DK43" s="1752"/>
      <c r="DL43" s="1752"/>
      <c r="DM43" s="1752"/>
      <c r="DN43" s="1752"/>
      <c r="DO43" s="1752"/>
      <c r="DP43" s="1752"/>
      <c r="DQ43" s="1752"/>
      <c r="DR43" s="1752"/>
      <c r="DS43" s="1752"/>
      <c r="DT43" s="1752"/>
      <c r="DU43" s="1752"/>
      <c r="DV43" s="1752"/>
      <c r="DW43" s="1752"/>
      <c r="DX43" s="1752"/>
      <c r="DY43" s="1752"/>
      <c r="DZ43" s="1752"/>
      <c r="EA43" s="1752"/>
      <c r="EB43" s="1752"/>
      <c r="EC43" s="1752"/>
      <c r="ED43" s="1752"/>
      <c r="EE43" s="1752"/>
      <c r="EF43" s="1752"/>
      <c r="EG43" s="1752"/>
      <c r="EH43" s="1752"/>
      <c r="EI43" s="1752"/>
      <c r="EJ43" s="1752"/>
      <c r="EK43" s="1752"/>
      <c r="EL43" s="1752"/>
      <c r="EM43" s="1752"/>
      <c r="EN43" s="1752"/>
      <c r="EO43" s="1752"/>
      <c r="EP43" s="1752"/>
      <c r="EQ43" s="1752"/>
      <c r="ER43" s="1752"/>
      <c r="ES43" s="1752"/>
      <c r="ET43" s="1752"/>
      <c r="EU43" s="1752"/>
      <c r="EV43" s="1752"/>
      <c r="EW43" s="1752"/>
      <c r="EX43" s="1752"/>
      <c r="EY43" s="1752"/>
      <c r="EZ43" s="1752"/>
      <c r="FA43" s="1752"/>
      <c r="FB43" s="1752"/>
      <c r="FC43" s="1752"/>
      <c r="FD43" s="1752"/>
      <c r="FE43" s="1752"/>
      <c r="FF43" s="1752"/>
      <c r="FG43" s="1752"/>
      <c r="FH43" s="1752"/>
      <c r="FI43" s="1752"/>
      <c r="FJ43" s="1752"/>
      <c r="FK43" s="1752"/>
      <c r="FL43" s="1752"/>
      <c r="FM43" s="1752"/>
      <c r="FN43" s="1752"/>
      <c r="FO43" s="1752"/>
      <c r="FP43" s="1752"/>
      <c r="FQ43" s="1752"/>
      <c r="FR43" s="1752"/>
      <c r="FS43" s="1752"/>
      <c r="FT43" s="1752"/>
      <c r="FU43" s="1752"/>
      <c r="FV43" s="1752"/>
      <c r="FW43" s="1752"/>
      <c r="FX43" s="1752"/>
      <c r="FY43" s="1752"/>
      <c r="FZ43" s="1752"/>
      <c r="GA43" s="1752"/>
      <c r="GB43" s="1752"/>
    </row>
    <row r="44" spans="1:184">
      <c r="A44" s="1751">
        <v>2007</v>
      </c>
      <c r="B44" s="1588">
        <v>205.80531411081549</v>
      </c>
      <c r="C44" s="1588">
        <v>35.668117953173571</v>
      </c>
      <c r="D44" s="1588">
        <v>241.47343206398907</v>
      </c>
      <c r="E44" s="933"/>
      <c r="F44" s="1588">
        <v>26.886308724274222</v>
      </c>
      <c r="G44" s="1588">
        <v>77.042960300415899</v>
      </c>
      <c r="H44" s="1588">
        <v>1.9805162236155385</v>
      </c>
      <c r="I44" s="1588">
        <v>105.90978524830567</v>
      </c>
      <c r="J44" s="933"/>
      <c r="K44" s="1588">
        <v>1.2579715499847808</v>
      </c>
      <c r="L44" s="1588">
        <v>17.954824567934864</v>
      </c>
      <c r="M44" s="1588">
        <v>138.22123524413854</v>
      </c>
      <c r="N44" s="1588">
        <v>12.745576361823753</v>
      </c>
      <c r="O44" s="1588">
        <v>42.013368885822992</v>
      </c>
      <c r="P44" s="1588">
        <v>23.330994366948346</v>
      </c>
      <c r="Q44" s="1588">
        <v>235.52397097665329</v>
      </c>
      <c r="R44" s="933"/>
      <c r="S44" s="1588">
        <v>33.959190785766502</v>
      </c>
      <c r="T44" s="1588">
        <v>153.12814005618077</v>
      </c>
      <c r="U44" s="1588">
        <v>43.109057367481022</v>
      </c>
      <c r="V44" s="1588">
        <v>1415.7977942500113</v>
      </c>
      <c r="W44" s="1588">
        <v>284.47654856937481</v>
      </c>
      <c r="X44" s="1588">
        <v>401.6491753917316</v>
      </c>
      <c r="Y44" s="1588">
        <v>59.587035020591991</v>
      </c>
      <c r="Z44" s="1588">
        <v>168.38022353504843</v>
      </c>
      <c r="AA44" s="1588">
        <v>2560.0871649761862</v>
      </c>
      <c r="AB44" s="933"/>
      <c r="AC44" s="1588">
        <v>364.48140394043963</v>
      </c>
      <c r="AD44" s="1588">
        <v>91.924765761974996</v>
      </c>
      <c r="AE44" s="1588">
        <v>316.83339475622182</v>
      </c>
      <c r="AF44" s="1588">
        <v>182.66387905161645</v>
      </c>
      <c r="AG44" s="1588">
        <v>43.4768078285272</v>
      </c>
      <c r="AH44" s="1588">
        <v>999.38025133878</v>
      </c>
      <c r="AI44" s="1588"/>
      <c r="AJ44" s="1588">
        <v>170.74156550583001</v>
      </c>
      <c r="AK44" s="1588">
        <v>1.2878812537091162</v>
      </c>
      <c r="AL44" s="1588">
        <v>1.2873400765183183</v>
      </c>
      <c r="AM44" s="1588">
        <v>255.49421535667722</v>
      </c>
      <c r="AN44" s="1588">
        <v>18.188718970264038</v>
      </c>
      <c r="AO44" s="1588">
        <v>42.858505892469232</v>
      </c>
      <c r="AP44" s="1588">
        <v>3.5235759429292823</v>
      </c>
      <c r="AQ44" s="1588">
        <v>493.38180299839729</v>
      </c>
      <c r="AR44" s="1588"/>
      <c r="AS44" s="933">
        <v>775.15482982365904</v>
      </c>
      <c r="AT44" s="933">
        <v>1889.8094853169387</v>
      </c>
      <c r="AU44" s="1588">
        <v>3853.6892298048151</v>
      </c>
      <c r="AV44" s="1588">
        <v>855.56528315925743</v>
      </c>
      <c r="AW44" s="1752">
        <v>2995.1550120827001</v>
      </c>
      <c r="AX44" s="1588">
        <v>45.554471669000648</v>
      </c>
      <c r="AY44" s="1588">
        <v>188.79995009829867</v>
      </c>
      <c r="AZ44" s="1588">
        <v>798.02303124656021</v>
      </c>
      <c r="BA44" s="1752">
        <v>0</v>
      </c>
      <c r="BB44" s="1752">
        <v>0</v>
      </c>
      <c r="BC44" s="1588">
        <v>11401.751293201231</v>
      </c>
      <c r="BD44" s="1588"/>
      <c r="BE44" s="1588">
        <v>146.26973169899483</v>
      </c>
      <c r="BF44" s="1588"/>
      <c r="BG44" s="1588">
        <v>146.89555418814021</v>
      </c>
      <c r="BH44" s="1588">
        <v>697.86788409469443</v>
      </c>
      <c r="BI44" s="1752">
        <v>844.76343828283461</v>
      </c>
      <c r="BJ44" s="1588"/>
      <c r="BK44" s="1588">
        <v>27.306798893221188</v>
      </c>
      <c r="BL44" s="1752">
        <v>0</v>
      </c>
      <c r="BM44" s="1588">
        <v>744.23225404703408</v>
      </c>
      <c r="BN44" s="1588">
        <v>771.53905294025526</v>
      </c>
      <c r="BO44" s="1588"/>
      <c r="BP44" s="1588">
        <v>103.94001387212919</v>
      </c>
      <c r="BQ44" s="1588">
        <v>103.80546121678168</v>
      </c>
      <c r="BR44" s="1588">
        <v>235.12349987520281</v>
      </c>
      <c r="BS44" s="1588">
        <v>8.2692574858913375</v>
      </c>
      <c r="BT44" s="1588">
        <v>451.13823245000503</v>
      </c>
      <c r="BU44" s="1588"/>
      <c r="BV44" s="933">
        <v>325.15766413776765</v>
      </c>
      <c r="BW44" s="1588">
        <v>318.77193583291444</v>
      </c>
      <c r="BX44" s="1588">
        <v>157.75006162516857</v>
      </c>
      <c r="BY44" s="1588">
        <v>1739.7551009444021</v>
      </c>
      <c r="BZ44" s="1588">
        <v>697.73051682701293</v>
      </c>
      <c r="CA44" s="1588">
        <v>169.76949498786161</v>
      </c>
      <c r="CB44" s="1588">
        <v>3408.934774355127</v>
      </c>
      <c r="CC44" s="1588"/>
      <c r="CD44" s="1588">
        <v>5476.375498028222</v>
      </c>
      <c r="CE44" s="1588"/>
      <c r="CF44" s="933">
        <v>4.6308246331265011</v>
      </c>
      <c r="CG44" s="933">
        <v>16.369702179685003</v>
      </c>
      <c r="CH44" s="1753">
        <v>1.2208039299974602</v>
      </c>
      <c r="CI44" s="1753">
        <v>3.1248355485836625</v>
      </c>
      <c r="CJ44" s="1753">
        <v>4.9026039538817265</v>
      </c>
      <c r="CK44" s="1753">
        <v>150.35484513501922</v>
      </c>
      <c r="CL44" s="1753">
        <v>2.5515536879589424</v>
      </c>
      <c r="CM44" s="1753">
        <v>79.876790125465874</v>
      </c>
      <c r="CN44" s="1753">
        <v>263.03195919371842</v>
      </c>
      <c r="CP44" s="1752">
        <f t="shared" si="0"/>
        <v>21923.184889724478</v>
      </c>
      <c r="CQ44" s="1752"/>
      <c r="CR44" s="1752"/>
      <c r="CS44" s="1752"/>
      <c r="CT44" s="1752"/>
      <c r="CU44" s="1752"/>
      <c r="CV44" s="1752"/>
      <c r="CW44" s="1752"/>
      <c r="CX44" s="1752"/>
      <c r="CY44" s="1752"/>
      <c r="CZ44" s="1752"/>
      <c r="DA44" s="1752"/>
      <c r="DB44" s="1752"/>
      <c r="DC44" s="1752"/>
      <c r="DD44" s="1752"/>
      <c r="DE44" s="1752"/>
      <c r="DF44" s="1752"/>
      <c r="DG44" s="1752"/>
      <c r="DH44" s="1752"/>
      <c r="DI44" s="1752"/>
      <c r="DJ44" s="1752"/>
      <c r="DK44" s="1752"/>
      <c r="DL44" s="1752"/>
      <c r="DM44" s="1752"/>
      <c r="DN44" s="1752"/>
      <c r="DO44" s="1752"/>
      <c r="DP44" s="1752"/>
      <c r="DQ44" s="1752"/>
      <c r="DR44" s="1752"/>
      <c r="DS44" s="1752"/>
      <c r="DT44" s="1752"/>
      <c r="DU44" s="1752"/>
      <c r="DV44" s="1752"/>
      <c r="DW44" s="1752"/>
      <c r="DX44" s="1752"/>
      <c r="DY44" s="1752"/>
      <c r="DZ44" s="1752"/>
      <c r="EA44" s="1752"/>
      <c r="EB44" s="1752"/>
      <c r="EC44" s="1752"/>
      <c r="ED44" s="1752"/>
      <c r="EE44" s="1752"/>
      <c r="EF44" s="1752"/>
      <c r="EG44" s="1752"/>
      <c r="EH44" s="1752"/>
      <c r="EI44" s="1752"/>
      <c r="EJ44" s="1752"/>
      <c r="EK44" s="1752"/>
      <c r="EL44" s="1752"/>
      <c r="EM44" s="1752"/>
      <c r="EN44" s="1752"/>
      <c r="EO44" s="1752"/>
      <c r="EP44" s="1752"/>
      <c r="EQ44" s="1752"/>
      <c r="ER44" s="1752"/>
      <c r="ES44" s="1752"/>
      <c r="ET44" s="1752"/>
      <c r="EU44" s="1752"/>
      <c r="EV44" s="1752"/>
      <c r="EW44" s="1752"/>
      <c r="EX44" s="1752"/>
      <c r="EY44" s="1752"/>
      <c r="EZ44" s="1752"/>
      <c r="FA44" s="1752"/>
      <c r="FB44" s="1752"/>
      <c r="FC44" s="1752"/>
      <c r="FD44" s="1752"/>
      <c r="FE44" s="1752"/>
      <c r="FF44" s="1752"/>
      <c r="FG44" s="1752"/>
      <c r="FH44" s="1752"/>
      <c r="FI44" s="1752"/>
      <c r="FJ44" s="1752"/>
      <c r="FK44" s="1752"/>
      <c r="FL44" s="1752"/>
      <c r="FM44" s="1752"/>
      <c r="FN44" s="1752"/>
      <c r="FO44" s="1752"/>
      <c r="FP44" s="1752"/>
      <c r="FQ44" s="1752"/>
      <c r="FR44" s="1752"/>
      <c r="FS44" s="1752"/>
      <c r="FT44" s="1752"/>
      <c r="FU44" s="1752"/>
      <c r="FV44" s="1752"/>
      <c r="FW44" s="1752"/>
      <c r="FX44" s="1752"/>
      <c r="FY44" s="1752"/>
      <c r="FZ44" s="1752"/>
      <c r="GA44" s="1752"/>
      <c r="GB44" s="1752"/>
    </row>
    <row r="45" spans="1:184">
      <c r="A45" s="1751">
        <v>2008</v>
      </c>
      <c r="B45" s="1588">
        <v>202.02447940537328</v>
      </c>
      <c r="C45" s="1588">
        <v>41.639456072659762</v>
      </c>
      <c r="D45" s="1588">
        <v>243.66393547803304</v>
      </c>
      <c r="E45" s="933"/>
      <c r="F45" s="1588">
        <v>14.39455269734473</v>
      </c>
      <c r="G45" s="1588">
        <v>86.917844230888903</v>
      </c>
      <c r="H45" s="1588">
        <v>1.3657577891493609</v>
      </c>
      <c r="I45" s="1588">
        <v>102.67815471738299</v>
      </c>
      <c r="J45" s="933"/>
      <c r="K45" s="1588">
        <v>1.2127426517921103</v>
      </c>
      <c r="L45" s="1588">
        <v>16.919405617972512</v>
      </c>
      <c r="M45" s="1588">
        <v>145.02468681218278</v>
      </c>
      <c r="N45" s="1588">
        <v>13.872940564895888</v>
      </c>
      <c r="O45" s="1588">
        <v>52.117120431375007</v>
      </c>
      <c r="P45" s="1588">
        <v>18.08085978222222</v>
      </c>
      <c r="Q45" s="1588">
        <v>247.22775586044054</v>
      </c>
      <c r="R45" s="933"/>
      <c r="S45" s="1588">
        <v>34.302212914915664</v>
      </c>
      <c r="T45" s="1588">
        <v>154.61005543602934</v>
      </c>
      <c r="U45" s="1588">
        <v>43.52625485116166</v>
      </c>
      <c r="V45" s="1588">
        <v>1431.9326792703632</v>
      </c>
      <c r="W45" s="1588">
        <v>283.76188406781489</v>
      </c>
      <c r="X45" s="1588">
        <v>400.64010630917085</v>
      </c>
      <c r="Y45" s="1588">
        <v>57.262219536111907</v>
      </c>
      <c r="Z45" s="1588">
        <v>169.22635531160643</v>
      </c>
      <c r="AA45" s="1588">
        <v>2575.2617676971736</v>
      </c>
      <c r="AB45" s="933"/>
      <c r="AC45" s="1588">
        <v>378.31314354162197</v>
      </c>
      <c r="AD45" s="1588">
        <v>93.773864468147679</v>
      </c>
      <c r="AE45" s="1588">
        <v>329.70778807091023</v>
      </c>
      <c r="AF45" s="1588">
        <v>182.48990055045022</v>
      </c>
      <c r="AG45" s="1588">
        <v>44.077192162836404</v>
      </c>
      <c r="AH45" s="1588">
        <v>1028.3618887939665</v>
      </c>
      <c r="AI45" s="1588"/>
      <c r="AJ45" s="1588">
        <v>179.41010644567154</v>
      </c>
      <c r="AK45" s="1588">
        <v>1.3047351190666412</v>
      </c>
      <c r="AL45" s="1588">
        <v>1.3977059770622104</v>
      </c>
      <c r="AM45" s="1588">
        <v>260.87940557233793</v>
      </c>
      <c r="AN45" s="1588">
        <v>17.29190870575318</v>
      </c>
      <c r="AO45" s="1588">
        <v>43.840527928362526</v>
      </c>
      <c r="AP45" s="1588">
        <v>3.2053899015395899</v>
      </c>
      <c r="AQ45" s="1588">
        <v>507.32977964979364</v>
      </c>
      <c r="AR45" s="1588"/>
      <c r="AS45" s="933">
        <v>776.43386363218985</v>
      </c>
      <c r="AT45" s="933">
        <v>1893.7772423645281</v>
      </c>
      <c r="AU45" s="1588">
        <v>3863.2953496753562</v>
      </c>
      <c r="AV45" s="1588">
        <v>857.74055598334644</v>
      </c>
      <c r="AW45" s="1752">
        <v>3002.9449565533873</v>
      </c>
      <c r="AX45" s="1588">
        <v>45.673169286859611</v>
      </c>
      <c r="AY45" s="1588">
        <v>189.79087672174526</v>
      </c>
      <c r="AZ45" s="1588">
        <v>802.5518994836267</v>
      </c>
      <c r="BA45" s="1752">
        <v>0</v>
      </c>
      <c r="BB45" s="1752">
        <v>0</v>
      </c>
      <c r="BC45" s="1588">
        <v>11432.207913701039</v>
      </c>
      <c r="BD45" s="1588"/>
      <c r="BE45" s="1588">
        <v>147.34439924743083</v>
      </c>
      <c r="BF45" s="1588"/>
      <c r="BG45" s="1588">
        <v>151.29737692144744</v>
      </c>
      <c r="BH45" s="1588">
        <v>663.28668059515667</v>
      </c>
      <c r="BI45" s="1752">
        <v>814.58405751660416</v>
      </c>
      <c r="BJ45" s="1588"/>
      <c r="BK45" s="1588">
        <v>29.641423145853675</v>
      </c>
      <c r="BL45" s="1752">
        <v>2.0095062370758701</v>
      </c>
      <c r="BM45" s="1588">
        <v>727.45636046095433</v>
      </c>
      <c r="BN45" s="1588">
        <v>759.1072898438839</v>
      </c>
      <c r="BO45" s="1588"/>
      <c r="BP45" s="1588">
        <v>88.917567463098621</v>
      </c>
      <c r="BQ45" s="1588">
        <v>110.8713677098022</v>
      </c>
      <c r="BR45" s="1588">
        <v>235.9388671463185</v>
      </c>
      <c r="BS45" s="1588">
        <v>8.2979338279583867</v>
      </c>
      <c r="BT45" s="1588">
        <v>444.02573614717772</v>
      </c>
      <c r="BU45" s="1588"/>
      <c r="BV45" s="933">
        <v>260.19240947781083</v>
      </c>
      <c r="BW45" s="1588">
        <v>456.80465606147777</v>
      </c>
      <c r="BX45" s="1588">
        <v>158.05017870112928</v>
      </c>
      <c r="BY45" s="1588">
        <v>1516.3129494488041</v>
      </c>
      <c r="BZ45" s="1588">
        <v>745.10246205906515</v>
      </c>
      <c r="CA45" s="1588">
        <v>170.09247885169131</v>
      </c>
      <c r="CB45" s="1588">
        <v>3306.5551345999784</v>
      </c>
      <c r="CC45" s="1588"/>
      <c r="CD45" s="1588">
        <v>5324.2722181076442</v>
      </c>
      <c r="CE45" s="1588"/>
      <c r="CF45" s="933">
        <v>4.6859815279744108</v>
      </c>
      <c r="CG45" s="933">
        <v>16.741780281751961</v>
      </c>
      <c r="CH45" s="1753">
        <v>1.239551306844342</v>
      </c>
      <c r="CI45" s="1753">
        <v>2.3422836099822093</v>
      </c>
      <c r="CJ45" s="1753">
        <v>7.3610746201202248</v>
      </c>
      <c r="CK45" s="1753">
        <v>152.10602896433875</v>
      </c>
      <c r="CL45" s="1753">
        <v>3.8310614667206795</v>
      </c>
      <c r="CM45" s="1753">
        <v>76.84349429791655</v>
      </c>
      <c r="CN45" s="1753">
        <v>265.15125607564914</v>
      </c>
      <c r="CP45" s="1752">
        <f t="shared" si="0"/>
        <v>21873.499069328554</v>
      </c>
      <c r="CQ45" s="1752"/>
      <c r="CR45" s="1752"/>
      <c r="CS45" s="1752"/>
      <c r="CT45" s="1752"/>
      <c r="CU45" s="1752"/>
      <c r="CV45" s="1752"/>
      <c r="CW45" s="1752"/>
      <c r="CX45" s="1752"/>
      <c r="CY45" s="1752"/>
      <c r="CZ45" s="1752"/>
      <c r="DA45" s="1752"/>
      <c r="DB45" s="1752"/>
      <c r="DC45" s="1752"/>
      <c r="DD45" s="1752"/>
      <c r="DE45" s="1752"/>
      <c r="DF45" s="1752"/>
      <c r="DG45" s="1752"/>
      <c r="DH45" s="1752"/>
      <c r="DI45" s="1752"/>
      <c r="DJ45" s="1752"/>
      <c r="DK45" s="1752"/>
      <c r="DL45" s="1752"/>
      <c r="DM45" s="1752"/>
      <c r="DN45" s="1752"/>
      <c r="DO45" s="1752"/>
      <c r="DP45" s="1752"/>
      <c r="DQ45" s="1752"/>
      <c r="DR45" s="1752"/>
      <c r="DS45" s="1752"/>
      <c r="DT45" s="1752"/>
      <c r="DU45" s="1752"/>
      <c r="DV45" s="1752"/>
      <c r="DW45" s="1752"/>
      <c r="DX45" s="1752"/>
      <c r="DY45" s="1752"/>
      <c r="DZ45" s="1752"/>
      <c r="EA45" s="1752"/>
      <c r="EB45" s="1752"/>
      <c r="EC45" s="1752"/>
      <c r="ED45" s="1752"/>
      <c r="EE45" s="1752"/>
      <c r="EF45" s="1752"/>
      <c r="EG45" s="1752"/>
      <c r="EH45" s="1752"/>
      <c r="EI45" s="1752"/>
      <c r="EJ45" s="1752"/>
      <c r="EK45" s="1752"/>
      <c r="EL45" s="1752"/>
      <c r="EM45" s="1752"/>
      <c r="EN45" s="1752"/>
      <c r="EO45" s="1752"/>
      <c r="EP45" s="1752"/>
      <c r="EQ45" s="1752"/>
      <c r="ER45" s="1752"/>
      <c r="ES45" s="1752"/>
      <c r="ET45" s="1752"/>
      <c r="EU45" s="1752"/>
      <c r="EV45" s="1752"/>
      <c r="EW45" s="1752"/>
      <c r="EX45" s="1752"/>
      <c r="EY45" s="1752"/>
      <c r="EZ45" s="1752"/>
      <c r="FA45" s="1752"/>
      <c r="FB45" s="1752"/>
      <c r="FC45" s="1752"/>
      <c r="FD45" s="1752"/>
      <c r="FE45" s="1752"/>
      <c r="FF45" s="1752"/>
      <c r="FG45" s="1752"/>
      <c r="FH45" s="1752"/>
      <c r="FI45" s="1752"/>
      <c r="FJ45" s="1752"/>
      <c r="FK45" s="1752"/>
      <c r="FL45" s="1752"/>
      <c r="FM45" s="1752"/>
      <c r="FN45" s="1752"/>
      <c r="FO45" s="1752"/>
      <c r="FP45" s="1752"/>
      <c r="FQ45" s="1752"/>
      <c r="FR45" s="1752"/>
      <c r="FS45" s="1752"/>
      <c r="FT45" s="1752"/>
      <c r="FU45" s="1752"/>
      <c r="FV45" s="1752"/>
      <c r="FW45" s="1752"/>
      <c r="FX45" s="1752"/>
      <c r="FY45" s="1752"/>
      <c r="FZ45" s="1752"/>
      <c r="GA45" s="1752"/>
      <c r="GB45" s="1752"/>
    </row>
    <row r="46" spans="1:184">
      <c r="A46" s="1751">
        <v>2009</v>
      </c>
      <c r="B46" s="1588">
        <v>189.49639744485</v>
      </c>
      <c r="C46" s="1588">
        <v>47.754276380069349</v>
      </c>
      <c r="D46" s="1588">
        <v>237.25067382491935</v>
      </c>
      <c r="E46" s="933"/>
      <c r="F46" s="1588">
        <v>6.6719603214110004</v>
      </c>
      <c r="G46" s="1588">
        <v>94.22816463934177</v>
      </c>
      <c r="H46" s="1588">
        <v>0.87062633650125076</v>
      </c>
      <c r="I46" s="1588">
        <v>101.77075129725402</v>
      </c>
      <c r="J46" s="933"/>
      <c r="K46" s="1588">
        <v>1.1754112249352195</v>
      </c>
      <c r="L46" s="1588">
        <v>15.848328515442448</v>
      </c>
      <c r="M46" s="1588">
        <v>149.5900964589263</v>
      </c>
      <c r="N46" s="1588">
        <v>14.993212310520583</v>
      </c>
      <c r="O46" s="1588">
        <v>64.124545115352149</v>
      </c>
      <c r="P46" s="1588">
        <v>13.664255393029991</v>
      </c>
      <c r="Q46" s="1588">
        <v>259.39584901820666</v>
      </c>
      <c r="R46" s="933"/>
      <c r="S46" s="1588">
        <v>34.648699914056216</v>
      </c>
      <c r="T46" s="1588">
        <v>156.05531902192425</v>
      </c>
      <c r="U46" s="1588">
        <v>43.933134114747638</v>
      </c>
      <c r="V46" s="1588">
        <v>1446.9473465568185</v>
      </c>
      <c r="W46" s="1588">
        <v>282.90757091478201</v>
      </c>
      <c r="X46" s="1588">
        <v>399.43386802123206</v>
      </c>
      <c r="Y46" s="1588">
        <v>55.548880226610976</v>
      </c>
      <c r="Z46" s="1588">
        <v>170.07673900663963</v>
      </c>
      <c r="AA46" s="1588">
        <v>2589.5515577768106</v>
      </c>
      <c r="AB46" s="933"/>
      <c r="AC46" s="1588">
        <v>389.01645874812709</v>
      </c>
      <c r="AD46" s="1588">
        <v>95.269511917434457</v>
      </c>
      <c r="AE46" s="1588">
        <v>336.84908779076574</v>
      </c>
      <c r="AF46" s="1588">
        <v>180.29123201961477</v>
      </c>
      <c r="AG46" s="1588">
        <v>44.258462880396422</v>
      </c>
      <c r="AH46" s="1588">
        <v>1045.6847533563384</v>
      </c>
      <c r="AI46" s="1588"/>
      <c r="AJ46" s="1588">
        <v>183.43050653414957</v>
      </c>
      <c r="AK46" s="1588">
        <v>1.3059125558576727</v>
      </c>
      <c r="AL46" s="1588">
        <v>1.4789612706336113</v>
      </c>
      <c r="AM46" s="1588">
        <v>261.31240157487622</v>
      </c>
      <c r="AN46" s="1588">
        <v>16.066532641729527</v>
      </c>
      <c r="AO46" s="1588">
        <v>43.908408532231007</v>
      </c>
      <c r="AP46" s="1588">
        <v>2.8843090612857618</v>
      </c>
      <c r="AQ46" s="1588">
        <v>510.38703217076346</v>
      </c>
      <c r="AR46" s="1588"/>
      <c r="AS46" s="933">
        <v>777.70103341430831</v>
      </c>
      <c r="AT46" s="933">
        <v>1897.6329936865147</v>
      </c>
      <c r="AU46" s="1588">
        <v>3872.5514770667342</v>
      </c>
      <c r="AV46" s="1588">
        <v>859.84033297312317</v>
      </c>
      <c r="AW46" s="1752">
        <v>3010.4864876762581</v>
      </c>
      <c r="AX46" s="1588">
        <v>45.788539220792195</v>
      </c>
      <c r="AY46" s="1588">
        <v>190.8217836116809</v>
      </c>
      <c r="AZ46" s="1588">
        <v>807.2395995214498</v>
      </c>
      <c r="BA46" s="1588">
        <v>0.92915775765864694</v>
      </c>
      <c r="BB46" s="1752">
        <v>0.39508723518976041</v>
      </c>
      <c r="BC46" s="1588">
        <v>11463.38649216371</v>
      </c>
      <c r="BD46" s="1588"/>
      <c r="BE46" s="1588">
        <v>148.42721793031754</v>
      </c>
      <c r="BF46" s="1588"/>
      <c r="BG46" s="1588">
        <v>187.38417861807778</v>
      </c>
      <c r="BH46" s="1588">
        <v>510.73129489143821</v>
      </c>
      <c r="BI46" s="1752">
        <v>698.11547350951605</v>
      </c>
      <c r="BJ46" s="1588"/>
      <c r="BK46" s="1588">
        <v>30.217332412837017</v>
      </c>
      <c r="BL46" s="1752">
        <v>3.8711034195204883</v>
      </c>
      <c r="BM46" s="1588">
        <v>717.62584460889502</v>
      </c>
      <c r="BN46" s="1588">
        <v>751.71428044125253</v>
      </c>
      <c r="BO46" s="1588"/>
      <c r="BP46" s="1588">
        <v>73.363801722719543</v>
      </c>
      <c r="BQ46" s="1588">
        <v>117.88555384347268</v>
      </c>
      <c r="BR46" s="1588">
        <v>236.69530308588932</v>
      </c>
      <c r="BS46" s="1588">
        <v>8.3888746480427123</v>
      </c>
      <c r="BT46" s="1588">
        <v>436.33353330012426</v>
      </c>
      <c r="BU46" s="1588"/>
      <c r="BV46" s="933">
        <v>216.73053544148212</v>
      </c>
      <c r="BW46" s="1588">
        <v>586.18546230269851</v>
      </c>
      <c r="BX46" s="1588">
        <v>123.89175976537368</v>
      </c>
      <c r="BY46" s="1588">
        <v>1216.2845160564857</v>
      </c>
      <c r="BZ46" s="1588">
        <v>753.97059094997462</v>
      </c>
      <c r="CA46" s="1588">
        <v>291.1207176453961</v>
      </c>
      <c r="CB46" s="1588">
        <v>3188.1835821614113</v>
      </c>
      <c r="CC46" s="1588"/>
      <c r="CD46" s="1588">
        <v>5074.3468694123039</v>
      </c>
      <c r="CE46" s="1588"/>
      <c r="CF46" s="933">
        <v>4.7374406379380352</v>
      </c>
      <c r="CG46" s="933">
        <v>15.651337557097078</v>
      </c>
      <c r="CH46" s="1753">
        <v>1.5048552282846799</v>
      </c>
      <c r="CI46" s="1753">
        <v>1.7695111134394046</v>
      </c>
      <c r="CJ46" s="1753">
        <v>9.8051845830762545</v>
      </c>
      <c r="CK46" s="1753">
        <v>153.41956397860989</v>
      </c>
      <c r="CL46" s="1753">
        <v>5.1020459720002336</v>
      </c>
      <c r="CM46" s="1753">
        <v>73.691689838922528</v>
      </c>
      <c r="CN46" s="1753">
        <v>265.6816289093681</v>
      </c>
      <c r="CP46" s="1752">
        <f t="shared" si="0"/>
        <v>21695.882825859993</v>
      </c>
      <c r="CQ46" s="1752"/>
      <c r="CR46" s="1752"/>
      <c r="CS46" s="1752"/>
      <c r="CT46" s="1752"/>
      <c r="CU46" s="1752"/>
      <c r="CV46" s="1752"/>
      <c r="CW46" s="1752"/>
      <c r="CX46" s="1752"/>
      <c r="CY46" s="1752"/>
      <c r="CZ46" s="1752"/>
      <c r="DA46" s="1752"/>
      <c r="DB46" s="1752"/>
      <c r="DC46" s="1752"/>
      <c r="DD46" s="1752"/>
      <c r="DE46" s="1752"/>
      <c r="DF46" s="1752"/>
      <c r="DG46" s="1752"/>
      <c r="DH46" s="1752"/>
      <c r="DI46" s="1752"/>
      <c r="DJ46" s="1752"/>
      <c r="DK46" s="1752"/>
      <c r="DL46" s="1752"/>
      <c r="DM46" s="1752"/>
      <c r="DN46" s="1752"/>
      <c r="DO46" s="1752"/>
      <c r="DP46" s="1752"/>
      <c r="DQ46" s="1752"/>
      <c r="DR46" s="1752"/>
      <c r="DS46" s="1752"/>
      <c r="DT46" s="1752"/>
      <c r="DU46" s="1752"/>
      <c r="DV46" s="1752"/>
      <c r="DW46" s="1752"/>
      <c r="DX46" s="1752"/>
      <c r="DY46" s="1752"/>
      <c r="DZ46" s="1752"/>
      <c r="EA46" s="1752"/>
      <c r="EB46" s="1752"/>
      <c r="EC46" s="1752"/>
      <c r="ED46" s="1752"/>
      <c r="EE46" s="1752"/>
      <c r="EF46" s="1752"/>
      <c r="EG46" s="1752"/>
      <c r="EH46" s="1752"/>
      <c r="EI46" s="1752"/>
      <c r="EJ46" s="1752"/>
      <c r="EK46" s="1752"/>
      <c r="EL46" s="1752"/>
      <c r="EM46" s="1752"/>
      <c r="EN46" s="1752"/>
      <c r="EO46" s="1752"/>
      <c r="EP46" s="1752"/>
      <c r="EQ46" s="1752"/>
      <c r="ER46" s="1752"/>
      <c r="ES46" s="1752"/>
      <c r="ET46" s="1752"/>
      <c r="EU46" s="1752"/>
      <c r="EV46" s="1752"/>
      <c r="EW46" s="1752"/>
      <c r="EX46" s="1752"/>
      <c r="EY46" s="1752"/>
      <c r="EZ46" s="1752"/>
      <c r="FA46" s="1752"/>
      <c r="FB46" s="1752"/>
      <c r="FC46" s="1752"/>
      <c r="FD46" s="1752"/>
      <c r="FE46" s="1752"/>
      <c r="FF46" s="1752"/>
      <c r="FG46" s="1752"/>
      <c r="FH46" s="1752"/>
      <c r="FI46" s="1752"/>
      <c r="FJ46" s="1752"/>
      <c r="FK46" s="1752"/>
      <c r="FL46" s="1752"/>
      <c r="FM46" s="1752"/>
      <c r="FN46" s="1752"/>
      <c r="FO46" s="1752"/>
      <c r="FP46" s="1752"/>
      <c r="FQ46" s="1752"/>
      <c r="FR46" s="1752"/>
      <c r="FS46" s="1752"/>
      <c r="FT46" s="1752"/>
      <c r="FU46" s="1752"/>
      <c r="FV46" s="1752"/>
      <c r="FW46" s="1752"/>
      <c r="FX46" s="1752"/>
      <c r="FY46" s="1752"/>
      <c r="FZ46" s="1752"/>
      <c r="GA46" s="1752"/>
      <c r="GB46" s="1752"/>
    </row>
    <row r="47" spans="1:184" ht="30" customHeight="1">
      <c r="A47" s="1751">
        <v>2010</v>
      </c>
      <c r="B47" s="1588">
        <v>173.58253550120477</v>
      </c>
      <c r="C47" s="1588">
        <v>53.77284678267231</v>
      </c>
      <c r="D47" s="1588">
        <v>227.35538228387708</v>
      </c>
      <c r="E47" s="933"/>
      <c r="F47" s="1588">
        <v>2.7315532811009127</v>
      </c>
      <c r="G47" s="1588">
        <v>99.983546058537968</v>
      </c>
      <c r="H47" s="1588">
        <v>0.57949919757801771</v>
      </c>
      <c r="I47" s="1588">
        <v>103.29459853721688</v>
      </c>
      <c r="J47" s="933"/>
      <c r="K47" s="1588">
        <v>1.1393126082612688</v>
      </c>
      <c r="L47" s="1588">
        <v>14.936783750339405</v>
      </c>
      <c r="M47" s="1588">
        <v>151.81303977097463</v>
      </c>
      <c r="N47" s="1588">
        <v>16.30484990606692</v>
      </c>
      <c r="O47" s="1588">
        <v>77.652537915881595</v>
      </c>
      <c r="P47" s="1588">
        <v>10.018813676167266</v>
      </c>
      <c r="Q47" s="1588">
        <v>271.86533762769102</v>
      </c>
      <c r="R47" s="933"/>
      <c r="S47" s="1588">
        <v>33.831468509186735</v>
      </c>
      <c r="T47" s="1588">
        <v>157.48225671084199</v>
      </c>
      <c r="U47" s="1588">
        <v>44.334854268286172</v>
      </c>
      <c r="V47" s="1588">
        <v>1460.8228656445474</v>
      </c>
      <c r="W47" s="1588">
        <v>281.98343343601277</v>
      </c>
      <c r="X47" s="1588">
        <v>398.12904513060488</v>
      </c>
      <c r="Y47" s="1588">
        <v>54.363854675513736</v>
      </c>
      <c r="Z47" s="1588">
        <v>170.92712270167283</v>
      </c>
      <c r="AA47" s="1588">
        <v>2601.8749010766664</v>
      </c>
      <c r="AB47" s="933"/>
      <c r="AC47" s="1588">
        <v>399.87017920804783</v>
      </c>
      <c r="AD47" s="1588">
        <v>97.172116380556972</v>
      </c>
      <c r="AE47" s="1588">
        <v>341.50515973597368</v>
      </c>
      <c r="AF47" s="1588">
        <v>177.54392585306226</v>
      </c>
      <c r="AG47" s="1588">
        <v>44.275923837474643</v>
      </c>
      <c r="AH47" s="1588">
        <v>1060.3673050151153</v>
      </c>
      <c r="AI47" s="1588"/>
      <c r="AJ47" s="1588">
        <v>186.15900368817682</v>
      </c>
      <c r="AK47" s="1588">
        <v>1.3004304892870833</v>
      </c>
      <c r="AL47" s="1588">
        <v>1.5321066164236143</v>
      </c>
      <c r="AM47" s="1588">
        <v>264.39959256336465</v>
      </c>
      <c r="AN47" s="1588">
        <v>14.684081772847707</v>
      </c>
      <c r="AO47" s="1588">
        <v>43.414274576009014</v>
      </c>
      <c r="AP47" s="1588">
        <v>2.5484161528721248</v>
      </c>
      <c r="AQ47" s="1588">
        <v>514.03790585898093</v>
      </c>
      <c r="AR47" s="1588"/>
      <c r="AS47" s="933">
        <v>778.41662149954357</v>
      </c>
      <c r="AT47" s="933">
        <v>1900.3890151278281</v>
      </c>
      <c r="AU47" s="1588">
        <v>3880.237484874739</v>
      </c>
      <c r="AV47" s="1588">
        <v>861.6809242167044</v>
      </c>
      <c r="AW47" s="1752">
        <v>3017.527594491427</v>
      </c>
      <c r="AX47" s="1588">
        <v>45.901025996141975</v>
      </c>
      <c r="AY47" s="1588">
        <v>191.89248201885852</v>
      </c>
      <c r="AZ47" s="1588">
        <v>812.08328623351247</v>
      </c>
      <c r="BA47" s="1588">
        <v>2.4065185923358974</v>
      </c>
      <c r="BB47" s="1588">
        <v>1.0232759391414785</v>
      </c>
      <c r="BC47" s="1588">
        <v>11491.558228990232</v>
      </c>
      <c r="BD47" s="1588"/>
      <c r="BE47" s="1588">
        <v>149.4637132578919</v>
      </c>
      <c r="BF47" s="1588"/>
      <c r="BG47" s="1588">
        <v>194.36519559155153</v>
      </c>
      <c r="BH47" s="1588">
        <v>464.30077362490556</v>
      </c>
      <c r="BI47" s="1752">
        <v>658.66596921645714</v>
      </c>
      <c r="BJ47" s="1588"/>
      <c r="BK47" s="1588">
        <v>30.216802473938749</v>
      </c>
      <c r="BL47" s="1752">
        <v>5.9981303692306511</v>
      </c>
      <c r="BM47" s="1588">
        <v>663.68501285992465</v>
      </c>
      <c r="BN47" s="1588">
        <v>699.89994570309409</v>
      </c>
      <c r="BO47" s="1588"/>
      <c r="BP47" s="1588">
        <v>58.458677945755852</v>
      </c>
      <c r="BQ47" s="1588">
        <v>126.07490009265811</v>
      </c>
      <c r="BR47" s="1588">
        <v>239.75276744065542</v>
      </c>
      <c r="BS47" s="1588">
        <v>8.4697405514211379</v>
      </c>
      <c r="BT47" s="1588">
        <v>432.75608603049051</v>
      </c>
      <c r="BU47" s="1588"/>
      <c r="BV47" s="933">
        <v>179.23897047301202</v>
      </c>
      <c r="BW47" s="1588">
        <v>733.21497229374802</v>
      </c>
      <c r="BX47" s="1588">
        <v>72.674595586160436</v>
      </c>
      <c r="BY47" s="1588">
        <v>727.95391719572683</v>
      </c>
      <c r="BZ47" s="1588">
        <v>923.61757216354215</v>
      </c>
      <c r="CA47" s="1588">
        <v>392.619106756436</v>
      </c>
      <c r="CB47" s="1588">
        <v>3029.3191344686256</v>
      </c>
      <c r="CC47" s="1588"/>
      <c r="CD47" s="1588">
        <v>4820.6411354186675</v>
      </c>
      <c r="CE47" s="1588"/>
      <c r="CF47" s="933">
        <v>4.7909367106113523</v>
      </c>
      <c r="CG47" s="933">
        <v>14.305015983257292</v>
      </c>
      <c r="CH47" s="1753">
        <v>1.8078252339814718</v>
      </c>
      <c r="CI47" s="1753">
        <v>1.3224383703924192</v>
      </c>
      <c r="CJ47" s="1753">
        <v>12.225573173699136</v>
      </c>
      <c r="CK47" s="1753">
        <v>154.51293893127146</v>
      </c>
      <c r="CL47" s="1753">
        <v>6.3633429080055786</v>
      </c>
      <c r="CM47" s="1753">
        <v>70.549625815389732</v>
      </c>
      <c r="CN47" s="1753">
        <v>265.8776971266085</v>
      </c>
      <c r="CP47" s="1754">
        <v>21506.336205192951</v>
      </c>
      <c r="CQ47" s="1754"/>
      <c r="CR47" s="1755"/>
      <c r="CS47" s="1755"/>
      <c r="CT47" s="1752"/>
      <c r="CU47" s="1752"/>
      <c r="CV47" s="1752"/>
      <c r="CW47" s="1752"/>
      <c r="CX47" s="1752"/>
      <c r="CY47" s="1752"/>
      <c r="CZ47" s="1752"/>
      <c r="DA47" s="1752"/>
      <c r="DB47" s="1752"/>
      <c r="DC47" s="1752"/>
      <c r="DD47" s="1752"/>
      <c r="DE47" s="1752"/>
      <c r="DF47" s="1752"/>
      <c r="DG47" s="1752"/>
      <c r="DH47" s="1752"/>
      <c r="DI47" s="1752"/>
      <c r="DJ47" s="1752"/>
      <c r="DK47" s="1752"/>
      <c r="DL47" s="1752"/>
      <c r="DM47" s="1752"/>
      <c r="DN47" s="1752"/>
      <c r="DO47" s="1752"/>
      <c r="DP47" s="1752"/>
      <c r="DQ47" s="1752"/>
      <c r="DR47" s="1752"/>
      <c r="DS47" s="1752"/>
      <c r="DT47" s="1752"/>
      <c r="DU47" s="1752"/>
      <c r="DV47" s="1752"/>
      <c r="DW47" s="1752"/>
      <c r="DX47" s="1752"/>
      <c r="DY47" s="1752"/>
      <c r="DZ47" s="1752"/>
      <c r="EA47" s="1752"/>
      <c r="EB47" s="1752"/>
      <c r="EC47" s="1752"/>
      <c r="ED47" s="1752"/>
      <c r="EE47" s="1752"/>
      <c r="EF47" s="1752"/>
      <c r="EG47" s="1752"/>
      <c r="EH47" s="1752"/>
      <c r="EI47" s="1752"/>
      <c r="EJ47" s="1752"/>
      <c r="EK47" s="1752"/>
      <c r="EL47" s="1752"/>
      <c r="EM47" s="1752"/>
      <c r="EN47" s="1752"/>
      <c r="EO47" s="1752"/>
      <c r="EP47" s="1752"/>
      <c r="EQ47" s="1752"/>
      <c r="ER47" s="1752"/>
      <c r="ES47" s="1752"/>
      <c r="ET47" s="1752"/>
      <c r="EU47" s="1752"/>
      <c r="EV47" s="1752"/>
      <c r="EW47" s="1752"/>
      <c r="EX47" s="1752"/>
      <c r="EY47" s="1752"/>
      <c r="EZ47" s="1752"/>
      <c r="FA47" s="1752"/>
      <c r="FB47" s="1752"/>
      <c r="FC47" s="1752"/>
      <c r="FD47" s="1752"/>
      <c r="FE47" s="1752"/>
      <c r="FF47" s="1752"/>
      <c r="FG47" s="1752"/>
      <c r="FH47" s="1752"/>
      <c r="FI47" s="1752"/>
      <c r="FJ47" s="1752"/>
      <c r="FK47" s="1752"/>
      <c r="FL47" s="1752"/>
      <c r="FM47" s="1752"/>
      <c r="FN47" s="1752"/>
      <c r="FO47" s="1752"/>
      <c r="FP47" s="1752"/>
      <c r="FQ47" s="1752"/>
      <c r="FR47" s="1752"/>
      <c r="FS47" s="1752"/>
      <c r="FT47" s="1752"/>
      <c r="FU47" s="1752"/>
      <c r="FV47" s="1752"/>
      <c r="FW47" s="1752"/>
      <c r="FX47" s="1752"/>
      <c r="FY47" s="1752"/>
      <c r="FZ47" s="1752"/>
      <c r="GA47" s="1752"/>
      <c r="GB47" s="1752"/>
    </row>
    <row r="48" spans="1:184">
      <c r="A48" s="1751">
        <v>2011</v>
      </c>
      <c r="B48" s="1588">
        <v>157.06035719499906</v>
      </c>
      <c r="C48" s="1588">
        <v>58.557235133914389</v>
      </c>
      <c r="D48" s="1588">
        <v>215.61759232891345</v>
      </c>
      <c r="E48" s="933"/>
      <c r="F48" s="1588">
        <v>1.0035148823203568</v>
      </c>
      <c r="G48" s="1588">
        <v>103.89327141864358</v>
      </c>
      <c r="H48" s="1752">
        <v>0.44849324991737982</v>
      </c>
      <c r="I48" s="1588">
        <v>105.3452795508813</v>
      </c>
      <c r="J48" s="933"/>
      <c r="K48" s="1588">
        <v>1.098522136120365</v>
      </c>
      <c r="L48" s="1588">
        <v>14.2570980467772</v>
      </c>
      <c r="M48" s="1588">
        <v>151.97686434847739</v>
      </c>
      <c r="N48" s="1588">
        <v>17.843501875166179</v>
      </c>
      <c r="O48" s="1588">
        <v>92.553121092576362</v>
      </c>
      <c r="P48" s="1588">
        <v>7.0170885083797749</v>
      </c>
      <c r="Q48" s="1588">
        <v>284.74619600749725</v>
      </c>
      <c r="R48" s="933"/>
      <c r="S48" s="1588">
        <v>33.567230354945629</v>
      </c>
      <c r="T48" s="1588">
        <v>158.90919439975968</v>
      </c>
      <c r="U48" s="1588">
        <v>44.73657442182467</v>
      </c>
      <c r="V48" s="1588">
        <v>1473.5399861643923</v>
      </c>
      <c r="W48" s="1588">
        <v>281.05929595724365</v>
      </c>
      <c r="X48" s="1588">
        <v>393.24444727988282</v>
      </c>
      <c r="Y48" s="1588">
        <v>53.278513860702148</v>
      </c>
      <c r="Z48" s="1588">
        <v>171.78175831518115</v>
      </c>
      <c r="AA48" s="1588">
        <v>2610.1170007539317</v>
      </c>
      <c r="AB48" s="933"/>
      <c r="AC48" s="1588">
        <v>411.14368365676563</v>
      </c>
      <c r="AD48" s="1588">
        <v>99.238992840002552</v>
      </c>
      <c r="AE48" s="1588">
        <v>347.66915043569162</v>
      </c>
      <c r="AF48" s="1588">
        <v>175.39520882428292</v>
      </c>
      <c r="AG48" s="1588">
        <v>44.161569389562707</v>
      </c>
      <c r="AH48" s="1588">
        <v>1077.6086051463053</v>
      </c>
      <c r="AI48" s="1588"/>
      <c r="AJ48" s="1588">
        <v>188.8296399110321</v>
      </c>
      <c r="AK48" s="1588">
        <v>1.2989484708413475</v>
      </c>
      <c r="AL48" s="1588">
        <v>1.5767208199365894</v>
      </c>
      <c r="AM48" s="1588">
        <v>273.88567574662591</v>
      </c>
      <c r="AN48" s="1588">
        <v>13.47908643877782</v>
      </c>
      <c r="AO48" s="1588">
        <v>42.822106281772065</v>
      </c>
      <c r="AP48" s="1588">
        <v>2.2184445789855936</v>
      </c>
      <c r="AQ48" s="1588">
        <v>524.11062224797149</v>
      </c>
      <c r="AR48" s="1588"/>
      <c r="AS48" s="933">
        <v>778.03379461355257</v>
      </c>
      <c r="AT48" s="933">
        <v>1900.9882266837324</v>
      </c>
      <c r="AU48" s="1588">
        <v>3885.9179401649358</v>
      </c>
      <c r="AV48" s="1588">
        <v>863.18937415124276</v>
      </c>
      <c r="AW48" s="1752">
        <v>3023.916378621469</v>
      </c>
      <c r="AX48" s="1588">
        <v>46.00942316592311</v>
      </c>
      <c r="AY48" s="1588">
        <v>193.00260295855821</v>
      </c>
      <c r="AZ48" s="1588">
        <v>817.07820038041677</v>
      </c>
      <c r="BA48" s="1588">
        <v>4.4893018970638749</v>
      </c>
      <c r="BB48" s="1588">
        <v>1.908896373972611</v>
      </c>
      <c r="BC48" s="1588">
        <v>11514.534139010866</v>
      </c>
      <c r="BD48" s="1588"/>
      <c r="BE48" s="1588">
        <v>150.4558148418694</v>
      </c>
      <c r="BF48" s="1588"/>
      <c r="BG48" s="1588">
        <v>249.76707289183801</v>
      </c>
      <c r="BH48" s="1588">
        <v>198.98711933268058</v>
      </c>
      <c r="BI48" s="1752">
        <v>448.75419222451859</v>
      </c>
      <c r="BJ48" s="1588"/>
      <c r="BK48" s="1588">
        <v>30.483466309965245</v>
      </c>
      <c r="BL48" s="1752">
        <v>6.0830142378329706</v>
      </c>
      <c r="BM48" s="1588">
        <v>663.68481620813998</v>
      </c>
      <c r="BN48" s="1588">
        <v>700.25129675593814</v>
      </c>
      <c r="BO48" s="1588"/>
      <c r="BP48" s="1588">
        <v>44.665941850853663</v>
      </c>
      <c r="BQ48" s="1588">
        <v>130.95026129266896</v>
      </c>
      <c r="BR48" s="1588">
        <v>239.11731558928989</v>
      </c>
      <c r="BS48" s="1588">
        <v>8.517525112384325</v>
      </c>
      <c r="BT48" s="1588">
        <v>423.25104384519682</v>
      </c>
      <c r="BU48" s="1588"/>
      <c r="BV48" s="933">
        <v>145.40453092957702</v>
      </c>
      <c r="BW48" s="1588">
        <v>898.65052837227324</v>
      </c>
      <c r="BX48" s="1588">
        <v>29.897805502093036</v>
      </c>
      <c r="BY48" s="1588">
        <v>343.23339757900391</v>
      </c>
      <c r="BZ48" s="1588">
        <v>985.36693020124414</v>
      </c>
      <c r="CA48" s="1588">
        <v>467.52968864332064</v>
      </c>
      <c r="CB48" s="1588">
        <v>2870.0828812275117</v>
      </c>
      <c r="CC48" s="1588"/>
      <c r="CD48" s="1588">
        <v>4442.3394140531655</v>
      </c>
      <c r="CE48" s="1588"/>
      <c r="CF48" s="933">
        <v>4.8478658013780462</v>
      </c>
      <c r="CG48" s="933">
        <v>12.333861353553175</v>
      </c>
      <c r="CH48" s="1753">
        <v>2.2096973790483743</v>
      </c>
      <c r="CI48" s="1753">
        <v>0.90243587943808656</v>
      </c>
      <c r="CJ48" s="1753">
        <v>14.615460408799835</v>
      </c>
      <c r="CK48" s="1753">
        <v>155.43146724956006</v>
      </c>
      <c r="CL48" s="1753">
        <v>7.6125459508807998</v>
      </c>
      <c r="CM48" s="1753">
        <v>67.417302227318146</v>
      </c>
      <c r="CN48" s="1753">
        <v>265.37063624997654</v>
      </c>
      <c r="CP48" s="1752">
        <v>21190.245300191378</v>
      </c>
      <c r="CQ48" s="1752"/>
      <c r="CR48" s="1752"/>
      <c r="CS48" s="1752"/>
      <c r="CT48" s="1752"/>
      <c r="CU48" s="1752"/>
      <c r="CV48" s="1752"/>
      <c r="CW48" s="1752"/>
      <c r="CX48" s="1752"/>
      <c r="CY48" s="1752"/>
      <c r="CZ48" s="1752"/>
      <c r="DA48" s="1752"/>
      <c r="DB48" s="1752"/>
      <c r="DC48" s="1752"/>
      <c r="DD48" s="1752"/>
      <c r="DE48" s="1752"/>
      <c r="DF48" s="1752"/>
      <c r="DG48" s="1752"/>
      <c r="DH48" s="1752"/>
      <c r="DI48" s="1752"/>
      <c r="DJ48" s="1752"/>
      <c r="DK48" s="1752"/>
      <c r="DL48" s="1752"/>
      <c r="DM48" s="1752"/>
      <c r="DN48" s="1752"/>
      <c r="DO48" s="1752"/>
      <c r="DP48" s="1752"/>
      <c r="DQ48" s="1752"/>
      <c r="DR48" s="1752"/>
      <c r="DS48" s="1752"/>
      <c r="DT48" s="1752"/>
      <c r="DU48" s="1752"/>
      <c r="DV48" s="1752"/>
      <c r="DW48" s="1752"/>
      <c r="DX48" s="1752"/>
      <c r="DY48" s="1752"/>
      <c r="DZ48" s="1752"/>
      <c r="EA48" s="1752"/>
      <c r="EB48" s="1752"/>
      <c r="EC48" s="1752"/>
      <c r="ED48" s="1752"/>
      <c r="EE48" s="1752"/>
      <c r="EF48" s="1752"/>
      <c r="EG48" s="1752"/>
      <c r="EH48" s="1752"/>
      <c r="EI48" s="1752"/>
      <c r="EJ48" s="1752"/>
      <c r="EK48" s="1752"/>
      <c r="EL48" s="1752"/>
      <c r="EM48" s="1752"/>
      <c r="EN48" s="1752"/>
      <c r="EO48" s="1752"/>
      <c r="EP48" s="1752"/>
      <c r="EQ48" s="1752"/>
      <c r="ER48" s="1752"/>
      <c r="ES48" s="1752"/>
      <c r="ET48" s="1752"/>
      <c r="EU48" s="1752"/>
      <c r="EV48" s="1752"/>
      <c r="EW48" s="1752"/>
      <c r="EX48" s="1752"/>
      <c r="EY48" s="1752"/>
      <c r="EZ48" s="1752"/>
      <c r="FA48" s="1752"/>
      <c r="FB48" s="1752"/>
      <c r="FC48" s="1752"/>
      <c r="FD48" s="1752"/>
      <c r="FE48" s="1752"/>
      <c r="FF48" s="1752"/>
      <c r="FG48" s="1752"/>
      <c r="FH48" s="1752"/>
      <c r="FI48" s="1752"/>
      <c r="FJ48" s="1752"/>
      <c r="FK48" s="1752"/>
      <c r="FL48" s="1752"/>
      <c r="FM48" s="1752"/>
      <c r="FN48" s="1752"/>
      <c r="FO48" s="1752"/>
      <c r="FP48" s="1752"/>
      <c r="FQ48" s="1752"/>
      <c r="FR48" s="1752"/>
      <c r="FS48" s="1752"/>
      <c r="FT48" s="1752"/>
      <c r="FU48" s="1752"/>
      <c r="FV48" s="1752"/>
      <c r="FW48" s="1752"/>
      <c r="FX48" s="1752"/>
      <c r="FY48" s="1752"/>
      <c r="FZ48" s="1752"/>
      <c r="GA48" s="1752"/>
      <c r="GB48" s="1752"/>
    </row>
    <row r="49" spans="1:191">
      <c r="A49" s="1751">
        <v>2012</v>
      </c>
      <c r="B49" s="1588">
        <v>137.65431741069921</v>
      </c>
      <c r="C49" s="1588">
        <v>61.274576833419367</v>
      </c>
      <c r="D49" s="1588">
        <v>198.9288942441186</v>
      </c>
      <c r="E49" s="933"/>
      <c r="F49" s="1752">
        <v>0.33269009933730376</v>
      </c>
      <c r="G49" s="1588">
        <v>105.97262713948189</v>
      </c>
      <c r="H49" s="1752">
        <v>0.39012836226602371</v>
      </c>
      <c r="I49" s="1588">
        <v>106.69544560108523</v>
      </c>
      <c r="J49" s="933"/>
      <c r="K49" s="1588">
        <v>1.0485405720723022</v>
      </c>
      <c r="L49" s="1588">
        <v>13.538087126634919</v>
      </c>
      <c r="M49" s="1588">
        <v>150.4438853589875</v>
      </c>
      <c r="N49" s="1588">
        <v>19.480427778309533</v>
      </c>
      <c r="O49" s="1588">
        <v>104.53808445129962</v>
      </c>
      <c r="P49" s="1588">
        <v>4.7139854819565858</v>
      </c>
      <c r="Q49" s="1588">
        <v>293.7630107692604</v>
      </c>
      <c r="R49" s="933"/>
      <c r="S49" s="1588">
        <v>33.30563458224691</v>
      </c>
      <c r="T49" s="1588">
        <v>160.33613208867777</v>
      </c>
      <c r="U49" s="1588">
        <v>45.138294575362856</v>
      </c>
      <c r="V49" s="1588">
        <v>1485.0791324368349</v>
      </c>
      <c r="W49" s="1588">
        <v>278.78980220057844</v>
      </c>
      <c r="X49" s="1588">
        <v>384.83285031411839</v>
      </c>
      <c r="Y49" s="1588">
        <v>52.72948485808606</v>
      </c>
      <c r="Z49" s="1588">
        <v>172.64066710675706</v>
      </c>
      <c r="AA49" s="1588">
        <v>2612.8519981626628</v>
      </c>
      <c r="AB49" s="933"/>
      <c r="AC49" s="1588">
        <v>422.82218457568297</v>
      </c>
      <c r="AD49" s="1588">
        <v>101.42653453753087</v>
      </c>
      <c r="AE49" s="1588">
        <v>355.70018141817428</v>
      </c>
      <c r="AF49" s="1588">
        <v>173.96361847899593</v>
      </c>
      <c r="AG49" s="1588">
        <v>43.954235415712347</v>
      </c>
      <c r="AH49" s="1588">
        <v>1097.8667544260966</v>
      </c>
      <c r="AI49" s="1588"/>
      <c r="AJ49" s="1588">
        <v>191.48483667805087</v>
      </c>
      <c r="AK49" s="1588">
        <v>1.301162744451549</v>
      </c>
      <c r="AL49" s="1588">
        <v>1.6122746361977085</v>
      </c>
      <c r="AM49" s="1588">
        <v>289.85488466295419</v>
      </c>
      <c r="AN49" s="1588">
        <v>12.572634202564537</v>
      </c>
      <c r="AO49" s="1588">
        <v>42.15819626901235</v>
      </c>
      <c r="AP49" s="1588">
        <v>1.9044619531750948</v>
      </c>
      <c r="AQ49" s="1588">
        <v>540.88845114640628</v>
      </c>
      <c r="AR49" s="1588"/>
      <c r="AS49" s="933">
        <v>776.44321252767452</v>
      </c>
      <c r="AT49" s="933">
        <v>1899.2383007360609</v>
      </c>
      <c r="AU49" s="1588">
        <v>3887.795327749403</v>
      </c>
      <c r="AV49" s="1752">
        <v>864.07263445912281</v>
      </c>
      <c r="AW49" s="1752">
        <v>3029.1017161747859</v>
      </c>
      <c r="AX49" s="1588">
        <v>46.110565947856749</v>
      </c>
      <c r="AY49" s="1588">
        <v>194.14876936578534</v>
      </c>
      <c r="AZ49" s="1588">
        <v>822.21430295253685</v>
      </c>
      <c r="BA49" s="1588">
        <v>7.2358484049772036</v>
      </c>
      <c r="BB49" s="1588">
        <v>3.0767556069040936</v>
      </c>
      <c r="BC49" s="1588">
        <v>11529.437433925108</v>
      </c>
      <c r="BD49" s="1588"/>
      <c r="BE49" s="1588">
        <v>151.40509659092422</v>
      </c>
      <c r="BF49" s="1588"/>
      <c r="BG49" s="1588">
        <v>286.08875954251812</v>
      </c>
      <c r="BH49" s="1752">
        <v>8.7040008266167385E-4</v>
      </c>
      <c r="BI49" s="1752">
        <v>286.08962994260077</v>
      </c>
      <c r="BJ49" s="1588"/>
      <c r="BK49" s="1588">
        <v>30.363019368118923</v>
      </c>
      <c r="BL49" s="1752">
        <v>6.4333721445017655</v>
      </c>
      <c r="BM49" s="1588">
        <v>663.68481620813998</v>
      </c>
      <c r="BN49" s="1588">
        <v>700.48120772076072</v>
      </c>
      <c r="BO49" s="1588"/>
      <c r="BP49" s="1588">
        <v>32.510571865235413</v>
      </c>
      <c r="BQ49" s="1588">
        <v>135.29346580353263</v>
      </c>
      <c r="BR49" s="1588">
        <v>236.83176996652958</v>
      </c>
      <c r="BS49" s="1588">
        <v>8.5779829139358945</v>
      </c>
      <c r="BT49" s="1588">
        <v>413.21379054923352</v>
      </c>
      <c r="BU49" s="1588"/>
      <c r="BV49" s="933">
        <v>116.94790378136318</v>
      </c>
      <c r="BW49" s="1588">
        <v>1090.9655202578729</v>
      </c>
      <c r="BX49" s="1588">
        <v>7.0699969749725895</v>
      </c>
      <c r="BY49" s="1588">
        <v>97.140490744915596</v>
      </c>
      <c r="BZ49" s="1588">
        <v>948.58776321212031</v>
      </c>
      <c r="CA49" s="1588">
        <v>510.2355518877568</v>
      </c>
      <c r="CB49" s="1588">
        <v>2770.9472268590011</v>
      </c>
      <c r="CC49" s="1588"/>
      <c r="CD49" s="1588">
        <v>4170.7318550715963</v>
      </c>
      <c r="CE49" s="1588"/>
      <c r="CF49" s="933">
        <v>4.8910247554670683</v>
      </c>
      <c r="CG49" s="933">
        <v>10.52233610575114</v>
      </c>
      <c r="CH49" s="1753">
        <v>2.574585506824405</v>
      </c>
      <c r="CI49" s="1753">
        <v>0.57596962987605704</v>
      </c>
      <c r="CJ49" s="1753">
        <v>16.975996118728155</v>
      </c>
      <c r="CK49" s="1753">
        <v>156.31664742666305</v>
      </c>
      <c r="CL49" s="1753">
        <v>8.6180423764909477</v>
      </c>
      <c r="CM49" s="1753">
        <v>64.294719074707757</v>
      </c>
      <c r="CN49" s="1753">
        <v>264.76932099450858</v>
      </c>
      <c r="CP49" s="1752">
        <v>20967.338260931767</v>
      </c>
      <c r="CQ49" s="1752"/>
      <c r="CR49" s="1752"/>
      <c r="CS49" s="1752"/>
      <c r="CT49" s="1752"/>
      <c r="CU49" s="1752"/>
      <c r="CV49" s="1752"/>
      <c r="CW49" s="1752"/>
      <c r="CX49" s="1752"/>
      <c r="CY49" s="1752"/>
      <c r="CZ49" s="1752"/>
      <c r="DA49" s="1752"/>
      <c r="DB49" s="1752"/>
      <c r="DC49" s="1752"/>
      <c r="DD49" s="1752"/>
      <c r="DE49" s="1752"/>
      <c r="DF49" s="1752"/>
      <c r="DG49" s="1752"/>
      <c r="DH49" s="1752"/>
      <c r="DI49" s="1752"/>
      <c r="DJ49" s="1752"/>
      <c r="DK49" s="1752"/>
      <c r="DL49" s="1752"/>
      <c r="DM49" s="1752"/>
      <c r="DN49" s="1752"/>
      <c r="DO49" s="1752"/>
      <c r="DP49" s="1752"/>
      <c r="DQ49" s="1752"/>
      <c r="DR49" s="1752"/>
      <c r="DS49" s="1752"/>
      <c r="DT49" s="1752"/>
      <c r="DU49" s="1752"/>
      <c r="DV49" s="1752"/>
      <c r="DW49" s="1752"/>
      <c r="DX49" s="1752"/>
      <c r="DY49" s="1752"/>
      <c r="DZ49" s="1752"/>
      <c r="EA49" s="1752"/>
      <c r="EB49" s="1752"/>
      <c r="EC49" s="1752"/>
      <c r="ED49" s="1752"/>
      <c r="EE49" s="1752"/>
      <c r="EF49" s="1752"/>
      <c r="EG49" s="1752"/>
      <c r="EH49" s="1752"/>
      <c r="EI49" s="1752"/>
      <c r="EJ49" s="1752"/>
      <c r="EK49" s="1752"/>
      <c r="EL49" s="1752"/>
      <c r="EM49" s="1752"/>
      <c r="EN49" s="1752"/>
      <c r="EO49" s="1752"/>
      <c r="EP49" s="1752"/>
      <c r="EQ49" s="1752"/>
      <c r="ER49" s="1752"/>
      <c r="ES49" s="1752"/>
      <c r="ET49" s="1752"/>
      <c r="EU49" s="1752"/>
      <c r="EV49" s="1752"/>
      <c r="EW49" s="1752"/>
      <c r="EX49" s="1752"/>
      <c r="EY49" s="1752"/>
      <c r="EZ49" s="1752"/>
      <c r="FA49" s="1752"/>
      <c r="FB49" s="1752"/>
      <c r="FC49" s="1752"/>
      <c r="FD49" s="1752"/>
      <c r="FE49" s="1752"/>
      <c r="FF49" s="1752"/>
      <c r="FG49" s="1752"/>
      <c r="FH49" s="1752"/>
      <c r="FI49" s="1752"/>
      <c r="FJ49" s="1752"/>
      <c r="FK49" s="1752"/>
      <c r="FL49" s="1752"/>
      <c r="FM49" s="1752"/>
      <c r="FN49" s="1752"/>
      <c r="FO49" s="1752"/>
      <c r="FP49" s="1752"/>
      <c r="FQ49" s="1752"/>
      <c r="FR49" s="1752"/>
      <c r="FS49" s="1752"/>
      <c r="FT49" s="1752"/>
      <c r="FU49" s="1752"/>
      <c r="FV49" s="1752"/>
      <c r="FW49" s="1752"/>
      <c r="FX49" s="1752"/>
      <c r="FY49" s="1752"/>
      <c r="FZ49" s="1752"/>
      <c r="GA49" s="1752"/>
      <c r="GB49" s="1752"/>
    </row>
    <row r="50" spans="1:191" s="1401" customFormat="1">
      <c r="A50" s="1391">
        <v>2013</v>
      </c>
      <c r="B50" s="1756">
        <v>123.05085178828674</v>
      </c>
      <c r="C50" s="1756">
        <v>60.238292414038511</v>
      </c>
      <c r="D50" s="1756">
        <v>183.28914420232525</v>
      </c>
      <c r="E50" s="1297"/>
      <c r="F50" s="1752">
        <v>9.6075342475732128E-2</v>
      </c>
      <c r="G50" s="1756">
        <v>104.4800375802014</v>
      </c>
      <c r="H50" s="1752">
        <v>0.34860006467043375</v>
      </c>
      <c r="I50" s="1756">
        <v>104.92471298734756</v>
      </c>
      <c r="J50" s="1297"/>
      <c r="K50" s="1756">
        <v>0.99268077175083236</v>
      </c>
      <c r="L50" s="1756">
        <v>12.603743388148519</v>
      </c>
      <c r="M50" s="1756">
        <v>147.80290405829047</v>
      </c>
      <c r="N50" s="1756">
        <v>20.924885827915009</v>
      </c>
      <c r="O50" s="1756">
        <v>113.8834177419261</v>
      </c>
      <c r="P50" s="1756">
        <v>3.0304818647876224</v>
      </c>
      <c r="Q50" s="1756">
        <v>299.23811365281853</v>
      </c>
      <c r="R50" s="1297"/>
      <c r="S50" s="1756">
        <v>33.046654767275179</v>
      </c>
      <c r="T50" s="1756">
        <v>161.76306977759552</v>
      </c>
      <c r="U50" s="1756">
        <v>45.540014728901362</v>
      </c>
      <c r="V50" s="1756">
        <v>1495.4203979746026</v>
      </c>
      <c r="W50" s="1756">
        <v>275.23652195825161</v>
      </c>
      <c r="X50" s="1756">
        <v>372.96593714542439</v>
      </c>
      <c r="Y50" s="1756">
        <v>52.2190781697931</v>
      </c>
      <c r="Z50" s="1756">
        <v>173.50387044229083</v>
      </c>
      <c r="AA50" s="1756">
        <v>2609.6955449641346</v>
      </c>
      <c r="AB50" s="1297"/>
      <c r="AC50" s="1756">
        <v>434.57668420421174</v>
      </c>
      <c r="AD50" s="1756">
        <v>103.36238694604565</v>
      </c>
      <c r="AE50" s="1756">
        <v>364.29341108115585</v>
      </c>
      <c r="AF50" s="1756">
        <v>173.03902134342755</v>
      </c>
      <c r="AG50" s="1756">
        <v>43.572008852698453</v>
      </c>
      <c r="AH50" s="1756">
        <v>1118.8435124275393</v>
      </c>
      <c r="AI50" s="1756"/>
      <c r="AJ50" s="1756">
        <v>192.23961754921689</v>
      </c>
      <c r="AK50" s="1756">
        <v>1.2762329038615856</v>
      </c>
      <c r="AL50" s="1756">
        <v>1.6256861742871287</v>
      </c>
      <c r="AM50" s="1756">
        <v>322.81226745569529</v>
      </c>
      <c r="AN50" s="1756">
        <v>11.78466067615404</v>
      </c>
      <c r="AO50" s="1756">
        <v>41.383913530557791</v>
      </c>
      <c r="AP50" s="1756">
        <v>1.6116872425991204</v>
      </c>
      <c r="AQ50" s="1756">
        <v>572.73406553237191</v>
      </c>
      <c r="AR50" s="1756"/>
      <c r="AS50" s="1297">
        <v>774.89204934550753</v>
      </c>
      <c r="AT50" s="1297">
        <v>1897.5126237877005</v>
      </c>
      <c r="AU50" s="1756">
        <v>3889.7472750740035</v>
      </c>
      <c r="AV50" s="1756">
        <v>864.96905102015205</v>
      </c>
      <c r="AW50" s="1652">
        <v>3034.3218152253467</v>
      </c>
      <c r="AX50" s="1756">
        <v>46.212308225105836</v>
      </c>
      <c r="AY50" s="1756">
        <v>195.33265137393752</v>
      </c>
      <c r="AZ50" s="1756">
        <v>827.48794118550768</v>
      </c>
      <c r="BA50" s="1756">
        <v>10.705635514237946</v>
      </c>
      <c r="BB50" s="1756">
        <v>4.5521440265727904</v>
      </c>
      <c r="BC50" s="1756">
        <v>11545.733494778071</v>
      </c>
      <c r="BD50" s="1756"/>
      <c r="BE50" s="1756">
        <v>146.10199705392708</v>
      </c>
      <c r="BF50" s="1756"/>
      <c r="BG50" s="1756">
        <v>277.30390240311351</v>
      </c>
      <c r="BH50" s="1752">
        <v>1.795622613305221E-24</v>
      </c>
      <c r="BI50" s="1652">
        <v>277.30390240311351</v>
      </c>
      <c r="BJ50" s="1756"/>
      <c r="BK50" s="1756">
        <v>30.35842137260299</v>
      </c>
      <c r="BL50" s="1652">
        <v>6.690290254693827</v>
      </c>
      <c r="BM50" s="1756">
        <v>663.68481620813975</v>
      </c>
      <c r="BN50" s="1756">
        <v>700.73352783543658</v>
      </c>
      <c r="BO50" s="1756"/>
      <c r="BP50" s="1756">
        <v>22.756702794877512</v>
      </c>
      <c r="BQ50" s="1756">
        <v>139.00272768763332</v>
      </c>
      <c r="BR50" s="1756">
        <v>234.85865649705531</v>
      </c>
      <c r="BS50" s="1756">
        <v>8.6471991777323236</v>
      </c>
      <c r="BT50" s="1756">
        <v>405.26528615729842</v>
      </c>
      <c r="BU50" s="1756"/>
      <c r="BV50" s="1297">
        <v>93.644175673366377</v>
      </c>
      <c r="BW50" s="1756">
        <v>1258.8131939288774</v>
      </c>
      <c r="BX50" s="1756">
        <v>0.75532610857689153</v>
      </c>
      <c r="BY50" s="1756">
        <v>11.596529385505585</v>
      </c>
      <c r="BZ50" s="1756">
        <v>853.65417588262915</v>
      </c>
      <c r="CA50" s="1756">
        <v>519.97268264929528</v>
      </c>
      <c r="CB50" s="1756">
        <v>2738.4360836282503</v>
      </c>
      <c r="CC50" s="1756"/>
      <c r="CD50" s="1756">
        <v>4121.738800024099</v>
      </c>
      <c r="CE50" s="1756"/>
      <c r="CF50" s="1297">
        <v>4.9351831389735148</v>
      </c>
      <c r="CG50" s="1297">
        <v>9.3849960273814013</v>
      </c>
      <c r="CH50" s="1374">
        <v>2.6638646621134132</v>
      </c>
      <c r="CI50" s="1374">
        <v>0.3458059266970564</v>
      </c>
      <c r="CJ50" s="1374">
        <v>19.310047035145271</v>
      </c>
      <c r="CK50" s="1374">
        <v>157.27136383681892</v>
      </c>
      <c r="CL50" s="1374">
        <v>9.5914638558110941</v>
      </c>
      <c r="CM50" s="1374">
        <v>61.261423247158419</v>
      </c>
      <c r="CN50" s="1374">
        <v>264.76414773009913</v>
      </c>
      <c r="CO50" s="1748"/>
      <c r="CP50" s="1752">
        <v>20967.063533352732</v>
      </c>
      <c r="CQ50" s="1752"/>
      <c r="CR50" s="1752"/>
      <c r="CS50" s="1752"/>
      <c r="CT50" s="1752"/>
      <c r="CU50" s="1752"/>
      <c r="CV50" s="1752"/>
      <c r="CW50" s="1752"/>
      <c r="CX50" s="1752"/>
      <c r="CY50" s="1752"/>
      <c r="CZ50" s="1752"/>
      <c r="DA50" s="1752"/>
      <c r="DB50" s="1752"/>
      <c r="DC50" s="1752"/>
      <c r="DD50" s="1752"/>
      <c r="DE50" s="1752"/>
      <c r="DF50" s="1752"/>
      <c r="DG50" s="1752"/>
      <c r="DH50" s="1752"/>
      <c r="DI50" s="1752"/>
      <c r="DJ50" s="1752"/>
      <c r="DK50" s="1752"/>
      <c r="DL50" s="1752"/>
      <c r="DM50" s="1752"/>
      <c r="DN50" s="1752"/>
      <c r="DO50" s="1752"/>
      <c r="DP50" s="1752"/>
      <c r="DQ50" s="1752"/>
      <c r="DR50" s="1752"/>
      <c r="DS50" s="1752"/>
      <c r="DT50" s="1752"/>
      <c r="DU50" s="1752"/>
      <c r="DV50" s="1752"/>
      <c r="DW50" s="1752"/>
      <c r="DX50" s="1752"/>
      <c r="DY50" s="1752"/>
      <c r="DZ50" s="1752"/>
      <c r="EA50" s="1752"/>
      <c r="EB50" s="1752"/>
      <c r="EC50" s="1752"/>
      <c r="ED50" s="1752"/>
      <c r="EE50" s="1752"/>
      <c r="EF50" s="1752"/>
      <c r="EG50" s="1752"/>
      <c r="EH50" s="1752"/>
      <c r="EI50" s="1752"/>
      <c r="EJ50" s="1752"/>
      <c r="EK50" s="1752"/>
      <c r="EL50" s="1752"/>
      <c r="EM50" s="1752"/>
      <c r="EN50" s="1752"/>
      <c r="EO50" s="1752"/>
      <c r="EP50" s="1752"/>
      <c r="EQ50" s="1752"/>
      <c r="ER50" s="1752"/>
      <c r="ES50" s="1752"/>
      <c r="ET50" s="1752"/>
      <c r="EU50" s="1752"/>
      <c r="EV50" s="1752"/>
      <c r="EW50" s="1752"/>
      <c r="EX50" s="1752"/>
      <c r="EY50" s="1752"/>
      <c r="EZ50" s="1752"/>
      <c r="FA50" s="1752"/>
      <c r="FB50" s="1752"/>
      <c r="FC50" s="1752"/>
      <c r="FD50" s="1752"/>
      <c r="FE50" s="1752"/>
      <c r="FF50" s="1752"/>
      <c r="FG50" s="1752"/>
      <c r="FH50" s="1752"/>
      <c r="FI50" s="1752"/>
      <c r="FJ50" s="1752"/>
      <c r="FK50" s="1752"/>
      <c r="FL50" s="1752"/>
      <c r="FM50" s="1752"/>
      <c r="FN50" s="1752"/>
      <c r="FO50" s="1752"/>
      <c r="FP50" s="1752"/>
      <c r="FQ50" s="1752"/>
      <c r="FR50" s="1752"/>
      <c r="FS50" s="1752"/>
      <c r="FT50" s="1752"/>
      <c r="FU50" s="1752"/>
      <c r="FV50" s="1752"/>
      <c r="FW50" s="1752"/>
      <c r="FX50" s="1752"/>
      <c r="FY50" s="1752"/>
      <c r="FZ50" s="1752"/>
      <c r="GA50" s="1752"/>
      <c r="GB50" s="1752"/>
      <c r="GC50" s="1748"/>
      <c r="GD50" s="1748"/>
      <c r="GE50" s="1748"/>
      <c r="GF50" s="1748"/>
      <c r="GG50" s="1748"/>
      <c r="GH50" s="1748"/>
      <c r="GI50" s="1748"/>
    </row>
    <row r="51" spans="1:191" s="1401" customFormat="1">
      <c r="A51" s="1391">
        <v>2014</v>
      </c>
      <c r="B51" s="1756">
        <v>111.98931194823571</v>
      </c>
      <c r="C51" s="1756">
        <v>59.386897730064625</v>
      </c>
      <c r="D51" s="1756">
        <v>171.37620967830034</v>
      </c>
      <c r="E51" s="1297"/>
      <c r="F51" s="1752">
        <v>2.2494119582047934E-2</v>
      </c>
      <c r="G51" s="1756">
        <v>102.3626116238628</v>
      </c>
      <c r="H51" s="1752">
        <v>0.31012228568613542</v>
      </c>
      <c r="I51" s="1756">
        <v>102.695228029131</v>
      </c>
      <c r="J51" s="1297"/>
      <c r="K51" s="1756">
        <v>0.93546430065270092</v>
      </c>
      <c r="L51" s="1756">
        <v>11.656716393954154</v>
      </c>
      <c r="M51" s="1756">
        <v>144.36094347163285</v>
      </c>
      <c r="N51" s="1756">
        <v>22.263104948077359</v>
      </c>
      <c r="O51" s="1756">
        <v>119.79465880582325</v>
      </c>
      <c r="P51" s="1756">
        <v>1.82859847421842</v>
      </c>
      <c r="Q51" s="1756">
        <v>300.8394863943588</v>
      </c>
      <c r="R51" s="1297"/>
      <c r="S51" s="1756">
        <v>32.790264750453176</v>
      </c>
      <c r="T51" s="1756">
        <v>163.19000746651321</v>
      </c>
      <c r="U51" s="1756">
        <v>45.94173488243986</v>
      </c>
      <c r="V51" s="1756">
        <v>1504.5435398923773</v>
      </c>
      <c r="W51" s="1756">
        <v>271.78173481585208</v>
      </c>
      <c r="X51" s="1756">
        <v>361.30872192241151</v>
      </c>
      <c r="Y51" s="1756">
        <v>52.242938431812505</v>
      </c>
      <c r="Z51" s="1756">
        <v>174.37138979450216</v>
      </c>
      <c r="AA51" s="1756">
        <v>2606.1703319563621</v>
      </c>
      <c r="AB51" s="1297"/>
      <c r="AC51" s="1756">
        <v>446.32486399582928</v>
      </c>
      <c r="AD51" s="1756">
        <v>105.18916127980857</v>
      </c>
      <c r="AE51" s="1756">
        <v>373.33921183953345</v>
      </c>
      <c r="AF51" s="1756">
        <v>173.01063967915064</v>
      </c>
      <c r="AG51" s="1756">
        <v>43.044669858779521</v>
      </c>
      <c r="AH51" s="1756">
        <v>1140.9085466531017</v>
      </c>
      <c r="AI51" s="1756"/>
      <c r="AJ51" s="1756">
        <v>192.80428019983842</v>
      </c>
      <c r="AK51" s="1756">
        <v>1.2458231160648396</v>
      </c>
      <c r="AL51" s="1756">
        <v>1.624042422664427</v>
      </c>
      <c r="AM51" s="1756">
        <v>358.79434864027553</v>
      </c>
      <c r="AN51" s="1756">
        <v>11.251543481124591</v>
      </c>
      <c r="AO51" s="1756">
        <v>40.743798244933373</v>
      </c>
      <c r="AP51" s="1756">
        <v>1.3556881201607549</v>
      </c>
      <c r="AQ51" s="1756">
        <v>607.81952422506185</v>
      </c>
      <c r="AR51" s="1756"/>
      <c r="AS51" s="1297">
        <v>773.29343310573756</v>
      </c>
      <c r="AT51" s="1297">
        <v>1895.602129067049</v>
      </c>
      <c r="AU51" s="1756">
        <v>3890.4224643484231</v>
      </c>
      <c r="AV51" s="1756">
        <v>865.62080197741898</v>
      </c>
      <c r="AW51" s="1652">
        <v>3038.8461486736346</v>
      </c>
      <c r="AX51" s="1756">
        <v>46.307483390596595</v>
      </c>
      <c r="AY51" s="1756">
        <v>196.55579547633874</v>
      </c>
      <c r="AZ51" s="1756">
        <v>832.8946730801149</v>
      </c>
      <c r="BA51" s="1756">
        <v>15.566958114621352</v>
      </c>
      <c r="BB51" s="1756">
        <v>6.6192273498512257</v>
      </c>
      <c r="BC51" s="1756">
        <v>11561.729114583784</v>
      </c>
      <c r="BD51" s="1756"/>
      <c r="BE51" s="1756">
        <v>140.49100985471696</v>
      </c>
      <c r="BF51" s="1756"/>
      <c r="BG51" s="1756">
        <v>273.22758991486</v>
      </c>
      <c r="BH51" s="1752">
        <v>1.795622613305221E-24</v>
      </c>
      <c r="BI51" s="1652">
        <v>273.22758991486</v>
      </c>
      <c r="BJ51" s="1756"/>
      <c r="BK51" s="1756">
        <v>30.358420652623277</v>
      </c>
      <c r="BL51" s="1652">
        <v>6.9372042826265146</v>
      </c>
      <c r="BM51" s="1756">
        <v>663.68481620813975</v>
      </c>
      <c r="BN51" s="1756">
        <v>700.9804411433895</v>
      </c>
      <c r="BO51" s="1756"/>
      <c r="BP51" s="1756">
        <v>15.622337925476117</v>
      </c>
      <c r="BQ51" s="1756">
        <v>141.79958880873815</v>
      </c>
      <c r="BR51" s="1756">
        <v>233.05218789703764</v>
      </c>
      <c r="BS51" s="1756">
        <v>8.7175198274743533</v>
      </c>
      <c r="BT51" s="1756">
        <v>399.19163445872624</v>
      </c>
      <c r="BU51" s="1756"/>
      <c r="BV51" s="1297">
        <v>74.918786231415069</v>
      </c>
      <c r="BW51" s="1756">
        <v>1398.2602425470861</v>
      </c>
      <c r="BX51" s="1756">
        <v>2.7569702810062401E-2</v>
      </c>
      <c r="BY51" s="1756">
        <v>0.44116829326065149</v>
      </c>
      <c r="BZ51" s="1756">
        <v>760.09331362189653</v>
      </c>
      <c r="CA51" s="1756">
        <v>501.33984085772335</v>
      </c>
      <c r="CB51" s="1756">
        <v>2735.0809212541917</v>
      </c>
      <c r="CC51" s="1756"/>
      <c r="CD51" s="1756">
        <v>4108.4805867711675</v>
      </c>
      <c r="CE51" s="1756"/>
      <c r="CF51" s="1297">
        <v>4.9786856838673348</v>
      </c>
      <c r="CG51" s="1297">
        <v>8.2135807809172761</v>
      </c>
      <c r="CH51" s="1374">
        <v>2.7391968136441176</v>
      </c>
      <c r="CI51" s="1374">
        <v>0.19086140246111971</v>
      </c>
      <c r="CJ51" s="1374">
        <v>21.617707341794791</v>
      </c>
      <c r="CK51" s="1374">
        <v>158.0937897070618</v>
      </c>
      <c r="CL51" s="1374">
        <v>10.53421083722184</v>
      </c>
      <c r="CM51" s="1374">
        <v>58.228127419609073</v>
      </c>
      <c r="CN51" s="1374">
        <v>264.59615998657733</v>
      </c>
      <c r="CO51" s="1748"/>
      <c r="CP51" s="1752">
        <v>21005.106198132562</v>
      </c>
      <c r="CQ51" s="1752"/>
      <c r="CR51" s="1752"/>
      <c r="CS51" s="1752"/>
      <c r="CT51" s="1752"/>
      <c r="CU51" s="1752"/>
      <c r="CV51" s="1752"/>
      <c r="CW51" s="1752"/>
      <c r="CX51" s="1752"/>
      <c r="CY51" s="1752"/>
      <c r="CZ51" s="1752"/>
      <c r="DA51" s="1752"/>
      <c r="DB51" s="1752"/>
      <c r="DC51" s="1752"/>
      <c r="DD51" s="1752"/>
      <c r="DE51" s="1752"/>
      <c r="DF51" s="1752"/>
      <c r="DG51" s="1752"/>
      <c r="DH51" s="1752"/>
      <c r="DI51" s="1752"/>
      <c r="DJ51" s="1752"/>
      <c r="DK51" s="1752"/>
      <c r="DL51" s="1752"/>
      <c r="DM51" s="1752"/>
      <c r="DN51" s="1752"/>
      <c r="DO51" s="1752"/>
      <c r="DP51" s="1752"/>
      <c r="DQ51" s="1752"/>
      <c r="DR51" s="1752"/>
      <c r="DS51" s="1752"/>
      <c r="DT51" s="1752"/>
      <c r="DU51" s="1752"/>
      <c r="DV51" s="1752"/>
      <c r="DW51" s="1752"/>
      <c r="DX51" s="1752"/>
      <c r="DY51" s="1752"/>
      <c r="DZ51" s="1752"/>
      <c r="EA51" s="1752"/>
      <c r="EB51" s="1752"/>
      <c r="EC51" s="1752"/>
      <c r="ED51" s="1752"/>
      <c r="EE51" s="1752"/>
      <c r="EF51" s="1752"/>
      <c r="EG51" s="1752"/>
      <c r="EH51" s="1752"/>
      <c r="EI51" s="1752"/>
      <c r="EJ51" s="1752"/>
      <c r="EK51" s="1752"/>
      <c r="EL51" s="1752"/>
      <c r="EM51" s="1752"/>
      <c r="EN51" s="1752"/>
      <c r="EO51" s="1752"/>
      <c r="EP51" s="1752"/>
      <c r="EQ51" s="1752"/>
      <c r="ER51" s="1752"/>
      <c r="ES51" s="1752"/>
      <c r="ET51" s="1752"/>
      <c r="EU51" s="1752"/>
      <c r="EV51" s="1752"/>
      <c r="EW51" s="1752"/>
      <c r="EX51" s="1752"/>
      <c r="EY51" s="1752"/>
      <c r="EZ51" s="1752"/>
      <c r="FA51" s="1752"/>
      <c r="FB51" s="1752"/>
      <c r="FC51" s="1752"/>
      <c r="FD51" s="1752"/>
      <c r="FE51" s="1752"/>
      <c r="FF51" s="1752"/>
      <c r="FG51" s="1752"/>
      <c r="FH51" s="1752"/>
      <c r="FI51" s="1752"/>
      <c r="FJ51" s="1752"/>
      <c r="FK51" s="1752"/>
      <c r="FL51" s="1752"/>
      <c r="FM51" s="1752"/>
      <c r="FN51" s="1752"/>
      <c r="FO51" s="1752"/>
      <c r="FP51" s="1752"/>
      <c r="FQ51" s="1752"/>
      <c r="FR51" s="1752"/>
      <c r="FS51" s="1752"/>
      <c r="FT51" s="1752"/>
      <c r="FU51" s="1752"/>
      <c r="FV51" s="1752"/>
      <c r="FW51" s="1752"/>
      <c r="FX51" s="1752"/>
      <c r="FY51" s="1752"/>
      <c r="FZ51" s="1752"/>
      <c r="GA51" s="1752"/>
      <c r="GB51" s="1752"/>
      <c r="GC51" s="1748"/>
      <c r="GD51" s="1748"/>
      <c r="GE51" s="1748"/>
      <c r="GF51" s="1748"/>
      <c r="GG51" s="1748"/>
      <c r="GH51" s="1748"/>
      <c r="GI51" s="1748"/>
    </row>
    <row r="52" spans="1:191" s="1401" customFormat="1">
      <c r="A52" s="1391">
        <v>2015</v>
      </c>
      <c r="B52" s="1756">
        <v>104.10526239903274</v>
      </c>
      <c r="C52" s="1756">
        <v>59.67644167808281</v>
      </c>
      <c r="D52" s="1756">
        <v>163.78170407711553</v>
      </c>
      <c r="E52" s="1297"/>
      <c r="F52" s="1752">
        <v>3.9628641351147475E-3</v>
      </c>
      <c r="G52" s="1756">
        <v>99.853389897908997</v>
      </c>
      <c r="H52" s="1752">
        <v>0.27112953959843533</v>
      </c>
      <c r="I52" s="1756">
        <v>100.12848230164256</v>
      </c>
      <c r="J52" s="1297"/>
      <c r="K52" s="1756">
        <v>0.87996184828199964</v>
      </c>
      <c r="L52" s="1756">
        <v>10.81053529763591</v>
      </c>
      <c r="M52" s="1756">
        <v>140.4319892128803</v>
      </c>
      <c r="N52" s="1756">
        <v>23.458476636138741</v>
      </c>
      <c r="O52" s="1756">
        <v>122.07754838373343</v>
      </c>
      <c r="P52" s="1756">
        <v>1.0003807792879462</v>
      </c>
      <c r="Q52" s="1756">
        <v>298.65889215795829</v>
      </c>
      <c r="R52" s="1297"/>
      <c r="S52" s="1756">
        <v>32.536438633799378</v>
      </c>
      <c r="T52" s="1756">
        <v>164.61694515543127</v>
      </c>
      <c r="U52" s="1756">
        <v>46.34345503597838</v>
      </c>
      <c r="V52" s="1756">
        <v>1512.4279732220309</v>
      </c>
      <c r="W52" s="1756">
        <v>268.42428063166255</v>
      </c>
      <c r="X52" s="1756">
        <v>349.9827663631055</v>
      </c>
      <c r="Y52" s="1756">
        <v>52.330273412122757</v>
      </c>
      <c r="Z52" s="1756">
        <v>175.24324674347471</v>
      </c>
      <c r="AA52" s="1756">
        <v>2601.9053791976057</v>
      </c>
      <c r="AB52" s="1297"/>
      <c r="AC52" s="1756">
        <v>459.11067109941484</v>
      </c>
      <c r="AD52" s="1756">
        <v>107.09274874472561</v>
      </c>
      <c r="AE52" s="1756">
        <v>383.31146397661558</v>
      </c>
      <c r="AF52" s="1756">
        <v>173.99516446017432</v>
      </c>
      <c r="AG52" s="1756">
        <v>42.418803219073695</v>
      </c>
      <c r="AH52" s="1756">
        <v>1165.9288515000039</v>
      </c>
      <c r="AI52" s="1756"/>
      <c r="AJ52" s="1756">
        <v>193.24982366070213</v>
      </c>
      <c r="AK52" s="1756">
        <v>1.2102715917459839</v>
      </c>
      <c r="AL52" s="1756">
        <v>1.6087041556709369</v>
      </c>
      <c r="AM52" s="1756">
        <v>397.3198958997429</v>
      </c>
      <c r="AN52" s="1756">
        <v>10.947900774064745</v>
      </c>
      <c r="AO52" s="1756">
        <v>40.316828888141366</v>
      </c>
      <c r="AP52" s="1756">
        <v>1.1430899411647266</v>
      </c>
      <c r="AQ52" s="1756">
        <v>645.79651491123275</v>
      </c>
      <c r="AR52" s="1756"/>
      <c r="AS52" s="1297">
        <v>770.9223519973317</v>
      </c>
      <c r="AT52" s="1297">
        <v>1891.699300945628</v>
      </c>
      <c r="AU52" s="1756">
        <v>3884.8855291380914</v>
      </c>
      <c r="AV52" s="1756">
        <v>864.61933988272892</v>
      </c>
      <c r="AW52" s="1652">
        <v>3037.8903497517495</v>
      </c>
      <c r="AX52" s="1756">
        <v>46.327477682829645</v>
      </c>
      <c r="AY52" s="1756">
        <v>197.81143255104135</v>
      </c>
      <c r="AZ52" s="1756">
        <v>838.41388802335416</v>
      </c>
      <c r="BA52" s="1756">
        <v>21.941114180488665</v>
      </c>
      <c r="BB52" s="1756">
        <v>9.3295826969103182</v>
      </c>
      <c r="BC52" s="1756">
        <v>11563.840366850152</v>
      </c>
      <c r="BD52" s="1756"/>
      <c r="BE52" s="1756">
        <v>134.4012191427434</v>
      </c>
      <c r="BF52" s="1756"/>
      <c r="BG52" s="1756">
        <v>274.50240342648982</v>
      </c>
      <c r="BH52" s="1752">
        <v>3.4356463338468494E-35</v>
      </c>
      <c r="BI52" s="1652">
        <v>274.50240342648982</v>
      </c>
      <c r="BJ52" s="1756"/>
      <c r="BK52" s="1756">
        <v>30.358420652622993</v>
      </c>
      <c r="BL52" s="1652">
        <v>7.7645349045941732</v>
      </c>
      <c r="BM52" s="1756">
        <v>663.68481620813975</v>
      </c>
      <c r="BN52" s="1756">
        <v>701.80777176535696</v>
      </c>
      <c r="BO52" s="1756"/>
      <c r="BP52" s="1756">
        <v>10.663197767391747</v>
      </c>
      <c r="BQ52" s="1756">
        <v>144.43079471128357</v>
      </c>
      <c r="BR52" s="1756">
        <v>232.75068606675183</v>
      </c>
      <c r="BS52" s="1756">
        <v>8.8400336408343794</v>
      </c>
      <c r="BT52" s="1756">
        <v>396.68471218626155</v>
      </c>
      <c r="BU52" s="1756"/>
      <c r="BV52" s="1297">
        <v>59.93506568358805</v>
      </c>
      <c r="BW52" s="1756">
        <v>1507.8655897295005</v>
      </c>
      <c r="BX52" s="1756">
        <v>2.8569901984376914E-4</v>
      </c>
      <c r="BY52" s="1756">
        <v>4.6271743901773865E-3</v>
      </c>
      <c r="BZ52" s="1756">
        <v>716.91793056477172</v>
      </c>
      <c r="CA52" s="1756">
        <v>467.97234484532822</v>
      </c>
      <c r="CB52" s="1756">
        <v>2752.6958436965983</v>
      </c>
      <c r="CC52" s="1756"/>
      <c r="CD52" s="1756">
        <v>4125.6907310747056</v>
      </c>
      <c r="CE52" s="1756"/>
      <c r="CF52" s="1297">
        <v>5.0215382375326998</v>
      </c>
      <c r="CG52" s="1297">
        <v>6.9480289995711457</v>
      </c>
      <c r="CH52" s="1374">
        <v>2.8094346609442633</v>
      </c>
      <c r="CI52" s="1374">
        <v>9.1943791105340927E-2</v>
      </c>
      <c r="CJ52" s="1374">
        <v>23.898455306978562</v>
      </c>
      <c r="CK52" s="1374">
        <v>158.81229740845532</v>
      </c>
      <c r="CL52" s="1374">
        <v>11.4557196303443</v>
      </c>
      <c r="CM52" s="1374">
        <v>55.194831592059742</v>
      </c>
      <c r="CN52" s="1374">
        <v>264.23224962699135</v>
      </c>
      <c r="CO52" s="1748"/>
      <c r="CP52" s="1752">
        <v>21064.36439084015</v>
      </c>
      <c r="CQ52" s="1752"/>
      <c r="CR52" s="1752"/>
      <c r="CS52" s="1752"/>
      <c r="CT52" s="1752"/>
      <c r="CU52" s="1752"/>
      <c r="CV52" s="1752"/>
      <c r="CW52" s="1752"/>
      <c r="CX52" s="1752"/>
      <c r="CY52" s="1752"/>
      <c r="CZ52" s="1752"/>
      <c r="DA52" s="1752"/>
      <c r="DB52" s="1752"/>
      <c r="DC52" s="1752"/>
      <c r="DD52" s="1752"/>
      <c r="DE52" s="1752"/>
      <c r="DF52" s="1752"/>
      <c r="DG52" s="1752"/>
      <c r="DH52" s="1752"/>
      <c r="DI52" s="1752"/>
      <c r="DJ52" s="1752"/>
      <c r="DK52" s="1752"/>
      <c r="DL52" s="1752"/>
      <c r="DM52" s="1752"/>
      <c r="DN52" s="1752"/>
      <c r="DO52" s="1752"/>
      <c r="DP52" s="1752"/>
      <c r="DQ52" s="1752"/>
      <c r="DR52" s="1752"/>
      <c r="DS52" s="1752"/>
      <c r="DT52" s="1752"/>
      <c r="DU52" s="1752"/>
      <c r="DV52" s="1752"/>
      <c r="DW52" s="1752"/>
      <c r="DX52" s="1752"/>
      <c r="DY52" s="1752"/>
      <c r="DZ52" s="1752"/>
      <c r="EA52" s="1752"/>
      <c r="EB52" s="1752"/>
      <c r="EC52" s="1752"/>
      <c r="ED52" s="1752"/>
      <c r="EE52" s="1752"/>
      <c r="EF52" s="1752"/>
      <c r="EG52" s="1752"/>
      <c r="EH52" s="1752"/>
      <c r="EI52" s="1752"/>
      <c r="EJ52" s="1752"/>
      <c r="EK52" s="1752"/>
      <c r="EL52" s="1752"/>
      <c r="EM52" s="1752"/>
      <c r="EN52" s="1752"/>
      <c r="EO52" s="1752"/>
      <c r="EP52" s="1752"/>
      <c r="EQ52" s="1752"/>
      <c r="ER52" s="1752"/>
      <c r="ES52" s="1752"/>
      <c r="ET52" s="1752"/>
      <c r="EU52" s="1752"/>
      <c r="EV52" s="1752"/>
      <c r="EW52" s="1752"/>
      <c r="EX52" s="1752"/>
      <c r="EY52" s="1752"/>
      <c r="EZ52" s="1752"/>
      <c r="FA52" s="1752"/>
      <c r="FB52" s="1752"/>
      <c r="FC52" s="1752"/>
      <c r="FD52" s="1752"/>
      <c r="FE52" s="1752"/>
      <c r="FF52" s="1752"/>
      <c r="FG52" s="1752"/>
      <c r="FH52" s="1752"/>
      <c r="FI52" s="1752"/>
      <c r="FJ52" s="1752"/>
      <c r="FK52" s="1752"/>
      <c r="FL52" s="1752"/>
      <c r="FM52" s="1752"/>
      <c r="FN52" s="1752"/>
      <c r="FO52" s="1752"/>
      <c r="FP52" s="1752"/>
      <c r="FQ52" s="1752"/>
      <c r="FR52" s="1752"/>
      <c r="FS52" s="1752"/>
      <c r="FT52" s="1752"/>
      <c r="FU52" s="1752"/>
      <c r="FV52" s="1752"/>
      <c r="FW52" s="1752"/>
      <c r="FX52" s="1752"/>
      <c r="FY52" s="1752"/>
      <c r="FZ52" s="1752"/>
      <c r="GA52" s="1752"/>
      <c r="GB52" s="1752"/>
      <c r="GC52" s="1748"/>
      <c r="GD52" s="1748"/>
      <c r="GE52" s="1748"/>
      <c r="GF52" s="1748"/>
      <c r="GG52" s="1748"/>
      <c r="GH52" s="1748"/>
      <c r="GI52" s="1748"/>
    </row>
    <row r="53" spans="1:191" s="1401" customFormat="1" ht="13.5" thickBot="1">
      <c r="A53" s="1757"/>
      <c r="B53" s="1758"/>
      <c r="C53" s="1758"/>
      <c r="D53" s="1758"/>
      <c r="E53" s="1759"/>
      <c r="F53" s="1760"/>
      <c r="G53" s="1758"/>
      <c r="H53" s="1760"/>
      <c r="I53" s="1758"/>
      <c r="J53" s="1759"/>
      <c r="K53" s="1758"/>
      <c r="L53" s="1758"/>
      <c r="M53" s="1758"/>
      <c r="N53" s="1758"/>
      <c r="O53" s="1758"/>
      <c r="P53" s="1758"/>
      <c r="Q53" s="1758"/>
      <c r="R53" s="1759"/>
      <c r="S53" s="1758"/>
      <c r="T53" s="1758"/>
      <c r="U53" s="1758"/>
      <c r="V53" s="1758"/>
      <c r="W53" s="1758"/>
      <c r="X53" s="1758"/>
      <c r="Y53" s="1758"/>
      <c r="Z53" s="1758"/>
      <c r="AA53" s="1758"/>
      <c r="AB53" s="1759"/>
      <c r="AC53" s="1758"/>
      <c r="AD53" s="1758"/>
      <c r="AE53" s="1758"/>
      <c r="AF53" s="1758"/>
      <c r="AG53" s="1758"/>
      <c r="AH53" s="1758"/>
      <c r="AI53" s="1758"/>
      <c r="AJ53" s="1758"/>
      <c r="AK53" s="1758"/>
      <c r="AL53" s="1758"/>
      <c r="AM53" s="1758"/>
      <c r="AN53" s="1758"/>
      <c r="AO53" s="1758"/>
      <c r="AP53" s="1758"/>
      <c r="AQ53" s="1758"/>
      <c r="AR53" s="1758"/>
      <c r="AS53" s="1759"/>
      <c r="AT53" s="1759"/>
      <c r="AU53" s="1758"/>
      <c r="AV53" s="1758"/>
      <c r="AW53" s="1761"/>
      <c r="AX53" s="1758"/>
      <c r="AY53" s="1758"/>
      <c r="AZ53" s="1758"/>
      <c r="BA53" s="1758"/>
      <c r="BB53" s="1758"/>
      <c r="BC53" s="1758"/>
      <c r="BD53" s="1758"/>
      <c r="BE53" s="1758"/>
      <c r="BF53" s="1758"/>
      <c r="BG53" s="1758"/>
      <c r="BH53" s="1760"/>
      <c r="BI53" s="1761"/>
      <c r="BJ53" s="1758"/>
      <c r="BK53" s="1758"/>
      <c r="BL53" s="1761"/>
      <c r="BM53" s="1758"/>
      <c r="BN53" s="1758"/>
      <c r="BO53" s="1758"/>
      <c r="BP53" s="1758"/>
      <c r="BQ53" s="1758"/>
      <c r="BR53" s="1758"/>
      <c r="BS53" s="1758"/>
      <c r="BT53" s="1758"/>
      <c r="BU53" s="1758"/>
      <c r="BV53" s="1759"/>
      <c r="BW53" s="1758"/>
      <c r="BX53" s="1758"/>
      <c r="BY53" s="1758"/>
      <c r="BZ53" s="1758"/>
      <c r="CA53" s="1758"/>
      <c r="CB53" s="1758"/>
      <c r="CC53" s="1758"/>
      <c r="CD53" s="1758"/>
      <c r="CE53" s="1758"/>
      <c r="CF53" s="1759"/>
      <c r="CG53" s="1759"/>
      <c r="CH53" s="1377"/>
      <c r="CI53" s="1377"/>
      <c r="CJ53" s="1377"/>
      <c r="CK53" s="1377"/>
      <c r="CL53" s="1377"/>
      <c r="CM53" s="1377"/>
      <c r="CN53" s="1377"/>
      <c r="CO53" s="1762"/>
      <c r="CP53" s="1760"/>
      <c r="CQ53" s="1752"/>
      <c r="CR53" s="1752"/>
      <c r="CS53" s="1752"/>
      <c r="CT53" s="1752"/>
      <c r="CU53" s="1752"/>
      <c r="CV53" s="1752"/>
      <c r="CW53" s="1752"/>
      <c r="CX53" s="1752"/>
      <c r="CY53" s="1752"/>
      <c r="CZ53" s="1752"/>
      <c r="DA53" s="1752"/>
      <c r="DB53" s="1752"/>
      <c r="DC53" s="1752"/>
      <c r="DD53" s="1752"/>
      <c r="DE53" s="1752"/>
      <c r="DF53" s="1752"/>
      <c r="DG53" s="1752"/>
      <c r="DH53" s="1752"/>
      <c r="DI53" s="1752"/>
      <c r="DJ53" s="1752"/>
      <c r="DK53" s="1752"/>
      <c r="DL53" s="1752"/>
      <c r="DM53" s="1752"/>
      <c r="DN53" s="1752"/>
      <c r="DO53" s="1752"/>
      <c r="DP53" s="1752"/>
      <c r="DQ53" s="1752"/>
      <c r="DR53" s="1752"/>
      <c r="DS53" s="1752"/>
      <c r="DT53" s="1752"/>
      <c r="DU53" s="1752"/>
      <c r="DV53" s="1752"/>
      <c r="DW53" s="1752"/>
      <c r="DX53" s="1752"/>
      <c r="DY53" s="1752"/>
      <c r="DZ53" s="1752"/>
      <c r="EA53" s="1752"/>
      <c r="EB53" s="1752"/>
      <c r="EC53" s="1752"/>
      <c r="ED53" s="1752"/>
      <c r="EE53" s="1752"/>
      <c r="EF53" s="1752"/>
      <c r="EG53" s="1752"/>
      <c r="EH53" s="1752"/>
      <c r="EI53" s="1752"/>
      <c r="EJ53" s="1752"/>
      <c r="EK53" s="1752"/>
      <c r="EL53" s="1752"/>
      <c r="EM53" s="1752"/>
      <c r="EN53" s="1752"/>
      <c r="EO53" s="1752"/>
      <c r="EP53" s="1752"/>
      <c r="EQ53" s="1752"/>
      <c r="ER53" s="1752"/>
      <c r="ES53" s="1752"/>
      <c r="ET53" s="1752"/>
      <c r="EU53" s="1752"/>
      <c r="EV53" s="1752"/>
      <c r="EW53" s="1752"/>
      <c r="EX53" s="1752"/>
      <c r="EY53" s="1752"/>
      <c r="EZ53" s="1752"/>
      <c r="FA53" s="1752"/>
      <c r="FB53" s="1752"/>
      <c r="FC53" s="1752"/>
      <c r="FD53" s="1752"/>
      <c r="FE53" s="1752"/>
      <c r="FF53" s="1752"/>
      <c r="FG53" s="1752"/>
      <c r="FH53" s="1752"/>
      <c r="FI53" s="1752"/>
      <c r="FJ53" s="1752"/>
      <c r="FK53" s="1752"/>
      <c r="FL53" s="1752"/>
      <c r="FM53" s="1752"/>
      <c r="FN53" s="1752"/>
      <c r="FO53" s="1752"/>
      <c r="FP53" s="1752"/>
      <c r="FQ53" s="1752"/>
      <c r="FR53" s="1752"/>
      <c r="FS53" s="1752"/>
      <c r="FT53" s="1752"/>
      <c r="FU53" s="1752"/>
      <c r="FV53" s="1752"/>
      <c r="FW53" s="1752"/>
      <c r="FX53" s="1752"/>
      <c r="FY53" s="1752"/>
      <c r="FZ53" s="1752"/>
      <c r="GA53" s="1752"/>
      <c r="GB53" s="1752"/>
      <c r="GC53" s="1748"/>
      <c r="GD53" s="1748"/>
      <c r="GE53" s="1748"/>
      <c r="GF53" s="1748"/>
      <c r="GG53" s="1748"/>
      <c r="GH53" s="1748"/>
      <c r="GI53" s="1748"/>
    </row>
    <row r="54" spans="1:191" ht="13.5" thickTop="1"/>
    <row r="55" spans="1:191">
      <c r="A55" s="1763" t="s">
        <v>1671</v>
      </c>
      <c r="AA55" s="2355">
        <f>AA52+AH52</f>
        <v>3767.8342306976097</v>
      </c>
    </row>
    <row r="56" spans="1:191">
      <c r="A56" s="41" t="s">
        <v>1672</v>
      </c>
    </row>
    <row r="57" spans="1:191">
      <c r="A57" s="1764" t="s">
        <v>1673</v>
      </c>
    </row>
    <row r="58" spans="1:191">
      <c r="A58" s="1765" t="s">
        <v>1674</v>
      </c>
    </row>
    <row r="59" spans="1:191">
      <c r="A59" s="1765" t="s">
        <v>542</v>
      </c>
    </row>
    <row r="60" spans="1:191">
      <c r="A60" s="1766" t="s">
        <v>1675</v>
      </c>
    </row>
    <row r="61" spans="1:191">
      <c r="A61" s="41" t="s">
        <v>1676</v>
      </c>
    </row>
    <row r="62" spans="1:191">
      <c r="A62" s="1766" t="s">
        <v>1677</v>
      </c>
    </row>
    <row r="63" spans="1:191">
      <c r="A63" s="1766" t="s">
        <v>1678</v>
      </c>
    </row>
    <row r="64" spans="1:191">
      <c r="A64" s="1348"/>
      <c r="E64" s="1767"/>
    </row>
    <row r="65" spans="1:5">
      <c r="A65" s="947" t="s">
        <v>8</v>
      </c>
      <c r="E65" s="1768"/>
    </row>
    <row r="66" spans="1:5">
      <c r="A66" s="948" t="s">
        <v>511</v>
      </c>
    </row>
    <row r="67" spans="1:5">
      <c r="A67" s="1348"/>
    </row>
    <row r="75" spans="1:5">
      <c r="A75" s="1768"/>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E7" activePane="bottomRight" state="frozen"/>
      <selection activeCell="A52" sqref="A52:E52"/>
      <selection pane="topRight" activeCell="A52" sqref="A52:E52"/>
      <selection pane="bottomLeft" activeCell="A52" sqref="A52:E52"/>
      <selection pane="bottomRight" activeCell="BG4" sqref="BG4:CD4"/>
    </sheetView>
  </sheetViews>
  <sheetFormatPr defaultColWidth="9.140625" defaultRowHeight="12.75"/>
  <cols>
    <col min="1" max="1" width="49.140625" style="1314" customWidth="1"/>
    <col min="2" max="2" width="16" style="1314" bestFit="1" customWidth="1"/>
    <col min="3" max="3" width="11.42578125" style="1314" customWidth="1"/>
    <col min="4" max="4" width="10.85546875" style="1370" customWidth="1"/>
    <col min="5" max="5" width="3.7109375" style="1314" customWidth="1"/>
    <col min="6" max="7" width="12.7109375" style="1314" customWidth="1"/>
    <col min="8" max="8" width="11.7109375" style="1314" customWidth="1"/>
    <col min="9" max="9" width="11.5703125" style="1370" customWidth="1"/>
    <col min="10" max="10" width="3.85546875" style="1314" customWidth="1"/>
    <col min="11" max="11" width="6.7109375" style="1314" customWidth="1"/>
    <col min="12" max="12" width="7" style="1314" customWidth="1"/>
    <col min="13" max="13" width="6.42578125" style="1314" customWidth="1"/>
    <col min="14" max="14" width="15" style="1314" customWidth="1"/>
    <col min="15" max="15" width="14.5703125" style="1314" customWidth="1"/>
    <col min="16" max="16" width="12.7109375" style="1314" customWidth="1"/>
    <col min="17" max="17" width="9.5703125" style="1370" customWidth="1"/>
    <col min="18" max="18" width="1.7109375" style="1314" customWidth="1"/>
    <col min="19" max="19" width="8.140625" style="1314" customWidth="1"/>
    <col min="20" max="20" width="12.7109375" style="1314" customWidth="1"/>
    <col min="21" max="21" width="9.7109375" style="1314" customWidth="1"/>
    <col min="22" max="22" width="11.28515625" style="1314" customWidth="1"/>
    <col min="23" max="23" width="15.140625" style="1314" customWidth="1"/>
    <col min="24" max="24" width="16.42578125" style="1314" customWidth="1"/>
    <col min="25" max="25" width="11.5703125" style="1314" customWidth="1"/>
    <col min="26" max="26" width="11.7109375" style="1314" customWidth="1"/>
    <col min="27" max="27" width="9.28515625" style="1370" customWidth="1"/>
    <col min="28" max="28" width="2.7109375" style="1314" customWidth="1"/>
    <col min="29" max="29" width="10.5703125" style="1314" customWidth="1"/>
    <col min="30" max="30" width="10.85546875" style="1314" customWidth="1"/>
    <col min="31" max="31" width="7.5703125" style="1314" customWidth="1"/>
    <col min="32" max="32" width="9.140625" style="1314" customWidth="1"/>
    <col min="33" max="33" width="9.5703125" style="1314" customWidth="1"/>
    <col min="34" max="34" width="9.28515625" style="1370" customWidth="1"/>
    <col min="35" max="35" width="2.5703125" style="1314" customWidth="1"/>
    <col min="36" max="36" width="8.5703125" style="1314" customWidth="1"/>
    <col min="37" max="37" width="9.7109375" style="1314" customWidth="1"/>
    <col min="38" max="38" width="7.7109375" style="1314" customWidth="1"/>
    <col min="39" max="39" width="9.7109375" style="1314" customWidth="1"/>
    <col min="40" max="40" width="10.42578125" style="1314" customWidth="1"/>
    <col min="41" max="41" width="9.28515625" style="1314" customWidth="1"/>
    <col min="42" max="42" width="8.42578125" style="1314" customWidth="1"/>
    <col min="43" max="43" width="7.7109375" style="1370" customWidth="1"/>
    <col min="44" max="44" width="3.140625" style="1314" customWidth="1"/>
    <col min="45" max="54" width="9.5703125" style="1314" customWidth="1"/>
    <col min="55" max="55" width="9.5703125" style="1370" customWidth="1"/>
    <col min="56" max="56" width="4.42578125" style="1314" customWidth="1"/>
    <col min="57" max="57" width="14" style="1314" bestFit="1" customWidth="1"/>
    <col min="58" max="58" width="4.5703125" style="1314" customWidth="1"/>
    <col min="59" max="59" width="19.28515625" style="1314" customWidth="1"/>
    <col min="60" max="60" width="12.7109375" style="1314" customWidth="1"/>
    <col min="61" max="61" width="9.5703125" style="1370" customWidth="1"/>
    <col min="62" max="62" width="4" style="1314" customWidth="1"/>
    <col min="63" max="65" width="12.7109375" style="1314" customWidth="1"/>
    <col min="66" max="66" width="12.7109375" style="1370" customWidth="1"/>
    <col min="67" max="67" width="4" style="1314" customWidth="1"/>
    <col min="68" max="71" width="12.7109375" style="1314" customWidth="1"/>
    <col min="72" max="72" width="12.7109375" style="1370" customWidth="1"/>
    <col min="73" max="73" width="4.7109375" style="1314" customWidth="1"/>
    <col min="74" max="74" width="8.28515625" style="1314" customWidth="1"/>
    <col min="75" max="75" width="8.5703125" style="1314" customWidth="1"/>
    <col min="76" max="76" width="8.85546875" style="1314" customWidth="1"/>
    <col min="77" max="77" width="9.7109375" style="1314" customWidth="1"/>
    <col min="78" max="78" width="9.28515625" style="1314" customWidth="1"/>
    <col min="79" max="79" width="9" style="1314" customWidth="1"/>
    <col min="80" max="80" width="10.85546875" style="1370" customWidth="1"/>
    <col min="81" max="81" width="3.7109375" style="1314" customWidth="1"/>
    <col min="82" max="82" width="9.85546875" style="1370" customWidth="1"/>
    <col min="83" max="83" width="3" style="1314" customWidth="1"/>
    <col min="84" max="84" width="11.42578125" style="1314" customWidth="1"/>
    <col min="85" max="85" width="9.85546875" style="1314" customWidth="1"/>
    <col min="86" max="86" width="7" style="1314" customWidth="1"/>
    <col min="87" max="87" width="11.28515625" style="1314" customWidth="1"/>
    <col min="88" max="88" width="9.7109375" style="1314" customWidth="1"/>
    <col min="89" max="89" width="12.7109375" style="1314" customWidth="1"/>
    <col min="90" max="90" width="15.5703125" style="1314" customWidth="1"/>
    <col min="91" max="91" width="12.7109375" style="1314" customWidth="1"/>
    <col min="92" max="92" width="8.5703125" style="1370" customWidth="1"/>
    <col min="93" max="93" width="4.140625" style="1314" customWidth="1"/>
    <col min="94" max="94" width="14.140625" style="1769" customWidth="1"/>
    <col min="95" max="16384" width="9.140625" style="1314"/>
  </cols>
  <sheetData>
    <row r="1" spans="1:94" ht="15.75">
      <c r="A1" s="1489" t="s">
        <v>1679</v>
      </c>
      <c r="B1" s="1747"/>
      <c r="C1" s="1746"/>
      <c r="D1" s="1746"/>
    </row>
    <row r="2" spans="1:94" ht="15.75">
      <c r="A2" s="1749"/>
      <c r="B2" s="1746"/>
      <c r="C2" s="1746"/>
      <c r="D2" s="1746"/>
      <c r="CN2" s="1769"/>
      <c r="CP2" s="1492"/>
    </row>
    <row r="3" spans="1:94" ht="13.5" thickBot="1">
      <c r="A3" s="643" t="s">
        <v>0</v>
      </c>
      <c r="Q3" s="1316" t="s">
        <v>533</v>
      </c>
      <c r="AA3" s="1316"/>
      <c r="AH3" s="1316" t="s">
        <v>533</v>
      </c>
      <c r="BC3" s="1316" t="s">
        <v>533</v>
      </c>
      <c r="BD3" s="1770"/>
      <c r="BT3" s="1316" t="s">
        <v>533</v>
      </c>
      <c r="CD3" s="1316"/>
      <c r="CN3" s="1316" t="s">
        <v>533</v>
      </c>
    </row>
    <row r="4" spans="1:94" ht="15" thickTop="1">
      <c r="A4" s="566"/>
      <c r="B4" s="2509" t="s">
        <v>1600</v>
      </c>
      <c r="C4" s="2511"/>
      <c r="D4" s="2511"/>
      <c r="E4" s="566"/>
      <c r="F4" s="2509" t="s">
        <v>1601</v>
      </c>
      <c r="G4" s="2511"/>
      <c r="H4" s="2511"/>
      <c r="I4" s="2511"/>
      <c r="J4" s="566"/>
      <c r="K4" s="2510" t="s">
        <v>1602</v>
      </c>
      <c r="L4" s="2510"/>
      <c r="M4" s="2510"/>
      <c r="N4" s="2510"/>
      <c r="O4" s="2510"/>
      <c r="P4" s="2510"/>
      <c r="Q4" s="2510"/>
      <c r="R4" s="566"/>
      <c r="S4" s="2510" t="s">
        <v>1603</v>
      </c>
      <c r="T4" s="2510"/>
      <c r="U4" s="2510"/>
      <c r="V4" s="2510"/>
      <c r="W4" s="2510"/>
      <c r="X4" s="2510"/>
      <c r="Y4" s="2510"/>
      <c r="Z4" s="2510"/>
      <c r="AA4" s="2510"/>
      <c r="AB4" s="566"/>
      <c r="AC4" s="2510" t="s">
        <v>1604</v>
      </c>
      <c r="AD4" s="2510"/>
      <c r="AE4" s="2510"/>
      <c r="AF4" s="2510"/>
      <c r="AG4" s="2510"/>
      <c r="AH4" s="2510"/>
      <c r="AI4" s="1750"/>
      <c r="AJ4" s="2510" t="s">
        <v>1605</v>
      </c>
      <c r="AK4" s="2510"/>
      <c r="AL4" s="2510"/>
      <c r="AM4" s="2510"/>
      <c r="AN4" s="2510"/>
      <c r="AO4" s="2510"/>
      <c r="AP4" s="2510"/>
      <c r="AQ4" s="2510"/>
      <c r="AR4" s="1750"/>
      <c r="AS4" s="2509" t="s">
        <v>1606</v>
      </c>
      <c r="AT4" s="2509"/>
      <c r="AU4" s="2509"/>
      <c r="AV4" s="2509"/>
      <c r="AW4" s="2509"/>
      <c r="AX4" s="2509"/>
      <c r="AY4" s="2509"/>
      <c r="AZ4" s="2509"/>
      <c r="BA4" s="2509"/>
      <c r="BB4" s="2509"/>
      <c r="BC4" s="2509"/>
      <c r="BD4" s="569"/>
      <c r="BE4" s="1750" t="s">
        <v>1607</v>
      </c>
      <c r="BF4" s="566"/>
      <c r="BG4" s="2510" t="s">
        <v>1608</v>
      </c>
      <c r="BH4" s="2510"/>
      <c r="BI4" s="2510"/>
      <c r="BJ4" s="2510"/>
      <c r="BK4" s="2510"/>
      <c r="BL4" s="2510"/>
      <c r="BM4" s="2510"/>
      <c r="BN4" s="2510"/>
      <c r="BO4" s="2510"/>
      <c r="BP4" s="2510"/>
      <c r="BQ4" s="2510"/>
      <c r="BR4" s="2510"/>
      <c r="BS4" s="2510"/>
      <c r="BT4" s="2510"/>
      <c r="BU4" s="2510"/>
      <c r="BV4" s="2510"/>
      <c r="BW4" s="2510"/>
      <c r="BX4" s="2510"/>
      <c r="BY4" s="2510"/>
      <c r="BZ4" s="2510"/>
      <c r="CA4" s="2510"/>
      <c r="CB4" s="2510"/>
      <c r="CC4" s="2510"/>
      <c r="CD4" s="2510"/>
      <c r="CE4" s="566"/>
      <c r="CF4" s="2510" t="s">
        <v>1609</v>
      </c>
      <c r="CG4" s="2510"/>
      <c r="CH4" s="2510"/>
      <c r="CI4" s="2510"/>
      <c r="CJ4" s="2510"/>
      <c r="CK4" s="2510"/>
      <c r="CL4" s="2510"/>
      <c r="CM4" s="2510"/>
      <c r="CN4" s="2510"/>
    </row>
    <row r="5" spans="1:94" s="2315" customFormat="1" ht="42" customHeight="1">
      <c r="A5" s="2310"/>
      <c r="B5" s="2310" t="s">
        <v>1610</v>
      </c>
      <c r="C5" s="2310" t="s">
        <v>1611</v>
      </c>
      <c r="D5" s="2310" t="s">
        <v>455</v>
      </c>
      <c r="E5" s="2310"/>
      <c r="F5" s="2310" t="s">
        <v>1612</v>
      </c>
      <c r="G5" s="2310" t="s">
        <v>1613</v>
      </c>
      <c r="H5" s="2310" t="s">
        <v>1614</v>
      </c>
      <c r="I5" s="2310" t="s">
        <v>455</v>
      </c>
      <c r="J5" s="2310"/>
      <c r="K5" s="2311" t="s">
        <v>1615</v>
      </c>
      <c r="L5" s="2311" t="s">
        <v>1616</v>
      </c>
      <c r="M5" s="2311" t="s">
        <v>1617</v>
      </c>
      <c r="N5" s="2311" t="s">
        <v>1618</v>
      </c>
      <c r="O5" s="2311" t="s">
        <v>1619</v>
      </c>
      <c r="P5" s="2311" t="s">
        <v>1620</v>
      </c>
      <c r="Q5" s="2311" t="s">
        <v>455</v>
      </c>
      <c r="R5" s="2310"/>
      <c r="S5" s="2311" t="s">
        <v>1621</v>
      </c>
      <c r="T5" s="2311" t="s">
        <v>1622</v>
      </c>
      <c r="U5" s="2311" t="s">
        <v>1623</v>
      </c>
      <c r="V5" s="2311" t="s">
        <v>1624</v>
      </c>
      <c r="W5" s="2311" t="s">
        <v>1625</v>
      </c>
      <c r="X5" s="2311" t="s">
        <v>1626</v>
      </c>
      <c r="Y5" s="2311" t="s">
        <v>1627</v>
      </c>
      <c r="Z5" s="2311" t="s">
        <v>1628</v>
      </c>
      <c r="AA5" s="2311" t="s">
        <v>455</v>
      </c>
      <c r="AB5" s="2310"/>
      <c r="AC5" s="2311" t="s">
        <v>1629</v>
      </c>
      <c r="AD5" s="2311" t="s">
        <v>1630</v>
      </c>
      <c r="AE5" s="2311" t="s">
        <v>1631</v>
      </c>
      <c r="AF5" s="2311" t="s">
        <v>1632</v>
      </c>
      <c r="AG5" s="2311" t="s">
        <v>1633</v>
      </c>
      <c r="AH5" s="2311" t="s">
        <v>455</v>
      </c>
      <c r="AI5" s="2310"/>
      <c r="AJ5" s="2311" t="s">
        <v>1634</v>
      </c>
      <c r="AK5" s="2311" t="s">
        <v>1635</v>
      </c>
      <c r="AL5" s="2311" t="s">
        <v>1636</v>
      </c>
      <c r="AM5" s="2311" t="s">
        <v>1637</v>
      </c>
      <c r="AN5" s="2311" t="s">
        <v>1638</v>
      </c>
      <c r="AO5" s="2311" t="s">
        <v>1639</v>
      </c>
      <c r="AP5" s="2311" t="s">
        <v>1640</v>
      </c>
      <c r="AQ5" s="2311" t="s">
        <v>455</v>
      </c>
      <c r="AR5" s="2310"/>
      <c r="AS5" s="2310" t="s">
        <v>1641</v>
      </c>
      <c r="AT5" s="2310" t="s">
        <v>1642</v>
      </c>
      <c r="AU5" s="2310" t="s">
        <v>1643</v>
      </c>
      <c r="AV5" s="2310" t="s">
        <v>1644</v>
      </c>
      <c r="AW5" s="2310" t="s">
        <v>1645</v>
      </c>
      <c r="AX5" s="2310" t="s">
        <v>1646</v>
      </c>
      <c r="AY5" s="2310" t="s">
        <v>1647</v>
      </c>
      <c r="AZ5" s="2310" t="s">
        <v>1648</v>
      </c>
      <c r="BA5" s="2310" t="s">
        <v>1649</v>
      </c>
      <c r="BB5" s="2310" t="s">
        <v>1650</v>
      </c>
      <c r="BC5" s="2311" t="s">
        <v>455</v>
      </c>
      <c r="BD5" s="2310"/>
      <c r="BE5" s="2311" t="s">
        <v>1651</v>
      </c>
      <c r="BF5" s="2310"/>
      <c r="BG5" s="2496" t="s">
        <v>1652</v>
      </c>
      <c r="BH5" s="2497"/>
      <c r="BI5" s="2497"/>
      <c r="BJ5" s="2312"/>
      <c r="BK5" s="2498" t="s">
        <v>1653</v>
      </c>
      <c r="BL5" s="2499"/>
      <c r="BM5" s="2499"/>
      <c r="BN5" s="2499"/>
      <c r="BO5" s="2313"/>
      <c r="BP5" s="2496" t="s">
        <v>16</v>
      </c>
      <c r="BQ5" s="2497"/>
      <c r="BR5" s="2497"/>
      <c r="BS5" s="2497"/>
      <c r="BT5" s="2497"/>
      <c r="BU5" s="2312"/>
      <c r="BV5" s="2497" t="s">
        <v>1654</v>
      </c>
      <c r="BW5" s="2497"/>
      <c r="BX5" s="2497"/>
      <c r="BY5" s="2497"/>
      <c r="BZ5" s="2497"/>
      <c r="CA5" s="2497"/>
      <c r="CB5" s="2312"/>
      <c r="CC5" s="2314"/>
      <c r="CD5" s="2311" t="s">
        <v>455</v>
      </c>
      <c r="CE5" s="2310"/>
      <c r="CF5" s="2311" t="s">
        <v>1655</v>
      </c>
      <c r="CG5" s="2311" t="s">
        <v>457</v>
      </c>
      <c r="CH5" s="2311" t="s">
        <v>460</v>
      </c>
      <c r="CI5" s="2311" t="s">
        <v>1656</v>
      </c>
      <c r="CJ5" s="2311" t="s">
        <v>1657</v>
      </c>
      <c r="CK5" s="2311" t="s">
        <v>1658</v>
      </c>
      <c r="CL5" s="2311" t="s">
        <v>1659</v>
      </c>
      <c r="CM5" s="2311" t="s">
        <v>1660</v>
      </c>
      <c r="CN5" s="2311" t="s">
        <v>455</v>
      </c>
    </row>
    <row r="6" spans="1:94" s="2320" customFormat="1" ht="40.9" customHeight="1">
      <c r="A6" s="2316"/>
      <c r="B6" s="2317"/>
      <c r="C6" s="2317"/>
      <c r="D6" s="2317"/>
      <c r="E6" s="2317"/>
      <c r="F6" s="2317"/>
      <c r="G6" s="2317"/>
      <c r="H6" s="2317"/>
      <c r="I6" s="2317"/>
      <c r="J6" s="2317"/>
      <c r="K6" s="2317"/>
      <c r="L6" s="2317"/>
      <c r="M6" s="2317"/>
      <c r="N6" s="2317"/>
      <c r="O6" s="2317"/>
      <c r="P6" s="2317"/>
      <c r="Q6" s="2317"/>
      <c r="R6" s="2317"/>
      <c r="S6" s="2317"/>
      <c r="T6" s="2317"/>
      <c r="U6" s="2317"/>
      <c r="V6" s="2317"/>
      <c r="W6" s="2317"/>
      <c r="X6" s="2317"/>
      <c r="Y6" s="2317"/>
      <c r="Z6" s="2317"/>
      <c r="AA6" s="2317"/>
      <c r="AB6" s="2317"/>
      <c r="AC6" s="2317"/>
      <c r="AD6" s="2317"/>
      <c r="AE6" s="2317"/>
      <c r="AF6" s="2317"/>
      <c r="AG6" s="2317"/>
      <c r="AH6" s="2317"/>
      <c r="AI6" s="2317"/>
      <c r="AJ6" s="2317"/>
      <c r="AK6" s="2317"/>
      <c r="AL6" s="2317"/>
      <c r="AM6" s="2317"/>
      <c r="AN6" s="2317"/>
      <c r="AO6" s="2317"/>
      <c r="AP6" s="2317"/>
      <c r="AQ6" s="2317"/>
      <c r="AR6" s="2317"/>
      <c r="AS6" s="2318"/>
      <c r="AT6" s="2318"/>
      <c r="AU6" s="2318"/>
      <c r="AV6" s="2318"/>
      <c r="AW6" s="2318"/>
      <c r="AX6" s="2318"/>
      <c r="AY6" s="2318"/>
      <c r="AZ6" s="2318"/>
      <c r="BA6" s="2318"/>
      <c r="BB6" s="2318"/>
      <c r="BC6" s="2318"/>
      <c r="BD6" s="2318"/>
      <c r="BE6" s="2317"/>
      <c r="BF6" s="2317"/>
      <c r="BG6" s="2318" t="s">
        <v>1655</v>
      </c>
      <c r="BH6" s="2318" t="s">
        <v>1680</v>
      </c>
      <c r="BI6" s="2318" t="s">
        <v>455</v>
      </c>
      <c r="BJ6" s="2317"/>
      <c r="BK6" s="2317" t="s">
        <v>1662</v>
      </c>
      <c r="BL6" s="2317" t="s">
        <v>1663</v>
      </c>
      <c r="BM6" s="2317" t="s">
        <v>1664</v>
      </c>
      <c r="BN6" s="2317" t="s">
        <v>455</v>
      </c>
      <c r="BO6" s="2317"/>
      <c r="BP6" s="2318" t="s">
        <v>1656</v>
      </c>
      <c r="BQ6" s="2318" t="s">
        <v>1657</v>
      </c>
      <c r="BR6" s="2318" t="s">
        <v>1658</v>
      </c>
      <c r="BS6" s="2318" t="s">
        <v>1660</v>
      </c>
      <c r="BT6" s="2318" t="s">
        <v>455</v>
      </c>
      <c r="BU6" s="2317"/>
      <c r="BV6" s="2318" t="s">
        <v>1665</v>
      </c>
      <c r="BW6" s="2318" t="s">
        <v>1666</v>
      </c>
      <c r="BX6" s="2318" t="s">
        <v>1667</v>
      </c>
      <c r="BY6" s="2318" t="s">
        <v>1668</v>
      </c>
      <c r="BZ6" s="2318" t="s">
        <v>1669</v>
      </c>
      <c r="CA6" s="2318" t="s">
        <v>1670</v>
      </c>
      <c r="CB6" s="2319" t="s">
        <v>455</v>
      </c>
      <c r="CC6" s="2317"/>
      <c r="CD6" s="2317"/>
      <c r="CE6" s="2317"/>
      <c r="CF6" s="2317"/>
      <c r="CG6" s="2317"/>
      <c r="CH6" s="2317"/>
      <c r="CI6" s="2317"/>
      <c r="CJ6" s="2317"/>
      <c r="CK6" s="2317"/>
      <c r="CL6" s="2317"/>
      <c r="CM6" s="2317"/>
      <c r="CN6" s="2317"/>
      <c r="CO6" s="2315"/>
      <c r="CP6" s="2315"/>
    </row>
    <row r="7" spans="1:94">
      <c r="A7" s="612">
        <v>1970</v>
      </c>
      <c r="B7" s="1771">
        <v>0</v>
      </c>
      <c r="C7" s="1771">
        <v>0</v>
      </c>
      <c r="D7" s="1771">
        <v>0</v>
      </c>
      <c r="E7" s="1771"/>
      <c r="F7" s="1771">
        <v>0</v>
      </c>
      <c r="G7" s="1771">
        <v>0</v>
      </c>
      <c r="H7" s="1771">
        <v>0</v>
      </c>
      <c r="I7" s="1771">
        <v>0</v>
      </c>
      <c r="J7" s="1771"/>
      <c r="K7" s="1771">
        <v>0</v>
      </c>
      <c r="L7" s="1771">
        <v>0</v>
      </c>
      <c r="M7" s="1771">
        <v>0</v>
      </c>
      <c r="N7" s="1771">
        <v>0</v>
      </c>
      <c r="O7" s="1771">
        <v>0</v>
      </c>
      <c r="P7" s="1771">
        <v>148.77775422137722</v>
      </c>
      <c r="Q7" s="1771">
        <v>148.77775422137722</v>
      </c>
      <c r="R7" s="1772"/>
      <c r="S7" s="1773">
        <v>56.930172383328873</v>
      </c>
      <c r="T7" s="1773">
        <v>117.80706804928199</v>
      </c>
      <c r="U7" s="1773">
        <v>35.620606871809301</v>
      </c>
      <c r="V7" s="1773">
        <v>31.882599468102971</v>
      </c>
      <c r="W7" s="1773">
        <v>68.473122410313096</v>
      </c>
      <c r="X7" s="1773">
        <v>193.379820492786</v>
      </c>
      <c r="Y7" s="1773">
        <v>9.5405905342131998</v>
      </c>
      <c r="Z7" s="1773">
        <v>134.053994740033</v>
      </c>
      <c r="AA7" s="1773">
        <v>647.68797494986836</v>
      </c>
      <c r="AB7" s="1773"/>
      <c r="AC7" s="1773">
        <v>21.428988696942593</v>
      </c>
      <c r="AD7" s="1771">
        <v>0</v>
      </c>
      <c r="AE7" s="1771">
        <v>0</v>
      </c>
      <c r="AF7" s="1771">
        <v>0</v>
      </c>
      <c r="AG7" s="1773">
        <v>86.400485545025674</v>
      </c>
      <c r="AH7" s="1773">
        <v>107.82947424196827</v>
      </c>
      <c r="AI7" s="1773"/>
      <c r="AJ7" s="1771">
        <v>0</v>
      </c>
      <c r="AK7" s="1771">
        <v>0</v>
      </c>
      <c r="AL7" s="1771">
        <v>0</v>
      </c>
      <c r="AM7" s="1771">
        <v>0</v>
      </c>
      <c r="AN7" s="1771">
        <v>0</v>
      </c>
      <c r="AO7" s="1771">
        <v>0</v>
      </c>
      <c r="AP7" s="1771">
        <v>0</v>
      </c>
      <c r="AQ7" s="1771">
        <v>0</v>
      </c>
      <c r="AR7" s="1773"/>
      <c r="AS7" s="1771">
        <v>2039.9432807313365</v>
      </c>
      <c r="AT7" s="1771">
        <v>2699.6661222944595</v>
      </c>
      <c r="AU7" s="1771">
        <v>2843.1696941739883</v>
      </c>
      <c r="AV7" s="1771">
        <v>249.92988722099858</v>
      </c>
      <c r="AW7" s="1771">
        <v>245.75098615608619</v>
      </c>
      <c r="AX7" s="1771">
        <v>1.6689235120102304</v>
      </c>
      <c r="AY7" s="1771">
        <v>713.83474359172192</v>
      </c>
      <c r="AZ7" s="1771">
        <v>29.741495693100813</v>
      </c>
      <c r="BA7" s="1771">
        <v>0</v>
      </c>
      <c r="BB7" s="1771">
        <v>0</v>
      </c>
      <c r="BC7" s="1773">
        <v>8823.7051333737018</v>
      </c>
      <c r="BD7" s="1773"/>
      <c r="BE7" s="1772">
        <v>1221.0178659844173</v>
      </c>
      <c r="BF7" s="1772"/>
      <c r="BG7" s="1771">
        <v>0</v>
      </c>
      <c r="BH7" s="1771">
        <v>35129.502940071397</v>
      </c>
      <c r="BI7" s="1773">
        <v>35129.502940071397</v>
      </c>
      <c r="BJ7" s="1773"/>
      <c r="BK7" s="1771">
        <v>0</v>
      </c>
      <c r="BL7" s="1771">
        <v>0</v>
      </c>
      <c r="BM7" s="1771">
        <v>0</v>
      </c>
      <c r="BN7" s="1771">
        <v>0</v>
      </c>
      <c r="BO7" s="1773"/>
      <c r="BP7" s="1773">
        <v>1124.15704370763</v>
      </c>
      <c r="BQ7" s="1773">
        <v>327.42592899520798</v>
      </c>
      <c r="BR7" s="1773">
        <v>1960.18262665316</v>
      </c>
      <c r="BS7" s="1773">
        <v>127.900775551263</v>
      </c>
      <c r="BT7" s="1773">
        <v>3539.6663749072613</v>
      </c>
      <c r="BU7" s="1773"/>
      <c r="BV7" s="1771">
        <v>60000</v>
      </c>
      <c r="BW7" s="1771">
        <v>0</v>
      </c>
      <c r="BX7" s="1771">
        <v>0</v>
      </c>
      <c r="BY7" s="1771">
        <v>0</v>
      </c>
      <c r="BZ7" s="1771">
        <v>0</v>
      </c>
      <c r="CA7" s="1771">
        <v>0</v>
      </c>
      <c r="CB7" s="1773">
        <v>60000</v>
      </c>
      <c r="CC7" s="1773"/>
      <c r="CD7" s="1773">
        <v>98669.169314978659</v>
      </c>
      <c r="CE7" s="1772"/>
      <c r="CF7" s="1771">
        <v>0</v>
      </c>
      <c r="CG7" s="1771">
        <v>150.93642856977763</v>
      </c>
      <c r="CH7" s="1771">
        <v>0</v>
      </c>
      <c r="CI7" s="1771">
        <v>642</v>
      </c>
      <c r="CJ7" s="1771">
        <v>0</v>
      </c>
      <c r="CK7" s="1771">
        <v>0</v>
      </c>
      <c r="CL7" s="1771">
        <v>0</v>
      </c>
      <c r="CM7" s="1771">
        <v>1822</v>
      </c>
      <c r="CN7" s="1771">
        <v>2614.9364285697779</v>
      </c>
      <c r="CO7" s="1312"/>
      <c r="CP7" s="1774"/>
    </row>
    <row r="8" spans="1:94">
      <c r="A8" s="612">
        <v>1971</v>
      </c>
      <c r="B8" s="1771">
        <v>0</v>
      </c>
      <c r="C8" s="1771">
        <v>0</v>
      </c>
      <c r="D8" s="1771">
        <v>0</v>
      </c>
      <c r="E8" s="1771"/>
      <c r="F8" s="1771">
        <v>0</v>
      </c>
      <c r="G8" s="1771">
        <v>0</v>
      </c>
      <c r="H8" s="1771">
        <v>0</v>
      </c>
      <c r="I8" s="1771">
        <v>0</v>
      </c>
      <c r="J8" s="1771"/>
      <c r="K8" s="1771">
        <v>0</v>
      </c>
      <c r="L8" s="1771">
        <v>0</v>
      </c>
      <c r="M8" s="1771">
        <v>0</v>
      </c>
      <c r="N8" s="1771">
        <v>0</v>
      </c>
      <c r="O8" s="1771">
        <v>0</v>
      </c>
      <c r="P8" s="1771">
        <v>221.19808267975577</v>
      </c>
      <c r="Q8" s="1771">
        <v>221.19808267975577</v>
      </c>
      <c r="R8" s="1772"/>
      <c r="S8" s="1773">
        <v>57.505224629625125</v>
      </c>
      <c r="T8" s="1773">
        <v>129.29446904108499</v>
      </c>
      <c r="U8" s="1773">
        <v>39.093983054092298</v>
      </c>
      <c r="V8" s="1773">
        <v>32.20358199099477</v>
      </c>
      <c r="W8" s="1773">
        <v>75.043187165572604</v>
      </c>
      <c r="X8" s="1773">
        <v>211.93480603741602</v>
      </c>
      <c r="Y8" s="1773">
        <v>9.9222141555817274</v>
      </c>
      <c r="Z8" s="1773">
        <v>134.7276329045558</v>
      </c>
      <c r="AA8" s="1773">
        <v>689.72509897892337</v>
      </c>
      <c r="AB8" s="1773"/>
      <c r="AC8" s="1773">
        <v>25.57779466717934</v>
      </c>
      <c r="AD8" s="1771">
        <v>0</v>
      </c>
      <c r="AE8" s="1771">
        <v>0</v>
      </c>
      <c r="AF8" s="1771">
        <v>0</v>
      </c>
      <c r="AG8" s="1773">
        <v>102.79183294971341</v>
      </c>
      <c r="AH8" s="1773">
        <v>128.36962761689276</v>
      </c>
      <c r="AI8" s="1773"/>
      <c r="AJ8" s="1771">
        <v>0</v>
      </c>
      <c r="AK8" s="1771">
        <v>0</v>
      </c>
      <c r="AL8" s="1771">
        <v>0</v>
      </c>
      <c r="AM8" s="1771">
        <v>0</v>
      </c>
      <c r="AN8" s="1771">
        <v>0</v>
      </c>
      <c r="AO8" s="1771">
        <v>0</v>
      </c>
      <c r="AP8" s="1771">
        <v>0</v>
      </c>
      <c r="AQ8" s="1771">
        <v>0</v>
      </c>
      <c r="AR8" s="1773"/>
      <c r="AS8" s="1771">
        <v>2054.3235455501876</v>
      </c>
      <c r="AT8" s="1771">
        <v>2718.6970013035843</v>
      </c>
      <c r="AU8" s="1771">
        <v>2863.2121794299983</v>
      </c>
      <c r="AV8" s="1771">
        <v>251.69172932628257</v>
      </c>
      <c r="AW8" s="1771">
        <v>247.48336974429631</v>
      </c>
      <c r="AX8" s="1771">
        <v>1.6806883303224882</v>
      </c>
      <c r="AY8" s="1771">
        <v>718.86681127061627</v>
      </c>
      <c r="AZ8" s="1771">
        <v>29.951153769487235</v>
      </c>
      <c r="BA8" s="1771">
        <v>0</v>
      </c>
      <c r="BB8" s="1771">
        <v>0</v>
      </c>
      <c r="BC8" s="1773">
        <v>8885.9064787247753</v>
      </c>
      <c r="BD8" s="1773"/>
      <c r="BE8" s="1772">
        <v>1238.3548336555955</v>
      </c>
      <c r="BF8" s="1772"/>
      <c r="BG8" s="1771">
        <v>0</v>
      </c>
      <c r="BH8" s="1771">
        <v>35704.229886259505</v>
      </c>
      <c r="BI8" s="1773">
        <v>35704.229886259505</v>
      </c>
      <c r="BJ8" s="1773"/>
      <c r="BK8" s="1771">
        <v>0</v>
      </c>
      <c r="BL8" s="1771">
        <v>0</v>
      </c>
      <c r="BM8" s="1771">
        <v>0</v>
      </c>
      <c r="BN8" s="1771">
        <v>0</v>
      </c>
      <c r="BO8" s="1773"/>
      <c r="BP8" s="1773">
        <v>1143.4696035552699</v>
      </c>
      <c r="BQ8" s="1773">
        <v>333.05097300910404</v>
      </c>
      <c r="BR8" s="1773">
        <v>1993.8577652838601</v>
      </c>
      <c r="BS8" s="1773">
        <v>130.09805874778598</v>
      </c>
      <c r="BT8" s="1773">
        <v>3600.4764005960205</v>
      </c>
      <c r="BU8" s="1773"/>
      <c r="BV8" s="1771">
        <v>60000</v>
      </c>
      <c r="BW8" s="1771">
        <v>0</v>
      </c>
      <c r="BX8" s="1771">
        <v>0</v>
      </c>
      <c r="BY8" s="1771">
        <v>0</v>
      </c>
      <c r="BZ8" s="1771">
        <v>0</v>
      </c>
      <c r="CA8" s="1771">
        <v>0</v>
      </c>
      <c r="CB8" s="1773">
        <v>60000</v>
      </c>
      <c r="CC8" s="1773"/>
      <c r="CD8" s="1773">
        <v>99304.706286855522</v>
      </c>
      <c r="CE8" s="1772"/>
      <c r="CF8" s="1771">
        <v>0</v>
      </c>
      <c r="CG8" s="1771">
        <v>152.46103895937136</v>
      </c>
      <c r="CH8" s="1771">
        <v>0</v>
      </c>
      <c r="CI8" s="1771">
        <v>706.2</v>
      </c>
      <c r="CJ8" s="1771">
        <v>0</v>
      </c>
      <c r="CK8" s="1771">
        <v>0</v>
      </c>
      <c r="CL8" s="1771">
        <v>0</v>
      </c>
      <c r="CM8" s="1771">
        <v>2004.2000000000003</v>
      </c>
      <c r="CN8" s="1771">
        <v>2862.8610389593714</v>
      </c>
      <c r="CO8" s="1312"/>
      <c r="CP8" s="1774"/>
    </row>
    <row r="9" spans="1:94">
      <c r="A9" s="612">
        <v>1972</v>
      </c>
      <c r="B9" s="1771">
        <v>0</v>
      </c>
      <c r="C9" s="1771">
        <v>0</v>
      </c>
      <c r="D9" s="1771">
        <v>0</v>
      </c>
      <c r="E9" s="1771"/>
      <c r="F9" s="1771">
        <v>0</v>
      </c>
      <c r="G9" s="1771">
        <v>0</v>
      </c>
      <c r="H9" s="1771">
        <v>0</v>
      </c>
      <c r="I9" s="1771">
        <v>0</v>
      </c>
      <c r="J9" s="1771"/>
      <c r="K9" s="1771">
        <v>0</v>
      </c>
      <c r="L9" s="1771">
        <v>0</v>
      </c>
      <c r="M9" s="1771">
        <v>0</v>
      </c>
      <c r="N9" s="1771">
        <v>0</v>
      </c>
      <c r="O9" s="1771">
        <v>0</v>
      </c>
      <c r="P9" s="1771">
        <v>304.29973653845047</v>
      </c>
      <c r="Q9" s="1771">
        <v>304.29973653845047</v>
      </c>
      <c r="R9" s="1772"/>
      <c r="S9" s="1773">
        <v>58.086085484469827</v>
      </c>
      <c r="T9" s="1773">
        <v>140.70411779791399</v>
      </c>
      <c r="U9" s="1773">
        <v>42.543849936441589</v>
      </c>
      <c r="V9" s="1773">
        <v>32.529988770419102</v>
      </c>
      <c r="W9" s="1773">
        <v>81.537210108389601</v>
      </c>
      <c r="X9" s="1773">
        <v>230.275035867014</v>
      </c>
      <c r="Y9" s="1773">
        <v>10.319102721804997</v>
      </c>
      <c r="Z9" s="1773">
        <v>135.40465618548319</v>
      </c>
      <c r="AA9" s="1773">
        <v>731.4000468719363</v>
      </c>
      <c r="AB9" s="1773"/>
      <c r="AC9" s="1773">
        <v>30.079103944935962</v>
      </c>
      <c r="AD9" s="1771">
        <v>0</v>
      </c>
      <c r="AE9" s="1771">
        <v>0</v>
      </c>
      <c r="AF9" s="1771">
        <v>0</v>
      </c>
      <c r="AG9" s="1773">
        <v>120.4055168607584</v>
      </c>
      <c r="AH9" s="1773">
        <v>150.48462080569433</v>
      </c>
      <c r="AI9" s="1773"/>
      <c r="AJ9" s="1771">
        <v>0</v>
      </c>
      <c r="AK9" s="1771">
        <v>0</v>
      </c>
      <c r="AL9" s="1771">
        <v>0</v>
      </c>
      <c r="AM9" s="1771">
        <v>0</v>
      </c>
      <c r="AN9" s="1771">
        <v>0</v>
      </c>
      <c r="AO9" s="1771">
        <v>0</v>
      </c>
      <c r="AP9" s="1771">
        <v>0</v>
      </c>
      <c r="AQ9" s="1771">
        <v>0</v>
      </c>
      <c r="AR9" s="1773"/>
      <c r="AS9" s="1771">
        <v>2068.8051818229483</v>
      </c>
      <c r="AT9" s="1771">
        <v>2737.8620355524513</v>
      </c>
      <c r="AU9" s="1771">
        <v>2883.395951087612</v>
      </c>
      <c r="AV9" s="1771">
        <v>253.46599126513857</v>
      </c>
      <c r="AW9" s="1771">
        <v>249.22796550281606</v>
      </c>
      <c r="AX9" s="1771">
        <v>1.6925360829028075</v>
      </c>
      <c r="AY9" s="1771">
        <v>723.93435173274554</v>
      </c>
      <c r="AZ9" s="1771">
        <v>30.162289798073754</v>
      </c>
      <c r="BA9" s="1771">
        <v>0</v>
      </c>
      <c r="BB9" s="1771">
        <v>0</v>
      </c>
      <c r="BC9" s="1773">
        <v>8948.5463028446884</v>
      </c>
      <c r="BD9" s="1773"/>
      <c r="BE9" s="1772">
        <v>1255.9379651679469</v>
      </c>
      <c r="BF9" s="1772"/>
      <c r="BG9" s="1771">
        <v>0</v>
      </c>
      <c r="BH9" s="1771">
        <v>36278.956832447606</v>
      </c>
      <c r="BI9" s="1773">
        <v>36278.956832447606</v>
      </c>
      <c r="BJ9" s="1773"/>
      <c r="BK9" s="1771">
        <v>0</v>
      </c>
      <c r="BL9" s="1771">
        <v>0</v>
      </c>
      <c r="BM9" s="1771">
        <v>0</v>
      </c>
      <c r="BN9" s="1771">
        <v>0</v>
      </c>
      <c r="BO9" s="1773"/>
      <c r="BP9" s="1773">
        <v>1162.7821634029001</v>
      </c>
      <c r="BQ9" s="1773">
        <v>338.67601702299902</v>
      </c>
      <c r="BR9" s="1773">
        <v>2027.5329039145502</v>
      </c>
      <c r="BS9" s="1773">
        <v>132.29534194431</v>
      </c>
      <c r="BT9" s="1773">
        <v>3661.2864262847597</v>
      </c>
      <c r="BU9" s="1773"/>
      <c r="BV9" s="1771">
        <v>60000</v>
      </c>
      <c r="BW9" s="1771">
        <v>0</v>
      </c>
      <c r="BX9" s="1771">
        <v>0</v>
      </c>
      <c r="BY9" s="1771">
        <v>0</v>
      </c>
      <c r="BZ9" s="1771">
        <v>0</v>
      </c>
      <c r="CA9" s="1771">
        <v>0</v>
      </c>
      <c r="CB9" s="1773">
        <v>60000</v>
      </c>
      <c r="CC9" s="1773"/>
      <c r="CD9" s="1773">
        <v>99940.243258732371</v>
      </c>
      <c r="CE9" s="1772"/>
      <c r="CF9" s="1771">
        <v>0</v>
      </c>
      <c r="CG9" s="1771">
        <v>154.00104945391047</v>
      </c>
      <c r="CH9" s="1771">
        <v>0</v>
      </c>
      <c r="CI9" s="1771">
        <v>770.4</v>
      </c>
      <c r="CJ9" s="1771">
        <v>0</v>
      </c>
      <c r="CK9" s="1771">
        <v>0</v>
      </c>
      <c r="CL9" s="1771">
        <v>0</v>
      </c>
      <c r="CM9" s="1771">
        <v>2186.4</v>
      </c>
      <c r="CN9" s="1771">
        <v>3110.8010494539103</v>
      </c>
      <c r="CO9" s="1312"/>
      <c r="CP9" s="1774"/>
    </row>
    <row r="10" spans="1:94">
      <c r="A10" s="612">
        <v>1973</v>
      </c>
      <c r="B10" s="1771">
        <v>0</v>
      </c>
      <c r="C10" s="1771">
        <v>0</v>
      </c>
      <c r="D10" s="1771">
        <v>0</v>
      </c>
      <c r="E10" s="1771"/>
      <c r="F10" s="1771">
        <v>0</v>
      </c>
      <c r="G10" s="1771">
        <v>0</v>
      </c>
      <c r="H10" s="1771">
        <v>0</v>
      </c>
      <c r="I10" s="1771">
        <v>0</v>
      </c>
      <c r="J10" s="1771"/>
      <c r="K10" s="1771">
        <v>0</v>
      </c>
      <c r="L10" s="1771">
        <v>0</v>
      </c>
      <c r="M10" s="1771">
        <v>0</v>
      </c>
      <c r="N10" s="1771">
        <v>0</v>
      </c>
      <c r="O10" s="1771">
        <v>0</v>
      </c>
      <c r="P10" s="1771">
        <v>393.67981024823956</v>
      </c>
      <c r="Q10" s="1771">
        <v>393.67981024823956</v>
      </c>
      <c r="R10" s="1772"/>
      <c r="S10" s="1773">
        <v>58.672813620676592</v>
      </c>
      <c r="T10" s="1773">
        <v>152.028885432539</v>
      </c>
      <c r="U10" s="1773">
        <v>45.968052016051111</v>
      </c>
      <c r="V10" s="1773">
        <v>32.86191147042878</v>
      </c>
      <c r="W10" s="1773">
        <v>87.948248482114295</v>
      </c>
      <c r="X10" s="1773">
        <v>248.380902392096</v>
      </c>
      <c r="Y10" s="1773">
        <v>10.731866830677198</v>
      </c>
      <c r="Z10" s="1773">
        <v>136.08508159345047</v>
      </c>
      <c r="AA10" s="1773">
        <v>772.67776183803346</v>
      </c>
      <c r="AB10" s="1773"/>
      <c r="AC10" s="1773">
        <v>34.921810300983324</v>
      </c>
      <c r="AD10" s="1771">
        <v>0</v>
      </c>
      <c r="AE10" s="1771">
        <v>0</v>
      </c>
      <c r="AF10" s="1771">
        <v>0</v>
      </c>
      <c r="AG10" s="1773">
        <v>139.13384733104121</v>
      </c>
      <c r="AH10" s="1773">
        <v>174.05565763202452</v>
      </c>
      <c r="AI10" s="1773"/>
      <c r="AJ10" s="1771">
        <v>0</v>
      </c>
      <c r="AK10" s="1771">
        <v>0</v>
      </c>
      <c r="AL10" s="1771">
        <v>0</v>
      </c>
      <c r="AM10" s="1771">
        <v>0</v>
      </c>
      <c r="AN10" s="1771">
        <v>0</v>
      </c>
      <c r="AO10" s="1771">
        <v>0</v>
      </c>
      <c r="AP10" s="1771">
        <v>0</v>
      </c>
      <c r="AQ10" s="1771">
        <v>0</v>
      </c>
      <c r="AR10" s="1773"/>
      <c r="AS10" s="1771">
        <v>2083.3889041520124</v>
      </c>
      <c r="AT10" s="1771">
        <v>2757.1621707476856</v>
      </c>
      <c r="AU10" s="1771">
        <v>2903.7220051234772</v>
      </c>
      <c r="AV10" s="1771">
        <v>255.25276058926352</v>
      </c>
      <c r="AW10" s="1771">
        <v>250.98485951945216</v>
      </c>
      <c r="AX10" s="1771">
        <v>1.7044673543834923</v>
      </c>
      <c r="AY10" s="1771">
        <v>729.03761503801184</v>
      </c>
      <c r="AZ10" s="1771">
        <v>30.374914197455947</v>
      </c>
      <c r="BA10" s="1771">
        <v>0</v>
      </c>
      <c r="BB10" s="1771">
        <v>0</v>
      </c>
      <c r="BC10" s="1773">
        <v>9011.6276967217418</v>
      </c>
      <c r="BD10" s="1773"/>
      <c r="BE10" s="1772">
        <v>1273.770755748425</v>
      </c>
      <c r="BF10" s="1772"/>
      <c r="BG10" s="1771">
        <v>0</v>
      </c>
      <c r="BH10" s="1771">
        <v>36853.683778635706</v>
      </c>
      <c r="BI10" s="1773">
        <v>36853.683778635706</v>
      </c>
      <c r="BJ10" s="1773"/>
      <c r="BK10" s="1771">
        <v>0</v>
      </c>
      <c r="BL10" s="1771">
        <v>0</v>
      </c>
      <c r="BM10" s="1771">
        <v>0</v>
      </c>
      <c r="BN10" s="1771">
        <v>0</v>
      </c>
      <c r="BO10" s="1773"/>
      <c r="BP10" s="1773">
        <v>1182.09472325053</v>
      </c>
      <c r="BQ10" s="1773">
        <v>344.30106103689496</v>
      </c>
      <c r="BR10" s="1773">
        <v>2061.20804254524</v>
      </c>
      <c r="BS10" s="1773">
        <v>134.49262514083301</v>
      </c>
      <c r="BT10" s="1773">
        <v>3722.0964519734976</v>
      </c>
      <c r="BU10" s="1773"/>
      <c r="BV10" s="1771">
        <v>60000</v>
      </c>
      <c r="BW10" s="1771">
        <v>0</v>
      </c>
      <c r="BX10" s="1771">
        <v>0</v>
      </c>
      <c r="BY10" s="1771">
        <v>0</v>
      </c>
      <c r="BZ10" s="1771">
        <v>0</v>
      </c>
      <c r="CA10" s="1771">
        <v>0</v>
      </c>
      <c r="CB10" s="1773">
        <v>60000</v>
      </c>
      <c r="CC10" s="1773"/>
      <c r="CD10" s="1773">
        <v>100575.78023060921</v>
      </c>
      <c r="CE10" s="1772"/>
      <c r="CF10" s="1771">
        <v>0</v>
      </c>
      <c r="CG10" s="1771">
        <v>155.55661561001057</v>
      </c>
      <c r="CH10" s="1771">
        <v>0</v>
      </c>
      <c r="CI10" s="1771">
        <v>834.6</v>
      </c>
      <c r="CJ10" s="1771">
        <v>0</v>
      </c>
      <c r="CK10" s="1771">
        <v>0</v>
      </c>
      <c r="CL10" s="1771">
        <v>0</v>
      </c>
      <c r="CM10" s="1771">
        <v>2368.6</v>
      </c>
      <c r="CN10" s="1771">
        <v>3358.7566156100106</v>
      </c>
      <c r="CO10" s="1312"/>
      <c r="CP10" s="1774"/>
    </row>
    <row r="11" spans="1:94">
      <c r="A11" s="612">
        <v>1974</v>
      </c>
      <c r="B11" s="1771">
        <v>0</v>
      </c>
      <c r="C11" s="1771">
        <v>0</v>
      </c>
      <c r="D11" s="1771">
        <v>0</v>
      </c>
      <c r="E11" s="1771"/>
      <c r="F11" s="1771">
        <v>0</v>
      </c>
      <c r="G11" s="1771">
        <v>0</v>
      </c>
      <c r="H11" s="1771">
        <v>0</v>
      </c>
      <c r="I11" s="1771">
        <v>0</v>
      </c>
      <c r="J11" s="1771"/>
      <c r="K11" s="1771">
        <v>0</v>
      </c>
      <c r="L11" s="1771">
        <v>0</v>
      </c>
      <c r="M11" s="1771">
        <v>0</v>
      </c>
      <c r="N11" s="1771">
        <v>0</v>
      </c>
      <c r="O11" s="1771">
        <v>0</v>
      </c>
      <c r="P11" s="1771">
        <v>484.92044708554369</v>
      </c>
      <c r="Q11" s="1771">
        <v>484.92044708554369</v>
      </c>
      <c r="R11" s="1772"/>
      <c r="S11" s="1773">
        <v>59.265468303713732</v>
      </c>
      <c r="T11" s="1773">
        <v>163.26164305773102</v>
      </c>
      <c r="U11" s="1773">
        <v>49.364433790115193</v>
      </c>
      <c r="V11" s="1773">
        <v>33.199443304099695</v>
      </c>
      <c r="W11" s="1773">
        <v>94.269359530097191</v>
      </c>
      <c r="X11" s="1773">
        <v>266.232798023177</v>
      </c>
      <c r="Y11" s="1773">
        <v>11.268460172211059</v>
      </c>
      <c r="Z11" s="1773">
        <v>136.76892622457331</v>
      </c>
      <c r="AA11" s="1773">
        <v>813.63053240571821</v>
      </c>
      <c r="AB11" s="1773"/>
      <c r="AC11" s="1773">
        <v>40.090125692747485</v>
      </c>
      <c r="AD11" s="1771">
        <v>0</v>
      </c>
      <c r="AE11" s="1771">
        <v>0</v>
      </c>
      <c r="AF11" s="1771">
        <v>0</v>
      </c>
      <c r="AG11" s="1773">
        <v>158.84978904625046</v>
      </c>
      <c r="AH11" s="1773">
        <v>198.93991473899794</v>
      </c>
      <c r="AI11" s="1773"/>
      <c r="AJ11" s="1771">
        <v>0</v>
      </c>
      <c r="AK11" s="1771">
        <v>0</v>
      </c>
      <c r="AL11" s="1771">
        <v>0</v>
      </c>
      <c r="AM11" s="1771">
        <v>0</v>
      </c>
      <c r="AN11" s="1771">
        <v>0</v>
      </c>
      <c r="AO11" s="1771">
        <v>0</v>
      </c>
      <c r="AP11" s="1771">
        <v>0</v>
      </c>
      <c r="AQ11" s="1771">
        <v>0</v>
      </c>
      <c r="AR11" s="1773"/>
      <c r="AS11" s="1771">
        <v>2098.0754321772529</v>
      </c>
      <c r="AT11" s="1771">
        <v>2776.5983592625234</v>
      </c>
      <c r="AU11" s="1771">
        <v>2924.1913445352234</v>
      </c>
      <c r="AV11" s="1771">
        <v>257.0521254675362</v>
      </c>
      <c r="AW11" s="1771">
        <v>252.75413848887425</v>
      </c>
      <c r="AX11" s="1771">
        <v>1.716482733518119</v>
      </c>
      <c r="AY11" s="1771">
        <v>734.1768530090751</v>
      </c>
      <c r="AZ11" s="1771">
        <v>30.589037459673662</v>
      </c>
      <c r="BA11" s="1771">
        <v>0</v>
      </c>
      <c r="BB11" s="1771">
        <v>0</v>
      </c>
      <c r="BC11" s="1773">
        <v>9075.1537731336757</v>
      </c>
      <c r="BD11" s="1773"/>
      <c r="BE11" s="1772">
        <v>1291.8567502519522</v>
      </c>
      <c r="BF11" s="1772"/>
      <c r="BG11" s="1771">
        <v>0</v>
      </c>
      <c r="BH11" s="1771">
        <v>37428.410724823902</v>
      </c>
      <c r="BI11" s="1773">
        <v>37428.410724823902</v>
      </c>
      <c r="BJ11" s="1773"/>
      <c r="BK11" s="1771">
        <v>0</v>
      </c>
      <c r="BL11" s="1771">
        <v>0</v>
      </c>
      <c r="BM11" s="1771">
        <v>0</v>
      </c>
      <c r="BN11" s="1771">
        <v>0</v>
      </c>
      <c r="BO11" s="1773"/>
      <c r="BP11" s="1773">
        <v>1201.40728309816</v>
      </c>
      <c r="BQ11" s="1773">
        <v>349.92610505079</v>
      </c>
      <c r="BR11" s="1773">
        <v>2094.8831811759301</v>
      </c>
      <c r="BS11" s="1773">
        <v>136.689908337357</v>
      </c>
      <c r="BT11" s="1773">
        <v>3782.9064776622367</v>
      </c>
      <c r="BU11" s="1773"/>
      <c r="BV11" s="1771">
        <v>60000</v>
      </c>
      <c r="BW11" s="1771">
        <v>0</v>
      </c>
      <c r="BX11" s="1771">
        <v>0</v>
      </c>
      <c r="BY11" s="1771">
        <v>0</v>
      </c>
      <c r="BZ11" s="1771">
        <v>0</v>
      </c>
      <c r="CA11" s="1771">
        <v>0</v>
      </c>
      <c r="CB11" s="1773">
        <v>60000</v>
      </c>
      <c r="CC11" s="1773"/>
      <c r="CD11" s="1773">
        <v>101211.31720248614</v>
      </c>
      <c r="CE11" s="1772"/>
      <c r="CF11" s="1771">
        <v>0</v>
      </c>
      <c r="CG11" s="1771">
        <v>157.12789455556626</v>
      </c>
      <c r="CH11" s="1771">
        <v>0</v>
      </c>
      <c r="CI11" s="1771">
        <v>898.8</v>
      </c>
      <c r="CJ11" s="1771">
        <v>0</v>
      </c>
      <c r="CK11" s="1771">
        <v>0</v>
      </c>
      <c r="CL11" s="1771">
        <v>0</v>
      </c>
      <c r="CM11" s="1771">
        <v>2550.8000000000002</v>
      </c>
      <c r="CN11" s="1771">
        <v>3606.7278945555663</v>
      </c>
      <c r="CO11" s="1312"/>
      <c r="CP11" s="1774"/>
    </row>
    <row r="12" spans="1:94">
      <c r="A12" s="612">
        <v>1975</v>
      </c>
      <c r="B12" s="1771">
        <v>0</v>
      </c>
      <c r="C12" s="1771">
        <v>0</v>
      </c>
      <c r="D12" s="1771">
        <v>0</v>
      </c>
      <c r="E12" s="1771"/>
      <c r="F12" s="1771">
        <v>0</v>
      </c>
      <c r="G12" s="1771">
        <v>0</v>
      </c>
      <c r="H12" s="1771">
        <v>0</v>
      </c>
      <c r="I12" s="1771">
        <v>0</v>
      </c>
      <c r="J12" s="1771"/>
      <c r="K12" s="1771">
        <v>0</v>
      </c>
      <c r="L12" s="1771">
        <v>0</v>
      </c>
      <c r="M12" s="1771">
        <v>0</v>
      </c>
      <c r="N12" s="1771">
        <v>0</v>
      </c>
      <c r="O12" s="1771">
        <v>0</v>
      </c>
      <c r="P12" s="1771">
        <v>575.28399669161058</v>
      </c>
      <c r="Q12" s="1771">
        <v>575.28399669161058</v>
      </c>
      <c r="R12" s="1772"/>
      <c r="S12" s="1773">
        <v>59.864109397690633</v>
      </c>
      <c r="T12" s="1773">
        <v>174.39526178626201</v>
      </c>
      <c r="U12" s="1773">
        <v>52.730839755827994</v>
      </c>
      <c r="V12" s="1773">
        <v>33.542679059707638</v>
      </c>
      <c r="W12" s="1773">
        <v>100.49360049568899</v>
      </c>
      <c r="X12" s="1773">
        <v>283.81111517077102</v>
      </c>
      <c r="Y12" s="1773">
        <v>11.944567782543722</v>
      </c>
      <c r="Z12" s="1773">
        <v>137.4562072608777</v>
      </c>
      <c r="AA12" s="1773">
        <v>854.23838070936972</v>
      </c>
      <c r="AB12" s="1773"/>
      <c r="AC12" s="1773">
        <v>45.562941430712442</v>
      </c>
      <c r="AD12" s="1771">
        <v>0</v>
      </c>
      <c r="AE12" s="1771">
        <v>0</v>
      </c>
      <c r="AF12" s="1771">
        <v>0</v>
      </c>
      <c r="AG12" s="1773">
        <v>179.41239827691311</v>
      </c>
      <c r="AH12" s="1773">
        <v>224.97533970762552</v>
      </c>
      <c r="AI12" s="1773"/>
      <c r="AJ12" s="1771">
        <v>0</v>
      </c>
      <c r="AK12" s="1771">
        <v>0</v>
      </c>
      <c r="AL12" s="1771">
        <v>0</v>
      </c>
      <c r="AM12" s="1771">
        <v>0</v>
      </c>
      <c r="AN12" s="1771">
        <v>0</v>
      </c>
      <c r="AO12" s="1771">
        <v>0</v>
      </c>
      <c r="AP12" s="1771">
        <v>0</v>
      </c>
      <c r="AQ12" s="1771">
        <v>0</v>
      </c>
      <c r="AR12" s="1773"/>
      <c r="AS12" s="1771">
        <v>2112.8654906115335</v>
      </c>
      <c r="AT12" s="1771">
        <v>2796.1715601838096</v>
      </c>
      <c r="AU12" s="1771">
        <v>2944.8049793909599</v>
      </c>
      <c r="AV12" s="1771">
        <v>258.86417469036877</v>
      </c>
      <c r="AW12" s="1771">
        <v>254.5358897168926</v>
      </c>
      <c r="AX12" s="1771">
        <v>1.7285828132105929</v>
      </c>
      <c r="AY12" s="1771">
        <v>739.35231924378161</v>
      </c>
      <c r="AZ12" s="1771">
        <v>30.804670150728764</v>
      </c>
      <c r="BA12" s="1771">
        <v>0</v>
      </c>
      <c r="BB12" s="1771">
        <v>0</v>
      </c>
      <c r="BC12" s="1773">
        <v>9139.1276668012852</v>
      </c>
      <c r="BD12" s="1773"/>
      <c r="BE12" s="1772">
        <v>1310.1995438660774</v>
      </c>
      <c r="BF12" s="1772"/>
      <c r="BG12" s="1771">
        <v>0</v>
      </c>
      <c r="BH12" s="1771">
        <v>38003.137671012002</v>
      </c>
      <c r="BI12" s="1773">
        <v>38003.137671012002</v>
      </c>
      <c r="BJ12" s="1773"/>
      <c r="BK12" s="1771">
        <v>0</v>
      </c>
      <c r="BL12" s="1771">
        <v>0</v>
      </c>
      <c r="BM12" s="1771">
        <v>0</v>
      </c>
      <c r="BN12" s="1771">
        <v>0</v>
      </c>
      <c r="BO12" s="1773"/>
      <c r="BP12" s="1773">
        <v>1220.7198429457899</v>
      </c>
      <c r="BQ12" s="1773">
        <v>355.551149064686</v>
      </c>
      <c r="BR12" s="1773">
        <v>2128.5583198066201</v>
      </c>
      <c r="BS12" s="1773">
        <v>138.88719153387999</v>
      </c>
      <c r="BT12" s="1773">
        <v>3843.7165033509759</v>
      </c>
      <c r="BU12" s="1773"/>
      <c r="BV12" s="1771">
        <v>60000</v>
      </c>
      <c r="BW12" s="1771">
        <v>0</v>
      </c>
      <c r="BX12" s="1771">
        <v>0</v>
      </c>
      <c r="BY12" s="1771">
        <v>0</v>
      </c>
      <c r="BZ12" s="1771">
        <v>0</v>
      </c>
      <c r="CA12" s="1771">
        <v>0</v>
      </c>
      <c r="CB12" s="1773">
        <v>60000</v>
      </c>
      <c r="CC12" s="1773"/>
      <c r="CD12" s="1773">
        <v>101846.85417436298</v>
      </c>
      <c r="CE12" s="1772"/>
      <c r="CF12" s="1771">
        <v>0</v>
      </c>
      <c r="CG12" s="1771">
        <v>158.71504500562247</v>
      </c>
      <c r="CH12" s="1771">
        <v>0</v>
      </c>
      <c r="CI12" s="1771">
        <v>963</v>
      </c>
      <c r="CJ12" s="1771">
        <v>0</v>
      </c>
      <c r="CK12" s="1771">
        <v>0</v>
      </c>
      <c r="CL12" s="1771">
        <v>0</v>
      </c>
      <c r="CM12" s="1771">
        <v>2733</v>
      </c>
      <c r="CN12" s="1771">
        <v>3854.7150450056224</v>
      </c>
      <c r="CO12" s="1312"/>
      <c r="CP12" s="1774"/>
    </row>
    <row r="13" spans="1:94">
      <c r="A13" s="612">
        <v>1976</v>
      </c>
      <c r="B13" s="1771">
        <v>0</v>
      </c>
      <c r="C13" s="1771">
        <v>0</v>
      </c>
      <c r="D13" s="1771">
        <v>0</v>
      </c>
      <c r="E13" s="1771"/>
      <c r="F13" s="1771">
        <v>0</v>
      </c>
      <c r="G13" s="1771">
        <v>0</v>
      </c>
      <c r="H13" s="1771">
        <v>0</v>
      </c>
      <c r="I13" s="1771">
        <v>0</v>
      </c>
      <c r="J13" s="1771"/>
      <c r="K13" s="1771">
        <v>0</v>
      </c>
      <c r="L13" s="1771">
        <v>0</v>
      </c>
      <c r="M13" s="1771">
        <v>0</v>
      </c>
      <c r="N13" s="1771">
        <v>0</v>
      </c>
      <c r="O13" s="1771">
        <v>0</v>
      </c>
      <c r="P13" s="1771">
        <v>663.59433899463738</v>
      </c>
      <c r="Q13" s="1771">
        <v>663.59433899463738</v>
      </c>
      <c r="R13" s="1772"/>
      <c r="S13" s="1773">
        <v>60.468797371404683</v>
      </c>
      <c r="T13" s="1773">
        <v>185.42261273090398</v>
      </c>
      <c r="U13" s="1773">
        <v>56.065114410383501</v>
      </c>
      <c r="V13" s="1773">
        <v>33.891715127347474</v>
      </c>
      <c r="W13" s="1773">
        <v>106.614028622239</v>
      </c>
      <c r="X13" s="1773">
        <v>301.09624624539498</v>
      </c>
      <c r="Y13" s="1773">
        <v>12.90013320514722</v>
      </c>
      <c r="Z13" s="1773">
        <v>138.14694197073138</v>
      </c>
      <c r="AA13" s="1773">
        <v>894.60558968355224</v>
      </c>
      <c r="AB13" s="1773"/>
      <c r="AC13" s="1773">
        <v>51.313714029663061</v>
      </c>
      <c r="AD13" s="1771">
        <v>0</v>
      </c>
      <c r="AE13" s="1771">
        <v>0</v>
      </c>
      <c r="AF13" s="1771">
        <v>0</v>
      </c>
      <c r="AG13" s="1773">
        <v>200.67460259776161</v>
      </c>
      <c r="AH13" s="1773">
        <v>251.98831662742467</v>
      </c>
      <c r="AI13" s="1773"/>
      <c r="AJ13" s="1771">
        <v>0</v>
      </c>
      <c r="AK13" s="1771">
        <v>0</v>
      </c>
      <c r="AL13" s="1771">
        <v>0</v>
      </c>
      <c r="AM13" s="1771">
        <v>0</v>
      </c>
      <c r="AN13" s="1771">
        <v>0</v>
      </c>
      <c r="AO13" s="1771">
        <v>0</v>
      </c>
      <c r="AP13" s="1771">
        <v>0</v>
      </c>
      <c r="AQ13" s="1771">
        <v>0</v>
      </c>
      <c r="AR13" s="1773"/>
      <c r="AS13" s="1771">
        <v>2127.7598092764692</v>
      </c>
      <c r="AT13" s="1771">
        <v>2815.8827393593256</v>
      </c>
      <c r="AU13" s="1771">
        <v>2965.5639268791147</v>
      </c>
      <c r="AV13" s="1771">
        <v>260.68899767408737</v>
      </c>
      <c r="AW13" s="1771">
        <v>256.33020112476595</v>
      </c>
      <c r="AX13" s="1771">
        <v>1.7407681905444039</v>
      </c>
      <c r="AY13" s="1771">
        <v>744.56426912767529</v>
      </c>
      <c r="AZ13" s="1771">
        <v>31.021822911106504</v>
      </c>
      <c r="BA13" s="1771">
        <v>0</v>
      </c>
      <c r="BB13" s="1771">
        <v>0</v>
      </c>
      <c r="BC13" s="1773">
        <v>9203.5525345430888</v>
      </c>
      <c r="BD13" s="1773"/>
      <c r="BE13" s="1772">
        <v>1328.8027828256365</v>
      </c>
      <c r="BF13" s="1772"/>
      <c r="BG13" s="1771">
        <v>0</v>
      </c>
      <c r="BH13" s="1771">
        <v>38577.864617200095</v>
      </c>
      <c r="BI13" s="1773">
        <v>38577.864617200095</v>
      </c>
      <c r="BJ13" s="1773"/>
      <c r="BK13" s="1771">
        <v>0</v>
      </c>
      <c r="BL13" s="1771">
        <v>0</v>
      </c>
      <c r="BM13" s="1771">
        <v>0</v>
      </c>
      <c r="BN13" s="1771">
        <v>0</v>
      </c>
      <c r="BO13" s="1773"/>
      <c r="BP13" s="1773">
        <v>1240.03240279342</v>
      </c>
      <c r="BQ13" s="1773">
        <v>361.17619307858104</v>
      </c>
      <c r="BR13" s="1773">
        <v>2162.2334584373198</v>
      </c>
      <c r="BS13" s="1773">
        <v>141.084474730404</v>
      </c>
      <c r="BT13" s="1773">
        <v>3904.5265290397251</v>
      </c>
      <c r="BU13" s="1773"/>
      <c r="BV13" s="1771">
        <v>60000</v>
      </c>
      <c r="BW13" s="1771">
        <v>0</v>
      </c>
      <c r="BX13" s="1771">
        <v>0</v>
      </c>
      <c r="BY13" s="1771">
        <v>0</v>
      </c>
      <c r="BZ13" s="1771">
        <v>0</v>
      </c>
      <c r="CA13" s="1771">
        <v>0</v>
      </c>
      <c r="CB13" s="1773">
        <v>60000</v>
      </c>
      <c r="CC13" s="1773"/>
      <c r="CD13" s="1773">
        <v>102482.39114623982</v>
      </c>
      <c r="CE13" s="1772"/>
      <c r="CF13" s="1771">
        <v>0</v>
      </c>
      <c r="CG13" s="1771">
        <v>160.31822727840654</v>
      </c>
      <c r="CH13" s="1771">
        <v>0</v>
      </c>
      <c r="CI13" s="1771">
        <v>1027.2</v>
      </c>
      <c r="CJ13" s="1771">
        <v>0</v>
      </c>
      <c r="CK13" s="1771">
        <v>0</v>
      </c>
      <c r="CL13" s="1771">
        <v>0</v>
      </c>
      <c r="CM13" s="1771">
        <v>2915.2</v>
      </c>
      <c r="CN13" s="1771">
        <v>4102.7182272784066</v>
      </c>
      <c r="CO13" s="1312"/>
      <c r="CP13" s="1774"/>
    </row>
    <row r="14" spans="1:94">
      <c r="A14" s="612">
        <v>1977</v>
      </c>
      <c r="B14" s="1771">
        <v>0</v>
      </c>
      <c r="C14" s="1771">
        <v>0</v>
      </c>
      <c r="D14" s="1771">
        <v>0</v>
      </c>
      <c r="E14" s="1771"/>
      <c r="F14" s="1771">
        <v>0</v>
      </c>
      <c r="G14" s="1771">
        <v>0</v>
      </c>
      <c r="H14" s="1771">
        <v>0</v>
      </c>
      <c r="I14" s="1771">
        <v>0</v>
      </c>
      <c r="J14" s="1771"/>
      <c r="K14" s="1771">
        <v>0</v>
      </c>
      <c r="L14" s="1771">
        <v>0</v>
      </c>
      <c r="M14" s="1771">
        <v>0</v>
      </c>
      <c r="N14" s="1771">
        <v>0</v>
      </c>
      <c r="O14" s="1771">
        <v>0</v>
      </c>
      <c r="P14" s="1771">
        <v>749.3251302725505</v>
      </c>
      <c r="Q14" s="1771">
        <v>749.3251302725505</v>
      </c>
      <c r="R14" s="1772"/>
      <c r="S14" s="1773">
        <v>61.079593304449176</v>
      </c>
      <c r="T14" s="1773">
        <v>196.336567004427</v>
      </c>
      <c r="U14" s="1773">
        <v>59.365102250976001</v>
      </c>
      <c r="V14" s="1773">
        <v>34.246649526002116</v>
      </c>
      <c r="W14" s="1773">
        <v>112.623701153098</v>
      </c>
      <c r="X14" s="1773">
        <v>318.06858365756403</v>
      </c>
      <c r="Y14" s="1773">
        <v>14.190146525661943</v>
      </c>
      <c r="Z14" s="1773">
        <v>138.84114770927775</v>
      </c>
      <c r="AA14" s="1773">
        <v>934.75149113145596</v>
      </c>
      <c r="AB14" s="1773"/>
      <c r="AC14" s="1773">
        <v>57.311052125725944</v>
      </c>
      <c r="AD14" s="1771">
        <v>0</v>
      </c>
      <c r="AE14" s="1771">
        <v>0</v>
      </c>
      <c r="AF14" s="1771">
        <v>0</v>
      </c>
      <c r="AG14" s="1773">
        <v>222.49206667097064</v>
      </c>
      <c r="AH14" s="1773">
        <v>279.80311879669659</v>
      </c>
      <c r="AI14" s="1773"/>
      <c r="AJ14" s="1771">
        <v>0</v>
      </c>
      <c r="AK14" s="1771">
        <v>0</v>
      </c>
      <c r="AL14" s="1771">
        <v>0</v>
      </c>
      <c r="AM14" s="1771">
        <v>0</v>
      </c>
      <c r="AN14" s="1771">
        <v>0</v>
      </c>
      <c r="AO14" s="1771">
        <v>0</v>
      </c>
      <c r="AP14" s="1771">
        <v>0</v>
      </c>
      <c r="AQ14" s="1771">
        <v>0</v>
      </c>
      <c r="AR14" s="1773"/>
      <c r="AS14" s="1771">
        <v>2142.7591231384386</v>
      </c>
      <c r="AT14" s="1771">
        <v>2835.7328694454432</v>
      </c>
      <c r="AU14" s="1771">
        <v>2986.4692113586243</v>
      </c>
      <c r="AV14" s="1771">
        <v>262.52668446534472</v>
      </c>
      <c r="AW14" s="1771">
        <v>258.13716125354074</v>
      </c>
      <c r="AX14" s="1771">
        <v>1.7530394668120886</v>
      </c>
      <c r="AY14" s="1771">
        <v>749.8129598466013</v>
      </c>
      <c r="AZ14" s="1771">
        <v>31.240506456300615</v>
      </c>
      <c r="BA14" s="1771">
        <v>0</v>
      </c>
      <c r="BB14" s="1771">
        <v>0</v>
      </c>
      <c r="BC14" s="1773">
        <v>9268.4315554311052</v>
      </c>
      <c r="BD14" s="1773"/>
      <c r="BE14" s="1772">
        <v>1347.6701651375624</v>
      </c>
      <c r="BF14" s="1772"/>
      <c r="BG14" s="1771">
        <v>0</v>
      </c>
      <c r="BH14" s="1771">
        <v>39152.591563388196</v>
      </c>
      <c r="BI14" s="1773">
        <v>39152.591563388196</v>
      </c>
      <c r="BJ14" s="1773"/>
      <c r="BK14" s="1771">
        <v>0</v>
      </c>
      <c r="BL14" s="1771">
        <v>0</v>
      </c>
      <c r="BM14" s="1771">
        <v>0</v>
      </c>
      <c r="BN14" s="1771">
        <v>0</v>
      </c>
      <c r="BO14" s="1773"/>
      <c r="BP14" s="1773">
        <v>1259.3449626410502</v>
      </c>
      <c r="BQ14" s="1773">
        <v>366.80123709247698</v>
      </c>
      <c r="BR14" s="1773">
        <v>2195.9085970680098</v>
      </c>
      <c r="BS14" s="1773">
        <v>143.28175792692701</v>
      </c>
      <c r="BT14" s="1773">
        <v>3965.3365547284643</v>
      </c>
      <c r="BU14" s="1773"/>
      <c r="BV14" s="1771">
        <v>60000</v>
      </c>
      <c r="BW14" s="1771">
        <v>0</v>
      </c>
      <c r="BX14" s="1771">
        <v>0</v>
      </c>
      <c r="BY14" s="1771">
        <v>0</v>
      </c>
      <c r="BZ14" s="1771">
        <v>0</v>
      </c>
      <c r="CA14" s="1771">
        <v>0</v>
      </c>
      <c r="CB14" s="1773">
        <v>60000</v>
      </c>
      <c r="CC14" s="1773"/>
      <c r="CD14" s="1773">
        <v>103117.92811811666</v>
      </c>
      <c r="CE14" s="1772"/>
      <c r="CF14" s="1771">
        <v>0</v>
      </c>
      <c r="CG14" s="1771">
        <v>161.93760331152177</v>
      </c>
      <c r="CH14" s="1771">
        <v>0</v>
      </c>
      <c r="CI14" s="1771">
        <v>1091.4000000000001</v>
      </c>
      <c r="CJ14" s="1771">
        <v>0</v>
      </c>
      <c r="CK14" s="1771">
        <v>0</v>
      </c>
      <c r="CL14" s="1771">
        <v>0</v>
      </c>
      <c r="CM14" s="1771">
        <v>3097.4</v>
      </c>
      <c r="CN14" s="1771">
        <v>4350.7376033115215</v>
      </c>
      <c r="CO14" s="1312"/>
      <c r="CP14" s="1774"/>
    </row>
    <row r="15" spans="1:94">
      <c r="A15" s="612">
        <v>1978</v>
      </c>
      <c r="B15" s="1771">
        <v>0</v>
      </c>
      <c r="C15" s="1771">
        <v>0</v>
      </c>
      <c r="D15" s="1771">
        <v>0</v>
      </c>
      <c r="E15" s="1771"/>
      <c r="F15" s="1771">
        <v>0</v>
      </c>
      <c r="G15" s="1771">
        <v>0</v>
      </c>
      <c r="H15" s="1771">
        <v>0</v>
      </c>
      <c r="I15" s="1771">
        <v>0</v>
      </c>
      <c r="J15" s="1771"/>
      <c r="K15" s="1771">
        <v>0</v>
      </c>
      <c r="L15" s="1771">
        <v>0</v>
      </c>
      <c r="M15" s="1771">
        <v>0</v>
      </c>
      <c r="N15" s="1771">
        <v>0</v>
      </c>
      <c r="O15" s="1771">
        <v>0</v>
      </c>
      <c r="P15" s="1771">
        <v>832.09093838522108</v>
      </c>
      <c r="Q15" s="1771">
        <v>832.09093838522108</v>
      </c>
      <c r="R15" s="1772"/>
      <c r="S15" s="1773">
        <v>61.696558893383006</v>
      </c>
      <c r="T15" s="1773">
        <v>207.12999571960398</v>
      </c>
      <c r="U15" s="1773">
        <v>62.628647774799497</v>
      </c>
      <c r="V15" s="1773">
        <v>34.607581931068999</v>
      </c>
      <c r="W15" s="1773">
        <v>118.515675331617</v>
      </c>
      <c r="X15" s="1773">
        <v>334.70851981779202</v>
      </c>
      <c r="Y15" s="1773">
        <v>15.892964108741378</v>
      </c>
      <c r="Z15" s="1773">
        <v>139.53884191887212</v>
      </c>
      <c r="AA15" s="1773">
        <v>974.71878549587791</v>
      </c>
      <c r="AB15" s="1773"/>
      <c r="AC15" s="1773">
        <v>63.520040929723251</v>
      </c>
      <c r="AD15" s="1771">
        <v>0</v>
      </c>
      <c r="AE15" s="1771">
        <v>0</v>
      </c>
      <c r="AF15" s="1771">
        <v>0</v>
      </c>
      <c r="AG15" s="1773">
        <v>244.73157299116082</v>
      </c>
      <c r="AH15" s="1773">
        <v>308.2516139208841</v>
      </c>
      <c r="AI15" s="1773"/>
      <c r="AJ15" s="1771">
        <v>0</v>
      </c>
      <c r="AK15" s="1771">
        <v>0</v>
      </c>
      <c r="AL15" s="1771">
        <v>0</v>
      </c>
      <c r="AM15" s="1771">
        <v>0</v>
      </c>
      <c r="AN15" s="1771">
        <v>0</v>
      </c>
      <c r="AO15" s="1771">
        <v>0</v>
      </c>
      <c r="AP15" s="1771">
        <v>0</v>
      </c>
      <c r="AQ15" s="1771">
        <v>0</v>
      </c>
      <c r="AR15" s="1773"/>
      <c r="AS15" s="1771">
        <v>2157.8641723448527</v>
      </c>
      <c r="AT15" s="1771">
        <v>2855.7229299551304</v>
      </c>
      <c r="AU15" s="1771">
        <v>3007.5218644094903</v>
      </c>
      <c r="AV15" s="1771">
        <v>264.37732574556367</v>
      </c>
      <c r="AW15" s="1771">
        <v>259.95685926841963</v>
      </c>
      <c r="AX15" s="1771">
        <v>1.7653972475449022</v>
      </c>
      <c r="AY15" s="1771">
        <v>755.09865039939734</v>
      </c>
      <c r="AZ15" s="1771">
        <v>31.460731577342013</v>
      </c>
      <c r="BA15" s="1771">
        <v>0</v>
      </c>
      <c r="BB15" s="1771">
        <v>0</v>
      </c>
      <c r="BC15" s="1773">
        <v>9333.7679309477426</v>
      </c>
      <c r="BD15" s="1773"/>
      <c r="BE15" s="1772">
        <v>1366.8054413159862</v>
      </c>
      <c r="BF15" s="1772"/>
      <c r="BG15" s="1771">
        <v>0</v>
      </c>
      <c r="BH15" s="1771">
        <v>39727.318509576296</v>
      </c>
      <c r="BI15" s="1773">
        <v>39727.318509576296</v>
      </c>
      <c r="BJ15" s="1773"/>
      <c r="BK15" s="1771">
        <v>0</v>
      </c>
      <c r="BL15" s="1771">
        <v>0</v>
      </c>
      <c r="BM15" s="1771">
        <v>0</v>
      </c>
      <c r="BN15" s="1771">
        <v>0</v>
      </c>
      <c r="BO15" s="1773"/>
      <c r="BP15" s="1773">
        <v>1278.6575224886899</v>
      </c>
      <c r="BQ15" s="1773">
        <v>372.42628110637202</v>
      </c>
      <c r="BR15" s="1773">
        <v>2229.5837356986999</v>
      </c>
      <c r="BS15" s="1773">
        <v>145.47904112345</v>
      </c>
      <c r="BT15" s="1773">
        <v>4026.1465804172117</v>
      </c>
      <c r="BU15" s="1773"/>
      <c r="BV15" s="1771">
        <v>60000</v>
      </c>
      <c r="BW15" s="1771">
        <v>0</v>
      </c>
      <c r="BX15" s="1771">
        <v>0</v>
      </c>
      <c r="BY15" s="1771">
        <v>0</v>
      </c>
      <c r="BZ15" s="1771">
        <v>0</v>
      </c>
      <c r="CA15" s="1771">
        <v>0</v>
      </c>
      <c r="CB15" s="1773">
        <v>60000</v>
      </c>
      <c r="CC15" s="1773"/>
      <c r="CD15" s="1773">
        <v>103753.46508999351</v>
      </c>
      <c r="CE15" s="1772"/>
      <c r="CF15" s="1771">
        <v>0</v>
      </c>
      <c r="CG15" s="1771">
        <v>163.5733366783048</v>
      </c>
      <c r="CH15" s="1771">
        <v>0</v>
      </c>
      <c r="CI15" s="1771">
        <v>1155.5999999999999</v>
      </c>
      <c r="CJ15" s="1771">
        <v>0</v>
      </c>
      <c r="CK15" s="1771">
        <v>0</v>
      </c>
      <c r="CL15" s="1771">
        <v>0</v>
      </c>
      <c r="CM15" s="1771">
        <v>3279.6</v>
      </c>
      <c r="CN15" s="1771">
        <v>4598.773336678305</v>
      </c>
      <c r="CO15" s="1312"/>
      <c r="CP15" s="1774"/>
    </row>
    <row r="16" spans="1:94">
      <c r="A16" s="612">
        <v>1979</v>
      </c>
      <c r="B16" s="1771">
        <v>0</v>
      </c>
      <c r="C16" s="1771">
        <v>0</v>
      </c>
      <c r="D16" s="1771">
        <v>0</v>
      </c>
      <c r="E16" s="1771"/>
      <c r="F16" s="1771">
        <v>0</v>
      </c>
      <c r="G16" s="1771">
        <v>0</v>
      </c>
      <c r="H16" s="1771">
        <v>0</v>
      </c>
      <c r="I16" s="1771">
        <v>0</v>
      </c>
      <c r="J16" s="1771"/>
      <c r="K16" s="1771">
        <v>0</v>
      </c>
      <c r="L16" s="1771">
        <v>0</v>
      </c>
      <c r="M16" s="1771">
        <v>0</v>
      </c>
      <c r="N16" s="1771">
        <v>0</v>
      </c>
      <c r="O16" s="1771">
        <v>0</v>
      </c>
      <c r="P16" s="1771">
        <v>911.52601091981899</v>
      </c>
      <c r="Q16" s="1771">
        <v>911.52601091981899</v>
      </c>
      <c r="R16" s="1772"/>
      <c r="S16" s="1773">
        <v>62.319756457962633</v>
      </c>
      <c r="T16" s="1773">
        <v>217.79576998920598</v>
      </c>
      <c r="U16" s="1773">
        <v>65.853595479048209</v>
      </c>
      <c r="V16" s="1773">
        <v>34.974613702351668</v>
      </c>
      <c r="W16" s="1773">
        <v>124.28300840114599</v>
      </c>
      <c r="X16" s="1773">
        <v>350.99644713659603</v>
      </c>
      <c r="Y16" s="1773">
        <v>18.117979083965171</v>
      </c>
      <c r="Z16" s="1773">
        <v>140.24004212951974</v>
      </c>
      <c r="AA16" s="1773">
        <v>1014.5812123797954</v>
      </c>
      <c r="AB16" s="1773"/>
      <c r="AC16" s="1773">
        <v>69.904159101152246</v>
      </c>
      <c r="AD16" s="1771">
        <v>0</v>
      </c>
      <c r="AE16" s="1771">
        <v>0</v>
      </c>
      <c r="AF16" s="1771">
        <v>0</v>
      </c>
      <c r="AG16" s="1773">
        <v>267.27748690110758</v>
      </c>
      <c r="AH16" s="1773">
        <v>337.18164600225981</v>
      </c>
      <c r="AI16" s="1773"/>
      <c r="AJ16" s="1771">
        <v>0</v>
      </c>
      <c r="AK16" s="1771">
        <v>0</v>
      </c>
      <c r="AL16" s="1771">
        <v>0</v>
      </c>
      <c r="AM16" s="1771">
        <v>0</v>
      </c>
      <c r="AN16" s="1771">
        <v>0</v>
      </c>
      <c r="AO16" s="1771">
        <v>0</v>
      </c>
      <c r="AP16" s="1771">
        <v>0</v>
      </c>
      <c r="AQ16" s="1771">
        <v>0</v>
      </c>
      <c r="AR16" s="1773"/>
      <c r="AS16" s="1771">
        <v>2173.0757022606781</v>
      </c>
      <c r="AT16" s="1771">
        <v>2875.8539073062739</v>
      </c>
      <c r="AU16" s="1771">
        <v>3028.7229248836757</v>
      </c>
      <c r="AV16" s="1771">
        <v>266.24101283541165</v>
      </c>
      <c r="AW16" s="1771">
        <v>261.78938496316175</v>
      </c>
      <c r="AX16" s="1771">
        <v>1.7778421425427011</v>
      </c>
      <c r="AY16" s="1771">
        <v>760.42160161067216</v>
      </c>
      <c r="AZ16" s="1771">
        <v>31.682509141331334</v>
      </c>
      <c r="BA16" s="1771">
        <v>0</v>
      </c>
      <c r="BB16" s="1771">
        <v>0</v>
      </c>
      <c r="BC16" s="1773">
        <v>9399.5648851437472</v>
      </c>
      <c r="BD16" s="1773"/>
      <c r="BE16" s="1772">
        <v>1386.2124151277751</v>
      </c>
      <c r="BF16" s="1772"/>
      <c r="BG16" s="1771">
        <v>0</v>
      </c>
      <c r="BH16" s="1771">
        <v>40302.045455764397</v>
      </c>
      <c r="BI16" s="1773">
        <v>40302.045455764397</v>
      </c>
      <c r="BJ16" s="1773"/>
      <c r="BK16" s="1771">
        <v>0</v>
      </c>
      <c r="BL16" s="1771">
        <v>0</v>
      </c>
      <c r="BM16" s="1771">
        <v>0</v>
      </c>
      <c r="BN16" s="1771">
        <v>0</v>
      </c>
      <c r="BO16" s="1773"/>
      <c r="BP16" s="1773">
        <v>1297.97008233632</v>
      </c>
      <c r="BQ16" s="1773">
        <v>378.05132512026796</v>
      </c>
      <c r="BR16" s="1773">
        <v>2263.25887432939</v>
      </c>
      <c r="BS16" s="1773">
        <v>147.67632431997399</v>
      </c>
      <c r="BT16" s="1773">
        <v>4086.9566061059518</v>
      </c>
      <c r="BU16" s="1773"/>
      <c r="BV16" s="1771">
        <v>60000</v>
      </c>
      <c r="BW16" s="1771">
        <v>0</v>
      </c>
      <c r="BX16" s="1771">
        <v>0</v>
      </c>
      <c r="BY16" s="1771">
        <v>0</v>
      </c>
      <c r="BZ16" s="1771">
        <v>0</v>
      </c>
      <c r="CA16" s="1771">
        <v>0</v>
      </c>
      <c r="CB16" s="1773">
        <v>60000</v>
      </c>
      <c r="CC16" s="1773"/>
      <c r="CD16" s="1773">
        <v>104389.00206187036</v>
      </c>
      <c r="CE16" s="1772"/>
      <c r="CF16" s="1771">
        <v>0</v>
      </c>
      <c r="CG16" s="1771">
        <v>165.22559260434832</v>
      </c>
      <c r="CH16" s="1771">
        <v>0</v>
      </c>
      <c r="CI16" s="1771">
        <v>1219.8</v>
      </c>
      <c r="CJ16" s="1771">
        <v>0</v>
      </c>
      <c r="CK16" s="1771">
        <v>0</v>
      </c>
      <c r="CL16" s="1771">
        <v>0</v>
      </c>
      <c r="CM16" s="1771">
        <v>3461.8</v>
      </c>
      <c r="CN16" s="1771">
        <v>4846.8255926043485</v>
      </c>
      <c r="CO16" s="1312"/>
      <c r="CP16" s="1774"/>
    </row>
    <row r="17" spans="1:94" s="1311" customFormat="1" ht="30" customHeight="1">
      <c r="A17" s="612">
        <v>1980</v>
      </c>
      <c r="B17" s="1775">
        <v>0</v>
      </c>
      <c r="C17" s="1775">
        <v>0</v>
      </c>
      <c r="D17" s="1775">
        <v>0</v>
      </c>
      <c r="E17" s="1775"/>
      <c r="F17" s="1775">
        <v>0</v>
      </c>
      <c r="G17" s="1775">
        <v>0</v>
      </c>
      <c r="H17" s="1775">
        <v>0</v>
      </c>
      <c r="I17" s="1775">
        <v>0</v>
      </c>
      <c r="J17" s="1775"/>
      <c r="K17" s="1775">
        <v>0</v>
      </c>
      <c r="L17" s="1775">
        <v>0</v>
      </c>
      <c r="M17" s="1775">
        <v>0</v>
      </c>
      <c r="N17" s="1775">
        <v>0</v>
      </c>
      <c r="O17" s="1775">
        <v>0</v>
      </c>
      <c r="P17" s="1775">
        <v>987.2630588922857</v>
      </c>
      <c r="Q17" s="1775">
        <v>987.2630588922857</v>
      </c>
      <c r="R17" s="1776"/>
      <c r="S17" s="1777">
        <v>62.949248947436999</v>
      </c>
      <c r="T17" s="1777">
        <v>228.326760926004</v>
      </c>
      <c r="U17" s="1777">
        <v>69.037789860916305</v>
      </c>
      <c r="V17" s="1777">
        <v>35.347847912524443</v>
      </c>
      <c r="W17" s="1777">
        <v>129.91875760503399</v>
      </c>
      <c r="X17" s="1777">
        <v>366.91275802448996</v>
      </c>
      <c r="Y17" s="1777">
        <v>21.016855737399599</v>
      </c>
      <c r="Z17" s="1777">
        <v>140.9447659593163</v>
      </c>
      <c r="AA17" s="1777">
        <v>1054.4547849731216</v>
      </c>
      <c r="AB17" s="1777"/>
      <c r="AC17" s="1777">
        <v>76.427480318519429</v>
      </c>
      <c r="AD17" s="1775">
        <v>3.9099092342736987E-2</v>
      </c>
      <c r="AE17" s="1777">
        <v>1.5324328018223234</v>
      </c>
      <c r="AF17" s="1775">
        <v>0.27552619589977217</v>
      </c>
      <c r="AG17" s="1777">
        <v>290.03541461849056</v>
      </c>
      <c r="AH17" s="1777">
        <v>368.30995302707481</v>
      </c>
      <c r="AI17" s="1777"/>
      <c r="AJ17" s="1775">
        <v>0</v>
      </c>
      <c r="AK17" s="1775">
        <v>0.2</v>
      </c>
      <c r="AL17" s="1775">
        <v>0</v>
      </c>
      <c r="AM17" s="1775">
        <v>5.2135886258121431</v>
      </c>
      <c r="AN17" s="1775">
        <v>0</v>
      </c>
      <c r="AO17" s="1775">
        <v>0.9</v>
      </c>
      <c r="AP17" s="1775">
        <v>3</v>
      </c>
      <c r="AQ17" s="1775">
        <v>9.3135886258121428</v>
      </c>
      <c r="AR17" s="1777"/>
      <c r="AS17" s="1775">
        <v>2188.3944635052139</v>
      </c>
      <c r="AT17" s="1775">
        <v>2896.1267948703662</v>
      </c>
      <c r="AU17" s="1775">
        <v>3050.0734389563704</v>
      </c>
      <c r="AV17" s="1775">
        <v>268.11783769930673</v>
      </c>
      <c r="AW17" s="1775">
        <v>263.63482876451326</v>
      </c>
      <c r="AX17" s="1775">
        <v>1.7903747659040297</v>
      </c>
      <c r="AY17" s="1775">
        <v>765.78207614367784</v>
      </c>
      <c r="AZ17" s="1775">
        <v>31.905850091975154</v>
      </c>
      <c r="BA17" s="1775">
        <v>0</v>
      </c>
      <c r="BB17" s="1775">
        <v>0</v>
      </c>
      <c r="BC17" s="1777">
        <v>9465.8256647973285</v>
      </c>
      <c r="BD17" s="1777"/>
      <c r="BE17" s="1776">
        <v>1405.8949443486563</v>
      </c>
      <c r="BF17" s="1776"/>
      <c r="BG17" s="1775">
        <v>0</v>
      </c>
      <c r="BH17" s="1775">
        <v>40876.772401952498</v>
      </c>
      <c r="BI17" s="1777">
        <v>40876.772401952498</v>
      </c>
      <c r="BJ17" s="1777"/>
      <c r="BK17" s="1775">
        <v>0</v>
      </c>
      <c r="BL17" s="1775">
        <v>0</v>
      </c>
      <c r="BM17" s="1775">
        <v>0</v>
      </c>
      <c r="BN17" s="1775">
        <v>0</v>
      </c>
      <c r="BO17" s="1777"/>
      <c r="BP17" s="1777">
        <v>1317.28264218395</v>
      </c>
      <c r="BQ17" s="1777">
        <v>383.67636913416402</v>
      </c>
      <c r="BR17" s="1777">
        <v>2296.9340129600801</v>
      </c>
      <c r="BS17" s="1777">
        <v>149.873607516497</v>
      </c>
      <c r="BT17" s="1777">
        <v>4147.7666317946905</v>
      </c>
      <c r="BU17" s="1777"/>
      <c r="BV17" s="1775">
        <v>60000</v>
      </c>
      <c r="BW17" s="1775">
        <v>0</v>
      </c>
      <c r="BX17" s="1775">
        <v>0</v>
      </c>
      <c r="BY17" s="1775">
        <v>0</v>
      </c>
      <c r="BZ17" s="1775">
        <v>0</v>
      </c>
      <c r="CA17" s="1775">
        <v>0</v>
      </c>
      <c r="CB17" s="1777">
        <v>60000</v>
      </c>
      <c r="CC17" s="1777"/>
      <c r="CD17" s="1777">
        <v>105024.53903374719</v>
      </c>
      <c r="CE17" s="1776"/>
      <c r="CF17" s="1775">
        <v>0</v>
      </c>
      <c r="CG17" s="1775">
        <v>166.89453798419018</v>
      </c>
      <c r="CH17" s="1775">
        <v>0</v>
      </c>
      <c r="CI17" s="1775">
        <v>1284</v>
      </c>
      <c r="CJ17" s="1775">
        <v>0</v>
      </c>
      <c r="CK17" s="1775">
        <v>0</v>
      </c>
      <c r="CL17" s="1775">
        <v>0</v>
      </c>
      <c r="CM17" s="1775">
        <v>3644</v>
      </c>
      <c r="CN17" s="1775">
        <v>5094.8945379841907</v>
      </c>
      <c r="CO17" s="1778"/>
      <c r="CP17" s="1779"/>
    </row>
    <row r="18" spans="1:94">
      <c r="A18" s="612">
        <v>1981</v>
      </c>
      <c r="B18" s="1771">
        <v>0</v>
      </c>
      <c r="C18" s="1771">
        <v>0</v>
      </c>
      <c r="D18" s="1771">
        <v>0</v>
      </c>
      <c r="E18" s="1771"/>
      <c r="F18" s="1771">
        <v>0</v>
      </c>
      <c r="G18" s="1771">
        <v>0</v>
      </c>
      <c r="H18" s="1771">
        <v>0</v>
      </c>
      <c r="I18" s="1771">
        <v>0</v>
      </c>
      <c r="J18" s="1771"/>
      <c r="K18" s="1771">
        <v>0</v>
      </c>
      <c r="L18" s="1771">
        <v>0</v>
      </c>
      <c r="M18" s="1771">
        <v>0</v>
      </c>
      <c r="N18" s="1771">
        <v>0</v>
      </c>
      <c r="O18" s="1771">
        <v>0</v>
      </c>
      <c r="P18" s="1771">
        <v>1058.9362056288301</v>
      </c>
      <c r="Q18" s="1771">
        <v>1058.9362056288301</v>
      </c>
      <c r="R18" s="1772"/>
      <c r="S18" s="1773">
        <v>63.585099946906062</v>
      </c>
      <c r="T18" s="1773">
        <v>238.71583964276999</v>
      </c>
      <c r="U18" s="1773">
        <v>72.179075417597815</v>
      </c>
      <c r="V18" s="1773">
        <v>35.727389376078037</v>
      </c>
      <c r="W18" s="1773">
        <v>135.41598018663399</v>
      </c>
      <c r="X18" s="1773">
        <v>382.43784489198902</v>
      </c>
      <c r="Y18" s="1773">
        <v>24.799889770131525</v>
      </c>
      <c r="Z18" s="1773">
        <v>141.65303111489075</v>
      </c>
      <c r="AA18" s="1773">
        <v>1094.5141503469972</v>
      </c>
      <c r="AB18" s="1773"/>
      <c r="AC18" s="1773">
        <v>83.056769406580344</v>
      </c>
      <c r="AD18" s="1771">
        <v>7.8198184685473973E-2</v>
      </c>
      <c r="AE18" s="1773">
        <v>3.0648656036446469</v>
      </c>
      <c r="AF18" s="1773">
        <v>0.55105239179954446</v>
      </c>
      <c r="AG18" s="1773">
        <v>312.93289291533404</v>
      </c>
      <c r="AH18" s="1773">
        <v>399.68377850204399</v>
      </c>
      <c r="AI18" s="1773"/>
      <c r="AJ18" s="1771">
        <v>1</v>
      </c>
      <c r="AK18" s="1771">
        <v>0.39997542672200725</v>
      </c>
      <c r="AL18" s="1771">
        <v>0.05</v>
      </c>
      <c r="AM18" s="1771">
        <v>10.376004165927371</v>
      </c>
      <c r="AN18" s="1771">
        <v>1</v>
      </c>
      <c r="AO18" s="1771">
        <v>1.7973182130884511</v>
      </c>
      <c r="AP18" s="1771">
        <v>5.9705540141140636</v>
      </c>
      <c r="AQ18" s="1771">
        <v>20.593851819851896</v>
      </c>
      <c r="AR18" s="1773"/>
      <c r="AS18" s="1771">
        <v>2203.8212119891373</v>
      </c>
      <c r="AT18" s="1771">
        <v>2916.5425930215174</v>
      </c>
      <c r="AU18" s="1771">
        <v>3071.5744601776128</v>
      </c>
      <c r="AV18" s="1771">
        <v>270.00789294995639</v>
      </c>
      <c r="AW18" s="1771">
        <v>265.49328173667004</v>
      </c>
      <c r="AX18" s="1771">
        <v>1.8029957360564244</v>
      </c>
      <c r="AY18" s="1771">
        <v>771.18033851327061</v>
      </c>
      <c r="AZ18" s="1771">
        <v>32.130765450126034</v>
      </c>
      <c r="BA18" s="1771">
        <v>0</v>
      </c>
      <c r="BB18" s="1771">
        <v>0</v>
      </c>
      <c r="BC18" s="1773">
        <v>9532.5535395743464</v>
      </c>
      <c r="BD18" s="1773"/>
      <c r="BE18" s="1772">
        <v>1425.8569415300774</v>
      </c>
      <c r="BF18" s="1772"/>
      <c r="BG18" s="1771">
        <v>857.14285714285711</v>
      </c>
      <c r="BH18" s="1771">
        <v>41451.4993481407</v>
      </c>
      <c r="BI18" s="1773">
        <v>42308.642205283555</v>
      </c>
      <c r="BJ18" s="1773"/>
      <c r="BK18" s="1771">
        <v>0</v>
      </c>
      <c r="BL18" s="1771">
        <v>0</v>
      </c>
      <c r="BM18" s="1771">
        <v>0</v>
      </c>
      <c r="BN18" s="1771">
        <v>0</v>
      </c>
      <c r="BO18" s="1773"/>
      <c r="BP18" s="1773">
        <v>1336.5952020315801</v>
      </c>
      <c r="BQ18" s="1773">
        <v>389.301413148059</v>
      </c>
      <c r="BR18" s="1773">
        <v>2330.6091515907797</v>
      </c>
      <c r="BS18" s="1773">
        <v>152.07089071302102</v>
      </c>
      <c r="BT18" s="1773">
        <v>4208.5766574834397</v>
      </c>
      <c r="BU18" s="1773"/>
      <c r="BV18" s="1771">
        <v>60000</v>
      </c>
      <c r="BW18" s="1771">
        <v>0</v>
      </c>
      <c r="BX18" s="1771">
        <v>0</v>
      </c>
      <c r="BY18" s="1771">
        <v>0</v>
      </c>
      <c r="BZ18" s="1771">
        <v>0</v>
      </c>
      <c r="CA18" s="1771">
        <v>0</v>
      </c>
      <c r="CB18" s="1773">
        <v>60000</v>
      </c>
      <c r="CC18" s="1773"/>
      <c r="CD18" s="1773">
        <v>106517.218862767</v>
      </c>
      <c r="CE18" s="1772"/>
      <c r="CF18" s="1771">
        <v>47.8</v>
      </c>
      <c r="CG18" s="1771">
        <v>168.5803413981719</v>
      </c>
      <c r="CH18" s="1771">
        <v>0</v>
      </c>
      <c r="CI18" s="1771">
        <v>1234</v>
      </c>
      <c r="CJ18" s="1771">
        <v>0</v>
      </c>
      <c r="CK18" s="1771">
        <v>38</v>
      </c>
      <c r="CL18" s="1771">
        <v>0</v>
      </c>
      <c r="CM18" s="1771">
        <v>3659</v>
      </c>
      <c r="CN18" s="1771">
        <v>5147.3803413981723</v>
      </c>
      <c r="CO18" s="1312"/>
      <c r="CP18" s="1774"/>
    </row>
    <row r="19" spans="1:94">
      <c r="A19" s="612">
        <v>1982</v>
      </c>
      <c r="B19" s="1771">
        <v>0</v>
      </c>
      <c r="C19" s="1771">
        <v>0</v>
      </c>
      <c r="D19" s="1771">
        <v>0</v>
      </c>
      <c r="E19" s="1771"/>
      <c r="F19" s="1771">
        <v>0</v>
      </c>
      <c r="G19" s="1771">
        <v>0</v>
      </c>
      <c r="H19" s="1771">
        <v>0</v>
      </c>
      <c r="I19" s="1771">
        <v>0</v>
      </c>
      <c r="J19" s="1771"/>
      <c r="K19" s="1771">
        <v>6.8131883356914016E-2</v>
      </c>
      <c r="L19" s="1771">
        <v>2.0702639184655283</v>
      </c>
      <c r="M19" s="1771">
        <v>0</v>
      </c>
      <c r="N19" s="1771">
        <v>0</v>
      </c>
      <c r="O19" s="1771">
        <v>0</v>
      </c>
      <c r="P19" s="1771">
        <v>1126.1799399240656</v>
      </c>
      <c r="Q19" s="1771">
        <v>1128.3183357258879</v>
      </c>
      <c r="R19" s="1772"/>
      <c r="S19" s="1773">
        <v>64.227373683743494</v>
      </c>
      <c r="T19" s="1773">
        <v>248.955877252275</v>
      </c>
      <c r="U19" s="1773">
        <v>75.275296646287003</v>
      </c>
      <c r="V19" s="1773">
        <v>36.113344678754387</v>
      </c>
      <c r="W19" s="1773">
        <v>140.76773338929399</v>
      </c>
      <c r="X19" s="1773">
        <v>397.55210014960898</v>
      </c>
      <c r="Y19" s="1773">
        <v>29.759867724157829</v>
      </c>
      <c r="Z19" s="1773">
        <v>142.36485539185006</v>
      </c>
      <c r="AA19" s="1773">
        <v>1135.0164489159708</v>
      </c>
      <c r="AB19" s="1773"/>
      <c r="AC19" s="1773">
        <v>89.763113405176156</v>
      </c>
      <c r="AD19" s="1771">
        <v>0.11729727702821095</v>
      </c>
      <c r="AE19" s="1773">
        <v>4.5972984054669688</v>
      </c>
      <c r="AF19" s="1773">
        <v>0.82657858769931658</v>
      </c>
      <c r="AG19" s="1773">
        <v>335.91760984164188</v>
      </c>
      <c r="AH19" s="1773">
        <v>431.22189751701251</v>
      </c>
      <c r="AI19" s="1773"/>
      <c r="AJ19" s="1771">
        <v>2.9970202367649454</v>
      </c>
      <c r="AK19" s="1771">
        <v>0.59988961465536783</v>
      </c>
      <c r="AL19" s="1771">
        <v>9.9851011838247294E-2</v>
      </c>
      <c r="AM19" s="1771">
        <v>15.470982962578761</v>
      </c>
      <c r="AN19" s="1771">
        <v>2.9772498680518207</v>
      </c>
      <c r="AO19" s="1771">
        <v>2.6917295142952531</v>
      </c>
      <c r="AP19" s="1771">
        <v>8.9023036182695243</v>
      </c>
      <c r="AQ19" s="1771">
        <v>33.739026826453916</v>
      </c>
      <c r="AR19" s="1773"/>
      <c r="AS19" s="1771">
        <v>2219.3567089518001</v>
      </c>
      <c r="AT19" s="1771">
        <v>2937.1023091858178</v>
      </c>
      <c r="AU19" s="1771">
        <v>3093.2270495242851</v>
      </c>
      <c r="AV19" s="1771">
        <v>271.91127185292692</v>
      </c>
      <c r="AW19" s="1771">
        <v>267.36483558577044</v>
      </c>
      <c r="AX19" s="1771">
        <v>1.8157056757869334</v>
      </c>
      <c r="AY19" s="1771">
        <v>776.61665509896341</v>
      </c>
      <c r="AZ19" s="1771">
        <v>32.357266314326317</v>
      </c>
      <c r="BA19" s="1771">
        <v>0</v>
      </c>
      <c r="BB19" s="1771">
        <v>0</v>
      </c>
      <c r="BC19" s="1773">
        <v>9599.7518021896758</v>
      </c>
      <c r="BD19" s="1773"/>
      <c r="BE19" s="1772">
        <v>1446.1023747769548</v>
      </c>
      <c r="BF19" s="1772"/>
      <c r="BG19" s="1771">
        <v>1714.2857142857142</v>
      </c>
      <c r="BH19" s="1771">
        <v>42026.226294328801</v>
      </c>
      <c r="BI19" s="1773">
        <v>43740.512008614518</v>
      </c>
      <c r="BJ19" s="1773"/>
      <c r="BK19" s="1771">
        <v>0</v>
      </c>
      <c r="BL19" s="1771">
        <v>0</v>
      </c>
      <c r="BM19" s="1771">
        <v>0</v>
      </c>
      <c r="BN19" s="1771">
        <v>0</v>
      </c>
      <c r="BO19" s="1773"/>
      <c r="BP19" s="1773">
        <v>1355.9077618792098</v>
      </c>
      <c r="BQ19" s="1773">
        <v>394.926457161955</v>
      </c>
      <c r="BR19" s="1773">
        <v>2364.2842902214697</v>
      </c>
      <c r="BS19" s="1773">
        <v>154.268173909544</v>
      </c>
      <c r="BT19" s="1773">
        <v>4269.3866831721789</v>
      </c>
      <c r="BU19" s="1773"/>
      <c r="BV19" s="1771">
        <v>60000</v>
      </c>
      <c r="BW19" s="1771">
        <v>0</v>
      </c>
      <c r="BX19" s="1771">
        <v>0</v>
      </c>
      <c r="BY19" s="1771">
        <v>0</v>
      </c>
      <c r="BZ19" s="1771">
        <v>0</v>
      </c>
      <c r="CA19" s="1771">
        <v>0</v>
      </c>
      <c r="CB19" s="1773">
        <v>60000</v>
      </c>
      <c r="CC19" s="1773"/>
      <c r="CD19" s="1773">
        <v>108009.8986917867</v>
      </c>
      <c r="CE19" s="1772"/>
      <c r="CF19" s="1771">
        <v>95.6</v>
      </c>
      <c r="CG19" s="1771">
        <v>170.28317312946658</v>
      </c>
      <c r="CH19" s="1771">
        <v>0</v>
      </c>
      <c r="CI19" s="1771">
        <v>1184</v>
      </c>
      <c r="CJ19" s="1771">
        <v>0</v>
      </c>
      <c r="CK19" s="1771">
        <v>118</v>
      </c>
      <c r="CL19" s="1771">
        <v>0</v>
      </c>
      <c r="CM19" s="1771">
        <v>3674</v>
      </c>
      <c r="CN19" s="1771">
        <v>5241.8831731294667</v>
      </c>
      <c r="CO19" s="1312"/>
      <c r="CP19" s="1774"/>
    </row>
    <row r="20" spans="1:94">
      <c r="A20" s="612">
        <v>1983</v>
      </c>
      <c r="B20" s="1771">
        <v>0</v>
      </c>
      <c r="C20" s="1771">
        <v>0</v>
      </c>
      <c r="D20" s="1771">
        <v>0</v>
      </c>
      <c r="E20" s="1771"/>
      <c r="F20" s="1771">
        <v>0</v>
      </c>
      <c r="G20" s="1771">
        <v>0</v>
      </c>
      <c r="H20" s="1771">
        <v>0</v>
      </c>
      <c r="I20" s="1771">
        <v>0</v>
      </c>
      <c r="J20" s="1771"/>
      <c r="K20" s="1771">
        <v>6.7146634036399444</v>
      </c>
      <c r="L20" s="1771">
        <v>209.4811848335836</v>
      </c>
      <c r="M20" s="1771">
        <v>13.505845093898197</v>
      </c>
      <c r="N20" s="1771">
        <v>0</v>
      </c>
      <c r="O20" s="1771">
        <v>0</v>
      </c>
      <c r="P20" s="1771">
        <v>1188.6279938889893</v>
      </c>
      <c r="Q20" s="1771">
        <v>1418.3296872201113</v>
      </c>
      <c r="R20" s="1772"/>
      <c r="S20" s="1773">
        <v>64.876135034084342</v>
      </c>
      <c r="T20" s="1773">
        <v>259.03974486728998</v>
      </c>
      <c r="U20" s="1773">
        <v>78.324298044177993</v>
      </c>
      <c r="V20" s="1773">
        <v>36.5058222074789</v>
      </c>
      <c r="W20" s="1773">
        <v>145.96707445636602</v>
      </c>
      <c r="X20" s="1773">
        <v>412.23591620786499</v>
      </c>
      <c r="Y20" s="1773">
        <v>35.711841268989396</v>
      </c>
      <c r="Z20" s="1773">
        <v>143.08025667522617</v>
      </c>
      <c r="AA20" s="1773">
        <v>1175.7410887614781</v>
      </c>
      <c r="AB20" s="1773"/>
      <c r="AC20" s="1773">
        <v>96.52285929970013</v>
      </c>
      <c r="AD20" s="1771">
        <v>0.15639636937094795</v>
      </c>
      <c r="AE20" s="1773">
        <v>6.1297312072892938</v>
      </c>
      <c r="AF20" s="1773">
        <v>1.1021047835990887</v>
      </c>
      <c r="AG20" s="1773">
        <v>358.95405276021546</v>
      </c>
      <c r="AH20" s="1773">
        <v>462.86514442017489</v>
      </c>
      <c r="AI20" s="1773"/>
      <c r="AJ20" s="1771">
        <v>5.987830808204115</v>
      </c>
      <c r="AK20" s="1771">
        <v>0.79961963504904188</v>
      </c>
      <c r="AL20" s="1771">
        <v>0.14954052857195849</v>
      </c>
      <c r="AM20" s="1771">
        <v>26.337588154164006</v>
      </c>
      <c r="AN20" s="1771">
        <v>5.8997004444040844</v>
      </c>
      <c r="AO20" s="1771">
        <v>3.5807274889057124</v>
      </c>
      <c r="AP20" s="1771">
        <v>11.758932561451081</v>
      </c>
      <c r="AQ20" s="1771">
        <v>54.513939620750001</v>
      </c>
      <c r="AR20" s="1773"/>
      <c r="AS20" s="1771">
        <v>2235.0017209987914</v>
      </c>
      <c r="AT20" s="1771">
        <v>2957.8069578910549</v>
      </c>
      <c r="AU20" s="1771">
        <v>3115.0322754524518</v>
      </c>
      <c r="AV20" s="1771">
        <v>273.82806833124562</v>
      </c>
      <c r="AW20" s="1771">
        <v>269.24958266442138</v>
      </c>
      <c r="AX20" s="1771">
        <v>1.8285052122728429</v>
      </c>
      <c r="AY20" s="1771">
        <v>782.09129415806979</v>
      </c>
      <c r="AZ20" s="1771">
        <v>32.585363861355823</v>
      </c>
      <c r="BA20" s="1771">
        <v>0</v>
      </c>
      <c r="BB20" s="1771">
        <v>0</v>
      </c>
      <c r="BC20" s="1773">
        <v>9667.4237685696626</v>
      </c>
      <c r="BD20" s="1773"/>
      <c r="BE20" s="1772">
        <v>1466.6352685364652</v>
      </c>
      <c r="BF20" s="1772"/>
      <c r="BG20" s="1771">
        <v>2571.4285714285716</v>
      </c>
      <c r="BH20" s="1771">
        <v>42600.953240516901</v>
      </c>
      <c r="BI20" s="1773">
        <v>45172.381811945474</v>
      </c>
      <c r="BJ20" s="1773"/>
      <c r="BK20" s="1771">
        <v>0</v>
      </c>
      <c r="BL20" s="1771">
        <v>0</v>
      </c>
      <c r="BM20" s="1771">
        <v>0</v>
      </c>
      <c r="BN20" s="1771">
        <v>0</v>
      </c>
      <c r="BO20" s="1773"/>
      <c r="BP20" s="1773">
        <v>1375.22032172684</v>
      </c>
      <c r="BQ20" s="1773">
        <v>400.55150117584998</v>
      </c>
      <c r="BR20" s="1773">
        <v>2397.9594288521598</v>
      </c>
      <c r="BS20" s="1773">
        <v>156.46545710606802</v>
      </c>
      <c r="BT20" s="1773">
        <v>4330.1967088609181</v>
      </c>
      <c r="BU20" s="1773"/>
      <c r="BV20" s="1771">
        <v>60000</v>
      </c>
      <c r="BW20" s="1771">
        <v>0</v>
      </c>
      <c r="BX20" s="1771">
        <v>0</v>
      </c>
      <c r="BY20" s="1771">
        <v>0</v>
      </c>
      <c r="BZ20" s="1771">
        <v>0</v>
      </c>
      <c r="CA20" s="1771">
        <v>0</v>
      </c>
      <c r="CB20" s="1773">
        <v>60000</v>
      </c>
      <c r="CC20" s="1773"/>
      <c r="CD20" s="1773">
        <v>109502.57852080639</v>
      </c>
      <c r="CE20" s="1772"/>
      <c r="CF20" s="1771">
        <v>143.4</v>
      </c>
      <c r="CG20" s="1771">
        <v>172.00320518127933</v>
      </c>
      <c r="CH20" s="1771">
        <v>0</v>
      </c>
      <c r="CI20" s="1771">
        <v>1134</v>
      </c>
      <c r="CJ20" s="1771">
        <v>0</v>
      </c>
      <c r="CK20" s="1771">
        <v>198</v>
      </c>
      <c r="CL20" s="1771">
        <v>0</v>
      </c>
      <c r="CM20" s="1771">
        <v>3689</v>
      </c>
      <c r="CN20" s="1771">
        <v>5336.4032051812792</v>
      </c>
      <c r="CO20" s="1312"/>
      <c r="CP20" s="1774"/>
    </row>
    <row r="21" spans="1:94">
      <c r="A21" s="612">
        <v>1984</v>
      </c>
      <c r="B21" s="1771">
        <v>683.38281938400291</v>
      </c>
      <c r="C21" s="1771">
        <v>0</v>
      </c>
      <c r="D21" s="1771">
        <v>683.38281938400291</v>
      </c>
      <c r="E21" s="1771"/>
      <c r="F21" s="1771">
        <v>683.38281938400291</v>
      </c>
      <c r="G21" s="1771">
        <v>0</v>
      </c>
      <c r="H21" s="1771">
        <v>0</v>
      </c>
      <c r="I21" s="1771">
        <v>683.38281938400291</v>
      </c>
      <c r="J21" s="1771"/>
      <c r="K21" s="1771">
        <v>19.980063431207228</v>
      </c>
      <c r="L21" s="1771">
        <v>612.2127643097665</v>
      </c>
      <c r="M21" s="1771">
        <v>40.871898180912162</v>
      </c>
      <c r="N21" s="1771">
        <v>0</v>
      </c>
      <c r="O21" s="1771">
        <v>0</v>
      </c>
      <c r="P21" s="1771">
        <v>1245.9153058029947</v>
      </c>
      <c r="Q21" s="1771">
        <v>1918.9800317248807</v>
      </c>
      <c r="R21" s="1772"/>
      <c r="S21" s="1773">
        <v>65.531449529378122</v>
      </c>
      <c r="T21" s="1773">
        <v>268.96031360058799</v>
      </c>
      <c r="U21" s="1773">
        <v>81.323924108464908</v>
      </c>
      <c r="V21" s="1773">
        <v>36.904932180798447</v>
      </c>
      <c r="W21" s="1773">
        <v>151.00706063119901</v>
      </c>
      <c r="X21" s="1773">
        <v>426.46968547727204</v>
      </c>
      <c r="Y21" s="1773">
        <v>42.854209522787272</v>
      </c>
      <c r="Z21" s="1773">
        <v>143.79925293992579</v>
      </c>
      <c r="AA21" s="1773">
        <v>1216.8508279904136</v>
      </c>
      <c r="AB21" s="1773"/>
      <c r="AC21" s="1773">
        <v>103.31781135324105</v>
      </c>
      <c r="AD21" s="1771">
        <v>0.19549546171368493</v>
      </c>
      <c r="AE21" s="1773">
        <v>7.6621640091116161</v>
      </c>
      <c r="AF21" s="1773">
        <v>1.377630979498861</v>
      </c>
      <c r="AG21" s="1773">
        <v>382.01955157211711</v>
      </c>
      <c r="AH21" s="1773">
        <v>494.57265337568231</v>
      </c>
      <c r="AI21" s="1773"/>
      <c r="AJ21" s="1771">
        <v>9.9664169069882416</v>
      </c>
      <c r="AK21" s="1771">
        <v>0.99885355893552386</v>
      </c>
      <c r="AL21" s="1771">
        <v>0.19892930493920624</v>
      </c>
      <c r="AM21" s="1771">
        <v>42.822058812750726</v>
      </c>
      <c r="AN21" s="1771">
        <v>9.7070813505346383</v>
      </c>
      <c r="AO21" s="1771">
        <v>4.4602523701523511</v>
      </c>
      <c r="AP21" s="1771">
        <v>14.485298902273476</v>
      </c>
      <c r="AQ21" s="1771">
        <v>82.638891206574144</v>
      </c>
      <c r="AR21" s="1773"/>
      <c r="AS21" s="1771">
        <v>2250.7570201397702</v>
      </c>
      <c r="AT21" s="1771">
        <v>2978.6575608167732</v>
      </c>
      <c r="AU21" s="1771">
        <v>3136.991213950103</v>
      </c>
      <c r="AV21" s="1771">
        <v>275.75837697003578</v>
      </c>
      <c r="AW21" s="1771">
        <v>271.14761597625517</v>
      </c>
      <c r="AX21" s="1771">
        <v>1.8413949771126314</v>
      </c>
      <c r="AY21" s="1771">
        <v>787.60452583894244</v>
      </c>
      <c r="AZ21" s="1771">
        <v>32.815069346783297</v>
      </c>
      <c r="BA21" s="1771">
        <v>0</v>
      </c>
      <c r="BB21" s="1771">
        <v>0</v>
      </c>
      <c r="BC21" s="1773">
        <v>9735.5727780157777</v>
      </c>
      <c r="BD21" s="1773"/>
      <c r="BE21" s="1772">
        <v>1487.459704398038</v>
      </c>
      <c r="BF21" s="1772"/>
      <c r="BG21" s="1771">
        <v>3428.5714285714284</v>
      </c>
      <c r="BH21" s="1771">
        <v>43175.680186705002</v>
      </c>
      <c r="BI21" s="1773">
        <v>46604.251615276429</v>
      </c>
      <c r="BJ21" s="1773"/>
      <c r="BK21" s="1771">
        <v>0</v>
      </c>
      <c r="BL21" s="1771">
        <v>0</v>
      </c>
      <c r="BM21" s="1771">
        <v>0</v>
      </c>
      <c r="BN21" s="1771">
        <v>0</v>
      </c>
      <c r="BO21" s="1773"/>
      <c r="BP21" s="1773">
        <v>1394.5328815744701</v>
      </c>
      <c r="BQ21" s="1773">
        <v>406.17654518974604</v>
      </c>
      <c r="BR21" s="1773">
        <v>2431.6345674828499</v>
      </c>
      <c r="BS21" s="1773">
        <v>158.662740302591</v>
      </c>
      <c r="BT21" s="1773">
        <v>4391.0067345496573</v>
      </c>
      <c r="BU21" s="1773"/>
      <c r="BV21" s="1771">
        <v>60000</v>
      </c>
      <c r="BW21" s="1771">
        <v>0</v>
      </c>
      <c r="BX21" s="1771">
        <v>0</v>
      </c>
      <c r="BY21" s="1771">
        <v>0</v>
      </c>
      <c r="BZ21" s="1771">
        <v>0</v>
      </c>
      <c r="CA21" s="1771">
        <v>0</v>
      </c>
      <c r="CB21" s="1773">
        <v>60000</v>
      </c>
      <c r="CC21" s="1773"/>
      <c r="CD21" s="1773">
        <v>110995.25834982609</v>
      </c>
      <c r="CE21" s="1772"/>
      <c r="CF21" s="1771">
        <v>191.2</v>
      </c>
      <c r="CG21" s="1771">
        <v>173.74061129422157</v>
      </c>
      <c r="CH21" s="1771">
        <v>0</v>
      </c>
      <c r="CI21" s="1771">
        <v>1084</v>
      </c>
      <c r="CJ21" s="1771">
        <v>0</v>
      </c>
      <c r="CK21" s="1771">
        <v>278</v>
      </c>
      <c r="CL21" s="1771">
        <v>0</v>
      </c>
      <c r="CM21" s="1771">
        <v>3704</v>
      </c>
      <c r="CN21" s="1771">
        <v>5430.9406112942215</v>
      </c>
      <c r="CO21" s="1312"/>
      <c r="CP21" s="1774"/>
    </row>
    <row r="22" spans="1:94">
      <c r="A22" s="612">
        <v>1985</v>
      </c>
      <c r="B22" s="1771">
        <v>1377.9543696656881</v>
      </c>
      <c r="C22" s="1771">
        <v>0</v>
      </c>
      <c r="D22" s="1771">
        <v>1377.9543696656881</v>
      </c>
      <c r="E22" s="1771"/>
      <c r="F22" s="1771">
        <v>1377.9543696656883</v>
      </c>
      <c r="G22" s="1771">
        <v>0</v>
      </c>
      <c r="H22" s="1771">
        <v>0</v>
      </c>
      <c r="I22" s="1771">
        <v>1377.9543696656883</v>
      </c>
      <c r="J22" s="1771"/>
      <c r="K22" s="1771">
        <v>39.716742351096009</v>
      </c>
      <c r="L22" s="1771">
        <v>1194.6517955396155</v>
      </c>
      <c r="M22" s="1771">
        <v>82.314150442674105</v>
      </c>
      <c r="N22" s="1771">
        <v>0</v>
      </c>
      <c r="O22" s="1771">
        <v>0</v>
      </c>
      <c r="P22" s="1771">
        <v>1297.675100745628</v>
      </c>
      <c r="Q22" s="1771">
        <v>2614.3577890790139</v>
      </c>
      <c r="R22" s="1772"/>
      <c r="S22" s="1773">
        <v>66.193383363008209</v>
      </c>
      <c r="T22" s="1773">
        <v>278.71045456493903</v>
      </c>
      <c r="U22" s="1773">
        <v>84.272019336341799</v>
      </c>
      <c r="V22" s="1773">
        <v>37.310786679833825</v>
      </c>
      <c r="W22" s="1773">
        <v>155.88074915714398</v>
      </c>
      <c r="X22" s="1773">
        <v>440.23380036834601</v>
      </c>
      <c r="Y22" s="1773">
        <v>51.425051427344719</v>
      </c>
      <c r="Z22" s="1773">
        <v>144.52186225118172</v>
      </c>
      <c r="AA22" s="1773">
        <v>1258.5481071481393</v>
      </c>
      <c r="AB22" s="1773"/>
      <c r="AC22" s="1773">
        <v>110.13480726681097</v>
      </c>
      <c r="AD22" s="1771">
        <v>0.23459455405642193</v>
      </c>
      <c r="AE22" s="1773">
        <v>9.1945968109339393</v>
      </c>
      <c r="AF22" s="1773">
        <v>1.6531571753986332</v>
      </c>
      <c r="AG22" s="1773">
        <v>405.10049803690322</v>
      </c>
      <c r="AH22" s="1773">
        <v>526.31765384410323</v>
      </c>
      <c r="AI22" s="1773"/>
      <c r="AJ22" s="1771">
        <v>14.922252873824185</v>
      </c>
      <c r="AK22" s="1771">
        <v>1.196890493209795</v>
      </c>
      <c r="AL22" s="1771">
        <v>0.24779179834179729</v>
      </c>
      <c r="AM22" s="1771">
        <v>64.722804546235309</v>
      </c>
      <c r="AN22" s="1771">
        <v>14.302606858081797</v>
      </c>
      <c r="AO22" s="1771">
        <v>5.3241991289749162</v>
      </c>
      <c r="AP22" s="1771">
        <v>17.009333140479107</v>
      </c>
      <c r="AQ22" s="1771">
        <v>117.72587883914689</v>
      </c>
      <c r="AR22" s="1773"/>
      <c r="AS22" s="1771">
        <v>2266.6233838265557</v>
      </c>
      <c r="AT22" s="1771">
        <v>2999.655146844686</v>
      </c>
      <c r="AU22" s="1771">
        <v>3159.1049485902336</v>
      </c>
      <c r="AV22" s="1771">
        <v>277.70229302118412</v>
      </c>
      <c r="AW22" s="1771">
        <v>273.05902918051873</v>
      </c>
      <c r="AX22" s="1771">
        <v>1.8543756063571315</v>
      </c>
      <c r="AY22" s="1771">
        <v>793.15662219430271</v>
      </c>
      <c r="AZ22" s="1771">
        <v>33.046394105521962</v>
      </c>
      <c r="BA22" s="1771">
        <v>0</v>
      </c>
      <c r="BB22" s="1771">
        <v>0</v>
      </c>
      <c r="BC22" s="1773">
        <v>9804.2021933693613</v>
      </c>
      <c r="BD22" s="1773"/>
      <c r="BE22" s="1772">
        <v>1508.5798219047037</v>
      </c>
      <c r="BF22" s="1772"/>
      <c r="BG22" s="1771">
        <v>4285.7142857142853</v>
      </c>
      <c r="BH22" s="1771">
        <v>43750.407132893197</v>
      </c>
      <c r="BI22" s="1773">
        <v>48036.121418607479</v>
      </c>
      <c r="BJ22" s="1773"/>
      <c r="BK22" s="1771">
        <v>0</v>
      </c>
      <c r="BL22" s="1771">
        <v>0</v>
      </c>
      <c r="BM22" s="1771">
        <v>0</v>
      </c>
      <c r="BN22" s="1771">
        <v>0</v>
      </c>
      <c r="BO22" s="1773"/>
      <c r="BP22" s="1773">
        <v>1413.8454414221101</v>
      </c>
      <c r="BQ22" s="1773">
        <v>411.80158920364198</v>
      </c>
      <c r="BR22" s="1773">
        <v>2465.30970611354</v>
      </c>
      <c r="BS22" s="1773">
        <v>160.86002349911499</v>
      </c>
      <c r="BT22" s="1773">
        <v>4451.8167602384074</v>
      </c>
      <c r="BU22" s="1773"/>
      <c r="BV22" s="1771">
        <v>60000</v>
      </c>
      <c r="BW22" s="1771">
        <v>0</v>
      </c>
      <c r="BX22" s="1771">
        <v>0</v>
      </c>
      <c r="BY22" s="1771">
        <v>0</v>
      </c>
      <c r="BZ22" s="1771">
        <v>0</v>
      </c>
      <c r="CA22" s="1771">
        <v>0</v>
      </c>
      <c r="CB22" s="1773">
        <v>60000</v>
      </c>
      <c r="CC22" s="1773"/>
      <c r="CD22" s="1773">
        <v>112487.93817884588</v>
      </c>
      <c r="CE22" s="1772"/>
      <c r="CF22" s="1771">
        <v>239</v>
      </c>
      <c r="CG22" s="1771">
        <v>175.49556696386017</v>
      </c>
      <c r="CH22" s="1771">
        <v>0</v>
      </c>
      <c r="CI22" s="1771">
        <v>1034</v>
      </c>
      <c r="CJ22" s="1771">
        <v>0</v>
      </c>
      <c r="CK22" s="1771">
        <v>358</v>
      </c>
      <c r="CL22" s="1771">
        <v>0</v>
      </c>
      <c r="CM22" s="1771">
        <v>3719</v>
      </c>
      <c r="CN22" s="1771">
        <v>5525.4955669638612</v>
      </c>
      <c r="CO22" s="1312"/>
      <c r="CP22" s="1774"/>
    </row>
    <row r="23" spans="1:94">
      <c r="A23" s="612">
        <v>1986</v>
      </c>
      <c r="B23" s="1771">
        <v>2076.4046799919033</v>
      </c>
      <c r="C23" s="1771">
        <v>0</v>
      </c>
      <c r="D23" s="1771">
        <v>2076.4046799919033</v>
      </c>
      <c r="E23" s="1771"/>
      <c r="F23" s="1771">
        <v>2076.4046799919033</v>
      </c>
      <c r="G23" s="1771">
        <v>0</v>
      </c>
      <c r="H23" s="1771">
        <v>0</v>
      </c>
      <c r="I23" s="1771">
        <v>2076.4046799919033</v>
      </c>
      <c r="J23" s="1771"/>
      <c r="K23" s="1771">
        <v>64.965534319961748</v>
      </c>
      <c r="L23" s="1771">
        <v>1916.5159544573323</v>
      </c>
      <c r="M23" s="1771">
        <v>138.26905949450534</v>
      </c>
      <c r="N23" s="1771">
        <v>0</v>
      </c>
      <c r="O23" s="1771">
        <v>0</v>
      </c>
      <c r="P23" s="1771">
        <v>1343.5409946376253</v>
      </c>
      <c r="Q23" s="1771">
        <v>3463.2915429094242</v>
      </c>
      <c r="R23" s="1772"/>
      <c r="S23" s="1773">
        <v>66.862003396977997</v>
      </c>
      <c r="T23" s="1773">
        <v>288.28303887311603</v>
      </c>
      <c r="U23" s="1773">
        <v>87.166428225002889</v>
      </c>
      <c r="V23" s="1773">
        <v>37.723499679755214</v>
      </c>
      <c r="W23" s="1773">
        <v>160.58119727755201</v>
      </c>
      <c r="X23" s="1773">
        <v>453.50865329160098</v>
      </c>
      <c r="Y23" s="1773">
        <v>61.710061712813655</v>
      </c>
      <c r="Z23" s="1773">
        <v>145.24810276500676</v>
      </c>
      <c r="AA23" s="1773">
        <v>1301.0829852218253</v>
      </c>
      <c r="AB23" s="1773"/>
      <c r="AC23" s="1773">
        <v>116.9648941659289</v>
      </c>
      <c r="AD23" s="1771">
        <v>0.27369364639915905</v>
      </c>
      <c r="AE23" s="1773">
        <v>10.727029612756262</v>
      </c>
      <c r="AF23" s="1773">
        <v>1.9286833712984048</v>
      </c>
      <c r="AG23" s="1773">
        <v>428.18921114806312</v>
      </c>
      <c r="AH23" s="1773">
        <v>558.08351194444583</v>
      </c>
      <c r="AI23" s="1773"/>
      <c r="AJ23" s="1771">
        <v>20.838029683796311</v>
      </c>
      <c r="AK23" s="1771">
        <v>1.3923404668201591</v>
      </c>
      <c r="AL23" s="1771">
        <v>0.29578884049860649</v>
      </c>
      <c r="AM23" s="1771">
        <v>91.754430027199206</v>
      </c>
      <c r="AN23" s="1771">
        <v>19.553554107239275</v>
      </c>
      <c r="AO23" s="1771">
        <v>6.1640726478329437</v>
      </c>
      <c r="AP23" s="1771">
        <v>19.251855527838334</v>
      </c>
      <c r="AQ23" s="1771">
        <v>159.25007130122484</v>
      </c>
      <c r="AR23" s="1773"/>
      <c r="AS23" s="1771">
        <v>2282.6015949914972</v>
      </c>
      <c r="AT23" s="1771">
        <v>3020.8007521094523</v>
      </c>
      <c r="AU23" s="1771">
        <v>3181.3745705843244</v>
      </c>
      <c r="AV23" s="1771">
        <v>279.65991240804038</v>
      </c>
      <c r="AW23" s="1771">
        <v>274.98391659669556</v>
      </c>
      <c r="AX23" s="1771">
        <v>1.867447740540918</v>
      </c>
      <c r="AY23" s="1771">
        <v>798.74785719466536</v>
      </c>
      <c r="AZ23" s="1771">
        <v>33.279349552388673</v>
      </c>
      <c r="BA23" s="1771">
        <v>0</v>
      </c>
      <c r="BB23" s="1771">
        <v>0</v>
      </c>
      <c r="BC23" s="1773">
        <v>9873.3154011776078</v>
      </c>
      <c r="BD23" s="1773"/>
      <c r="BE23" s="1772">
        <v>1529.9998193759673</v>
      </c>
      <c r="BF23" s="1772"/>
      <c r="BG23" s="1771">
        <v>5142.8571428571431</v>
      </c>
      <c r="BH23" s="1771">
        <v>44325.134079081297</v>
      </c>
      <c r="BI23" s="1773">
        <v>49467.991221938442</v>
      </c>
      <c r="BJ23" s="1773"/>
      <c r="BK23" s="1771">
        <v>0</v>
      </c>
      <c r="BL23" s="1771">
        <v>0</v>
      </c>
      <c r="BM23" s="1771">
        <v>1013.8583658379114</v>
      </c>
      <c r="BN23" s="1771">
        <v>1013.8583658379114</v>
      </c>
      <c r="BO23" s="1773"/>
      <c r="BP23" s="1773">
        <v>1433.15800126974</v>
      </c>
      <c r="BQ23" s="1773">
        <v>417.42663321753702</v>
      </c>
      <c r="BR23" s="1773">
        <v>2498.98484474424</v>
      </c>
      <c r="BS23" s="1773">
        <v>163.057306695638</v>
      </c>
      <c r="BT23" s="1773">
        <v>4512.6267859271547</v>
      </c>
      <c r="BU23" s="1773"/>
      <c r="BV23" s="1771">
        <v>60000</v>
      </c>
      <c r="BW23" s="1771">
        <v>0</v>
      </c>
      <c r="BX23" s="1771">
        <v>0</v>
      </c>
      <c r="BY23" s="1771">
        <v>0</v>
      </c>
      <c r="BZ23" s="1771">
        <v>0</v>
      </c>
      <c r="CA23" s="1771">
        <v>0</v>
      </c>
      <c r="CB23" s="1773">
        <v>60000</v>
      </c>
      <c r="CC23" s="1773"/>
      <c r="CD23" s="1773">
        <v>114994.47637370351</v>
      </c>
      <c r="CE23" s="1772"/>
      <c r="CF23" s="1771">
        <v>302</v>
      </c>
      <c r="CG23" s="1771">
        <v>177.5162155873544</v>
      </c>
      <c r="CH23" s="1771">
        <v>0</v>
      </c>
      <c r="CI23" s="1771">
        <v>984</v>
      </c>
      <c r="CJ23" s="1771">
        <v>0</v>
      </c>
      <c r="CK23" s="1771">
        <v>438</v>
      </c>
      <c r="CL23" s="1771">
        <v>0</v>
      </c>
      <c r="CM23" s="1771">
        <v>3734</v>
      </c>
      <c r="CN23" s="1771">
        <v>5635.5162155873541</v>
      </c>
      <c r="CO23" s="1312"/>
      <c r="CP23" s="1774"/>
    </row>
    <row r="24" spans="1:94">
      <c r="A24" s="612">
        <v>1987</v>
      </c>
      <c r="B24" s="1771">
        <v>2793.9006966906181</v>
      </c>
      <c r="C24" s="1771">
        <v>0</v>
      </c>
      <c r="D24" s="1771">
        <v>2793.9006966906181</v>
      </c>
      <c r="E24" s="1771"/>
      <c r="F24" s="1771">
        <v>2793.9006966906177</v>
      </c>
      <c r="G24" s="1771">
        <v>0</v>
      </c>
      <c r="H24" s="1771">
        <v>0</v>
      </c>
      <c r="I24" s="1771">
        <v>2793.9006966906177</v>
      </c>
      <c r="J24" s="1771"/>
      <c r="K24" s="1771">
        <v>93.371494567401712</v>
      </c>
      <c r="L24" s="1771">
        <v>2696.0490591985899</v>
      </c>
      <c r="M24" s="1771">
        <v>209.12819000888709</v>
      </c>
      <c r="N24" s="1771">
        <v>0</v>
      </c>
      <c r="O24" s="1771">
        <v>0</v>
      </c>
      <c r="P24" s="1771">
        <v>1383.1479751935049</v>
      </c>
      <c r="Q24" s="1771">
        <v>4381.6967189683837</v>
      </c>
      <c r="R24" s="1772"/>
      <c r="S24" s="1773">
        <v>67.537377168664634</v>
      </c>
      <c r="T24" s="1773">
        <v>297.67093763788898</v>
      </c>
      <c r="U24" s="1773">
        <v>90.0049952716424</v>
      </c>
      <c r="V24" s="1773">
        <v>38.143187081789584</v>
      </c>
      <c r="W24" s="1773">
        <v>165.101462235772</v>
      </c>
      <c r="X24" s="1773">
        <v>466.274636657553</v>
      </c>
      <c r="Y24" s="1773">
        <v>71.583671586863844</v>
      </c>
      <c r="Z24" s="1773">
        <v>145.97799272864998</v>
      </c>
      <c r="AA24" s="1773">
        <v>1342.2942603688248</v>
      </c>
      <c r="AB24" s="1773"/>
      <c r="AC24" s="1773">
        <v>123.43244994040896</v>
      </c>
      <c r="AD24" s="1771">
        <v>0.31279273874189922</v>
      </c>
      <c r="AE24" s="1773">
        <v>12.259462414578588</v>
      </c>
      <c r="AF24" s="1773">
        <v>2.2042095671981774</v>
      </c>
      <c r="AG24" s="1773">
        <v>449.80073342834771</v>
      </c>
      <c r="AH24" s="1773">
        <v>588.00964808927517</v>
      </c>
      <c r="AI24" s="1773"/>
      <c r="AJ24" s="1771">
        <v>27.686999292499582</v>
      </c>
      <c r="AK24" s="1771">
        <v>1.582782396365596</v>
      </c>
      <c r="AL24" s="1771">
        <v>0.34244848043516357</v>
      </c>
      <c r="AM24" s="1771">
        <v>123.54016370973949</v>
      </c>
      <c r="AN24" s="1771">
        <v>25.304501356396759</v>
      </c>
      <c r="AO24" s="1771">
        <v>6.9689878515327743</v>
      </c>
      <c r="AP24" s="1771">
        <v>21.143531507293051</v>
      </c>
      <c r="AQ24" s="1771">
        <v>206.56941459426244</v>
      </c>
      <c r="AR24" s="1773"/>
      <c r="AS24" s="1771">
        <v>2298.6924420861001</v>
      </c>
      <c r="AT24" s="1771">
        <v>3042.0954200498009</v>
      </c>
      <c r="AU24" s="1771">
        <v>3203.8011788361773</v>
      </c>
      <c r="AV24" s="1771">
        <v>281.63133173015149</v>
      </c>
      <c r="AW24" s="1771">
        <v>276.92237320915979</v>
      </c>
      <c r="AX24" s="1771">
        <v>1.8806120247139153</v>
      </c>
      <c r="AY24" s="1771">
        <v>804.37850674185859</v>
      </c>
      <c r="AZ24" s="1771">
        <v>33.513947182667351</v>
      </c>
      <c r="BA24" s="1771">
        <v>0</v>
      </c>
      <c r="BB24" s="1771">
        <v>0</v>
      </c>
      <c r="BC24" s="1773">
        <v>9942.9158118606283</v>
      </c>
      <c r="BD24" s="1773"/>
      <c r="BE24" s="1772">
        <v>1551.7239547423603</v>
      </c>
      <c r="BF24" s="1772"/>
      <c r="BG24" s="1771">
        <v>6000</v>
      </c>
      <c r="BH24" s="1771">
        <v>44899.861025269398</v>
      </c>
      <c r="BI24" s="1773">
        <v>50899.861025269398</v>
      </c>
      <c r="BJ24" s="1773"/>
      <c r="BK24" s="1771">
        <v>0</v>
      </c>
      <c r="BL24" s="1771">
        <v>0</v>
      </c>
      <c r="BM24" s="1771">
        <v>2816.2732384386422</v>
      </c>
      <c r="BN24" s="1771">
        <v>2816.2732384386422</v>
      </c>
      <c r="BO24" s="1773"/>
      <c r="BP24" s="1773">
        <v>1452.4705611173699</v>
      </c>
      <c r="BQ24" s="1773">
        <v>423.05167723143296</v>
      </c>
      <c r="BR24" s="1773">
        <v>2532.6599833749301</v>
      </c>
      <c r="BS24" s="1773">
        <v>165.25458989216099</v>
      </c>
      <c r="BT24" s="1773">
        <v>4573.4368116158939</v>
      </c>
      <c r="BU24" s="1773"/>
      <c r="BV24" s="1771">
        <v>60000</v>
      </c>
      <c r="BW24" s="1771">
        <v>0</v>
      </c>
      <c r="BX24" s="1771">
        <v>1125</v>
      </c>
      <c r="BY24" s="1771">
        <v>10625</v>
      </c>
      <c r="BZ24" s="1771">
        <v>0</v>
      </c>
      <c r="CA24" s="1771">
        <v>0</v>
      </c>
      <c r="CB24" s="1773">
        <v>71750</v>
      </c>
      <c r="CC24" s="1773"/>
      <c r="CD24" s="1773">
        <v>130039.57107532394</v>
      </c>
      <c r="CE24" s="1772"/>
      <c r="CF24" s="1771">
        <v>365</v>
      </c>
      <c r="CG24" s="1771">
        <v>178.74605790349418</v>
      </c>
      <c r="CH24" s="1771">
        <v>0</v>
      </c>
      <c r="CI24" s="1771">
        <v>935</v>
      </c>
      <c r="CJ24" s="1771">
        <v>0</v>
      </c>
      <c r="CK24" s="1771">
        <v>518</v>
      </c>
      <c r="CL24" s="1771">
        <v>0</v>
      </c>
      <c r="CM24" s="1771">
        <v>3749</v>
      </c>
      <c r="CN24" s="1771">
        <v>5745.7460579034941</v>
      </c>
      <c r="CO24" s="1312"/>
      <c r="CP24" s="1774"/>
    </row>
    <row r="25" spans="1:94">
      <c r="A25" s="612">
        <v>1988</v>
      </c>
      <c r="B25" s="1771">
        <v>3535.5146444354482</v>
      </c>
      <c r="C25" s="1771">
        <v>0</v>
      </c>
      <c r="D25" s="1771">
        <v>3535.5146444354482</v>
      </c>
      <c r="E25" s="1771"/>
      <c r="F25" s="1771">
        <v>3535.5146444354486</v>
      </c>
      <c r="G25" s="1771">
        <v>0</v>
      </c>
      <c r="H25" s="1771">
        <v>0</v>
      </c>
      <c r="I25" s="1771">
        <v>3535.5146444354486</v>
      </c>
      <c r="J25" s="1771"/>
      <c r="K25" s="1771">
        <v>122.53030500928423</v>
      </c>
      <c r="L25" s="1771">
        <v>3454.4891074509173</v>
      </c>
      <c r="M25" s="1771">
        <v>293.94494357799908</v>
      </c>
      <c r="N25" s="1771">
        <v>0</v>
      </c>
      <c r="O25" s="1771">
        <v>0</v>
      </c>
      <c r="P25" s="1771">
        <v>1416.1292744425257</v>
      </c>
      <c r="Q25" s="1771">
        <v>5287.0936304807265</v>
      </c>
      <c r="R25" s="1772"/>
      <c r="S25" s="1773">
        <v>68.219572897641044</v>
      </c>
      <c r="T25" s="1773">
        <v>306.86702197202999</v>
      </c>
      <c r="U25" s="1773">
        <v>92.785564973454285</v>
      </c>
      <c r="V25" s="1773">
        <v>38.569966745768923</v>
      </c>
      <c r="W25" s="1773">
        <v>169.43460127515499</v>
      </c>
      <c r="X25" s="1773">
        <v>478.51214287671803</v>
      </c>
      <c r="Y25" s="1773">
        <v>81.605385609024793</v>
      </c>
      <c r="Z25" s="1773">
        <v>146.71155048105524</v>
      </c>
      <c r="AA25" s="1773">
        <v>1382.7058068308472</v>
      </c>
      <c r="AB25" s="1773"/>
      <c r="AC25" s="1773">
        <v>129.53413519579308</v>
      </c>
      <c r="AD25" s="1771">
        <v>0.35189183108463623</v>
      </c>
      <c r="AE25" s="1773">
        <v>13.791895216400908</v>
      </c>
      <c r="AF25" s="1773">
        <v>2.4797357630979491</v>
      </c>
      <c r="AG25" s="1773">
        <v>469.9377584742158</v>
      </c>
      <c r="AH25" s="1773">
        <v>616.09541648059235</v>
      </c>
      <c r="AI25" s="1773"/>
      <c r="AJ25" s="1771">
        <v>35.430319127536002</v>
      </c>
      <c r="AK25" s="1771">
        <v>1.7645401524204225</v>
      </c>
      <c r="AL25" s="1771">
        <v>0.38716599175182081</v>
      </c>
      <c r="AM25" s="1771">
        <v>159.61098285051401</v>
      </c>
      <c r="AN25" s="1771">
        <v>31.400026863943914</v>
      </c>
      <c r="AO25" s="1771">
        <v>7.7261981229944618</v>
      </c>
      <c r="AP25" s="1771">
        <v>22.643531507293051</v>
      </c>
      <c r="AQ25" s="1771">
        <v>258.96276461645363</v>
      </c>
      <c r="AR25" s="1773"/>
      <c r="AS25" s="1771">
        <v>2314.896719119939</v>
      </c>
      <c r="AT25" s="1771">
        <v>3063.5402014600213</v>
      </c>
      <c r="AU25" s="1771">
        <v>3226.3858799961504</v>
      </c>
      <c r="AV25" s="1771">
        <v>283.61664826802769</v>
      </c>
      <c r="AW25" s="1771">
        <v>278.87449467186275</v>
      </c>
      <c r="AX25" s="1771">
        <v>1.8938691084732286</v>
      </c>
      <c r="AY25" s="1771">
        <v>810.04884868263684</v>
      </c>
      <c r="AZ25" s="1771">
        <v>33.750198572676084</v>
      </c>
      <c r="BA25" s="1771">
        <v>0</v>
      </c>
      <c r="BB25" s="1771">
        <v>0</v>
      </c>
      <c r="BC25" s="1773">
        <v>10013.006859879788</v>
      </c>
      <c r="BD25" s="1773"/>
      <c r="BE25" s="1772">
        <v>1573.7565463918463</v>
      </c>
      <c r="BF25" s="1772"/>
      <c r="BG25" s="1771">
        <v>6857.1428571428569</v>
      </c>
      <c r="BH25" s="1771">
        <v>45474.587971457498</v>
      </c>
      <c r="BI25" s="1773">
        <v>52331.730828600354</v>
      </c>
      <c r="BJ25" s="1773"/>
      <c r="BK25" s="1771">
        <v>0</v>
      </c>
      <c r="BL25" s="1771">
        <v>0</v>
      </c>
      <c r="BM25" s="1771">
        <v>4616.8413744895788</v>
      </c>
      <c r="BN25" s="1771">
        <v>4616.8413744895788</v>
      </c>
      <c r="BO25" s="1773"/>
      <c r="BP25" s="1773">
        <v>1471.7831209650001</v>
      </c>
      <c r="BQ25" s="1773">
        <v>428.676721245328</v>
      </c>
      <c r="BR25" s="1773">
        <v>2566.3351220056202</v>
      </c>
      <c r="BS25" s="1773">
        <v>167.45187308868501</v>
      </c>
      <c r="BT25" s="1773">
        <v>4634.2468373046331</v>
      </c>
      <c r="BU25" s="1773"/>
      <c r="BV25" s="1771">
        <v>60000</v>
      </c>
      <c r="BW25" s="1771">
        <v>0</v>
      </c>
      <c r="BX25" s="1771">
        <v>2250</v>
      </c>
      <c r="BY25" s="1771">
        <v>21250</v>
      </c>
      <c r="BZ25" s="1771">
        <v>0</v>
      </c>
      <c r="CA25" s="1771">
        <v>0</v>
      </c>
      <c r="CB25" s="1773">
        <v>83500</v>
      </c>
      <c r="CC25" s="1773"/>
      <c r="CD25" s="1773">
        <v>145082.81904039456</v>
      </c>
      <c r="CE25" s="1772"/>
      <c r="CF25" s="1771">
        <v>428</v>
      </c>
      <c r="CG25" s="1771">
        <v>181.19381031613975</v>
      </c>
      <c r="CH25" s="1771">
        <v>0</v>
      </c>
      <c r="CI25" s="1771">
        <v>886</v>
      </c>
      <c r="CJ25" s="1771">
        <v>0</v>
      </c>
      <c r="CK25" s="1771">
        <v>598</v>
      </c>
      <c r="CL25" s="1771">
        <v>0</v>
      </c>
      <c r="CM25" s="1771">
        <v>3764</v>
      </c>
      <c r="CN25" s="1771">
        <v>5857.1938103161401</v>
      </c>
      <c r="CO25" s="1312"/>
      <c r="CP25" s="1774"/>
    </row>
    <row r="26" spans="1:94">
      <c r="A26" s="612">
        <v>1989</v>
      </c>
      <c r="B26" s="1771">
        <v>4298.7104108895865</v>
      </c>
      <c r="C26" s="1771">
        <v>0</v>
      </c>
      <c r="D26" s="1771">
        <v>4298.7104108895865</v>
      </c>
      <c r="E26" s="1771"/>
      <c r="F26" s="1771">
        <v>4298.7104108895865</v>
      </c>
      <c r="G26" s="1771">
        <v>0</v>
      </c>
      <c r="H26" s="1771">
        <v>0</v>
      </c>
      <c r="I26" s="1771">
        <v>4298.7104108895865</v>
      </c>
      <c r="J26" s="1771"/>
      <c r="K26" s="1771">
        <v>151.33530267232851</v>
      </c>
      <c r="L26" s="1771">
        <v>4158.1796693122533</v>
      </c>
      <c r="M26" s="1771">
        <v>389.15722567539342</v>
      </c>
      <c r="N26" s="1771">
        <v>0</v>
      </c>
      <c r="O26" s="1771">
        <v>0</v>
      </c>
      <c r="P26" s="1771">
        <v>1442.1203306642308</v>
      </c>
      <c r="Q26" s="1771">
        <v>6140.7925283242066</v>
      </c>
      <c r="R26" s="1772"/>
      <c r="S26" s="1773">
        <v>68.908659492566713</v>
      </c>
      <c r="T26" s="1773">
        <v>315.86416298831</v>
      </c>
      <c r="U26" s="1773">
        <v>95.505981827632908</v>
      </c>
      <c r="V26" s="1773">
        <v>39.003958523228562</v>
      </c>
      <c r="W26" s="1773">
        <v>173.57367163905099</v>
      </c>
      <c r="X26" s="1773">
        <v>490.20156435961002</v>
      </c>
      <c r="Y26" s="1773">
        <v>93.030139594288272</v>
      </c>
      <c r="Z26" s="1773">
        <v>147.44879445332194</v>
      </c>
      <c r="AA26" s="1773">
        <v>1423.5369328780093</v>
      </c>
      <c r="AB26" s="1773"/>
      <c r="AC26" s="1773">
        <v>135.26835832703961</v>
      </c>
      <c r="AD26" s="1771">
        <v>0.39099092342737318</v>
      </c>
      <c r="AE26" s="1773">
        <v>15.324328018223234</v>
      </c>
      <c r="AF26" s="1773">
        <v>2.7552619589977216</v>
      </c>
      <c r="AG26" s="1773">
        <v>488.61664125374517</v>
      </c>
      <c r="AH26" s="1773">
        <v>642.35558048143321</v>
      </c>
      <c r="AI26" s="1773"/>
      <c r="AJ26" s="1771">
        <v>43.214983708640951</v>
      </c>
      <c r="AK26" s="1771">
        <v>1.9328091016341311</v>
      </c>
      <c r="AL26" s="1771">
        <v>0.4292332290552478</v>
      </c>
      <c r="AM26" s="1771">
        <v>199.41304330476652</v>
      </c>
      <c r="AN26" s="1771">
        <v>37.467407770074466</v>
      </c>
      <c r="AO26" s="1771">
        <v>8.4222335058552815</v>
      </c>
      <c r="AP26" s="1771">
        <v>23.751855527838334</v>
      </c>
      <c r="AQ26" s="1771">
        <v>314.63156614786487</v>
      </c>
      <c r="AR26" s="1773"/>
      <c r="AS26" s="1771">
        <v>2331.2152256998388</v>
      </c>
      <c r="AT26" s="1771">
        <v>3085.1361545418131</v>
      </c>
      <c r="AU26" s="1771">
        <v>3249.1297885157614</v>
      </c>
      <c r="AV26" s="1771">
        <v>285.61595998794343</v>
      </c>
      <c r="AW26" s="1771">
        <v>280.84037731305409</v>
      </c>
      <c r="AX26" s="1771">
        <v>1.9072196459951942</v>
      </c>
      <c r="AY26" s="1771">
        <v>815.75916282239382</v>
      </c>
      <c r="AZ26" s="1771">
        <v>33.988115380338456</v>
      </c>
      <c r="BA26" s="1771">
        <v>0</v>
      </c>
      <c r="BB26" s="1771">
        <v>0</v>
      </c>
      <c r="BC26" s="1773">
        <v>10083.592003907139</v>
      </c>
      <c r="BD26" s="1773"/>
      <c r="BE26" s="1772">
        <v>1596.1019740282418</v>
      </c>
      <c r="BF26" s="1772"/>
      <c r="BG26" s="1771">
        <v>7714.2857142857147</v>
      </c>
      <c r="BH26" s="1771">
        <v>46049.314917645606</v>
      </c>
      <c r="BI26" s="1773">
        <v>53763.600631931324</v>
      </c>
      <c r="BJ26" s="1773"/>
      <c r="BK26" s="1771">
        <v>0</v>
      </c>
      <c r="BL26" s="1771">
        <v>0</v>
      </c>
      <c r="BM26" s="1771">
        <v>6412.2796867910802</v>
      </c>
      <c r="BN26" s="1771">
        <v>6412.2796867910802</v>
      </c>
      <c r="BO26" s="1773"/>
      <c r="BP26" s="1773">
        <v>1491.09568081263</v>
      </c>
      <c r="BQ26" s="1773">
        <v>434.301765259224</v>
      </c>
      <c r="BR26" s="1773">
        <v>2600.0102606363102</v>
      </c>
      <c r="BS26" s="1773">
        <v>169.64915628520802</v>
      </c>
      <c r="BT26" s="1773">
        <v>4695.0568629933723</v>
      </c>
      <c r="BU26" s="1773"/>
      <c r="BV26" s="1771">
        <v>60000</v>
      </c>
      <c r="BW26" s="1771">
        <v>0</v>
      </c>
      <c r="BX26" s="1771">
        <v>3375</v>
      </c>
      <c r="BY26" s="1771">
        <v>31875</v>
      </c>
      <c r="BZ26" s="1771">
        <v>0</v>
      </c>
      <c r="CA26" s="1771">
        <v>0</v>
      </c>
      <c r="CB26" s="1773">
        <v>95250</v>
      </c>
      <c r="CC26" s="1773"/>
      <c r="CD26" s="1773">
        <v>160120.93718171577</v>
      </c>
      <c r="CE26" s="1772"/>
      <c r="CF26" s="1771">
        <v>491</v>
      </c>
      <c r="CG26" s="1771">
        <v>182.86855241264561</v>
      </c>
      <c r="CH26" s="1771">
        <v>0</v>
      </c>
      <c r="CI26" s="1771">
        <v>836</v>
      </c>
      <c r="CJ26" s="1771">
        <v>0</v>
      </c>
      <c r="CK26" s="1771">
        <v>678</v>
      </c>
      <c r="CL26" s="1771">
        <v>0</v>
      </c>
      <c r="CM26" s="1771">
        <v>3779</v>
      </c>
      <c r="CN26" s="1771">
        <v>5966.8685524126458</v>
      </c>
      <c r="CO26" s="1312"/>
      <c r="CP26" s="1774"/>
    </row>
    <row r="27" spans="1:94" s="1311" customFormat="1" ht="30" customHeight="1">
      <c r="A27" s="612">
        <v>1990</v>
      </c>
      <c r="B27" s="1775">
        <v>4960.3284407542869</v>
      </c>
      <c r="C27" s="1775">
        <v>73.978867041819569</v>
      </c>
      <c r="D27" s="1775">
        <v>5034.3073077961071</v>
      </c>
      <c r="E27" s="1775"/>
      <c r="F27" s="1775">
        <v>4978.8231575147411</v>
      </c>
      <c r="G27" s="1775">
        <v>0</v>
      </c>
      <c r="H27" s="1775">
        <v>0</v>
      </c>
      <c r="I27" s="1775">
        <v>4978.8231575147411</v>
      </c>
      <c r="J27" s="1775"/>
      <c r="K27" s="1775">
        <v>179.40567696425393</v>
      </c>
      <c r="L27" s="1775">
        <v>4798.396414008198</v>
      </c>
      <c r="M27" s="1775">
        <v>491.28893828432348</v>
      </c>
      <c r="N27" s="1775">
        <v>0</v>
      </c>
      <c r="O27" s="1775">
        <v>0</v>
      </c>
      <c r="P27" s="1775">
        <v>1460.7538689347707</v>
      </c>
      <c r="Q27" s="1775">
        <v>6929.8448981915462</v>
      </c>
      <c r="R27" s="1776"/>
      <c r="S27" s="1777">
        <v>69.604706558148209</v>
      </c>
      <c r="T27" s="1777">
        <v>324.655231799501</v>
      </c>
      <c r="U27" s="1777">
        <v>98.164090331372208</v>
      </c>
      <c r="V27" s="1777">
        <v>39.445284291064809</v>
      </c>
      <c r="W27" s="1777">
        <v>177.51173057081098</v>
      </c>
      <c r="X27" s="1777">
        <v>501.32329351674497</v>
      </c>
      <c r="Y27" s="1777">
        <v>104.19375634560288</v>
      </c>
      <c r="Z27" s="1777">
        <v>148.18974316916768</v>
      </c>
      <c r="AA27" s="1777">
        <v>1463.0878365824128</v>
      </c>
      <c r="AB27" s="1777"/>
      <c r="AC27" s="1777">
        <v>142.53683543719436</v>
      </c>
      <c r="AD27" s="1775">
        <v>0.43479967916593987</v>
      </c>
      <c r="AE27" s="1777">
        <v>17.0413493166287</v>
      </c>
      <c r="AF27" s="1777">
        <v>3.06397653758542</v>
      </c>
      <c r="AG27" s="1777">
        <v>524.09970637721858</v>
      </c>
      <c r="AH27" s="1777">
        <v>687.17666734779289</v>
      </c>
      <c r="AI27" s="1777"/>
      <c r="AJ27" s="1775">
        <v>49.575404747957087</v>
      </c>
      <c r="AK27" s="1775">
        <v>2.0823105941247464</v>
      </c>
      <c r="AL27" s="1775">
        <v>0.4679018614364045</v>
      </c>
      <c r="AM27" s="1775">
        <v>242.32704887602881</v>
      </c>
      <c r="AN27" s="1775">
        <v>42.395318378094302</v>
      </c>
      <c r="AO27" s="1775">
        <v>9.0445497210018946</v>
      </c>
      <c r="AP27" s="1775">
        <v>24.509333140479104</v>
      </c>
      <c r="AQ27" s="1775">
        <v>370.40186731912229</v>
      </c>
      <c r="AR27" s="1777"/>
      <c r="AS27" s="1775">
        <v>2347.6487670693236</v>
      </c>
      <c r="AT27" s="1775">
        <v>3106.8843449565088</v>
      </c>
      <c r="AU27" s="1775">
        <v>3272.0340267026795</v>
      </c>
      <c r="AV27" s="1775">
        <v>287.62936554677077</v>
      </c>
      <c r="AW27" s="1775">
        <v>282.82011814003442</v>
      </c>
      <c r="AX27" s="1775">
        <v>1.9206642960676683</v>
      </c>
      <c r="AY27" s="1775">
        <v>821.50973093896641</v>
      </c>
      <c r="AZ27" s="1775">
        <v>34.227709345758761</v>
      </c>
      <c r="BA27" s="1775">
        <v>0</v>
      </c>
      <c r="BB27" s="1775">
        <v>0</v>
      </c>
      <c r="BC27" s="1777">
        <v>10154.674726996109</v>
      </c>
      <c r="BD27" s="1777"/>
      <c r="BE27" s="1776">
        <v>1618.7646795418275</v>
      </c>
      <c r="BF27" s="1776"/>
      <c r="BG27" s="1775">
        <v>8571.4285714285706</v>
      </c>
      <c r="BH27" s="1775">
        <v>46624.041863833801</v>
      </c>
      <c r="BI27" s="1777">
        <v>55195.470435262374</v>
      </c>
      <c r="BJ27" s="1777"/>
      <c r="BK27" s="1775">
        <v>0</v>
      </c>
      <c r="BL27" s="1775">
        <v>0</v>
      </c>
      <c r="BM27" s="1775">
        <v>8220.8713933218969</v>
      </c>
      <c r="BN27" s="1775">
        <v>8220.8713933218969</v>
      </c>
      <c r="BO27" s="1777"/>
      <c r="BP27" s="1777">
        <v>1510.4082406602599</v>
      </c>
      <c r="BQ27" s="1777">
        <v>439.92680927311903</v>
      </c>
      <c r="BR27" s="1777">
        <v>2633.6853992670003</v>
      </c>
      <c r="BS27" s="1777">
        <v>171.84643948173201</v>
      </c>
      <c r="BT27" s="1777">
        <v>4755.8668886821115</v>
      </c>
      <c r="BU27" s="1777"/>
      <c r="BV27" s="1775">
        <v>60000</v>
      </c>
      <c r="BW27" s="1775">
        <v>280</v>
      </c>
      <c r="BX27" s="1775">
        <v>4500</v>
      </c>
      <c r="BY27" s="1775">
        <v>42500</v>
      </c>
      <c r="BZ27" s="1775">
        <v>1199.9999999999998</v>
      </c>
      <c r="CA27" s="1775">
        <v>2180</v>
      </c>
      <c r="CB27" s="1777">
        <v>110660</v>
      </c>
      <c r="CC27" s="1777"/>
      <c r="CD27" s="1777">
        <v>178832.20871726639</v>
      </c>
      <c r="CE27" s="1776"/>
      <c r="CF27" s="1775">
        <v>554</v>
      </c>
      <c r="CG27" s="1775">
        <v>185.54329450915142</v>
      </c>
      <c r="CH27" s="1775">
        <v>0</v>
      </c>
      <c r="CI27" s="1775">
        <v>787</v>
      </c>
      <c r="CJ27" s="1775">
        <v>0</v>
      </c>
      <c r="CK27" s="1775">
        <v>758</v>
      </c>
      <c r="CL27" s="1775">
        <v>0</v>
      </c>
      <c r="CM27" s="1775">
        <v>3794</v>
      </c>
      <c r="CN27" s="1775">
        <v>6078.5432945091507</v>
      </c>
      <c r="CO27" s="1778"/>
      <c r="CP27" s="1779"/>
    </row>
    <row r="28" spans="1:94">
      <c r="A28" s="612">
        <v>1991</v>
      </c>
      <c r="B28" s="1771">
        <v>5560.5717736356282</v>
      </c>
      <c r="C28" s="1771">
        <v>169.45082137837056</v>
      </c>
      <c r="D28" s="1771">
        <v>5730.0225950139993</v>
      </c>
      <c r="E28" s="1771"/>
      <c r="F28" s="1771">
        <v>5605.2644277741738</v>
      </c>
      <c r="G28" s="1771">
        <v>0</v>
      </c>
      <c r="H28" s="1771">
        <v>0</v>
      </c>
      <c r="I28" s="1771">
        <v>5605.2644277741738</v>
      </c>
      <c r="J28" s="1771"/>
      <c r="K28" s="1771">
        <v>206.4827891915626</v>
      </c>
      <c r="L28" s="1771">
        <v>5371.1979441787862</v>
      </c>
      <c r="M28" s="1771">
        <v>599.70981901061589</v>
      </c>
      <c r="N28" s="1771">
        <v>0</v>
      </c>
      <c r="O28" s="1771">
        <v>0</v>
      </c>
      <c r="P28" s="1771">
        <v>1471.6640051782033</v>
      </c>
      <c r="Q28" s="1771">
        <v>7649.0545575591686</v>
      </c>
      <c r="R28" s="1772"/>
      <c r="S28" s="1773">
        <v>70.307784402169901</v>
      </c>
      <c r="T28" s="1773">
        <v>333.23309951837501</v>
      </c>
      <c r="U28" s="1773">
        <v>100.75773498186599</v>
      </c>
      <c r="V28" s="1773">
        <v>39.89406798576136</v>
      </c>
      <c r="W28" s="1773">
        <v>181.241835313785</v>
      </c>
      <c r="X28" s="1773">
        <v>511.85772275863701</v>
      </c>
      <c r="Y28" s="1773">
        <v>114.61313198016317</v>
      </c>
      <c r="Z28" s="1773">
        <v>148.93441524539472</v>
      </c>
      <c r="AA28" s="1773">
        <v>1500.8397921861522</v>
      </c>
      <c r="AB28" s="1773"/>
      <c r="AC28" s="1773">
        <v>147.75436832384491</v>
      </c>
      <c r="AD28" s="1771">
        <v>0.47436085169090914</v>
      </c>
      <c r="AE28" s="1773">
        <v>18.591892687927107</v>
      </c>
      <c r="AF28" s="1773">
        <v>3.3427589521640084</v>
      </c>
      <c r="AG28" s="1773">
        <v>543.30048914844349</v>
      </c>
      <c r="AH28" s="1773">
        <v>713.46386996407034</v>
      </c>
      <c r="AI28" s="1773"/>
      <c r="AJ28" s="1771">
        <v>55.136427649336923</v>
      </c>
      <c r="AK28" s="1771">
        <v>2.2084223260883937</v>
      </c>
      <c r="AL28" s="1771">
        <v>0.50247498450010508</v>
      </c>
      <c r="AM28" s="1771">
        <v>287.70291335415948</v>
      </c>
      <c r="AN28" s="1771">
        <v>46.414385242408713</v>
      </c>
      <c r="AO28" s="1771">
        <v>9.583385414116524</v>
      </c>
      <c r="AP28" s="1771">
        <v>25.451298902273479</v>
      </c>
      <c r="AQ28" s="1771">
        <v>426.99930787288361</v>
      </c>
      <c r="AR28" s="1773"/>
      <c r="AS28" s="1771">
        <v>2364.1981541483624</v>
      </c>
      <c r="AT28" s="1771">
        <v>3128.7858458776523</v>
      </c>
      <c r="AU28" s="1771">
        <v>3295.099724776112</v>
      </c>
      <c r="AV28" s="1771">
        <v>289.65696429684874</v>
      </c>
      <c r="AW28" s="1771">
        <v>284.81381484394205</v>
      </c>
      <c r="AX28" s="1771">
        <v>1.9342037221225261</v>
      </c>
      <c r="AY28" s="1771">
        <v>827.3008367965424</v>
      </c>
      <c r="AZ28" s="1771">
        <v>34.468992291801378</v>
      </c>
      <c r="BA28" s="1771">
        <v>0</v>
      </c>
      <c r="BB28" s="1771">
        <v>0</v>
      </c>
      <c r="BC28" s="1773">
        <v>10226.258536753385</v>
      </c>
      <c r="BD28" s="1773"/>
      <c r="BE28" s="1772">
        <v>1641.7491678923197</v>
      </c>
      <c r="BF28" s="1772"/>
      <c r="BG28" s="1771">
        <v>9428.5714285714275</v>
      </c>
      <c r="BH28" s="1771">
        <v>47198.768810021902</v>
      </c>
      <c r="BI28" s="1773">
        <v>56627.34023859333</v>
      </c>
      <c r="BJ28" s="1773"/>
      <c r="BK28" s="1771">
        <v>0</v>
      </c>
      <c r="BL28" s="1771">
        <v>0</v>
      </c>
      <c r="BM28" s="1771">
        <v>10025.452918685245</v>
      </c>
      <c r="BN28" s="1771">
        <v>10025.452918685245</v>
      </c>
      <c r="BO28" s="1773"/>
      <c r="BP28" s="1773">
        <v>1529.7208005078901</v>
      </c>
      <c r="BQ28" s="1773">
        <v>445.55185328701498</v>
      </c>
      <c r="BR28" s="1773">
        <v>2667.3605378976904</v>
      </c>
      <c r="BS28" s="1773">
        <v>174.04372267825499</v>
      </c>
      <c r="BT28" s="1773">
        <v>4816.6769143708507</v>
      </c>
      <c r="BU28" s="1773"/>
      <c r="BV28" s="1771">
        <v>60000</v>
      </c>
      <c r="BW28" s="1771">
        <v>560</v>
      </c>
      <c r="BX28" s="1771">
        <v>5625</v>
      </c>
      <c r="BY28" s="1771">
        <v>53125</v>
      </c>
      <c r="BZ28" s="1771">
        <v>2399.9999999999995</v>
      </c>
      <c r="CA28" s="1771">
        <v>4360</v>
      </c>
      <c r="CB28" s="1773">
        <v>126070</v>
      </c>
      <c r="CC28" s="1773"/>
      <c r="CD28" s="1773">
        <v>197539.47007164941</v>
      </c>
      <c r="CE28" s="1772"/>
      <c r="CF28" s="1771">
        <v>617</v>
      </c>
      <c r="CG28" s="1771">
        <v>187.44502628951747</v>
      </c>
      <c r="CH28" s="1771">
        <v>0</v>
      </c>
      <c r="CI28" s="1771">
        <v>738</v>
      </c>
      <c r="CJ28" s="1771">
        <v>0</v>
      </c>
      <c r="CK28" s="1771">
        <v>838</v>
      </c>
      <c r="CL28" s="1771">
        <v>0</v>
      </c>
      <c r="CM28" s="1771">
        <v>3809</v>
      </c>
      <c r="CN28" s="1771">
        <v>6189.445026289517</v>
      </c>
      <c r="CO28" s="1312"/>
      <c r="CP28" s="1774"/>
    </row>
    <row r="29" spans="1:94">
      <c r="A29" s="612">
        <v>1992</v>
      </c>
      <c r="B29" s="1771">
        <v>6077.7126165958489</v>
      </c>
      <c r="C29" s="1771">
        <v>283.75222259046797</v>
      </c>
      <c r="D29" s="1771">
        <v>6361.4648391863166</v>
      </c>
      <c r="E29" s="1771"/>
      <c r="F29" s="1771">
        <v>6156.4538583647018</v>
      </c>
      <c r="G29" s="1771">
        <v>0</v>
      </c>
      <c r="H29" s="1771">
        <v>0</v>
      </c>
      <c r="I29" s="1771">
        <v>6156.4538583647018</v>
      </c>
      <c r="J29" s="1771"/>
      <c r="K29" s="1771">
        <v>232.30977203983244</v>
      </c>
      <c r="L29" s="1771">
        <v>5873.4381467353915</v>
      </c>
      <c r="M29" s="1771">
        <v>715.38959242881981</v>
      </c>
      <c r="N29" s="1771">
        <v>0</v>
      </c>
      <c r="O29" s="1771">
        <v>0</v>
      </c>
      <c r="P29" s="1771">
        <v>1474.4852271057239</v>
      </c>
      <c r="Q29" s="1771">
        <v>8295.6227383097685</v>
      </c>
      <c r="R29" s="1772"/>
      <c r="S29" s="1773">
        <v>71.017964042595864</v>
      </c>
      <c r="T29" s="1773">
        <v>341.59063725770199</v>
      </c>
      <c r="U29" s="1773">
        <v>103.28476027631</v>
      </c>
      <c r="V29" s="1773">
        <v>40.350435638194043</v>
      </c>
      <c r="W29" s="1773">
        <v>184.75704311132301</v>
      </c>
      <c r="X29" s="1773">
        <v>521.785244495803</v>
      </c>
      <c r="Y29" s="1773">
        <v>126.0744451781795</v>
      </c>
      <c r="Z29" s="1773">
        <v>149.68282939235641</v>
      </c>
      <c r="AA29" s="1773">
        <v>1538.5433593924643</v>
      </c>
      <c r="AB29" s="1773"/>
      <c r="AC29" s="1773">
        <v>151.74472609488595</v>
      </c>
      <c r="AD29" s="1773">
        <v>0.50889245915542647</v>
      </c>
      <c r="AE29" s="1773">
        <v>19.945309476082009</v>
      </c>
      <c r="AF29" s="1773">
        <v>3.5860986788154898</v>
      </c>
      <c r="AG29" s="1773">
        <v>548.8867823064121</v>
      </c>
      <c r="AH29" s="1773">
        <v>724.67180901535096</v>
      </c>
      <c r="AI29" s="1773"/>
      <c r="AJ29" s="1771">
        <v>58.307544151715277</v>
      </c>
      <c r="AK29" s="1771">
        <v>2.3084223260883938</v>
      </c>
      <c r="AL29" s="1771">
        <v>0.53241030078425122</v>
      </c>
      <c r="AM29" s="1771">
        <v>329.00548431844783</v>
      </c>
      <c r="AN29" s="1771">
        <v>49.533799202751553</v>
      </c>
      <c r="AO29" s="1771">
        <v>10.033385414116525</v>
      </c>
      <c r="AP29" s="1771">
        <v>26.274358618310135</v>
      </c>
      <c r="AQ29" s="1771">
        <v>475.99540433221398</v>
      </c>
      <c r="AR29" s="1773"/>
      <c r="AS29" s="1771">
        <v>2380.864203573376</v>
      </c>
      <c r="AT29" s="1771">
        <v>3150.8417380439591</v>
      </c>
      <c r="AU29" s="1771">
        <v>3318.3280209225704</v>
      </c>
      <c r="AV29" s="1771">
        <v>291.69885629088498</v>
      </c>
      <c r="AW29" s="1771">
        <v>286.82156580457394</v>
      </c>
      <c r="AX29" s="1771">
        <v>1.9478385922684054</v>
      </c>
      <c r="AY29" s="1771">
        <v>833.1327661596597</v>
      </c>
      <c r="AZ29" s="1771">
        <v>34.711976124674095</v>
      </c>
      <c r="BA29" s="1771">
        <v>0</v>
      </c>
      <c r="BB29" s="1771">
        <v>0</v>
      </c>
      <c r="BC29" s="1773">
        <v>10298.346965511966</v>
      </c>
      <c r="BD29" s="1773"/>
      <c r="BE29" s="1772">
        <v>1665.0600080043812</v>
      </c>
      <c r="BF29" s="1772"/>
      <c r="BG29" s="1771">
        <v>10285.714285714284</v>
      </c>
      <c r="BH29" s="1771">
        <v>47773.495756210003</v>
      </c>
      <c r="BI29" s="1773">
        <v>58059.210041924285</v>
      </c>
      <c r="BJ29" s="1773"/>
      <c r="BK29" s="1771">
        <v>0</v>
      </c>
      <c r="BL29" s="1771">
        <v>0</v>
      </c>
      <c r="BM29" s="1771">
        <v>11794.650492570874</v>
      </c>
      <c r="BN29" s="1771">
        <v>11794.650492570874</v>
      </c>
      <c r="BO29" s="1773"/>
      <c r="BP29" s="1773">
        <v>1549.03336035553</v>
      </c>
      <c r="BQ29" s="1773">
        <v>451.17689730090996</v>
      </c>
      <c r="BR29" s="1773">
        <v>2701.03567652839</v>
      </c>
      <c r="BS29" s="1773">
        <v>176.24100587477898</v>
      </c>
      <c r="BT29" s="1773">
        <v>4877.486940059609</v>
      </c>
      <c r="BU29" s="1773"/>
      <c r="BV29" s="1771">
        <v>60000</v>
      </c>
      <c r="BW29" s="1771">
        <v>840</v>
      </c>
      <c r="BX29" s="1771">
        <v>6750</v>
      </c>
      <c r="BY29" s="1771">
        <v>63750</v>
      </c>
      <c r="BZ29" s="1771">
        <v>3599.9999999999995</v>
      </c>
      <c r="CA29" s="1771">
        <v>6540</v>
      </c>
      <c r="CB29" s="1773">
        <v>141480</v>
      </c>
      <c r="CC29" s="1773"/>
      <c r="CD29" s="1773">
        <v>216211.34747455479</v>
      </c>
      <c r="CE29" s="1772"/>
      <c r="CF29" s="1771">
        <v>680</v>
      </c>
      <c r="CG29" s="1771">
        <v>190.58282734109818</v>
      </c>
      <c r="CH29" s="1771">
        <v>0</v>
      </c>
      <c r="CI29" s="1771">
        <v>688</v>
      </c>
      <c r="CJ29" s="1771">
        <v>0</v>
      </c>
      <c r="CK29" s="1771">
        <v>918</v>
      </c>
      <c r="CL29" s="1771">
        <v>0</v>
      </c>
      <c r="CM29" s="1771">
        <v>3824</v>
      </c>
      <c r="CN29" s="1771">
        <v>6300.582827341098</v>
      </c>
      <c r="CO29" s="1312"/>
      <c r="CP29" s="1774"/>
    </row>
    <row r="30" spans="1:94">
      <c r="A30" s="612">
        <v>1993</v>
      </c>
      <c r="B30" s="1771">
        <v>6599.7732970405632</v>
      </c>
      <c r="C30" s="1771">
        <v>420.28510662977891</v>
      </c>
      <c r="D30" s="1771">
        <v>7020.0584036703422</v>
      </c>
      <c r="E30" s="1771"/>
      <c r="F30" s="1771">
        <v>6722.1813343464873</v>
      </c>
      <c r="G30" s="1771">
        <v>0</v>
      </c>
      <c r="H30" s="1771">
        <v>0</v>
      </c>
      <c r="I30" s="1771">
        <v>6722.1813343464873</v>
      </c>
      <c r="J30" s="1771"/>
      <c r="K30" s="1771">
        <v>256.62348090833746</v>
      </c>
      <c r="L30" s="1771">
        <v>6302.5002481020911</v>
      </c>
      <c r="M30" s="1771">
        <v>839.54822240361955</v>
      </c>
      <c r="N30" s="1771">
        <v>0</v>
      </c>
      <c r="O30" s="1771">
        <v>0</v>
      </c>
      <c r="P30" s="1771">
        <v>1468.8512667499137</v>
      </c>
      <c r="Q30" s="1771">
        <v>8867.5232181639622</v>
      </c>
      <c r="R30" s="1772"/>
      <c r="S30" s="1773">
        <v>71.73531721474329</v>
      </c>
      <c r="T30" s="1773">
        <v>349.72071613025503</v>
      </c>
      <c r="U30" s="1773">
        <v>105.74301071189602</v>
      </c>
      <c r="V30" s="1773">
        <v>40.814515409023841</v>
      </c>
      <c r="W30" s="1773">
        <v>188.050411206776</v>
      </c>
      <c r="X30" s="1773">
        <v>531.08625113875701</v>
      </c>
      <c r="Y30" s="1773">
        <v>138.68188969599746</v>
      </c>
      <c r="Z30" s="1773">
        <v>150.43500441442865</v>
      </c>
      <c r="AA30" s="1773">
        <v>1576.2671159218773</v>
      </c>
      <c r="AB30" s="1773"/>
      <c r="AC30" s="1773">
        <v>155.06073726955583</v>
      </c>
      <c r="AD30" s="1773">
        <v>0.54569892290170263</v>
      </c>
      <c r="AE30" s="1773">
        <v>21.387885990888385</v>
      </c>
      <c r="AF30" s="1773">
        <v>3.8454690205011377</v>
      </c>
      <c r="AG30" s="1773">
        <v>553.50210834503889</v>
      </c>
      <c r="AH30" s="1773">
        <v>734.34189954888575</v>
      </c>
      <c r="AI30" s="1773"/>
      <c r="AJ30" s="1771">
        <v>61.11911279930996</v>
      </c>
      <c r="AK30" s="1771">
        <v>2.3823105941247467</v>
      </c>
      <c r="AL30" s="1771">
        <v>0.55741030078425124</v>
      </c>
      <c r="AM30" s="1771">
        <v>366.71138404701543</v>
      </c>
      <c r="AN30" s="1771">
        <v>51.71537924246325</v>
      </c>
      <c r="AO30" s="1771">
        <v>10.494549721001896</v>
      </c>
      <c r="AP30" s="1771">
        <v>26.461264364721401</v>
      </c>
      <c r="AQ30" s="1771">
        <v>519.44141106942095</v>
      </c>
      <c r="AR30" s="1773"/>
      <c r="AS30" s="1771">
        <v>2397.6477377375386</v>
      </c>
      <c r="AT30" s="1771">
        <v>3173.0531098126489</v>
      </c>
      <c r="AU30" s="1771">
        <v>3341.7200613520336</v>
      </c>
      <c r="AV30" s="1771">
        <v>293.75514228689315</v>
      </c>
      <c r="AW30" s="1771">
        <v>288.84347009524066</v>
      </c>
      <c r="AX30" s="1771">
        <v>1.9615695793236707</v>
      </c>
      <c r="AY30" s="1771">
        <v>839.00580680731127</v>
      </c>
      <c r="AZ30" s="1771">
        <v>34.9566728345157</v>
      </c>
      <c r="BA30" s="1771">
        <v>0</v>
      </c>
      <c r="BB30" s="1771">
        <v>0</v>
      </c>
      <c r="BC30" s="1773">
        <v>10370.943570505506</v>
      </c>
      <c r="BD30" s="1773"/>
      <c r="BE30" s="1772">
        <v>1688.7018336758424</v>
      </c>
      <c r="BF30" s="1772"/>
      <c r="BG30" s="1771">
        <v>11142.857142857139</v>
      </c>
      <c r="BH30" s="1771">
        <v>48348.222702398096</v>
      </c>
      <c r="BI30" s="1773">
        <v>59491.079845255234</v>
      </c>
      <c r="BJ30" s="1773"/>
      <c r="BK30" s="1771">
        <v>0</v>
      </c>
      <c r="BL30" s="1771">
        <v>0</v>
      </c>
      <c r="BM30" s="1771">
        <v>13557.06953169066</v>
      </c>
      <c r="BN30" s="1771">
        <v>13557.06953169066</v>
      </c>
      <c r="BO30" s="1773"/>
      <c r="BP30" s="1773">
        <v>1568.3459202031599</v>
      </c>
      <c r="BQ30" s="1773">
        <v>456.80194131480602</v>
      </c>
      <c r="BR30" s="1773">
        <v>2734.7108151590801</v>
      </c>
      <c r="BS30" s="1773">
        <v>178.43828907130199</v>
      </c>
      <c r="BT30" s="1773">
        <v>4938.2969657483482</v>
      </c>
      <c r="BU30" s="1773"/>
      <c r="BV30" s="1771">
        <v>60000</v>
      </c>
      <c r="BW30" s="1771">
        <v>1120</v>
      </c>
      <c r="BX30" s="1771">
        <v>7875</v>
      </c>
      <c r="BY30" s="1771">
        <v>74375</v>
      </c>
      <c r="BZ30" s="1771">
        <v>4799.9999999999991</v>
      </c>
      <c r="CA30" s="1771">
        <v>8720</v>
      </c>
      <c r="CB30" s="1773">
        <v>156890</v>
      </c>
      <c r="CC30" s="1773"/>
      <c r="CD30" s="1773">
        <v>234876.44634269425</v>
      </c>
      <c r="CE30" s="1772"/>
      <c r="CF30" s="1771">
        <v>743</v>
      </c>
      <c r="CG30" s="1771">
        <v>192.96614043474213</v>
      </c>
      <c r="CH30" s="1771">
        <v>0</v>
      </c>
      <c r="CI30" s="1771">
        <v>639</v>
      </c>
      <c r="CJ30" s="1771">
        <v>0</v>
      </c>
      <c r="CK30" s="1771">
        <v>998</v>
      </c>
      <c r="CL30" s="1771">
        <v>0</v>
      </c>
      <c r="CM30" s="1771">
        <v>3840</v>
      </c>
      <c r="CN30" s="1771">
        <v>6412.9661404347416</v>
      </c>
      <c r="CO30" s="1312"/>
      <c r="CP30" s="1774"/>
    </row>
    <row r="31" spans="1:94">
      <c r="A31" s="612">
        <v>1994</v>
      </c>
      <c r="B31" s="1771">
        <v>7131.1482802263727</v>
      </c>
      <c r="C31" s="1771">
        <v>581.89038755353863</v>
      </c>
      <c r="D31" s="1771">
        <v>7713.0386677799115</v>
      </c>
      <c r="E31" s="1771"/>
      <c r="F31" s="1771">
        <v>7308.6248484302005</v>
      </c>
      <c r="G31" s="1771">
        <v>0</v>
      </c>
      <c r="H31" s="1771">
        <v>0</v>
      </c>
      <c r="I31" s="1771">
        <v>7308.6248484302005</v>
      </c>
      <c r="J31" s="1771"/>
      <c r="K31" s="1771">
        <v>279.15429636886319</v>
      </c>
      <c r="L31" s="1771">
        <v>6656.2902924953069</v>
      </c>
      <c r="M31" s="1771">
        <v>973.35930652319939</v>
      </c>
      <c r="N31" s="1771">
        <v>0</v>
      </c>
      <c r="O31" s="1771">
        <v>0</v>
      </c>
      <c r="P31" s="1771">
        <v>1454.3960623869943</v>
      </c>
      <c r="Q31" s="1771">
        <v>9363.1999577743627</v>
      </c>
      <c r="R31" s="1772"/>
      <c r="S31" s="1773">
        <v>72.459916378528575</v>
      </c>
      <c r="T31" s="1773">
        <v>357.61620724880396</v>
      </c>
      <c r="U31" s="1773">
        <v>108.13033078581999</v>
      </c>
      <c r="V31" s="1773">
        <v>41.286437624687892</v>
      </c>
      <c r="W31" s="1773">
        <v>191.11499684349499</v>
      </c>
      <c r="X31" s="1773">
        <v>539.74113509801498</v>
      </c>
      <c r="Y31" s="1773">
        <v>149.77644087167727</v>
      </c>
      <c r="Z31" s="1773">
        <v>151.190959210481</v>
      </c>
      <c r="AA31" s="1773">
        <v>1611.3164240615088</v>
      </c>
      <c r="AB31" s="1773"/>
      <c r="AC31" s="1773">
        <v>158.68403264473571</v>
      </c>
      <c r="AD31" s="1773">
        <v>0.57969736092518265</v>
      </c>
      <c r="AE31" s="1773">
        <v>22.720405968109336</v>
      </c>
      <c r="AF31" s="1773">
        <v>4.0850515717539855</v>
      </c>
      <c r="AG31" s="1773">
        <v>556.41864982442303</v>
      </c>
      <c r="AH31" s="1773">
        <v>742.48783736994721</v>
      </c>
      <c r="AI31" s="1773"/>
      <c r="AJ31" s="1771">
        <v>62.977373746471002</v>
      </c>
      <c r="AK31" s="1771">
        <v>2.4328091016341316</v>
      </c>
      <c r="AL31" s="1771">
        <v>0.57747498450010504</v>
      </c>
      <c r="AM31" s="1771">
        <v>425.0216848902474</v>
      </c>
      <c r="AN31" s="1771">
        <v>55.57066260001114</v>
      </c>
      <c r="AO31" s="1771">
        <v>10.971935529531775</v>
      </c>
      <c r="AP31" s="1771">
        <v>27.416140293781062</v>
      </c>
      <c r="AQ31" s="1771">
        <v>584.9680811461767</v>
      </c>
      <c r="AR31" s="1773"/>
      <c r="AS31" s="1771">
        <v>2414.5495848313576</v>
      </c>
      <c r="AT31" s="1771">
        <v>3195.4210572131415</v>
      </c>
      <c r="AU31" s="1771">
        <v>3365.277000354517</v>
      </c>
      <c r="AV31" s="1771">
        <v>295.82592375316534</v>
      </c>
      <c r="AW31" s="1771">
        <v>290.87962748765432</v>
      </c>
      <c r="AX31" s="1771">
        <v>1.9753973608496174</v>
      </c>
      <c r="AY31" s="1771">
        <v>844.920248547141</v>
      </c>
      <c r="AZ31" s="1771">
        <v>35.203094495987614</v>
      </c>
      <c r="BA31" s="1771">
        <v>0</v>
      </c>
      <c r="BB31" s="1771">
        <v>0</v>
      </c>
      <c r="BC31" s="1773">
        <v>10444.051934043813</v>
      </c>
      <c r="BD31" s="1773"/>
      <c r="BE31" s="1772">
        <v>1712.6793444988266</v>
      </c>
      <c r="BF31" s="1772"/>
      <c r="BG31" s="1771">
        <v>12000</v>
      </c>
      <c r="BH31" s="1771">
        <v>49300</v>
      </c>
      <c r="BI31" s="1773">
        <v>61300</v>
      </c>
      <c r="BJ31" s="1773"/>
      <c r="BK31" s="1771">
        <v>0</v>
      </c>
      <c r="BL31" s="1771">
        <v>0</v>
      </c>
      <c r="BM31" s="1771">
        <v>15405.760831469559</v>
      </c>
      <c r="BN31" s="1771">
        <v>15405.760831469559</v>
      </c>
      <c r="BO31" s="1773"/>
      <c r="BP31" s="1773">
        <v>1594.096</v>
      </c>
      <c r="BQ31" s="1773">
        <v>464.30200000000002</v>
      </c>
      <c r="BR31" s="1773">
        <v>2779.6109999999999</v>
      </c>
      <c r="BS31" s="1773">
        <v>181.36799999999999</v>
      </c>
      <c r="BT31" s="1773">
        <v>5019.3770000000004</v>
      </c>
      <c r="BU31" s="1773"/>
      <c r="BV31" s="1771">
        <v>60000</v>
      </c>
      <c r="BW31" s="1771">
        <v>1400</v>
      </c>
      <c r="BX31" s="1771">
        <v>9000</v>
      </c>
      <c r="BY31" s="1771">
        <v>85000</v>
      </c>
      <c r="BZ31" s="1771">
        <v>5999.9999999999991</v>
      </c>
      <c r="CA31" s="1771">
        <v>10900</v>
      </c>
      <c r="CB31" s="1773">
        <v>172300</v>
      </c>
      <c r="CC31" s="1773"/>
      <c r="CD31" s="1773">
        <v>254025.13783146956</v>
      </c>
      <c r="CE31" s="1772"/>
      <c r="CF31" s="1771">
        <v>806</v>
      </c>
      <c r="CG31" s="1771">
        <v>196.60478605213186</v>
      </c>
      <c r="CH31" s="1771">
        <v>0</v>
      </c>
      <c r="CI31" s="1771">
        <v>589</v>
      </c>
      <c r="CJ31" s="1771">
        <v>0</v>
      </c>
      <c r="CK31" s="1771">
        <v>1176</v>
      </c>
      <c r="CL31" s="1771">
        <v>0</v>
      </c>
      <c r="CM31" s="1771">
        <v>3858</v>
      </c>
      <c r="CN31" s="1771">
        <v>6625.6047860521321</v>
      </c>
      <c r="CO31" s="1312"/>
      <c r="CP31" s="1774"/>
    </row>
    <row r="32" spans="1:94">
      <c r="A32" s="612">
        <v>1995</v>
      </c>
      <c r="B32" s="1771">
        <v>7645.4211910225877</v>
      </c>
      <c r="C32" s="1771">
        <v>769.10117634913274</v>
      </c>
      <c r="D32" s="1771">
        <v>8414.522367371721</v>
      </c>
      <c r="E32" s="1771"/>
      <c r="F32" s="1771">
        <v>7890.572190983874</v>
      </c>
      <c r="G32" s="1771">
        <v>0</v>
      </c>
      <c r="H32" s="1771">
        <v>0</v>
      </c>
      <c r="I32" s="1771">
        <v>7890.572190983874</v>
      </c>
      <c r="J32" s="1771"/>
      <c r="K32" s="1771">
        <v>299.62612234688828</v>
      </c>
      <c r="L32" s="1771">
        <v>6933.2370818951285</v>
      </c>
      <c r="M32" s="1771">
        <v>1117.9254600051404</v>
      </c>
      <c r="N32" s="1771">
        <v>0</v>
      </c>
      <c r="O32" s="1771">
        <v>12.122340993749589</v>
      </c>
      <c r="P32" s="1771">
        <v>1430.7548391848561</v>
      </c>
      <c r="Q32" s="1771">
        <v>9793.6658444257628</v>
      </c>
      <c r="R32" s="1772"/>
      <c r="S32" s="1773">
        <v>73.191834725786435</v>
      </c>
      <c r="T32" s="1773">
        <v>365.26998172612099</v>
      </c>
      <c r="U32" s="1773">
        <v>110.44456499527503</v>
      </c>
      <c r="V32" s="1773">
        <v>41.766334813998789</v>
      </c>
      <c r="W32" s="1773">
        <v>193.94385726482798</v>
      </c>
      <c r="X32" s="1773">
        <v>547.73028878409195</v>
      </c>
      <c r="Y32" s="1773">
        <v>160.26079173269468</v>
      </c>
      <c r="Z32" s="1773">
        <v>151.95071277435275</v>
      </c>
      <c r="AA32" s="1773">
        <v>1644.5583668171487</v>
      </c>
      <c r="AB32" s="1773"/>
      <c r="AC32" s="1773">
        <v>163.78009914341447</v>
      </c>
      <c r="AD32" s="1773">
        <v>0.62368383981076192</v>
      </c>
      <c r="AE32" s="1773">
        <v>22.911960068337127</v>
      </c>
      <c r="AF32" s="1773">
        <v>4.3950185421412291</v>
      </c>
      <c r="AG32" s="1773">
        <v>569.8314039676676</v>
      </c>
      <c r="AH32" s="1773">
        <v>761.54216556137123</v>
      </c>
      <c r="AI32" s="1773"/>
      <c r="AJ32" s="1771">
        <v>64.152614675482965</v>
      </c>
      <c r="AK32" s="1771">
        <v>2.4645401524204225</v>
      </c>
      <c r="AL32" s="1771">
        <v>0.59190186143640433</v>
      </c>
      <c r="AM32" s="1771">
        <v>485.83875944065926</v>
      </c>
      <c r="AN32" s="1771">
        <v>65.391625114722231</v>
      </c>
      <c r="AO32" s="1771">
        <v>11.474981203814874</v>
      </c>
      <c r="AP32" s="1771">
        <v>29.401875771453906</v>
      </c>
      <c r="AQ32" s="1771">
        <v>659.31629821999013</v>
      </c>
      <c r="AR32" s="1773"/>
      <c r="AS32" s="1771">
        <v>2431.5705788835435</v>
      </c>
      <c r="AT32" s="1771">
        <v>3217.9466840011501</v>
      </c>
      <c r="AU32" s="1771">
        <v>3389.0000003570144</v>
      </c>
      <c r="AV32" s="1771">
        <v>297.91130287327832</v>
      </c>
      <c r="AW32" s="1771">
        <v>292.93013845685232</v>
      </c>
      <c r="AX32" s="1771">
        <v>1.9893226191839055</v>
      </c>
      <c r="AY32" s="1771">
        <v>850.87638322974919</v>
      </c>
      <c r="AZ32" s="1771">
        <v>35.451253268869706</v>
      </c>
      <c r="BA32" s="1771">
        <v>0</v>
      </c>
      <c r="BB32" s="1771">
        <v>0</v>
      </c>
      <c r="BC32" s="1773">
        <v>10517.675663689641</v>
      </c>
      <c r="BD32" s="1773"/>
      <c r="BE32" s="1772">
        <v>1736.997306793942</v>
      </c>
      <c r="BF32" s="1772"/>
      <c r="BG32" s="1771">
        <v>12451.011793015674</v>
      </c>
      <c r="BH32" s="1771">
        <v>49749.254115634212</v>
      </c>
      <c r="BI32" s="1773">
        <v>62200.26590864989</v>
      </c>
      <c r="BJ32" s="1773"/>
      <c r="BK32" s="1771">
        <v>0</v>
      </c>
      <c r="BL32" s="1771">
        <v>0</v>
      </c>
      <c r="BM32" s="1771">
        <v>15632.013380787759</v>
      </c>
      <c r="BN32" s="1771">
        <v>15632.013380787759</v>
      </c>
      <c r="BO32" s="1773"/>
      <c r="BP32" s="1773">
        <v>1617.5072607491293</v>
      </c>
      <c r="BQ32" s="1773">
        <v>471.12084603444555</v>
      </c>
      <c r="BR32" s="1773">
        <v>2820.433006894099</v>
      </c>
      <c r="BS32" s="1773">
        <v>184.03161219119113</v>
      </c>
      <c r="BT32" s="1773">
        <v>5093.0927258688644</v>
      </c>
      <c r="BU32" s="1773"/>
      <c r="BV32" s="1771">
        <v>60881.17380944483</v>
      </c>
      <c r="BW32" s="1771">
        <v>1926.2600000000009</v>
      </c>
      <c r="BX32" s="1771">
        <v>9132.1760714167885</v>
      </c>
      <c r="BY32" s="1771">
        <v>85742.630285601175</v>
      </c>
      <c r="BZ32" s="1771">
        <v>6088.1173809445245</v>
      </c>
      <c r="CA32" s="1771">
        <v>11060.079908715887</v>
      </c>
      <c r="CB32" s="1773">
        <v>174830.43745612318</v>
      </c>
      <c r="CC32" s="1773"/>
      <c r="CD32" s="1773">
        <v>257755.8094714297</v>
      </c>
      <c r="CE32" s="1772"/>
      <c r="CF32" s="1771">
        <v>869</v>
      </c>
      <c r="CG32" s="1771">
        <v>202.50897749421705</v>
      </c>
      <c r="CH32" s="1771">
        <v>0</v>
      </c>
      <c r="CI32" s="1771">
        <v>539</v>
      </c>
      <c r="CJ32" s="1771">
        <v>0</v>
      </c>
      <c r="CK32" s="1771">
        <v>1355.84</v>
      </c>
      <c r="CL32" s="1771">
        <v>0</v>
      </c>
      <c r="CM32" s="1771">
        <v>3819.42</v>
      </c>
      <c r="CN32" s="1771">
        <v>6785.7689774942173</v>
      </c>
      <c r="CO32" s="1312"/>
      <c r="CP32" s="1774"/>
    </row>
    <row r="33" spans="1:94">
      <c r="A33" s="612">
        <v>1996</v>
      </c>
      <c r="B33" s="1771">
        <v>8174.0773970338869</v>
      </c>
      <c r="C33" s="1771">
        <v>987.87705814945923</v>
      </c>
      <c r="D33" s="1771">
        <v>9161.954455183346</v>
      </c>
      <c r="E33" s="1771"/>
      <c r="F33" s="1771">
        <v>8502.546518868583</v>
      </c>
      <c r="G33" s="1771">
        <v>0</v>
      </c>
      <c r="H33" s="1771">
        <v>0</v>
      </c>
      <c r="I33" s="1771">
        <v>8502.546518868583</v>
      </c>
      <c r="J33" s="1771"/>
      <c r="K33" s="1771">
        <v>317.75638611528348</v>
      </c>
      <c r="L33" s="1771">
        <v>7132.292175837375</v>
      </c>
      <c r="M33" s="1771">
        <v>1274.277404538534</v>
      </c>
      <c r="N33" s="1771">
        <v>0</v>
      </c>
      <c r="O33" s="1771">
        <v>36.161588991717792</v>
      </c>
      <c r="P33" s="1771">
        <v>1397.5602141488789</v>
      </c>
      <c r="Q33" s="1771">
        <v>10158.04776963179</v>
      </c>
      <c r="R33" s="1772"/>
      <c r="S33" s="1773">
        <v>73.93114618766306</v>
      </c>
      <c r="T33" s="1773">
        <v>372.674910674979</v>
      </c>
      <c r="U33" s="1773">
        <v>112.68355783745601</v>
      </c>
      <c r="V33" s="1773">
        <v>42.254341745362339</v>
      </c>
      <c r="W33" s="1773">
        <v>196.53004971412699</v>
      </c>
      <c r="X33" s="1773">
        <v>555.03410460750308</v>
      </c>
      <c r="Y33" s="1773">
        <v>169.87643923665638</v>
      </c>
      <c r="Z33" s="1773">
        <v>152.71428419532938</v>
      </c>
      <c r="AA33" s="1773">
        <v>1675.6988341990761</v>
      </c>
      <c r="AB33" s="1773"/>
      <c r="AC33" s="1773">
        <v>168.45100133097409</v>
      </c>
      <c r="AD33" s="1773">
        <v>0.67049611673383891</v>
      </c>
      <c r="AE33" s="1773">
        <v>23.21426726651481</v>
      </c>
      <c r="AF33" s="1773">
        <v>4.7248985421412293</v>
      </c>
      <c r="AG33" s="1773">
        <v>588.37433000903809</v>
      </c>
      <c r="AH33" s="1773">
        <v>785.434993265402</v>
      </c>
      <c r="AI33" s="1773"/>
      <c r="AJ33" s="1771">
        <v>64.430196861697155</v>
      </c>
      <c r="AK33" s="1771">
        <v>2.4827823963655966</v>
      </c>
      <c r="AL33" s="1771">
        <v>0.62223620881848285</v>
      </c>
      <c r="AM33" s="1771">
        <v>554.36006298532857</v>
      </c>
      <c r="AN33" s="1771">
        <v>82.769415792419593</v>
      </c>
      <c r="AO33" s="1771">
        <v>12.115629542231598</v>
      </c>
      <c r="AP33" s="1771">
        <v>30.125156031465234</v>
      </c>
      <c r="AQ33" s="1771">
        <v>746.90547981832617</v>
      </c>
      <c r="AR33" s="1773"/>
      <c r="AS33" s="1771">
        <v>2448.7115598021578</v>
      </c>
      <c r="AT33" s="1771">
        <v>3240.6311017131416</v>
      </c>
      <c r="AU33" s="1771">
        <v>3412.8902319808817</v>
      </c>
      <c r="AV33" s="1771">
        <v>300.01138255113631</v>
      </c>
      <c r="AW33" s="1771">
        <v>294.99510418615523</v>
      </c>
      <c r="AX33" s="1771">
        <v>2.0033460414742246</v>
      </c>
      <c r="AY33" s="1771">
        <v>856.87450476309084</v>
      </c>
      <c r="AZ33" s="1771">
        <v>35.701161398660325</v>
      </c>
      <c r="BA33" s="1771">
        <v>0</v>
      </c>
      <c r="BB33" s="1771">
        <v>0</v>
      </c>
      <c r="BC33" s="1773">
        <v>10591.818392436699</v>
      </c>
      <c r="BD33" s="1773"/>
      <c r="BE33" s="1772">
        <v>1761.6605545577506</v>
      </c>
      <c r="BF33" s="1772"/>
      <c r="BG33" s="1771">
        <v>12971.902668093415</v>
      </c>
      <c r="BH33" s="1771">
        <v>50128.629149206354</v>
      </c>
      <c r="BI33" s="1773">
        <v>63100.531817299765</v>
      </c>
      <c r="BJ33" s="1773"/>
      <c r="BK33" s="1771">
        <v>0</v>
      </c>
      <c r="BL33" s="1771">
        <v>0</v>
      </c>
      <c r="BM33" s="1771">
        <v>15858.265930108855</v>
      </c>
      <c r="BN33" s="1771">
        <v>15858.265930108855</v>
      </c>
      <c r="BO33" s="1773"/>
      <c r="BP33" s="1773">
        <v>1640.8135193078504</v>
      </c>
      <c r="BQ33" s="1773">
        <v>478.04469425929898</v>
      </c>
      <c r="BR33" s="1773">
        <v>2861.2550137881972</v>
      </c>
      <c r="BS33" s="1773">
        <v>186.69522438238221</v>
      </c>
      <c r="BT33" s="1773">
        <v>5166.8084517377292</v>
      </c>
      <c r="BU33" s="1773"/>
      <c r="BV33" s="1771">
        <v>62052.766449625917</v>
      </c>
      <c r="BW33" s="1771">
        <v>2487.102768914971</v>
      </c>
      <c r="BX33" s="1771">
        <v>9264.3521428335735</v>
      </c>
      <c r="BY33" s="1771">
        <v>86160.258971551928</v>
      </c>
      <c r="BZ33" s="1771">
        <v>6176.2347618890508</v>
      </c>
      <c r="CA33" s="1771">
        <v>11220.159817431773</v>
      </c>
      <c r="CB33" s="1773">
        <v>177360.87491224721</v>
      </c>
      <c r="CC33" s="1773"/>
      <c r="CD33" s="1773">
        <v>261486.48111139354</v>
      </c>
      <c r="CE33" s="1772"/>
      <c r="CF33" s="1771">
        <v>932</v>
      </c>
      <c r="CG33" s="1771">
        <v>209.68933659398576</v>
      </c>
      <c r="CH33" s="1771">
        <v>0</v>
      </c>
      <c r="CI33" s="1771">
        <v>469</v>
      </c>
      <c r="CJ33" s="1771">
        <v>0</v>
      </c>
      <c r="CK33" s="1771">
        <v>1556.9781</v>
      </c>
      <c r="CL33" s="1771">
        <v>0</v>
      </c>
      <c r="CM33" s="1771">
        <v>3781.2257999999997</v>
      </c>
      <c r="CN33" s="1771">
        <v>6948.8932365939863</v>
      </c>
      <c r="CO33" s="1312"/>
      <c r="CP33" s="1774"/>
    </row>
    <row r="34" spans="1:94">
      <c r="A34" s="612">
        <v>1997</v>
      </c>
      <c r="B34" s="1771">
        <v>8680.2759345546292</v>
      </c>
      <c r="C34" s="1771">
        <v>1237.6140439225803</v>
      </c>
      <c r="D34" s="1771">
        <v>9917.8899784772093</v>
      </c>
      <c r="E34" s="1771"/>
      <c r="F34" s="1771">
        <v>9108.7997972628236</v>
      </c>
      <c r="G34" s="1771">
        <v>0</v>
      </c>
      <c r="H34" s="1771">
        <v>0</v>
      </c>
      <c r="I34" s="1771">
        <v>9108.7997972628236</v>
      </c>
      <c r="J34" s="1771"/>
      <c r="K34" s="1771">
        <v>333.25603829430383</v>
      </c>
      <c r="L34" s="1771">
        <v>7252.9298914133396</v>
      </c>
      <c r="M34" s="1771">
        <v>1443.373952447733</v>
      </c>
      <c r="N34" s="1771">
        <v>0</v>
      </c>
      <c r="O34" s="1771">
        <v>71.911933083443543</v>
      </c>
      <c r="P34" s="1771">
        <v>1354.4471834336125</v>
      </c>
      <c r="Q34" s="1771">
        <v>10455.91899867243</v>
      </c>
      <c r="R34" s="1772"/>
      <c r="S34" s="1773">
        <v>74.677925442083904</v>
      </c>
      <c r="T34" s="1773">
        <v>379.82386520814697</v>
      </c>
      <c r="U34" s="1773">
        <v>114.845153809557</v>
      </c>
      <c r="V34" s="1773">
        <v>42.750595464624247</v>
      </c>
      <c r="W34" s="1773">
        <v>198.866631434743</v>
      </c>
      <c r="X34" s="1773">
        <v>561.63297497876306</v>
      </c>
      <c r="Y34" s="1773">
        <v>178.37026119848923</v>
      </c>
      <c r="Z34" s="1773">
        <v>153.48169265862251</v>
      </c>
      <c r="AA34" s="1773">
        <v>1704.44910019503</v>
      </c>
      <c r="AB34" s="1773"/>
      <c r="AC34" s="1773">
        <v>171.3085658086147</v>
      </c>
      <c r="AD34" s="1773">
        <v>0.72214678063425397</v>
      </c>
      <c r="AE34" s="1773">
        <v>23.65537388377961</v>
      </c>
      <c r="AF34" s="1773">
        <v>4.9672730234690308</v>
      </c>
      <c r="AG34" s="1773">
        <v>627.75248912661095</v>
      </c>
      <c r="AH34" s="1773">
        <v>828.40584862310857</v>
      </c>
      <c r="AI34" s="1773"/>
      <c r="AJ34" s="1771">
        <v>65.301703468472866</v>
      </c>
      <c r="AK34" s="1771">
        <v>2.492340466820159</v>
      </c>
      <c r="AL34" s="1771">
        <v>1.5801155859156806</v>
      </c>
      <c r="AM34" s="1771">
        <v>625.75717078591651</v>
      </c>
      <c r="AN34" s="1771">
        <v>104.74187715019012</v>
      </c>
      <c r="AO34" s="1771">
        <v>12.805999958891856</v>
      </c>
      <c r="AP34" s="1771">
        <v>30.814317099579398</v>
      </c>
      <c r="AQ34" s="1771">
        <v>843.4935245157867</v>
      </c>
      <c r="AR34" s="1773"/>
      <c r="AS34" s="1771">
        <v>2465.9733734160704</v>
      </c>
      <c r="AT34" s="1771">
        <v>3263.4754297211894</v>
      </c>
      <c r="AU34" s="1771">
        <v>3436.9488740995785</v>
      </c>
      <c r="AV34" s="1771">
        <v>302.12626641604868</v>
      </c>
      <c r="AW34" s="1771">
        <v>297.07462657216047</v>
      </c>
      <c r="AX34" s="1771">
        <v>2.0174683197122101</v>
      </c>
      <c r="AY34" s="1771">
        <v>862.91490912697975</v>
      </c>
      <c r="AZ34" s="1771">
        <v>35.952831217180595</v>
      </c>
      <c r="BA34" s="1771">
        <v>0</v>
      </c>
      <c r="BB34" s="1771">
        <v>0</v>
      </c>
      <c r="BC34" s="1773">
        <v>10666.48377888892</v>
      </c>
      <c r="BD34" s="1773"/>
      <c r="BE34" s="1772">
        <v>1786.673990423682</v>
      </c>
      <c r="BF34" s="1772"/>
      <c r="BG34" s="1771">
        <v>13318.172129372793</v>
      </c>
      <c r="BH34" s="1771">
        <v>50682.625596576858</v>
      </c>
      <c r="BI34" s="1773">
        <v>64000.797725949655</v>
      </c>
      <c r="BJ34" s="1773"/>
      <c r="BK34" s="1771">
        <v>100</v>
      </c>
      <c r="BL34" s="1771">
        <v>0</v>
      </c>
      <c r="BM34" s="1771">
        <v>15984.518479429953</v>
      </c>
      <c r="BN34" s="1771">
        <v>16084.518479429953</v>
      </c>
      <c r="BO34" s="1773"/>
      <c r="BP34" s="1773">
        <v>1667.7337150129981</v>
      </c>
      <c r="BQ34" s="1773">
        <v>481.35460533772607</v>
      </c>
      <c r="BR34" s="1773">
        <v>2902.0770206822958</v>
      </c>
      <c r="BS34" s="1773">
        <v>189.35883657357329</v>
      </c>
      <c r="BT34" s="1773">
        <v>5240.5241776065932</v>
      </c>
      <c r="BU34" s="1773"/>
      <c r="BV34" s="1771">
        <v>61764.857825200219</v>
      </c>
      <c r="BW34" s="1771">
        <v>3077.757067989538</v>
      </c>
      <c r="BX34" s="1771">
        <v>9396.5282142503602</v>
      </c>
      <c r="BY34" s="1771">
        <v>88007.577391949439</v>
      </c>
      <c r="BZ34" s="1771">
        <v>6264.3521428335744</v>
      </c>
      <c r="CA34" s="1771">
        <v>11380.239726147664</v>
      </c>
      <c r="CB34" s="1773">
        <v>179891.31236837083</v>
      </c>
      <c r="CC34" s="1773"/>
      <c r="CD34" s="1773">
        <v>265217.152751357</v>
      </c>
      <c r="CE34" s="1772"/>
      <c r="CF34" s="1771">
        <v>995</v>
      </c>
      <c r="CG34" s="1771">
        <v>217.15691005774519</v>
      </c>
      <c r="CH34" s="1771">
        <v>0</v>
      </c>
      <c r="CI34" s="1771">
        <v>399</v>
      </c>
      <c r="CJ34" s="1771">
        <v>0</v>
      </c>
      <c r="CK34" s="1771">
        <v>1759.4584164999997</v>
      </c>
      <c r="CL34" s="1771">
        <v>0</v>
      </c>
      <c r="CM34" s="1771">
        <v>3743.4135420000002</v>
      </c>
      <c r="CN34" s="1771">
        <v>7114.0288685577443</v>
      </c>
      <c r="CO34" s="1312"/>
      <c r="CP34" s="1774"/>
    </row>
    <row r="35" spans="1:94">
      <c r="A35" s="612">
        <v>1998</v>
      </c>
      <c r="B35" s="1771">
        <v>9115.092834830064</v>
      </c>
      <c r="C35" s="1771">
        <v>1513.0826448784649</v>
      </c>
      <c r="D35" s="1771">
        <v>10628.17547970853</v>
      </c>
      <c r="E35" s="1771"/>
      <c r="F35" s="1771">
        <v>9659.8025869863104</v>
      </c>
      <c r="G35" s="1771">
        <v>0</v>
      </c>
      <c r="H35" s="1771">
        <v>0</v>
      </c>
      <c r="I35" s="1771">
        <v>9659.8025869863104</v>
      </c>
      <c r="J35" s="1771"/>
      <c r="K35" s="1771">
        <v>345.82955285158801</v>
      </c>
      <c r="L35" s="1771">
        <v>7295.1473032697741</v>
      </c>
      <c r="M35" s="1771">
        <v>1626.1020065690359</v>
      </c>
      <c r="N35" s="1771">
        <v>0</v>
      </c>
      <c r="O35" s="1771">
        <v>119.15196926587053</v>
      </c>
      <c r="P35" s="1771">
        <v>1301.049013163376</v>
      </c>
      <c r="Q35" s="1771">
        <v>10687.279845119643</v>
      </c>
      <c r="R35" s="1772"/>
      <c r="S35" s="1773">
        <v>75.432247921296863</v>
      </c>
      <c r="T35" s="1773">
        <v>386.70971643839698</v>
      </c>
      <c r="U35" s="1773">
        <v>116.92719740877097</v>
      </c>
      <c r="V35" s="1773">
        <v>43.255235333556385</v>
      </c>
      <c r="W35" s="1773">
        <v>200.94665967002499</v>
      </c>
      <c r="X35" s="1773">
        <v>567.50729230838806</v>
      </c>
      <c r="Y35" s="1773">
        <v>185.50507164642875</v>
      </c>
      <c r="Z35" s="1773">
        <v>154.25295744585176</v>
      </c>
      <c r="AA35" s="1773">
        <v>1730.5363781727146</v>
      </c>
      <c r="AB35" s="1773"/>
      <c r="AC35" s="1773">
        <v>173.06654346918958</v>
      </c>
      <c r="AD35" s="1773">
        <v>0.73839041816703566</v>
      </c>
      <c r="AE35" s="1773">
        <v>24.237552022482884</v>
      </c>
      <c r="AF35" s="1773">
        <v>4.9514465958956757</v>
      </c>
      <c r="AG35" s="1773">
        <v>688.63155085321353</v>
      </c>
      <c r="AH35" s="1773">
        <v>891.6254833589486</v>
      </c>
      <c r="AI35" s="1773"/>
      <c r="AJ35" s="1771">
        <v>66.62900808894419</v>
      </c>
      <c r="AK35" s="1771">
        <v>2.4968904932097944</v>
      </c>
      <c r="AL35" s="1771">
        <v>2.7325119461933274</v>
      </c>
      <c r="AM35" s="1771">
        <v>703.2636018579642</v>
      </c>
      <c r="AN35" s="1771">
        <v>132.55777325746251</v>
      </c>
      <c r="AO35" s="1771">
        <v>13.557083154498462</v>
      </c>
      <c r="AP35" s="1771">
        <v>31.447545626210882</v>
      </c>
      <c r="AQ35" s="1771">
        <v>952.68441442448341</v>
      </c>
      <c r="AR35" s="1773"/>
      <c r="AS35" s="1771">
        <v>2483.356871516688</v>
      </c>
      <c r="AT35" s="1771">
        <v>3286.4807952882074</v>
      </c>
      <c r="AU35" s="1771">
        <v>3461.1771138968561</v>
      </c>
      <c r="AV35" s="1771">
        <v>304.25605882784345</v>
      </c>
      <c r="AW35" s="1771">
        <v>299.16880822976879</v>
      </c>
      <c r="AX35" s="1771">
        <v>2.0316901507675835</v>
      </c>
      <c r="AY35" s="1771">
        <v>868.99789438769358</v>
      </c>
      <c r="AZ35" s="1771">
        <v>36.206275143182864</v>
      </c>
      <c r="BA35" s="1771">
        <v>0</v>
      </c>
      <c r="BB35" s="1771">
        <v>0</v>
      </c>
      <c r="BC35" s="1773">
        <v>10741.675507441008</v>
      </c>
      <c r="BD35" s="1773"/>
      <c r="BE35" s="1772">
        <v>1812.0425866365945</v>
      </c>
      <c r="BF35" s="1772"/>
      <c r="BG35" s="1771">
        <v>13170.830808301682</v>
      </c>
      <c r="BH35" s="1771">
        <v>51730.232826297855</v>
      </c>
      <c r="BI35" s="1773">
        <v>64901.063634599537</v>
      </c>
      <c r="BJ35" s="1773"/>
      <c r="BK35" s="1771">
        <v>295.87916138535621</v>
      </c>
      <c r="BL35" s="1771">
        <v>0</v>
      </c>
      <c r="BM35" s="1771">
        <v>16014.891867365688</v>
      </c>
      <c r="BN35" s="1771">
        <v>16310.771028751044</v>
      </c>
      <c r="BO35" s="1773"/>
      <c r="BP35" s="1773">
        <v>1710.5718104286163</v>
      </c>
      <c r="BQ35" s="1773">
        <v>468.74661670568145</v>
      </c>
      <c r="BR35" s="1773">
        <v>2942.8990275763936</v>
      </c>
      <c r="BS35" s="1773">
        <v>192.02244876476436</v>
      </c>
      <c r="BT35" s="1773">
        <v>5314.2399034754562</v>
      </c>
      <c r="BU35" s="1773"/>
      <c r="BV35" s="1771">
        <v>59802.162744418201</v>
      </c>
      <c r="BW35" s="1771">
        <v>3693.0463613363218</v>
      </c>
      <c r="BX35" s="1771">
        <v>9528.7042856671451</v>
      </c>
      <c r="BY35" s="1771">
        <v>88443.124020227508</v>
      </c>
      <c r="BZ35" s="1771">
        <v>9414.392777981684</v>
      </c>
      <c r="CA35" s="1771">
        <v>11540.319634863547</v>
      </c>
      <c r="CB35" s="1773">
        <v>182421.74982449441</v>
      </c>
      <c r="CC35" s="1773"/>
      <c r="CD35" s="1773">
        <v>268947.82439132046</v>
      </c>
      <c r="CE35" s="1772"/>
      <c r="CF35" s="1771">
        <v>1053</v>
      </c>
      <c r="CG35" s="1771">
        <v>224.92318646005506</v>
      </c>
      <c r="CH35" s="1771">
        <v>0</v>
      </c>
      <c r="CI35" s="1771">
        <v>329</v>
      </c>
      <c r="CJ35" s="1771">
        <v>0</v>
      </c>
      <c r="CK35" s="1771">
        <v>1963.3106312974996</v>
      </c>
      <c r="CL35" s="1771">
        <v>0</v>
      </c>
      <c r="CM35" s="1771">
        <v>3705.9794065800002</v>
      </c>
      <c r="CN35" s="1771">
        <v>7276.2132243375554</v>
      </c>
      <c r="CO35" s="1312"/>
      <c r="CP35" s="1774"/>
    </row>
    <row r="36" spans="1:94">
      <c r="A36" s="612">
        <v>1999</v>
      </c>
      <c r="B36" s="1771">
        <v>9620.4566583111318</v>
      </c>
      <c r="C36" s="1771">
        <v>1841.1798178889801</v>
      </c>
      <c r="D36" s="1771">
        <v>11461.636476200114</v>
      </c>
      <c r="E36" s="1771"/>
      <c r="F36" s="1771">
        <v>10268.247184982707</v>
      </c>
      <c r="G36" s="1771">
        <v>40.350430264430095</v>
      </c>
      <c r="H36" s="1771">
        <v>0</v>
      </c>
      <c r="I36" s="1771">
        <v>10308.597615247138</v>
      </c>
      <c r="J36" s="1771"/>
      <c r="K36" s="1771">
        <v>355.17492710215947</v>
      </c>
      <c r="L36" s="1771">
        <v>7259.4642436088989</v>
      </c>
      <c r="M36" s="1771">
        <v>1823.2765602502864</v>
      </c>
      <c r="N36" s="1771">
        <v>0</v>
      </c>
      <c r="O36" s="1771">
        <v>177.41712340172083</v>
      </c>
      <c r="P36" s="1771">
        <v>1237.0002031469803</v>
      </c>
      <c r="Q36" s="1771">
        <v>10852.333057510044</v>
      </c>
      <c r="R36" s="1772"/>
      <c r="S36" s="1773">
        <v>76.194189819491768</v>
      </c>
      <c r="T36" s="1773">
        <v>393.32533547850198</v>
      </c>
      <c r="U36" s="1773">
        <v>118.927533132294</v>
      </c>
      <c r="V36" s="1773">
        <v>43.768403068993429</v>
      </c>
      <c r="W36" s="1773">
        <v>202.763191663323</v>
      </c>
      <c r="X36" s="1773">
        <v>572.63744900689301</v>
      </c>
      <c r="Y36" s="1773">
        <v>191.07022379582165</v>
      </c>
      <c r="Z36" s="1773">
        <v>155.02809793552944</v>
      </c>
      <c r="AA36" s="1773">
        <v>1753.7144239008483</v>
      </c>
      <c r="AB36" s="1773"/>
      <c r="AC36" s="1773">
        <v>174.26548968294333</v>
      </c>
      <c r="AD36" s="1773">
        <v>0.7481681577745054</v>
      </c>
      <c r="AE36" s="1773">
        <v>24.572672263537456</v>
      </c>
      <c r="AF36" s="1773">
        <v>4.9052784739931372</v>
      </c>
      <c r="AG36" s="1773">
        <v>755.09716664479311</v>
      </c>
      <c r="AH36" s="1773">
        <v>959.58877522304158</v>
      </c>
      <c r="AI36" s="1773"/>
      <c r="AJ36" s="1771">
        <v>68.501423344713771</v>
      </c>
      <c r="AK36" s="1771">
        <v>2.5138535589355242</v>
      </c>
      <c r="AL36" s="1771">
        <v>3.9792534158703088</v>
      </c>
      <c r="AM36" s="1771">
        <v>785.54535447987962</v>
      </c>
      <c r="AN36" s="1771">
        <v>166.52991768132324</v>
      </c>
      <c r="AO36" s="1771">
        <v>14.376810909280723</v>
      </c>
      <c r="AP36" s="1771">
        <v>32.005130754417884</v>
      </c>
      <c r="AQ36" s="1771">
        <v>1073.4517441444214</v>
      </c>
      <c r="AR36" s="1773"/>
      <c r="AS36" s="1771">
        <v>2500.8629118999875</v>
      </c>
      <c r="AT36" s="1771">
        <v>3309.6483336235729</v>
      </c>
      <c r="AU36" s="1771">
        <v>3485.5761469253339</v>
      </c>
      <c r="AV36" s="1771">
        <v>306.40086488201763</v>
      </c>
      <c r="AW36" s="1771">
        <v>301.27775249724959</v>
      </c>
      <c r="AX36" s="1771">
        <v>2.0460122364225413</v>
      </c>
      <c r="AY36" s="1771">
        <v>875.12376071268238</v>
      </c>
      <c r="AZ36" s="1771">
        <v>36.461505682963619</v>
      </c>
      <c r="BA36" s="1771">
        <v>0</v>
      </c>
      <c r="BB36" s="1771">
        <v>0</v>
      </c>
      <c r="BC36" s="1773">
        <v>10817.397288460232</v>
      </c>
      <c r="BD36" s="1773"/>
      <c r="BE36" s="1772">
        <v>1837.7713860411709</v>
      </c>
      <c r="BF36" s="1772"/>
      <c r="BG36" s="1771">
        <v>13239.873736855654</v>
      </c>
      <c r="BH36" s="1771">
        <v>52561.455806393795</v>
      </c>
      <c r="BI36" s="1773">
        <v>65801.329543249449</v>
      </c>
      <c r="BJ36" s="1773"/>
      <c r="BK36" s="1771">
        <v>541.52339755482967</v>
      </c>
      <c r="BL36" s="1771">
        <v>0</v>
      </c>
      <c r="BM36" s="1771">
        <v>15995.500180517312</v>
      </c>
      <c r="BN36" s="1771">
        <v>16537.023578072141</v>
      </c>
      <c r="BO36" s="1773"/>
      <c r="BP36" s="1773">
        <v>1731.0179726914942</v>
      </c>
      <c r="BQ36" s="1773">
        <v>478.53056122637929</v>
      </c>
      <c r="BR36" s="1773">
        <v>2983.7210344704927</v>
      </c>
      <c r="BS36" s="1773">
        <v>194.68606095595547</v>
      </c>
      <c r="BT36" s="1773">
        <v>5387.955629344322</v>
      </c>
      <c r="BU36" s="1773"/>
      <c r="BV36" s="1771">
        <v>55060.184450208246</v>
      </c>
      <c r="BW36" s="1771">
        <v>4426.3618763343111</v>
      </c>
      <c r="BX36" s="1771">
        <v>9660.8803570839318</v>
      </c>
      <c r="BY36" s="1771">
        <v>91449.438198037809</v>
      </c>
      <c r="BZ36" s="1771">
        <v>12654.922855374267</v>
      </c>
      <c r="CA36" s="1771">
        <v>11700.399543579431</v>
      </c>
      <c r="CB36" s="1773">
        <v>184952.18728061797</v>
      </c>
      <c r="CC36" s="1773"/>
      <c r="CD36" s="1773">
        <v>272678.49603128387</v>
      </c>
      <c r="CE36" s="1772"/>
      <c r="CF36" s="1771">
        <v>1073</v>
      </c>
      <c r="CG36" s="1771">
        <v>233.0001139184572</v>
      </c>
      <c r="CH36" s="1771">
        <v>0</v>
      </c>
      <c r="CI36" s="1771">
        <v>259</v>
      </c>
      <c r="CJ36" s="1771">
        <v>0</v>
      </c>
      <c r="CK36" s="1771">
        <v>2156.4847759314621</v>
      </c>
      <c r="CL36" s="1771">
        <v>0</v>
      </c>
      <c r="CM36" s="1771">
        <v>3668.9196125142003</v>
      </c>
      <c r="CN36" s="1771">
        <v>7390.4045023641193</v>
      </c>
      <c r="CO36" s="1312"/>
      <c r="CP36" s="1774"/>
    </row>
    <row r="37" spans="1:94" s="1311" customFormat="1" ht="30" customHeight="1">
      <c r="A37" s="612">
        <v>2000</v>
      </c>
      <c r="B37" s="1775">
        <v>10079.965241051077</v>
      </c>
      <c r="C37" s="1775">
        <v>2207.9217161732217</v>
      </c>
      <c r="D37" s="1775">
        <v>12287.8869572243</v>
      </c>
      <c r="E37" s="1775"/>
      <c r="F37" s="1775">
        <v>10698.821374435624</v>
      </c>
      <c r="G37" s="1775">
        <v>236.34554026574705</v>
      </c>
      <c r="H37" s="1775">
        <v>0.36799136682858447</v>
      </c>
      <c r="I37" s="1775">
        <v>10935.534906068198</v>
      </c>
      <c r="J37" s="1775"/>
      <c r="K37" s="1775">
        <v>360.98368170842525</v>
      </c>
      <c r="L37" s="1775">
        <v>7146.9233021883947</v>
      </c>
      <c r="M37" s="1775">
        <v>2035.6406973508774</v>
      </c>
      <c r="N37" s="1775">
        <v>0</v>
      </c>
      <c r="O37" s="1775">
        <v>244.85915031618742</v>
      </c>
      <c r="P37" s="1775">
        <v>1161.934486864068</v>
      </c>
      <c r="Q37" s="1775">
        <v>10950.341318427954</v>
      </c>
      <c r="R37" s="1776"/>
      <c r="S37" s="1777">
        <v>76.963828100496741</v>
      </c>
      <c r="T37" s="1777">
        <v>399.66359344123197</v>
      </c>
      <c r="U37" s="1777">
        <v>120.84400547731799</v>
      </c>
      <c r="V37" s="1777">
        <v>44.290242782630877</v>
      </c>
      <c r="W37" s="1777">
        <v>204.309284657989</v>
      </c>
      <c r="X37" s="1777">
        <v>577.00383748479305</v>
      </c>
      <c r="Y37" s="1777">
        <v>194.89162827173809</v>
      </c>
      <c r="Z37" s="1777">
        <v>155.80713360354719</v>
      </c>
      <c r="AA37" s="1777">
        <v>1773.7735538197448</v>
      </c>
      <c r="AB37" s="1777"/>
      <c r="AC37" s="1777">
        <v>177.04193960355809</v>
      </c>
      <c r="AD37" s="1777">
        <v>0.76458396418695562</v>
      </c>
      <c r="AE37" s="1777">
        <v>25.203439705423172</v>
      </c>
      <c r="AF37" s="1777">
        <v>4.8902599613575415</v>
      </c>
      <c r="AG37" s="1777">
        <v>838.28054388535554</v>
      </c>
      <c r="AH37" s="1777">
        <v>1046.1807671198812</v>
      </c>
      <c r="AI37" s="1777"/>
      <c r="AJ37" s="1775">
        <v>71.333387894698859</v>
      </c>
      <c r="AK37" s="1775">
        <v>2.5396177920531926</v>
      </c>
      <c r="AL37" s="1775">
        <v>5.3379205368008922</v>
      </c>
      <c r="AM37" s="1775">
        <v>871.91766235664034</v>
      </c>
      <c r="AN37" s="1775">
        <v>205.61173593902907</v>
      </c>
      <c r="AO37" s="1775">
        <v>15.269342998342911</v>
      </c>
      <c r="AP37" s="1775">
        <v>32.470741232515145</v>
      </c>
      <c r="AQ37" s="1775">
        <v>1204.4804087500802</v>
      </c>
      <c r="AR37" s="1777"/>
      <c r="AS37" s="1775">
        <v>2518.4923584088492</v>
      </c>
      <c r="AT37" s="1775">
        <v>3332.9791879391455</v>
      </c>
      <c r="AU37" s="1775">
        <v>3510.1471771654919</v>
      </c>
      <c r="AV37" s="1775">
        <v>308.56079041492205</v>
      </c>
      <c r="AW37" s="1775">
        <v>303.40156344133891</v>
      </c>
      <c r="AX37" s="1775">
        <v>2.0604352834063859</v>
      </c>
      <c r="AY37" s="1775">
        <v>881.29281038538022</v>
      </c>
      <c r="AZ37" s="1775">
        <v>36.718535430980488</v>
      </c>
      <c r="BA37" s="1775">
        <v>0</v>
      </c>
      <c r="BB37" s="1775">
        <v>0</v>
      </c>
      <c r="BC37" s="1777">
        <v>10893.652858469512</v>
      </c>
      <c r="BD37" s="1777"/>
      <c r="BE37" s="1776">
        <v>1863.8655030843515</v>
      </c>
      <c r="BF37" s="1776"/>
      <c r="BG37" s="1775">
        <v>13674.941598081508</v>
      </c>
      <c r="BH37" s="1775">
        <v>53026.653853817799</v>
      </c>
      <c r="BI37" s="1777">
        <v>66701.595451899309</v>
      </c>
      <c r="BJ37" s="1777"/>
      <c r="BK37" s="1775">
        <v>856.09718955461346</v>
      </c>
      <c r="BL37" s="1775">
        <v>0</v>
      </c>
      <c r="BM37" s="1775">
        <v>15907.178937838618</v>
      </c>
      <c r="BN37" s="1775">
        <v>16763.27612739323</v>
      </c>
      <c r="BO37" s="1777"/>
      <c r="BP37" s="1777">
        <v>1714.5737750253966</v>
      </c>
      <c r="BQ37" s="1777">
        <v>525.20486567604996</v>
      </c>
      <c r="BR37" s="1777">
        <v>3024.543041364589</v>
      </c>
      <c r="BS37" s="1777">
        <v>197.34967314714643</v>
      </c>
      <c r="BT37" s="1777">
        <v>5461.6713552131823</v>
      </c>
      <c r="BU37" s="1777"/>
      <c r="BV37" s="1775">
        <v>48275.365626243518</v>
      </c>
      <c r="BW37" s="1775">
        <v>5256.0208271922284</v>
      </c>
      <c r="BX37" s="1775">
        <v>9793.0564285007131</v>
      </c>
      <c r="BY37" s="1775">
        <v>97132.034887913993</v>
      </c>
      <c r="BZ37" s="1775">
        <v>15165.667514595727</v>
      </c>
      <c r="CA37" s="1775">
        <v>11860.479452295311</v>
      </c>
      <c r="CB37" s="1777">
        <v>187482.62473674151</v>
      </c>
      <c r="CC37" s="1777"/>
      <c r="CD37" s="1777">
        <v>276409.16767124727</v>
      </c>
      <c r="CE37" s="1776"/>
      <c r="CF37" s="1775">
        <v>1093</v>
      </c>
      <c r="CG37" s="1775">
        <v>970.68</v>
      </c>
      <c r="CH37" s="1775">
        <v>0</v>
      </c>
      <c r="CI37" s="1775">
        <v>189</v>
      </c>
      <c r="CJ37" s="1775">
        <v>0</v>
      </c>
      <c r="CK37" s="1775">
        <v>2350.8800378832889</v>
      </c>
      <c r="CL37" s="1775">
        <v>0</v>
      </c>
      <c r="CM37" s="1775">
        <v>3632.2304163890581</v>
      </c>
      <c r="CN37" s="1775">
        <v>8235.7904542723463</v>
      </c>
      <c r="CO37" s="1778"/>
      <c r="CP37" s="1779"/>
    </row>
    <row r="38" spans="1:94">
      <c r="A38" s="612">
        <v>2001</v>
      </c>
      <c r="B38" s="1771">
        <v>10432.360131253596</v>
      </c>
      <c r="C38" s="1771">
        <v>2601.1687168387011</v>
      </c>
      <c r="D38" s="1771">
        <v>13033.528848092297</v>
      </c>
      <c r="E38" s="1771"/>
      <c r="F38" s="1771">
        <v>10821.550534679496</v>
      </c>
      <c r="G38" s="1771">
        <v>652.24587509762455</v>
      </c>
      <c r="H38" s="1771">
        <v>2.2826691080037005</v>
      </c>
      <c r="I38" s="1771">
        <v>11476.079078885125</v>
      </c>
      <c r="J38" s="1771"/>
      <c r="K38" s="1771">
        <v>362.94086068017663</v>
      </c>
      <c r="L38" s="1771">
        <v>6959.0898263214176</v>
      </c>
      <c r="M38" s="1771">
        <v>2263.8655922417483</v>
      </c>
      <c r="N38" s="1771">
        <v>0</v>
      </c>
      <c r="O38" s="1771">
        <v>317.1673147168255</v>
      </c>
      <c r="P38" s="1771">
        <v>1075.4868678592636</v>
      </c>
      <c r="Q38" s="1771">
        <v>10978.550461819432</v>
      </c>
      <c r="R38" s="1772"/>
      <c r="S38" s="1773">
        <v>77.74124050555227</v>
      </c>
      <c r="T38" s="1773">
        <v>405.71736143935999</v>
      </c>
      <c r="U38" s="1773">
        <v>122.67445894103898</v>
      </c>
      <c r="V38" s="1773">
        <v>44.820901021495587</v>
      </c>
      <c r="W38" s="1773">
        <v>205.57799589737198</v>
      </c>
      <c r="X38" s="1773">
        <v>580.58685015260301</v>
      </c>
      <c r="Y38" s="1773">
        <v>196.84054455445545</v>
      </c>
      <c r="Z38" s="1773">
        <v>156.59008402366553</v>
      </c>
      <c r="AA38" s="1773">
        <v>1790.5494365355428</v>
      </c>
      <c r="AB38" s="1773"/>
      <c r="AC38" s="1773">
        <v>180.24068077059033</v>
      </c>
      <c r="AD38" s="1773">
        <v>0.78080847184421842</v>
      </c>
      <c r="AE38" s="1773">
        <v>25.784886903600835</v>
      </c>
      <c r="AF38" s="1773">
        <v>4.8743437654577697</v>
      </c>
      <c r="AG38" s="1773">
        <v>887.88713666765113</v>
      </c>
      <c r="AH38" s="1773">
        <v>1099.5678565791445</v>
      </c>
      <c r="AI38" s="1773"/>
      <c r="AJ38" s="1771">
        <v>74.849134187736865</v>
      </c>
      <c r="AK38" s="1771">
        <v>2.5698801070906208</v>
      </c>
      <c r="AL38" s="1771">
        <v>7.0227198619667464</v>
      </c>
      <c r="AM38" s="1771">
        <v>954.05122144925849</v>
      </c>
      <c r="AN38" s="1771">
        <v>241.82812373795176</v>
      </c>
      <c r="AO38" s="1771">
        <v>17.334805566156561</v>
      </c>
      <c r="AP38" s="1771">
        <v>32.811911335551912</v>
      </c>
      <c r="AQ38" s="1771">
        <v>1330.4677962457131</v>
      </c>
      <c r="AR38" s="1773"/>
      <c r="AS38" s="1771">
        <v>2536.2460809756785</v>
      </c>
      <c r="AT38" s="1771">
        <v>3356.474509505686</v>
      </c>
      <c r="AU38" s="1771">
        <v>3534.8914170850876</v>
      </c>
      <c r="AV38" s="1771">
        <v>310.73594200898492</v>
      </c>
      <c r="AW38" s="1771">
        <v>305.5403458623756</v>
      </c>
      <c r="AX38" s="1771">
        <v>2.074960003430399</v>
      </c>
      <c r="AY38" s="1771">
        <v>887.50534782012085</v>
      </c>
      <c r="AZ38" s="1771">
        <v>36.977377070473807</v>
      </c>
      <c r="BA38" s="1771">
        <v>0</v>
      </c>
      <c r="BB38" s="1771">
        <v>0</v>
      </c>
      <c r="BC38" s="1773">
        <v>10970.445980331837</v>
      </c>
      <c r="BD38" s="1773"/>
      <c r="BE38" s="1772">
        <v>1890.3301248319999</v>
      </c>
      <c r="BF38" s="1772"/>
      <c r="BG38" s="1771">
        <v>14090.664849535196</v>
      </c>
      <c r="BH38" s="1771">
        <v>53328.784191303072</v>
      </c>
      <c r="BI38" s="1773">
        <v>67419.44904083827</v>
      </c>
      <c r="BJ38" s="1773"/>
      <c r="BK38" s="1771">
        <v>1130.2068064260066</v>
      </c>
      <c r="BL38" s="1771">
        <v>0</v>
      </c>
      <c r="BM38" s="1771">
        <v>15916.07780981804</v>
      </c>
      <c r="BN38" s="1771">
        <v>17046.284616244047</v>
      </c>
      <c r="BO38" s="1773"/>
      <c r="BP38" s="1773">
        <v>1655.9578308115667</v>
      </c>
      <c r="BQ38" s="1773">
        <v>610.37095405721902</v>
      </c>
      <c r="BR38" s="1773">
        <v>3060.3957155214439</v>
      </c>
      <c r="BS38" s="1773">
        <v>199.68903926941334</v>
      </c>
      <c r="BT38" s="1773">
        <v>5526.413539659643</v>
      </c>
      <c r="BU38" s="1773"/>
      <c r="BV38" s="1771">
        <v>40037.91556518845</v>
      </c>
      <c r="BW38" s="1771">
        <v>6158.4242481321153</v>
      </c>
      <c r="BX38" s="1771">
        <v>9894.963641271208</v>
      </c>
      <c r="BY38" s="1771">
        <v>101140.28464819386</v>
      </c>
      <c r="BZ38" s="1771">
        <v>20218.09319734473</v>
      </c>
      <c r="CA38" s="1771">
        <v>11983.90040998402</v>
      </c>
      <c r="CB38" s="1773">
        <v>189433.58171011441</v>
      </c>
      <c r="CC38" s="1773"/>
      <c r="CD38" s="1773">
        <v>279425.72890685638</v>
      </c>
      <c r="CE38" s="1772"/>
      <c r="CF38" s="1771">
        <v>1108.6865532435868</v>
      </c>
      <c r="CG38" s="1771">
        <v>999.80039999999997</v>
      </c>
      <c r="CH38" s="1771">
        <v>0</v>
      </c>
      <c r="CI38" s="1771">
        <v>170.53665946851444</v>
      </c>
      <c r="CJ38" s="1771">
        <v>0</v>
      </c>
      <c r="CK38" s="1771">
        <v>2530.1892648875933</v>
      </c>
      <c r="CL38" s="1771">
        <v>0</v>
      </c>
      <c r="CM38" s="1771">
        <v>3523.2635038973863</v>
      </c>
      <c r="CN38" s="1771">
        <v>8332.4763814970811</v>
      </c>
      <c r="CO38" s="1312"/>
      <c r="CP38" s="1774"/>
    </row>
    <row r="39" spans="1:94">
      <c r="A39" s="612">
        <v>2002</v>
      </c>
      <c r="B39" s="1771">
        <v>10827.55493419855</v>
      </c>
      <c r="C39" s="1771">
        <v>3060.9172737088838</v>
      </c>
      <c r="D39" s="1771">
        <v>13888.472207907433</v>
      </c>
      <c r="E39" s="1771"/>
      <c r="F39" s="1771">
        <v>10555.858141453667</v>
      </c>
      <c r="G39" s="1771">
        <v>1538.1514275464615</v>
      </c>
      <c r="H39" s="1771">
        <v>3.8260337876068098</v>
      </c>
      <c r="I39" s="1771">
        <v>12097.835602787734</v>
      </c>
      <c r="J39" s="1771"/>
      <c r="K39" s="1771">
        <v>360.72503137458898</v>
      </c>
      <c r="L39" s="1771">
        <v>6698.0519208765754</v>
      </c>
      <c r="M39" s="1771">
        <v>2508.550509805385</v>
      </c>
      <c r="N39" s="1771">
        <v>260.91871649527678</v>
      </c>
      <c r="O39" s="1771">
        <v>390.10100393804612</v>
      </c>
      <c r="P39" s="1771">
        <v>977.28972981594234</v>
      </c>
      <c r="Q39" s="1771">
        <v>11195.636912305816</v>
      </c>
      <c r="R39" s="1772"/>
      <c r="S39" s="1773">
        <v>78.526505561163916</v>
      </c>
      <c r="T39" s="1773">
        <v>411.47951058565502</v>
      </c>
      <c r="U39" s="1773">
        <v>124.416738020651</v>
      </c>
      <c r="V39" s="1773">
        <v>45.360526809100236</v>
      </c>
      <c r="W39" s="1773">
        <v>206.56238262482299</v>
      </c>
      <c r="X39" s="1773">
        <v>583.36687942083904</v>
      </c>
      <c r="Y39" s="1773">
        <v>198.80895000000004</v>
      </c>
      <c r="Z39" s="1773">
        <v>157.37696886800552</v>
      </c>
      <c r="AA39" s="1773">
        <v>1805.8984618902377</v>
      </c>
      <c r="AB39" s="1773"/>
      <c r="AC39" s="1773">
        <v>187.85873553702595</v>
      </c>
      <c r="AD39" s="1773">
        <v>0.83292955012717018</v>
      </c>
      <c r="AE39" s="1773">
        <v>26.559539602252077</v>
      </c>
      <c r="AF39" s="1773">
        <v>4.900679494113076</v>
      </c>
      <c r="AG39" s="1773">
        <v>958.37321747317696</v>
      </c>
      <c r="AH39" s="1773">
        <v>1178.5251016566951</v>
      </c>
      <c r="AI39" s="1773"/>
      <c r="AJ39" s="1771">
        <v>76.417057632648351</v>
      </c>
      <c r="AK39" s="1771">
        <v>2.6049407657515036</v>
      </c>
      <c r="AL39" s="1771">
        <v>9.006277743076657</v>
      </c>
      <c r="AM39" s="1771">
        <v>1022.8560640952632</v>
      </c>
      <c r="AN39" s="1771">
        <v>272.68004872406641</v>
      </c>
      <c r="AO39" s="1771">
        <v>19.066239528137121</v>
      </c>
      <c r="AP39" s="1771">
        <v>33.434029435268272</v>
      </c>
      <c r="AQ39" s="1771">
        <v>1436.0646579242114</v>
      </c>
      <c r="AR39" s="1773"/>
      <c r="AS39" s="1771">
        <v>2554.1249556653356</v>
      </c>
      <c r="AT39" s="1771">
        <v>3380.1354577096531</v>
      </c>
      <c r="AU39" s="1771">
        <v>3559.8100876989815</v>
      </c>
      <c r="AV39" s="1771">
        <v>312.92642699797068</v>
      </c>
      <c r="AW39" s="1771">
        <v>307.69420529947189</v>
      </c>
      <c r="AX39" s="1771">
        <v>2.0895871132229593</v>
      </c>
      <c r="AY39" s="1771">
        <v>893.7616795771612</v>
      </c>
      <c r="AZ39" s="1771">
        <v>37.238043374092442</v>
      </c>
      <c r="BA39" s="1771">
        <v>0</v>
      </c>
      <c r="BB39" s="1771">
        <v>0</v>
      </c>
      <c r="BC39" s="1773">
        <v>11047.78044343589</v>
      </c>
      <c r="BD39" s="1773"/>
      <c r="BE39" s="1772">
        <v>1917.1705120000004</v>
      </c>
      <c r="BF39" s="1772"/>
      <c r="BG39" s="1771">
        <v>14548.168079928872</v>
      </c>
      <c r="BH39" s="1771">
        <v>53589.134549848393</v>
      </c>
      <c r="BI39" s="1773">
        <v>68137.302629777259</v>
      </c>
      <c r="BJ39" s="1773"/>
      <c r="BK39" s="1771">
        <v>1358.1992089057467</v>
      </c>
      <c r="BL39" s="1771">
        <v>0</v>
      </c>
      <c r="BM39" s="1771">
        <v>15971.093896189112</v>
      </c>
      <c r="BN39" s="1771">
        <v>17329.293105094857</v>
      </c>
      <c r="BO39" s="1773"/>
      <c r="BP39" s="1773">
        <v>1539.3330728909511</v>
      </c>
      <c r="BQ39" s="1773">
        <v>753.54585614517282</v>
      </c>
      <c r="BR39" s="1773">
        <v>3096.2483896782969</v>
      </c>
      <c r="BS39" s="1773">
        <v>202.02840539168014</v>
      </c>
      <c r="BT39" s="1773">
        <v>5591.1557241061009</v>
      </c>
      <c r="BU39" s="1773"/>
      <c r="BV39" s="1771">
        <v>32327.875872324923</v>
      </c>
      <c r="BW39" s="1771">
        <v>7308.1473762547175</v>
      </c>
      <c r="BX39" s="1771">
        <v>9996.8708540417028</v>
      </c>
      <c r="BY39" s="1771">
        <v>103291.93304613467</v>
      </c>
      <c r="BZ39" s="1771">
        <v>26352.390167058598</v>
      </c>
      <c r="CA39" s="1771">
        <v>12107.321367672732</v>
      </c>
      <c r="CB39" s="1773">
        <v>191384.53868348734</v>
      </c>
      <c r="CC39" s="1773"/>
      <c r="CD39" s="1773">
        <v>282442.29014246556</v>
      </c>
      <c r="CE39" s="1772"/>
      <c r="CF39" s="1771">
        <v>1124.1657049505604</v>
      </c>
      <c r="CG39" s="1771">
        <v>1028.9208000000001</v>
      </c>
      <c r="CH39" s="1771">
        <v>0</v>
      </c>
      <c r="CI39" s="1771">
        <v>153.06421062670074</v>
      </c>
      <c r="CJ39" s="1771">
        <v>0</v>
      </c>
      <c r="CK39" s="1771">
        <v>2709.3433611420282</v>
      </c>
      <c r="CL39" s="1771">
        <v>0</v>
      </c>
      <c r="CM39" s="1771">
        <v>3414.2965914057145</v>
      </c>
      <c r="CN39" s="1771">
        <v>8429.7906681250042</v>
      </c>
      <c r="CO39" s="1312"/>
      <c r="CP39" s="1774"/>
    </row>
    <row r="40" spans="1:94">
      <c r="A40" s="612">
        <v>2003</v>
      </c>
      <c r="B40" s="1771">
        <v>11106.134249999999</v>
      </c>
      <c r="C40" s="1771">
        <v>3634.6457500000001</v>
      </c>
      <c r="D40" s="1771">
        <v>14740.78</v>
      </c>
      <c r="E40" s="1771"/>
      <c r="F40" s="1771">
        <v>9293.8347184541817</v>
      </c>
      <c r="G40" s="1771">
        <v>3343.6196804132965</v>
      </c>
      <c r="H40" s="1771">
        <v>27.034216445022199</v>
      </c>
      <c r="I40" s="1771">
        <v>12664.488615312501</v>
      </c>
      <c r="J40" s="1771"/>
      <c r="K40" s="1771">
        <v>354.0082844962219</v>
      </c>
      <c r="L40" s="1771">
        <v>6366.4204482779505</v>
      </c>
      <c r="M40" s="1771">
        <v>2777.5479545072485</v>
      </c>
      <c r="N40" s="1771">
        <v>688.23820503234583</v>
      </c>
      <c r="O40" s="1771">
        <v>466.73741737379817</v>
      </c>
      <c r="P40" s="1771">
        <v>868.5168557052682</v>
      </c>
      <c r="Q40" s="1771">
        <v>11521.469165392833</v>
      </c>
      <c r="R40" s="1772"/>
      <c r="S40" s="1773">
        <v>79.319702587034243</v>
      </c>
      <c r="T40" s="1773">
        <v>416.94291199289</v>
      </c>
      <c r="U40" s="1773">
        <v>126.068687213347</v>
      </c>
      <c r="V40" s="1773">
        <v>45.90927168729327</v>
      </c>
      <c r="W40" s="1773">
        <v>207.25550208369299</v>
      </c>
      <c r="X40" s="1773">
        <v>585.32431770001506</v>
      </c>
      <c r="Y40" s="1773">
        <v>198.80895000000001</v>
      </c>
      <c r="Z40" s="1773">
        <v>158.16780790754322</v>
      </c>
      <c r="AA40" s="1773">
        <v>1817.7971511718158</v>
      </c>
      <c r="AB40" s="1773"/>
      <c r="AC40" s="1773">
        <v>193.52131024899856</v>
      </c>
      <c r="AD40" s="1773">
        <v>0.81080776020329759</v>
      </c>
      <c r="AE40" s="1773">
        <v>27.016083907211897</v>
      </c>
      <c r="AF40" s="1773">
        <v>4.8904636559332468</v>
      </c>
      <c r="AG40" s="1773">
        <v>996.39028624260811</v>
      </c>
      <c r="AH40" s="1773">
        <v>1222.6289518149551</v>
      </c>
      <c r="AI40" s="1773"/>
      <c r="AJ40" s="1771">
        <v>75.158418870495979</v>
      </c>
      <c r="AK40" s="1771">
        <v>2.7768916247070501</v>
      </c>
      <c r="AL40" s="1771">
        <v>18.144623999675389</v>
      </c>
      <c r="AM40" s="1771">
        <v>1090.6607338141991</v>
      </c>
      <c r="AN40" s="1771">
        <v>313.61748773627448</v>
      </c>
      <c r="AO40" s="1771">
        <v>21.657667580117867</v>
      </c>
      <c r="AP40" s="1771">
        <v>34.451546932899703</v>
      </c>
      <c r="AQ40" s="1771">
        <v>1556.4673705583696</v>
      </c>
      <c r="AR40" s="1773"/>
      <c r="AS40" s="1771">
        <v>2572.1298647183648</v>
      </c>
      <c r="AT40" s="1771">
        <v>3403.9632001104255</v>
      </c>
      <c r="AU40" s="1771">
        <v>3584.9044186293863</v>
      </c>
      <c r="AV40" s="1771">
        <v>315.13235347227675</v>
      </c>
      <c r="AW40" s="1771">
        <v>309.86324803572194</v>
      </c>
      <c r="AX40" s="1771">
        <v>2.104317334564914</v>
      </c>
      <c r="AY40" s="1771">
        <v>900.06211437780576</v>
      </c>
      <c r="AZ40" s="1771">
        <v>37.500547204524104</v>
      </c>
      <c r="BA40" s="1771">
        <v>0</v>
      </c>
      <c r="BB40" s="1771">
        <v>0</v>
      </c>
      <c r="BC40" s="1773">
        <v>11125.66006388307</v>
      </c>
      <c r="BD40" s="1773"/>
      <c r="BE40" s="1772">
        <v>1944.3919999999998</v>
      </c>
      <c r="BF40" s="1772"/>
      <c r="BG40" s="1771">
        <v>16169.729187298186</v>
      </c>
      <c r="BH40" s="1771">
        <v>52685.427031418061</v>
      </c>
      <c r="BI40" s="1773">
        <v>68855.156218716249</v>
      </c>
      <c r="BJ40" s="1773"/>
      <c r="BK40" s="1771">
        <v>1812.5117494374108</v>
      </c>
      <c r="BL40" s="1771">
        <v>0</v>
      </c>
      <c r="BM40" s="1771">
        <v>15799.789844508257</v>
      </c>
      <c r="BN40" s="1771">
        <v>17612.301593945667</v>
      </c>
      <c r="BO40" s="1773"/>
      <c r="BP40" s="1773">
        <v>1406.2250237384592</v>
      </c>
      <c r="BQ40" s="1773">
        <v>913.20404946500344</v>
      </c>
      <c r="BR40" s="1773">
        <v>3132.1010638351522</v>
      </c>
      <c r="BS40" s="1773">
        <v>204.36777151394708</v>
      </c>
      <c r="BT40" s="1773">
        <v>5655.8979085525625</v>
      </c>
      <c r="BU40" s="1773"/>
      <c r="BV40" s="1771">
        <v>26175.970500382959</v>
      </c>
      <c r="BW40" s="1771">
        <v>9048.8136852015887</v>
      </c>
      <c r="BX40" s="1771">
        <v>10098.778066812196</v>
      </c>
      <c r="BY40" s="1771">
        <v>103545.14015454726</v>
      </c>
      <c r="BZ40" s="1771">
        <v>32236.050924554762</v>
      </c>
      <c r="CA40" s="1771">
        <v>12230.742325361443</v>
      </c>
      <c r="CB40" s="1773">
        <v>193335.49565686021</v>
      </c>
      <c r="CC40" s="1773"/>
      <c r="CD40" s="1773">
        <v>285458.85137807467</v>
      </c>
      <c r="CE40" s="1772"/>
      <c r="CF40" s="1771">
        <v>1139.4394288307251</v>
      </c>
      <c r="CG40" s="1771">
        <v>1058.0411999999999</v>
      </c>
      <c r="CH40" s="1771">
        <v>0</v>
      </c>
      <c r="CI40" s="1771">
        <v>139.10283487543657</v>
      </c>
      <c r="CJ40" s="1771">
        <v>0</v>
      </c>
      <c r="CK40" s="1771">
        <v>2885.8260152783614</v>
      </c>
      <c r="CL40" s="1771">
        <v>0</v>
      </c>
      <c r="CM40" s="1771">
        <v>3305.3296789140427</v>
      </c>
      <c r="CN40" s="1771">
        <v>8527.7391578985662</v>
      </c>
      <c r="CO40" s="1312"/>
      <c r="CP40" s="1774"/>
    </row>
    <row r="41" spans="1:94">
      <c r="A41" s="612">
        <v>2004</v>
      </c>
      <c r="B41" s="1771">
        <v>12000.5255</v>
      </c>
      <c r="C41" s="1771">
        <v>4336.34</v>
      </c>
      <c r="D41" s="1771">
        <v>16336.8655</v>
      </c>
      <c r="E41" s="1771"/>
      <c r="F41" s="1771">
        <v>7728.106489964267</v>
      </c>
      <c r="G41" s="1771">
        <v>6139.9392465670462</v>
      </c>
      <c r="H41" s="1771">
        <v>51.310213468683493</v>
      </c>
      <c r="I41" s="1771">
        <v>13919.355949999997</v>
      </c>
      <c r="J41" s="1771"/>
      <c r="K41" s="1771">
        <v>343.2837983334515</v>
      </c>
      <c r="L41" s="1771">
        <v>5961.2852607130744</v>
      </c>
      <c r="M41" s="1771">
        <v>3063.2081991807422</v>
      </c>
      <c r="N41" s="1771">
        <v>1261.4118235756889</v>
      </c>
      <c r="O41" s="1771">
        <v>560.65231259942198</v>
      </c>
      <c r="P41" s="1771">
        <v>752.57520605591992</v>
      </c>
      <c r="Q41" s="1771">
        <v>11942.4166004583</v>
      </c>
      <c r="R41" s="1772"/>
      <c r="S41" s="1773">
        <v>80.120911704074999</v>
      </c>
      <c r="T41" s="1773">
        <v>422.10043677383703</v>
      </c>
      <c r="U41" s="1773">
        <v>127.62815101632201</v>
      </c>
      <c r="V41" s="1773">
        <v>46.467289758816008</v>
      </c>
      <c r="W41" s="1773">
        <v>207.65041151733001</v>
      </c>
      <c r="X41" s="1773">
        <v>586.43955740064803</v>
      </c>
      <c r="Y41" s="1773">
        <v>198.61424999999997</v>
      </c>
      <c r="Z41" s="1773">
        <v>158.96262101260626</v>
      </c>
      <c r="AA41" s="1773">
        <v>1827.9836291836341</v>
      </c>
      <c r="AB41" s="1773"/>
      <c r="AC41" s="1773">
        <v>200.70954936904047</v>
      </c>
      <c r="AD41" s="1773">
        <v>0.77752391777396823</v>
      </c>
      <c r="AE41" s="1773">
        <v>27.562837623822929</v>
      </c>
      <c r="AF41" s="1773">
        <v>4.9392859842580483</v>
      </c>
      <c r="AG41" s="1773">
        <v>1020.8323794555522</v>
      </c>
      <c r="AH41" s="1773">
        <v>1254.8215763504475</v>
      </c>
      <c r="AI41" s="1773"/>
      <c r="AJ41" s="1771">
        <v>76.348798332805828</v>
      </c>
      <c r="AK41" s="1771">
        <v>2.9526866977330637</v>
      </c>
      <c r="AL41" s="1771">
        <v>27.557819471785226</v>
      </c>
      <c r="AM41" s="1771">
        <v>1181.9322969125471</v>
      </c>
      <c r="AN41" s="1771">
        <v>382.93900710919496</v>
      </c>
      <c r="AO41" s="1771">
        <v>22.494490700143405</v>
      </c>
      <c r="AP41" s="1771">
        <v>35.485912247055047</v>
      </c>
      <c r="AQ41" s="1771">
        <v>1729.7110114712648</v>
      </c>
      <c r="AR41" s="1773"/>
      <c r="AS41" s="1771">
        <v>2590.1347737713932</v>
      </c>
      <c r="AT41" s="1771">
        <v>3427.7909425111984</v>
      </c>
      <c r="AU41" s="1771">
        <v>3609.9987495597925</v>
      </c>
      <c r="AV41" s="1771">
        <v>317.33827994658265</v>
      </c>
      <c r="AW41" s="1771">
        <v>312.03229077197193</v>
      </c>
      <c r="AX41" s="1771">
        <v>2.1190475559068678</v>
      </c>
      <c r="AY41" s="1771">
        <v>906.36254917845054</v>
      </c>
      <c r="AZ41" s="1771">
        <v>37.763051034955765</v>
      </c>
      <c r="BA41" s="1771">
        <v>0</v>
      </c>
      <c r="BB41" s="1771">
        <v>0</v>
      </c>
      <c r="BC41" s="1773">
        <v>11203.539684330253</v>
      </c>
      <c r="BD41" s="1773"/>
      <c r="BE41" s="1772">
        <v>1971.9999999999998</v>
      </c>
      <c r="BF41" s="1772"/>
      <c r="BG41" s="1771">
        <v>17405.111652393352</v>
      </c>
      <c r="BH41" s="1771">
        <v>51473.307133955394</v>
      </c>
      <c r="BI41" s="1773">
        <v>68878.418786348746</v>
      </c>
      <c r="BJ41" s="1773"/>
      <c r="BK41" s="1771">
        <v>2479.5585649233858</v>
      </c>
      <c r="BL41" s="1771">
        <v>0</v>
      </c>
      <c r="BM41" s="1771">
        <v>15216.642606552845</v>
      </c>
      <c r="BN41" s="1771">
        <v>17696.20117147623</v>
      </c>
      <c r="BO41" s="1773"/>
      <c r="BP41" s="1773">
        <v>1253.7889041951944</v>
      </c>
      <c r="BQ41" s="1773">
        <v>1080.4979573096987</v>
      </c>
      <c r="BR41" s="1773">
        <v>3152.1646627107475</v>
      </c>
      <c r="BS41" s="1773">
        <v>205.67690966344676</v>
      </c>
      <c r="BT41" s="1773">
        <v>5692.1284338790874</v>
      </c>
      <c r="BU41" s="1773"/>
      <c r="BV41" s="1771">
        <v>21537.485775820467</v>
      </c>
      <c r="BW41" s="1771">
        <v>11483.571512412467</v>
      </c>
      <c r="BX41" s="1771">
        <v>10111.547587663843</v>
      </c>
      <c r="BY41" s="1771">
        <v>100641.65640327186</v>
      </c>
      <c r="BZ41" s="1771">
        <v>37559.492126269652</v>
      </c>
      <c r="CA41" s="1771">
        <v>12246.207633948437</v>
      </c>
      <c r="CB41" s="1773">
        <v>193579.96103938675</v>
      </c>
      <c r="CC41" s="1773"/>
      <c r="CD41" s="1773">
        <v>285846.7094310908</v>
      </c>
      <c r="CE41" s="1772"/>
      <c r="CF41" s="1771">
        <v>1154.5096735300228</v>
      </c>
      <c r="CG41" s="1771">
        <v>1008.1712337560519</v>
      </c>
      <c r="CH41" s="1771">
        <v>78.990366243947804</v>
      </c>
      <c r="CI41" s="1771">
        <v>124.85753648037412</v>
      </c>
      <c r="CJ41" s="1771">
        <v>0</v>
      </c>
      <c r="CK41" s="1771">
        <v>3063.4361724742548</v>
      </c>
      <c r="CL41" s="1771">
        <v>0</v>
      </c>
      <c r="CM41" s="1771">
        <v>3196.3627664223709</v>
      </c>
      <c r="CN41" s="1771">
        <v>8626.3277489070224</v>
      </c>
      <c r="CO41" s="1312"/>
      <c r="CP41" s="1774"/>
    </row>
    <row r="42" spans="1:94">
      <c r="A42" s="612">
        <v>2005</v>
      </c>
      <c r="B42" s="1771">
        <v>12696.588</v>
      </c>
      <c r="C42" s="1771">
        <v>5194.3104999999996</v>
      </c>
      <c r="D42" s="1771">
        <v>17890.898499999999</v>
      </c>
      <c r="E42" s="1771"/>
      <c r="F42" s="1771">
        <v>5661.2818954188706</v>
      </c>
      <c r="G42" s="1771">
        <v>9343.4306661184237</v>
      </c>
      <c r="H42" s="1771">
        <v>61.77960408770354</v>
      </c>
      <c r="I42" s="1771">
        <v>15066.492165624999</v>
      </c>
      <c r="J42" s="1771"/>
      <c r="K42" s="1771">
        <v>329.52763071861352</v>
      </c>
      <c r="L42" s="1771">
        <v>5503.2282016730933</v>
      </c>
      <c r="M42" s="1771">
        <v>3344.2016228952539</v>
      </c>
      <c r="N42" s="1771">
        <v>1905.6733009975808</v>
      </c>
      <c r="O42" s="1771">
        <v>656.32065051882478</v>
      </c>
      <c r="P42" s="1771">
        <v>635.30584457099906</v>
      </c>
      <c r="Q42" s="1771">
        <v>12374.257251374365</v>
      </c>
      <c r="R42" s="1772"/>
      <c r="S42" s="1773">
        <v>80.930213842499995</v>
      </c>
      <c r="T42" s="1773">
        <v>426.94495604126598</v>
      </c>
      <c r="U42" s="1773">
        <v>129.09297392676902</v>
      </c>
      <c r="V42" s="1773">
        <v>47.034737730578961</v>
      </c>
      <c r="W42" s="1773">
        <v>207.74016816908701</v>
      </c>
      <c r="X42" s="1773">
        <v>586.69299093325208</v>
      </c>
      <c r="Y42" s="1773">
        <v>196.99999999999997</v>
      </c>
      <c r="Z42" s="1773">
        <v>159.76142815337312</v>
      </c>
      <c r="AA42" s="1773">
        <v>1835.1974687968259</v>
      </c>
      <c r="AB42" s="1773"/>
      <c r="AC42" s="1773">
        <v>205.09824000080457</v>
      </c>
      <c r="AD42" s="1773">
        <v>0.74504800107658076</v>
      </c>
      <c r="AE42" s="1773">
        <v>28.228250663995901</v>
      </c>
      <c r="AF42" s="1773">
        <v>5.1181448911772511</v>
      </c>
      <c r="AG42" s="1773">
        <v>1040.0545031217489</v>
      </c>
      <c r="AH42" s="1773">
        <v>1279.2441866788033</v>
      </c>
      <c r="AI42" s="1773"/>
      <c r="AJ42" s="1771">
        <v>76.45824061484339</v>
      </c>
      <c r="AK42" s="1771">
        <v>3.0791635870281211</v>
      </c>
      <c r="AL42" s="1771">
        <v>34.165049923426089</v>
      </c>
      <c r="AM42" s="1771">
        <v>1256.8774134651064</v>
      </c>
      <c r="AN42" s="1771">
        <v>433.15711487551613</v>
      </c>
      <c r="AO42" s="1771">
        <v>22.667428374493873</v>
      </c>
      <c r="AP42" s="1771">
        <v>36.259630363656342</v>
      </c>
      <c r="AQ42" s="1771">
        <v>1862.6640412040704</v>
      </c>
      <c r="AR42" s="1773"/>
      <c r="AS42" s="1771">
        <v>2608.2657171877927</v>
      </c>
      <c r="AT42" s="1771">
        <v>3451.7854791087784</v>
      </c>
      <c r="AU42" s="1771">
        <v>3635.26874080671</v>
      </c>
      <c r="AV42" s="1771">
        <v>319.55964790620851</v>
      </c>
      <c r="AW42" s="1771">
        <v>314.21651680737574</v>
      </c>
      <c r="AX42" s="1771">
        <v>2.133880888798215</v>
      </c>
      <c r="AY42" s="1771">
        <v>912.70708702269928</v>
      </c>
      <c r="AZ42" s="1771">
        <v>38.027392392200476</v>
      </c>
      <c r="BA42" s="1771">
        <v>0</v>
      </c>
      <c r="BB42" s="1771">
        <v>0</v>
      </c>
      <c r="BC42" s="1773">
        <v>11281.964462120563</v>
      </c>
      <c r="BD42" s="1773"/>
      <c r="BE42" s="1772">
        <v>2000</v>
      </c>
      <c r="BF42" s="1772"/>
      <c r="BG42" s="1771">
        <v>18313.278043119069</v>
      </c>
      <c r="BH42" s="1771">
        <v>50224.096732656697</v>
      </c>
      <c r="BI42" s="1773">
        <v>68537.374775775766</v>
      </c>
      <c r="BJ42" s="1773"/>
      <c r="BK42" s="1771">
        <v>2722.0728799307813</v>
      </c>
      <c r="BL42" s="1771">
        <v>0</v>
      </c>
      <c r="BM42" s="1771">
        <v>15120.667360575941</v>
      </c>
      <c r="BN42" s="1771">
        <v>17842.740240506722</v>
      </c>
      <c r="BO42" s="1773"/>
      <c r="BP42" s="1773">
        <v>1095.3356647449955</v>
      </c>
      <c r="BQ42" s="1773">
        <v>1190.9436649757345</v>
      </c>
      <c r="BR42" s="1773">
        <v>3086.5516784944098</v>
      </c>
      <c r="BS42" s="1773">
        <v>200.81455022675553</v>
      </c>
      <c r="BT42" s="1773">
        <v>5573.6455584418954</v>
      </c>
      <c r="BU42" s="1773"/>
      <c r="BV42" s="1771">
        <v>17918.095990535701</v>
      </c>
      <c r="BW42" s="1771">
        <v>14625.718814720742</v>
      </c>
      <c r="BX42" s="1771">
        <v>10032.795568122187</v>
      </c>
      <c r="BY42" s="1771">
        <v>96522.640262242639</v>
      </c>
      <c r="BZ42" s="1771">
        <v>40822.216552703285</v>
      </c>
      <c r="CA42" s="1771">
        <v>12150.830188059093</v>
      </c>
      <c r="CB42" s="1773">
        <v>192072.29737638365</v>
      </c>
      <c r="CC42" s="1773"/>
      <c r="CD42" s="1773">
        <v>284026.05795110803</v>
      </c>
      <c r="CE42" s="1772"/>
      <c r="CF42" s="1771">
        <v>1169.3783632320797</v>
      </c>
      <c r="CG42" s="1771">
        <v>958.85358674824192</v>
      </c>
      <c r="CH42" s="1771">
        <v>157.42841325175795</v>
      </c>
      <c r="CI42" s="1771">
        <v>110.32291061237842</v>
      </c>
      <c r="CJ42" s="1771">
        <v>0</v>
      </c>
      <c r="CK42" s="1771">
        <v>3242.1832663167029</v>
      </c>
      <c r="CL42" s="1771">
        <v>0</v>
      </c>
      <c r="CM42" s="1771">
        <v>3087.3958539306991</v>
      </c>
      <c r="CN42" s="1771">
        <v>8725.5623940918595</v>
      </c>
      <c r="CO42" s="1312"/>
      <c r="CP42" s="1774"/>
    </row>
    <row r="43" spans="1:94">
      <c r="A43" s="612">
        <v>2006</v>
      </c>
      <c r="B43" s="1771">
        <v>13259.148999999999</v>
      </c>
      <c r="C43" s="1771">
        <v>6290.6634999999997</v>
      </c>
      <c r="D43" s="1771">
        <v>19549.8125</v>
      </c>
      <c r="E43" s="1771"/>
      <c r="F43" s="1771">
        <v>3728.5010108927368</v>
      </c>
      <c r="G43" s="1771">
        <v>12432.477069745601</v>
      </c>
      <c r="H43" s="1771">
        <v>54.78276436166162</v>
      </c>
      <c r="I43" s="1771">
        <v>16215.760844999999</v>
      </c>
      <c r="J43" s="1771"/>
      <c r="K43" s="1771">
        <v>312.10892540966887</v>
      </c>
      <c r="L43" s="1771">
        <v>4995.1246966119534</v>
      </c>
      <c r="M43" s="1771">
        <v>3606.9839288954558</v>
      </c>
      <c r="N43" s="1771">
        <v>2515.3379132204509</v>
      </c>
      <c r="O43" s="1771">
        <v>765.30424080980015</v>
      </c>
      <c r="P43" s="1771">
        <v>521.87829073154228</v>
      </c>
      <c r="Q43" s="1771">
        <v>12716.737995678872</v>
      </c>
      <c r="R43" s="1772"/>
      <c r="S43" s="1773">
        <v>81.747690750000004</v>
      </c>
      <c r="T43" s="1773">
        <v>431.52863738076502</v>
      </c>
      <c r="U43" s="1773">
        <v>130.478929426778</v>
      </c>
      <c r="V43" s="1773">
        <v>47.611774957669518</v>
      </c>
      <c r="W43" s="1773">
        <v>207.575630835943</v>
      </c>
      <c r="X43" s="1773">
        <v>586.22825265916492</v>
      </c>
      <c r="Y43" s="1773">
        <v>196.06304999999992</v>
      </c>
      <c r="Z43" s="1773">
        <v>160.56424940037496</v>
      </c>
      <c r="AA43" s="1773">
        <v>1841.7982154106953</v>
      </c>
      <c r="AB43" s="1773"/>
      <c r="AC43" s="1773">
        <v>211.13385162894366</v>
      </c>
      <c r="AD43" s="1773">
        <v>0.79540277797686709</v>
      </c>
      <c r="AE43" s="1773">
        <v>28.985159320430011</v>
      </c>
      <c r="AF43" s="1773">
        <v>5.2913299165252585</v>
      </c>
      <c r="AG43" s="1773">
        <v>1056.2286016901062</v>
      </c>
      <c r="AH43" s="1773">
        <v>1302.4343453339816</v>
      </c>
      <c r="AI43" s="1773"/>
      <c r="AJ43" s="1771">
        <v>77.271964534114574</v>
      </c>
      <c r="AK43" s="1771">
        <v>3.3289706761853659</v>
      </c>
      <c r="AL43" s="1771">
        <v>40.77821851748449</v>
      </c>
      <c r="AM43" s="1771">
        <v>1359.5909220373903</v>
      </c>
      <c r="AN43" s="1771">
        <v>434.78298646568186</v>
      </c>
      <c r="AO43" s="1771">
        <v>23.360252589748587</v>
      </c>
      <c r="AP43" s="1771">
        <v>37.286053561381259</v>
      </c>
      <c r="AQ43" s="1771">
        <v>1976.3993683819861</v>
      </c>
      <c r="AR43" s="1773"/>
      <c r="AS43" s="1771">
        <v>2626.5235772081069</v>
      </c>
      <c r="AT43" s="1771">
        <v>3475.9479774625383</v>
      </c>
      <c r="AU43" s="1771">
        <v>3660.7156219923572</v>
      </c>
      <c r="AV43" s="1771">
        <v>321.79656544155205</v>
      </c>
      <c r="AW43" s="1771">
        <v>316.4160324250272</v>
      </c>
      <c r="AX43" s="1771">
        <v>2.1488180550198033</v>
      </c>
      <c r="AY43" s="1771">
        <v>919.09603663185806</v>
      </c>
      <c r="AZ43" s="1771">
        <v>38.293584138945867</v>
      </c>
      <c r="BA43" s="1771">
        <v>0</v>
      </c>
      <c r="BB43" s="1771">
        <v>0</v>
      </c>
      <c r="BC43" s="1773">
        <v>11360.938213355406</v>
      </c>
      <c r="BD43" s="1773"/>
      <c r="BE43" s="1772">
        <v>2028.0000000000002</v>
      </c>
      <c r="BF43" s="1772"/>
      <c r="BG43" s="1771">
        <v>20714.671822471526</v>
      </c>
      <c r="BH43" s="1771">
        <v>48052.745675771264</v>
      </c>
      <c r="BI43" s="1773">
        <v>68767.417498242794</v>
      </c>
      <c r="BJ43" s="1773"/>
      <c r="BK43" s="1771">
        <v>2833.3932600521857</v>
      </c>
      <c r="BL43" s="1771">
        <v>0</v>
      </c>
      <c r="BM43" s="1771">
        <v>15143.351567822387</v>
      </c>
      <c r="BN43" s="1771">
        <v>17976.744827874572</v>
      </c>
      <c r="BO43" s="1773"/>
      <c r="BP43" s="1773">
        <v>935.42786242582042</v>
      </c>
      <c r="BQ43" s="1773">
        <v>1362.6458127599258</v>
      </c>
      <c r="BR43" s="1773">
        <v>3101.8500069231127</v>
      </c>
      <c r="BS43" s="1773">
        <v>201.34735265093749</v>
      </c>
      <c r="BT43" s="1773">
        <v>5601.2710347597967</v>
      </c>
      <c r="BU43" s="1773"/>
      <c r="BV43" s="1771">
        <v>14118.012227278252</v>
      </c>
      <c r="BW43" s="1771">
        <v>18777.662079480724</v>
      </c>
      <c r="BX43" s="1771">
        <v>10066.663400337793</v>
      </c>
      <c r="BY43" s="1771">
        <v>95286.210096269278</v>
      </c>
      <c r="BZ43" s="1771">
        <v>42280.282509358418</v>
      </c>
      <c r="CA43" s="1771">
        <v>12191.847895964664</v>
      </c>
      <c r="CB43" s="1773">
        <v>192720.67820868912</v>
      </c>
      <c r="CC43" s="1773"/>
      <c r="CD43" s="1773">
        <v>285066.1115695663</v>
      </c>
      <c r="CE43" s="1772"/>
      <c r="CF43" s="1771">
        <v>1184.0473982404226</v>
      </c>
      <c r="CG43" s="1771">
        <v>910.25028416998578</v>
      </c>
      <c r="CH43" s="1771">
        <v>235.15211583001391</v>
      </c>
      <c r="CI43" s="1771">
        <v>93.10610034915436</v>
      </c>
      <c r="CJ43" s="1771">
        <v>108.76695820724987</v>
      </c>
      <c r="CK43" s="1771">
        <v>3286.7845677950822</v>
      </c>
      <c r="CL43" s="1771">
        <v>28.912735725977811</v>
      </c>
      <c r="CM43" s="1771">
        <v>2978.4289414390273</v>
      </c>
      <c r="CN43" s="1771">
        <v>8825.4491017569144</v>
      </c>
      <c r="CO43" s="1312"/>
      <c r="CP43" s="1774"/>
    </row>
    <row r="44" spans="1:94">
      <c r="A44" s="612">
        <v>2007</v>
      </c>
      <c r="B44" s="1771">
        <v>13540.824500000001</v>
      </c>
      <c r="C44" s="1771">
        <v>7760.4837500000003</v>
      </c>
      <c r="D44" s="1771">
        <v>21301.308249999998</v>
      </c>
      <c r="E44" s="1771"/>
      <c r="F44" s="1771">
        <v>2193.7861249758084</v>
      </c>
      <c r="G44" s="1771">
        <v>15057.7645883492</v>
      </c>
      <c r="H44" s="1771">
        <v>43.407800737486824</v>
      </c>
      <c r="I44" s="1771">
        <v>17294.958514062495</v>
      </c>
      <c r="J44" s="1771"/>
      <c r="K44" s="1771">
        <v>295.05251376978089</v>
      </c>
      <c r="L44" s="1771">
        <v>4394.3251055432411</v>
      </c>
      <c r="M44" s="1771">
        <v>3837.151673182123</v>
      </c>
      <c r="N44" s="1771">
        <v>3076.1419125755301</v>
      </c>
      <c r="O44" s="1771">
        <v>927.7539346663458</v>
      </c>
      <c r="P44" s="1771">
        <v>416.43406454573824</v>
      </c>
      <c r="Q44" s="1771">
        <v>12946.859204282759</v>
      </c>
      <c r="R44" s="1772"/>
      <c r="S44" s="1773">
        <v>82.573425</v>
      </c>
      <c r="T44" s="1773">
        <v>435.90364837791799</v>
      </c>
      <c r="U44" s="1773">
        <v>131.801790998435</v>
      </c>
      <c r="V44" s="1773">
        <v>48.198563488103204</v>
      </c>
      <c r="W44" s="1773">
        <v>207.20765831487802</v>
      </c>
      <c r="X44" s="1773">
        <v>585.18897693972599</v>
      </c>
      <c r="Y44" s="1773">
        <v>191.50605000000004</v>
      </c>
      <c r="Z44" s="1773">
        <v>161.371104925</v>
      </c>
      <c r="AA44" s="1773">
        <v>1843.7512180440606</v>
      </c>
      <c r="AB44" s="1773"/>
      <c r="AC44" s="1773">
        <v>216.59561644886011</v>
      </c>
      <c r="AD44" s="1773">
        <v>0.81974042066478192</v>
      </c>
      <c r="AE44" s="1773">
        <v>30.309292672078719</v>
      </c>
      <c r="AF44" s="1773">
        <v>5.4294952249845565</v>
      </c>
      <c r="AG44" s="1773">
        <v>1080.4172543700317</v>
      </c>
      <c r="AH44" s="1773">
        <v>1333.5713991366201</v>
      </c>
      <c r="AI44" s="1773"/>
      <c r="AJ44" s="1771">
        <v>79.90502513862009</v>
      </c>
      <c r="AK44" s="1771">
        <v>3.5104374611882649</v>
      </c>
      <c r="AL44" s="1771">
        <v>46.097822429008936</v>
      </c>
      <c r="AM44" s="1771">
        <v>1451.9620934591699</v>
      </c>
      <c r="AN44" s="1771">
        <v>468.35000288099059</v>
      </c>
      <c r="AO44" s="1771">
        <v>24.255203091427205</v>
      </c>
      <c r="AP44" s="1771">
        <v>35.358989306186245</v>
      </c>
      <c r="AQ44" s="1771">
        <v>2109.4395737665909</v>
      </c>
      <c r="AR44" s="1773"/>
      <c r="AS44" s="1771">
        <v>2644.9092422485642</v>
      </c>
      <c r="AT44" s="1771">
        <v>3500.2796133047755</v>
      </c>
      <c r="AU44" s="1771">
        <v>3686.3406313463033</v>
      </c>
      <c r="AV44" s="1771">
        <v>324.04914139964279</v>
      </c>
      <c r="AW44" s="1771">
        <v>318.6309446520026</v>
      </c>
      <c r="AX44" s="1771">
        <v>2.1638597814049412</v>
      </c>
      <c r="AY44" s="1771">
        <v>925.52970888828088</v>
      </c>
      <c r="AZ44" s="1771">
        <v>38.561639227918484</v>
      </c>
      <c r="BA44" s="1771">
        <v>0</v>
      </c>
      <c r="BB44" s="1771">
        <v>0</v>
      </c>
      <c r="BC44" s="1773">
        <v>11440.464780848893</v>
      </c>
      <c r="BD44" s="1773"/>
      <c r="BE44" s="1772">
        <v>2056.3919999999998</v>
      </c>
      <c r="BF44" s="1772"/>
      <c r="BG44" s="1771">
        <v>23066.378398868157</v>
      </c>
      <c r="BH44" s="1771">
        <v>45827.407852076038</v>
      </c>
      <c r="BI44" s="1773">
        <v>68893.786250944191</v>
      </c>
      <c r="BJ44" s="1773"/>
      <c r="BK44" s="1771">
        <v>2942.435108938259</v>
      </c>
      <c r="BL44" s="1771">
        <v>0</v>
      </c>
      <c r="BM44" s="1771">
        <v>15141.359730482798</v>
      </c>
      <c r="BN44" s="1771">
        <v>18083.794839421058</v>
      </c>
      <c r="BO44" s="1773"/>
      <c r="BP44" s="1773">
        <v>834.57755282435164</v>
      </c>
      <c r="BQ44" s="1773">
        <v>1471.8800852494501</v>
      </c>
      <c r="BR44" s="1773">
        <v>3112.4814772453151</v>
      </c>
      <c r="BS44" s="1773">
        <v>201.53005817715962</v>
      </c>
      <c r="BT44" s="1773">
        <v>5620.4691734962771</v>
      </c>
      <c r="BU44" s="1773"/>
      <c r="BV44" s="1771">
        <v>11361.32707796007</v>
      </c>
      <c r="BW44" s="1771">
        <v>24147.410708326344</v>
      </c>
      <c r="BX44" s="1771">
        <v>10085.344712977976</v>
      </c>
      <c r="BY44" s="1771">
        <v>84388.353955330414</v>
      </c>
      <c r="BZ44" s="1771">
        <v>50881.412064810233</v>
      </c>
      <c r="CA44" s="1771">
        <v>12214.473041273328</v>
      </c>
      <c r="CB44" s="1773">
        <v>193078.32156067836</v>
      </c>
      <c r="CC44" s="1773"/>
      <c r="CD44" s="1773">
        <v>285676.37182453985</v>
      </c>
      <c r="CE44" s="1772"/>
      <c r="CF44" s="1771">
        <v>1198.5186555420223</v>
      </c>
      <c r="CG44" s="1771">
        <v>931.40722284497042</v>
      </c>
      <c r="CH44" s="1771">
        <v>243.11557715502929</v>
      </c>
      <c r="CI44" s="1771">
        <v>72.32712527703454</v>
      </c>
      <c r="CJ44" s="1771">
        <v>217.74486921975051</v>
      </c>
      <c r="CK44" s="1771">
        <v>3335.5369095829801</v>
      </c>
      <c r="CL44" s="1771">
        <v>57.881547514110892</v>
      </c>
      <c r="CM44" s="1771">
        <v>2869.4620289473555</v>
      </c>
      <c r="CN44" s="1771">
        <v>8925.9939360832541</v>
      </c>
      <c r="CO44" s="1312"/>
      <c r="CP44" s="1774"/>
    </row>
    <row r="45" spans="1:94">
      <c r="A45" s="612">
        <v>2008</v>
      </c>
      <c r="B45" s="1771">
        <v>13393.48625</v>
      </c>
      <c r="C45" s="1771">
        <v>9841.1265000000003</v>
      </c>
      <c r="D45" s="1771">
        <v>23234.61275</v>
      </c>
      <c r="E45" s="1771"/>
      <c r="F45" s="1771">
        <v>1154.2264135715934</v>
      </c>
      <c r="G45" s="1771">
        <v>17105.454527281341</v>
      </c>
      <c r="H45" s="1771">
        <v>29.765742897060644</v>
      </c>
      <c r="I45" s="1771">
        <v>18289.446683749997</v>
      </c>
      <c r="J45" s="1771"/>
      <c r="K45" s="1771">
        <v>280.08278568107266</v>
      </c>
      <c r="L45" s="1771">
        <v>4236.9997317546886</v>
      </c>
      <c r="M45" s="1771">
        <v>4026.021896499286</v>
      </c>
      <c r="N45" s="1771">
        <v>3589.2831925899841</v>
      </c>
      <c r="O45" s="1771">
        <v>1150.8685169973085</v>
      </c>
      <c r="P45" s="1771">
        <v>322.72460449688117</v>
      </c>
      <c r="Q45" s="1771">
        <v>13605.98072801922</v>
      </c>
      <c r="R45" s="1772"/>
      <c r="S45" s="1773">
        <v>83.407499999999999</v>
      </c>
      <c r="T45" s="1773">
        <v>440.122156618313</v>
      </c>
      <c r="U45" s="1773">
        <v>133.077332123828</v>
      </c>
      <c r="V45" s="1773">
        <v>48.747849751427729</v>
      </c>
      <c r="W45" s="1773">
        <v>206.68710940287201</v>
      </c>
      <c r="X45" s="1773">
        <v>583.71879813627299</v>
      </c>
      <c r="Y45" s="1773">
        <v>187.67592899999997</v>
      </c>
      <c r="Z45" s="1773">
        <v>162.18201499999998</v>
      </c>
      <c r="AA45" s="1773">
        <v>1845.6186900327136</v>
      </c>
      <c r="AB45" s="1773"/>
      <c r="AC45" s="1773">
        <v>220.13828114197923</v>
      </c>
      <c r="AD45" s="1773">
        <v>0.85320938647074074</v>
      </c>
      <c r="AE45" s="1773">
        <v>31.279203162863535</v>
      </c>
      <c r="AF45" s="1773">
        <v>5.5528687354062054</v>
      </c>
      <c r="AG45" s="1773">
        <v>1095.3370616520992</v>
      </c>
      <c r="AH45" s="1773">
        <v>1353.160624078819</v>
      </c>
      <c r="AI45" s="1773"/>
      <c r="AJ45" s="1771">
        <v>83.652892753638326</v>
      </c>
      <c r="AK45" s="1771">
        <v>3.5884539794295023</v>
      </c>
      <c r="AL45" s="1771">
        <v>49.987059156040608</v>
      </c>
      <c r="AM45" s="1771">
        <v>1482.0126374488791</v>
      </c>
      <c r="AN45" s="1771">
        <v>459.2078540347419</v>
      </c>
      <c r="AO45" s="1771">
        <v>24.810965440693654</v>
      </c>
      <c r="AP45" s="1771">
        <v>32.84501357544341</v>
      </c>
      <c r="AQ45" s="1771">
        <v>2136.1048763888671</v>
      </c>
      <c r="AR45" s="1773"/>
      <c r="AS45" s="1771">
        <v>2663.4236069443027</v>
      </c>
      <c r="AT45" s="1771">
        <v>3524.7815705979092</v>
      </c>
      <c r="AU45" s="1771">
        <v>3712.1450157657264</v>
      </c>
      <c r="AV45" s="1771">
        <v>326.31748538944026</v>
      </c>
      <c r="AW45" s="1771">
        <v>320.86136126456654</v>
      </c>
      <c r="AX45" s="1771">
        <v>2.1790067998747755</v>
      </c>
      <c r="AY45" s="1771">
        <v>932.00841685049875</v>
      </c>
      <c r="AZ45" s="1771">
        <v>38.831570702513901</v>
      </c>
      <c r="BA45" s="1771">
        <v>0</v>
      </c>
      <c r="BB45" s="1771">
        <v>0</v>
      </c>
      <c r="BC45" s="1773">
        <v>11520.54803431483</v>
      </c>
      <c r="BD45" s="1773"/>
      <c r="BE45" s="1772">
        <v>2085.1814880000002</v>
      </c>
      <c r="BF45" s="1772"/>
      <c r="BG45" s="1771">
        <v>25467.138085317783</v>
      </c>
      <c r="BH45" s="1771">
        <v>43556.538318016894</v>
      </c>
      <c r="BI45" s="1773">
        <v>69023.676403334684</v>
      </c>
      <c r="BJ45" s="1773"/>
      <c r="BK45" s="1771">
        <v>3229.5936811294318</v>
      </c>
      <c r="BL45" s="1771">
        <v>162.1589617322515</v>
      </c>
      <c r="BM45" s="1771">
        <v>14800.055200605384</v>
      </c>
      <c r="BN45" s="1771">
        <v>18191.807843467068</v>
      </c>
      <c r="BO45" s="1773"/>
      <c r="BP45" s="1773">
        <v>713.95608959357241</v>
      </c>
      <c r="BQ45" s="1773">
        <v>1600.499941117708</v>
      </c>
      <c r="BR45" s="1773">
        <v>3123.2750199147908</v>
      </c>
      <c r="BS45" s="1773">
        <v>202.22892925415064</v>
      </c>
      <c r="BT45" s="1773">
        <v>5639.9599798802219</v>
      </c>
      <c r="BU45" s="1773"/>
      <c r="BV45" s="1771">
        <v>9091.377486422798</v>
      </c>
      <c r="BW45" s="1771">
        <v>34346.399921149445</v>
      </c>
      <c r="BX45" s="1771">
        <v>10104.531926815687</v>
      </c>
      <c r="BY45" s="1771">
        <v>72862.172199068809</v>
      </c>
      <c r="BZ45" s="1771">
        <v>54803.457687437942</v>
      </c>
      <c r="CA45" s="1771">
        <v>12237.710889143445</v>
      </c>
      <c r="CB45" s="1773">
        <v>193445.65011003811</v>
      </c>
      <c r="CC45" s="1773"/>
      <c r="CD45" s="1773">
        <v>286301.09433672007</v>
      </c>
      <c r="CE45" s="1772"/>
      <c r="CF45" s="1771">
        <v>1212.7939893527866</v>
      </c>
      <c r="CG45" s="1771">
        <v>952.57781152908808</v>
      </c>
      <c r="CH45" s="1771">
        <v>251.06538847091142</v>
      </c>
      <c r="CI45" s="1771">
        <v>54.214257825604179</v>
      </c>
      <c r="CJ45" s="1771">
        <v>326.93569489859118</v>
      </c>
      <c r="CK45" s="1771">
        <v>3382.2138022443851</v>
      </c>
      <c r="CL45" s="1771">
        <v>86.90695687177741</v>
      </c>
      <c r="CM45" s="1771">
        <v>2760.4951164556837</v>
      </c>
      <c r="CN45" s="1771">
        <v>9027.2030176488297</v>
      </c>
      <c r="CO45" s="1312"/>
      <c r="CP45" s="1774"/>
    </row>
    <row r="46" spans="1:94">
      <c r="A46" s="612">
        <v>2009</v>
      </c>
      <c r="B46" s="1771">
        <v>13054.46725</v>
      </c>
      <c r="C46" s="1771">
        <v>12172.6335</v>
      </c>
      <c r="D46" s="1771">
        <v>25227.100750000001</v>
      </c>
      <c r="E46" s="1771"/>
      <c r="F46" s="1771">
        <v>528.73080806277085</v>
      </c>
      <c r="G46" s="1771">
        <v>18730.318563351942</v>
      </c>
      <c r="H46" s="1771">
        <v>18.676755460284252</v>
      </c>
      <c r="I46" s="1771">
        <v>19277.726126874997</v>
      </c>
      <c r="J46" s="1771"/>
      <c r="K46" s="1771">
        <v>267.73002421916811</v>
      </c>
      <c r="L46" s="1771">
        <v>4091.6956170492517</v>
      </c>
      <c r="M46" s="1771">
        <v>4167.4018257414309</v>
      </c>
      <c r="N46" s="1771">
        <v>4103.6499966885767</v>
      </c>
      <c r="O46" s="1771">
        <v>1434.0550740348795</v>
      </c>
      <c r="P46" s="1771">
        <v>242.99819299795595</v>
      </c>
      <c r="Q46" s="1771">
        <v>14307.530730731261</v>
      </c>
      <c r="R46" s="1772"/>
      <c r="S46" s="1773">
        <v>84.25</v>
      </c>
      <c r="T46" s="1773">
        <v>444.236329687536</v>
      </c>
      <c r="U46" s="1773">
        <v>134.32132628504598</v>
      </c>
      <c r="V46" s="1773">
        <v>49.259</v>
      </c>
      <c r="W46" s="1773">
        <v>206.06484289690599</v>
      </c>
      <c r="X46" s="1773">
        <v>581.96135061014309</v>
      </c>
      <c r="Y46" s="1773">
        <v>185.79916971</v>
      </c>
      <c r="Z46" s="1773">
        <v>162.99700000000004</v>
      </c>
      <c r="AA46" s="1773">
        <v>1848.8890191896312</v>
      </c>
      <c r="AB46" s="1773"/>
      <c r="AC46" s="1773">
        <v>222.26771389398215</v>
      </c>
      <c r="AD46" s="1773">
        <v>0.88259364497962456</v>
      </c>
      <c r="AE46" s="1773">
        <v>31.818507278492319</v>
      </c>
      <c r="AF46" s="1773">
        <v>5.6215310432097478</v>
      </c>
      <c r="AG46" s="1773">
        <v>1099.8417164495793</v>
      </c>
      <c r="AH46" s="1773">
        <v>1360.4320623102431</v>
      </c>
      <c r="AI46" s="1773"/>
      <c r="AJ46" s="1771">
        <v>85.399912643291373</v>
      </c>
      <c r="AK46" s="1771">
        <v>3.620290460871197</v>
      </c>
      <c r="AL46" s="1771">
        <v>52.841833091998772</v>
      </c>
      <c r="AM46" s="1771">
        <v>1484.837709962087</v>
      </c>
      <c r="AN46" s="1771">
        <v>439.61393923396986</v>
      </c>
      <c r="AO46" s="1771">
        <v>24.849381568333051</v>
      </c>
      <c r="AP46" s="1771">
        <v>30.233460383862614</v>
      </c>
      <c r="AQ46" s="1771">
        <v>2121.3965273444142</v>
      </c>
      <c r="AR46" s="1773"/>
      <c r="AS46" s="1771">
        <v>2681.6104399211736</v>
      </c>
      <c r="AT46" s="1771">
        <v>3548.8500715818591</v>
      </c>
      <c r="AU46" s="1771">
        <v>3737.4929030532144</v>
      </c>
      <c r="AV46" s="1771">
        <v>328.54570082942394</v>
      </c>
      <c r="AW46" s="1771">
        <v>323.05232028844665</v>
      </c>
      <c r="AX46" s="1771">
        <v>2.1938858572734801</v>
      </c>
      <c r="AY46" s="1771">
        <v>938.53247576845217</v>
      </c>
      <c r="AZ46" s="1771">
        <v>39.103391697431491</v>
      </c>
      <c r="BA46" s="1771">
        <v>1.7552370625870919</v>
      </c>
      <c r="BB46" s="1771">
        <v>5.5444495172126906E-2</v>
      </c>
      <c r="BC46" s="1773">
        <v>11601.191870555032</v>
      </c>
      <c r="BD46" s="1773"/>
      <c r="BE46" s="1772">
        <v>2114.374028832</v>
      </c>
      <c r="BF46" s="1772"/>
      <c r="BG46" s="1771">
        <v>35597.697497809655</v>
      </c>
      <c r="BH46" s="1771">
        <v>33538.570676843097</v>
      </c>
      <c r="BI46" s="1773">
        <v>69136.268174652752</v>
      </c>
      <c r="BJ46" s="1773"/>
      <c r="BK46" s="1771">
        <v>3326.4224499911161</v>
      </c>
      <c r="BL46" s="1771">
        <v>368.80845553315714</v>
      </c>
      <c r="BM46" s="1771">
        <v>14600.053956312579</v>
      </c>
      <c r="BN46" s="1771">
        <v>18295.284861836852</v>
      </c>
      <c r="BO46" s="1773"/>
      <c r="BP46" s="1773">
        <v>589.06844271699708</v>
      </c>
      <c r="BQ46" s="1773">
        <v>1731.2399313619885</v>
      </c>
      <c r="BR46" s="1773">
        <v>3133.2884505241791</v>
      </c>
      <c r="BS46" s="1773">
        <v>204.44524780433989</v>
      </c>
      <c r="BT46" s="1773">
        <v>5658.0420724075038</v>
      </c>
      <c r="BU46" s="1773"/>
      <c r="BV46" s="1771">
        <v>7572.7770632797137</v>
      </c>
      <c r="BW46" s="1771">
        <v>44042.056138500324</v>
      </c>
      <c r="BX46" s="1771">
        <v>7920.7012121502466</v>
      </c>
      <c r="BY46" s="1771">
        <v>58076.639168771464</v>
      </c>
      <c r="BZ46" s="1771">
        <v>56027.809245740485</v>
      </c>
      <c r="CA46" s="1771">
        <v>20124.343341479551</v>
      </c>
      <c r="CB46" s="1773">
        <v>193764.32616992178</v>
      </c>
      <c r="CC46" s="1773"/>
      <c r="CD46" s="1773">
        <v>286853.92127881886</v>
      </c>
      <c r="CE46" s="1772"/>
      <c r="CF46" s="1771">
        <v>1226.1122875340227</v>
      </c>
      <c r="CG46" s="1771">
        <v>890.53354104121433</v>
      </c>
      <c r="CH46" s="1771">
        <v>342.23005895878509</v>
      </c>
      <c r="CI46" s="1771">
        <v>40.956923969597533</v>
      </c>
      <c r="CJ46" s="1771">
        <v>436.34141535016914</v>
      </c>
      <c r="CK46" s="1771">
        <v>3419.8908433123061</v>
      </c>
      <c r="CL46" s="1771">
        <v>115.98949015637407</v>
      </c>
      <c r="CM46" s="1771">
        <v>2647.270947037453</v>
      </c>
      <c r="CN46" s="1771">
        <v>9119.3255073599212</v>
      </c>
      <c r="CO46" s="1312"/>
      <c r="CP46" s="1774"/>
    </row>
    <row r="47" spans="1:94" s="1311" customFormat="1" ht="30" customHeight="1">
      <c r="A47" s="612">
        <v>2010</v>
      </c>
      <c r="B47" s="1775">
        <v>12668.714749999999</v>
      </c>
      <c r="C47" s="1775">
        <v>14456.9355</v>
      </c>
      <c r="D47" s="1775">
        <v>27125.650249999999</v>
      </c>
      <c r="E47" s="1775"/>
      <c r="F47" s="1775">
        <v>213.48294955238572</v>
      </c>
      <c r="G47" s="1775">
        <v>20033.039011395736</v>
      </c>
      <c r="H47" s="1775">
        <v>12.083926551872263</v>
      </c>
      <c r="I47" s="1775">
        <v>20258.605887499994</v>
      </c>
      <c r="J47" s="1775"/>
      <c r="K47" s="1775">
        <v>256.91191081788259</v>
      </c>
      <c r="L47" s="1775">
        <v>3988.2520939993287</v>
      </c>
      <c r="M47" s="1775">
        <v>4261.2398011277173</v>
      </c>
      <c r="N47" s="1775">
        <v>4645.8060340569527</v>
      </c>
      <c r="O47" s="1775">
        <v>1786.3868580401315</v>
      </c>
      <c r="P47" s="1775">
        <v>177.31312613448924</v>
      </c>
      <c r="Q47" s="1775">
        <v>15115.909824176504</v>
      </c>
      <c r="R47" s="1776"/>
      <c r="S47" s="1777">
        <v>82.262862068965504</v>
      </c>
      <c r="T47" s="1777">
        <v>448.29833517117197</v>
      </c>
      <c r="U47" s="1777">
        <v>135.54954696417599</v>
      </c>
      <c r="V47" s="1777">
        <v>49.731369776529114</v>
      </c>
      <c r="W47" s="1777">
        <v>205.39171759396001</v>
      </c>
      <c r="X47" s="1777">
        <v>580.060268722675</v>
      </c>
      <c r="Y47" s="1777">
        <v>185.79916971</v>
      </c>
      <c r="Z47" s="1777">
        <v>163.81198500000002</v>
      </c>
      <c r="AA47" s="1777">
        <v>1850.9052550074778</v>
      </c>
      <c r="AB47" s="1777"/>
      <c r="AC47" s="1777">
        <v>224.44490131663727</v>
      </c>
      <c r="AD47" s="1777">
        <v>0.91700497092033251</v>
      </c>
      <c r="AE47" s="1777">
        <v>32.133037627932261</v>
      </c>
      <c r="AF47" s="1777">
        <v>5.6686846594947573</v>
      </c>
      <c r="AG47" s="1777">
        <v>1100.2756286949198</v>
      </c>
      <c r="AH47" s="1777">
        <v>1363.4392572699041</v>
      </c>
      <c r="AI47" s="1777"/>
      <c r="AJ47" s="1775">
        <v>86.599106338812533</v>
      </c>
      <c r="AK47" s="1775">
        <v>3.6694812269954373</v>
      </c>
      <c r="AL47" s="1775">
        <v>55.092810983719346</v>
      </c>
      <c r="AM47" s="1775">
        <v>1501.6234577856219</v>
      </c>
      <c r="AN47" s="1775">
        <v>420.7192009264881</v>
      </c>
      <c r="AO47" s="1775">
        <v>24.729767490952735</v>
      </c>
      <c r="AP47" s="1775">
        <v>27.541205672027449</v>
      </c>
      <c r="AQ47" s="1775">
        <v>2119.9750304246172</v>
      </c>
      <c r="AR47" s="1777"/>
      <c r="AS47" s="1775">
        <v>2699.6580726144598</v>
      </c>
      <c r="AT47" s="1775">
        <v>3572.7343545567323</v>
      </c>
      <c r="AU47" s="1775">
        <v>3762.6467800309797</v>
      </c>
      <c r="AV47" s="1775">
        <v>330.75686172112381</v>
      </c>
      <c r="AW47" s="1775">
        <v>325.22650992109544</v>
      </c>
      <c r="AX47" s="1775">
        <v>2.2086510317871322</v>
      </c>
      <c r="AY47" s="1775">
        <v>945.1022030988313</v>
      </c>
      <c r="AZ47" s="1775">
        <v>39.377115439313513</v>
      </c>
      <c r="BA47" s="1775">
        <v>4.5460639921005708</v>
      </c>
      <c r="BB47" s="1775">
        <v>0.14360124249580861</v>
      </c>
      <c r="BC47" s="1777">
        <v>11682.400213648922</v>
      </c>
      <c r="BD47" s="1777"/>
      <c r="BE47" s="1776">
        <v>2143.9752652356483</v>
      </c>
      <c r="BF47" s="1776"/>
      <c r="BG47" s="1775">
        <v>39785.168734667903</v>
      </c>
      <c r="BH47" s="1775">
        <v>30489.583206061077</v>
      </c>
      <c r="BI47" s="1777">
        <v>70274.75194072898</v>
      </c>
      <c r="BJ47" s="1777"/>
      <c r="BK47" s="1775">
        <v>3363.7162973399531</v>
      </c>
      <c r="BL47" s="1775">
        <v>676.42281384069759</v>
      </c>
      <c r="BM47" s="1775">
        <v>14600.053227173223</v>
      </c>
      <c r="BN47" s="1775">
        <v>18640.192338353874</v>
      </c>
      <c r="BO47" s="1777"/>
      <c r="BP47" s="1777">
        <v>469.3890116402809</v>
      </c>
      <c r="BQ47" s="1777">
        <v>1892.9872743392841</v>
      </c>
      <c r="BR47" s="1777">
        <v>3187.9416777563683</v>
      </c>
      <c r="BS47" s="1777">
        <v>206.41603057899749</v>
      </c>
      <c r="BT47" s="1777">
        <v>5756.7339943149309</v>
      </c>
      <c r="BU47" s="1777"/>
      <c r="BV47" s="1775">
        <v>6262.7850832324448</v>
      </c>
      <c r="BW47" s="1775">
        <v>55313.697285465401</v>
      </c>
      <c r="BX47" s="1775">
        <v>4646.2634677396263</v>
      </c>
      <c r="BY47" s="1775">
        <v>34646.261820216067</v>
      </c>
      <c r="BZ47" s="1775">
        <v>69468.83510544835</v>
      </c>
      <c r="CA47" s="1775">
        <v>26612.641505306146</v>
      </c>
      <c r="CB47" s="1777">
        <v>196950.48426740806</v>
      </c>
      <c r="CC47" s="1777"/>
      <c r="CD47" s="1777">
        <v>291622.16254080588</v>
      </c>
      <c r="CE47" s="1776"/>
      <c r="CF47" s="1775">
        <v>1239.9577786024056</v>
      </c>
      <c r="CG47" s="1775">
        <v>813.9302147019863</v>
      </c>
      <c r="CH47" s="1775">
        <v>447.95378529801297</v>
      </c>
      <c r="CI47" s="1775">
        <v>30.609023802831025</v>
      </c>
      <c r="CJ47" s="1775">
        <v>545.96402909587016</v>
      </c>
      <c r="CK47" s="1775">
        <v>3454.4044652250755</v>
      </c>
      <c r="CL47" s="1775">
        <v>145.1296786204212</v>
      </c>
      <c r="CM47" s="1775">
        <v>2534.396689147432</v>
      </c>
      <c r="CN47" s="1775">
        <v>9212.3456644940343</v>
      </c>
      <c r="CO47" s="1778"/>
      <c r="CP47" s="1779"/>
    </row>
    <row r="48" spans="1:94">
      <c r="A48" s="612">
        <v>2011</v>
      </c>
      <c r="B48" s="1771">
        <v>12283.8935</v>
      </c>
      <c r="C48" s="1771">
        <v>16417.845000000001</v>
      </c>
      <c r="D48" s="1771">
        <v>28701.738499999999</v>
      </c>
      <c r="E48" s="1771"/>
      <c r="F48" s="1771">
        <v>77.124145847296077</v>
      </c>
      <c r="G48" s="1771">
        <v>21042.786536701675</v>
      </c>
      <c r="H48" s="1771">
        <v>9.0968112010244599</v>
      </c>
      <c r="I48" s="1771">
        <v>21129.007493749996</v>
      </c>
      <c r="J48" s="1771"/>
      <c r="K48" s="1771">
        <v>246.86445915762934</v>
      </c>
      <c r="L48" s="1771">
        <v>3906.3510482524434</v>
      </c>
      <c r="M48" s="1771">
        <v>4316.6873346157063</v>
      </c>
      <c r="N48" s="1771">
        <v>5213.8165570571218</v>
      </c>
      <c r="O48" s="1771">
        <v>2225.876887500488</v>
      </c>
      <c r="P48" s="1771">
        <v>123.6072469909199</v>
      </c>
      <c r="Q48" s="1771">
        <v>16033.203533574309</v>
      </c>
      <c r="R48" s="1772"/>
      <c r="S48" s="1773">
        <v>81.620354137931017</v>
      </c>
      <c r="T48" s="1773">
        <v>452.360340654808</v>
      </c>
      <c r="U48" s="1773">
        <v>136.77776764330599</v>
      </c>
      <c r="V48" s="1773">
        <v>50.164303733094776</v>
      </c>
      <c r="W48" s="1773">
        <v>204.71859229101401</v>
      </c>
      <c r="X48" s="1773">
        <v>578.15918683520795</v>
      </c>
      <c r="Y48" s="1773">
        <v>185.79916971</v>
      </c>
      <c r="Z48" s="1773">
        <v>164.63104492499997</v>
      </c>
      <c r="AA48" s="1773">
        <v>1854.2307599303617</v>
      </c>
      <c r="AB48" s="1773"/>
      <c r="AC48" s="1773">
        <v>226.78957408121309</v>
      </c>
      <c r="AD48" s="1773">
        <v>0.95404454098515656</v>
      </c>
      <c r="AE48" s="1773">
        <v>32.583103365547032</v>
      </c>
      <c r="AF48" s="1773">
        <v>5.7418281031285385</v>
      </c>
      <c r="AG48" s="1773">
        <v>1097.4338717948892</v>
      </c>
      <c r="AH48" s="1773">
        <v>1363.5024218857634</v>
      </c>
      <c r="AI48" s="1773"/>
      <c r="AJ48" s="1771">
        <v>87.80843621689111</v>
      </c>
      <c r="AK48" s="1771">
        <v>3.7348496788040513</v>
      </c>
      <c r="AL48" s="1771">
        <v>57.054115569354479</v>
      </c>
      <c r="AM48" s="1771">
        <v>1553.1396961084772</v>
      </c>
      <c r="AN48" s="1771">
        <v>405.18229782427312</v>
      </c>
      <c r="AO48" s="1771">
        <v>24.562160832314962</v>
      </c>
      <c r="AP48" s="1771">
        <v>24.801439470040968</v>
      </c>
      <c r="AQ48" s="1771">
        <v>2156.2829957001554</v>
      </c>
      <c r="AR48" s="1773"/>
      <c r="AS48" s="1771">
        <v>2717.5392674588993</v>
      </c>
      <c r="AT48" s="1771">
        <v>3596.3983732594361</v>
      </c>
      <c r="AU48" s="1771">
        <v>3787.5686843591748</v>
      </c>
      <c r="AV48" s="1771">
        <v>332.94763097096552</v>
      </c>
      <c r="AW48" s="1771">
        <v>327.38064886612284</v>
      </c>
      <c r="AX48" s="1771">
        <v>2.2232800397505406</v>
      </c>
      <c r="AY48" s="1771">
        <v>951.71791852052297</v>
      </c>
      <c r="AZ48" s="1771">
        <v>39.652755247388711</v>
      </c>
      <c r="BA48" s="1771">
        <v>8.4805717973286541</v>
      </c>
      <c r="BB48" s="1771">
        <v>0.26788462487273501</v>
      </c>
      <c r="BC48" s="1773">
        <v>11764.17701514446</v>
      </c>
      <c r="BD48" s="1773"/>
      <c r="BE48" s="1772">
        <v>2173.9909189489467</v>
      </c>
      <c r="BF48" s="1772"/>
      <c r="BG48" s="1771">
        <v>57555.607328193211</v>
      </c>
      <c r="BH48" s="1771">
        <v>13067.034725058506</v>
      </c>
      <c r="BI48" s="1773">
        <v>70622.642053251722</v>
      </c>
      <c r="BJ48" s="1773"/>
      <c r="BK48" s="1771">
        <v>3430.7098441439284</v>
      </c>
      <c r="BL48" s="1771">
        <v>727.53816992291956</v>
      </c>
      <c r="BM48" s="1771">
        <v>14600.053227173223</v>
      </c>
      <c r="BN48" s="1771">
        <v>18758.301241240071</v>
      </c>
      <c r="BO48" s="1773"/>
      <c r="BP48" s="1773">
        <v>358.64140339965718</v>
      </c>
      <c r="BQ48" s="1773">
        <v>2017.0629311747887</v>
      </c>
      <c r="BR48" s="1773">
        <v>3205.9273991043815</v>
      </c>
      <c r="BS48" s="1773">
        <v>207.58058802170754</v>
      </c>
      <c r="BT48" s="1773">
        <v>5789.2123217005346</v>
      </c>
      <c r="BU48" s="1773"/>
      <c r="BV48" s="1771">
        <v>5080.5766454526729</v>
      </c>
      <c r="BW48" s="1771">
        <v>68381.842958876237</v>
      </c>
      <c r="BX48" s="1771">
        <v>1911.439346164221</v>
      </c>
      <c r="BY48" s="1771">
        <v>16310.929819051296</v>
      </c>
      <c r="BZ48" s="1771">
        <v>74913.589087777655</v>
      </c>
      <c r="CA48" s="1771">
        <v>31327.602619327892</v>
      </c>
      <c r="CB48" s="1773">
        <v>197925.98047664997</v>
      </c>
      <c r="CC48" s="1773"/>
      <c r="CD48" s="1773">
        <v>293096.13609284232</v>
      </c>
      <c r="CE48" s="1772"/>
      <c r="CF48" s="1771">
        <v>1254.6917801534128</v>
      </c>
      <c r="CG48" s="1771">
        <v>701.77498797286762</v>
      </c>
      <c r="CH48" s="1771">
        <v>589.2294120271315</v>
      </c>
      <c r="CI48" s="1771">
        <v>20.887688933324291</v>
      </c>
      <c r="CJ48" s="1771">
        <v>655.80555324333</v>
      </c>
      <c r="CK48" s="1771">
        <v>3487.6853012820129</v>
      </c>
      <c r="CL48" s="1771">
        <v>174.32805845708771</v>
      </c>
      <c r="CM48" s="1771">
        <v>2421.8723427856212</v>
      </c>
      <c r="CN48" s="1771">
        <v>9306.2751248547884</v>
      </c>
      <c r="CO48" s="1312"/>
      <c r="CP48" s="1774"/>
    </row>
    <row r="49" spans="1:94">
      <c r="A49" s="612">
        <v>2012</v>
      </c>
      <c r="B49" s="1771">
        <v>11911.376749999999</v>
      </c>
      <c r="C49" s="1771">
        <v>17927.818500000001</v>
      </c>
      <c r="D49" s="1771">
        <v>29839.195250000001</v>
      </c>
      <c r="E49" s="1771"/>
      <c r="F49" s="1771">
        <v>25.101563038183986</v>
      </c>
      <c r="G49" s="1771">
        <v>21783.490493044806</v>
      </c>
      <c r="H49" s="1771">
        <v>7.9044151670091365</v>
      </c>
      <c r="I49" s="1771">
        <v>21816.496471249997</v>
      </c>
      <c r="J49" s="1771"/>
      <c r="K49" s="1771">
        <v>236.56626543277497</v>
      </c>
      <c r="L49" s="1771">
        <v>3756.767167100797</v>
      </c>
      <c r="M49" s="1771">
        <v>4344.2814495795865</v>
      </c>
      <c r="N49" s="1771">
        <v>5783.5919957633796</v>
      </c>
      <c r="O49" s="1771">
        <v>2653.1252536611737</v>
      </c>
      <c r="P49" s="1771">
        <v>82.50976454495121</v>
      </c>
      <c r="Q49" s="1771">
        <v>16856.84189608266</v>
      </c>
      <c r="R49" s="1772"/>
      <c r="S49" s="1773">
        <v>80.984271286206905</v>
      </c>
      <c r="T49" s="1773">
        <v>456.42234613844499</v>
      </c>
      <c r="U49" s="1773">
        <v>138.005988322435</v>
      </c>
      <c r="V49" s="1773">
        <v>50.557135447107619</v>
      </c>
      <c r="W49" s="1773">
        <v>204.045466988068</v>
      </c>
      <c r="X49" s="1773">
        <v>576.25810494773998</v>
      </c>
      <c r="Y49" s="1773">
        <v>187.65716140710001</v>
      </c>
      <c r="Z49" s="1773">
        <v>165.45420014962497</v>
      </c>
      <c r="AA49" s="1773">
        <v>1859.3846746867273</v>
      </c>
      <c r="AB49" s="1773"/>
      <c r="AC49" s="1773">
        <v>229.29153571948294</v>
      </c>
      <c r="AD49" s="1773">
        <v>0.99355542921388174</v>
      </c>
      <c r="AE49" s="1773">
        <v>33.200667733949366</v>
      </c>
      <c r="AF49" s="1773">
        <v>5.8447597943434113</v>
      </c>
      <c r="AG49" s="1773">
        <v>1092.2815339404517</v>
      </c>
      <c r="AH49" s="1773">
        <v>1361.6120526174413</v>
      </c>
      <c r="AI49" s="1773"/>
      <c r="AJ49" s="1771">
        <v>89.031914051405153</v>
      </c>
      <c r="AK49" s="1771">
        <v>3.8157894249516708</v>
      </c>
      <c r="AL49" s="1771">
        <v>58.711840681515277</v>
      </c>
      <c r="AM49" s="1771">
        <v>1639.8688180922129</v>
      </c>
      <c r="AN49" s="1771">
        <v>395.99725025364012</v>
      </c>
      <c r="AO49" s="1771">
        <v>24.361791578677845</v>
      </c>
      <c r="AP49" s="1771">
        <v>22.111527767877668</v>
      </c>
      <c r="AQ49" s="1771">
        <v>2233.8989318502809</v>
      </c>
      <c r="AR49" s="1773"/>
      <c r="AS49" s="1771">
        <v>2735.2262416008862</v>
      </c>
      <c r="AT49" s="1771">
        <v>3619.8053597908947</v>
      </c>
      <c r="AU49" s="1771">
        <v>3812.2198937026537</v>
      </c>
      <c r="AV49" s="1771">
        <v>335.1146046777065</v>
      </c>
      <c r="AW49" s="1771">
        <v>329.51139013651357</v>
      </c>
      <c r="AX49" s="1771">
        <v>2.2377501513858489</v>
      </c>
      <c r="AY49" s="1771">
        <v>958.37994395016676</v>
      </c>
      <c r="AZ49" s="1771">
        <v>39.930324534120423</v>
      </c>
      <c r="BA49" s="1771">
        <v>13.668969768580057</v>
      </c>
      <c r="BB49" s="1771">
        <v>0.43177593756192717</v>
      </c>
      <c r="BC49" s="1773">
        <v>11846.526254250472</v>
      </c>
      <c r="BD49" s="1773"/>
      <c r="BE49" s="1772">
        <v>2204.4267918142323</v>
      </c>
      <c r="BF49" s="1772"/>
      <c r="BG49" s="1771">
        <v>71075.519521135851</v>
      </c>
      <c r="BH49" s="1780" t="s">
        <v>37</v>
      </c>
      <c r="BI49" s="1773">
        <v>71075.576678343525</v>
      </c>
      <c r="BJ49" s="1773"/>
      <c r="BK49" s="1771">
        <v>3433.0390263496947</v>
      </c>
      <c r="BL49" s="1771">
        <v>871.15393984802472</v>
      </c>
      <c r="BM49" s="1771">
        <v>14600.053227173223</v>
      </c>
      <c r="BN49" s="1771">
        <v>18904.246193370942</v>
      </c>
      <c r="BO49" s="1773"/>
      <c r="BP49" s="1773">
        <v>261.04088788739142</v>
      </c>
      <c r="BQ49" s="1773">
        <v>2131.5263099377971</v>
      </c>
      <c r="BR49" s="1773">
        <v>3228.6832254654882</v>
      </c>
      <c r="BS49" s="1773">
        <v>209.05400498625838</v>
      </c>
      <c r="BT49" s="1773">
        <v>5830.3044282769351</v>
      </c>
      <c r="BU49" s="1773"/>
      <c r="BV49" s="1771">
        <v>4086.2742370387859</v>
      </c>
      <c r="BW49" s="1771">
        <v>83509.689983417455</v>
      </c>
      <c r="BX49" s="1771">
        <v>452.00208404187288</v>
      </c>
      <c r="BY49" s="1771">
        <v>4614.4810756351499</v>
      </c>
      <c r="BZ49" s="1771">
        <v>72602.531659442102</v>
      </c>
      <c r="CA49" s="1771">
        <v>33930.90425991534</v>
      </c>
      <c r="CB49" s="1773">
        <v>199195.88329949073</v>
      </c>
      <c r="CC49" s="1773"/>
      <c r="CD49" s="1773">
        <v>295006.01059948211</v>
      </c>
      <c r="CE49" s="1772"/>
      <c r="CF49" s="1771">
        <v>1265.8618882286246</v>
      </c>
      <c r="CG49" s="1771">
        <v>598.70239192632744</v>
      </c>
      <c r="CH49" s="1771">
        <v>721.4224080736717</v>
      </c>
      <c r="CI49" s="1771">
        <v>13.331334378442556</v>
      </c>
      <c r="CJ49" s="1771">
        <v>765.86802365928486</v>
      </c>
      <c r="CK49" s="1771">
        <v>3522.637718824014</v>
      </c>
      <c r="CL49" s="1771">
        <v>203.58517084613896</v>
      </c>
      <c r="CM49" s="1771">
        <v>2309.6979079520211</v>
      </c>
      <c r="CN49" s="1771">
        <v>9401.106843888525</v>
      </c>
      <c r="CO49" s="1312"/>
      <c r="CP49" s="1774"/>
    </row>
    <row r="50" spans="1:94">
      <c r="A50" s="612">
        <v>2013</v>
      </c>
      <c r="B50" s="1771">
        <v>11607.978420987545</v>
      </c>
      <c r="C50" s="1771">
        <v>18365.110900210162</v>
      </c>
      <c r="D50" s="1771">
        <v>29973.089321197702</v>
      </c>
      <c r="E50" s="1771"/>
      <c r="F50" s="1771">
        <v>7.1276541621804865</v>
      </c>
      <c r="G50" s="1771">
        <v>21992.88515410445</v>
      </c>
      <c r="H50" s="1771">
        <v>7.2096599649142084</v>
      </c>
      <c r="I50" s="1771">
        <v>22007.222468231543</v>
      </c>
      <c r="J50" s="1771"/>
      <c r="K50" s="1771">
        <v>225.44353015584204</v>
      </c>
      <c r="L50" s="1771">
        <v>3519.4845328116844</v>
      </c>
      <c r="M50" s="1771">
        <v>4353.4279534344341</v>
      </c>
      <c r="N50" s="1771">
        <v>6331.4992241970149</v>
      </c>
      <c r="O50" s="1771">
        <v>3051.2696879151285</v>
      </c>
      <c r="P50" s="1771">
        <v>52.516681298943048</v>
      </c>
      <c r="Q50" s="1771">
        <v>17533.64160981305</v>
      </c>
      <c r="R50" s="1772"/>
      <c r="S50" s="1773">
        <v>80.354549262999996</v>
      </c>
      <c r="T50" s="1773">
        <v>460.48435162208102</v>
      </c>
      <c r="U50" s="1773">
        <v>139.23420900156501</v>
      </c>
      <c r="V50" s="1773">
        <v>50.909187234159234</v>
      </c>
      <c r="W50" s="1773">
        <v>203.372341685122</v>
      </c>
      <c r="X50" s="1773">
        <v>574.35702306027201</v>
      </c>
      <c r="Y50" s="1773">
        <v>189.533733021171</v>
      </c>
      <c r="Z50" s="1773">
        <v>166.28147115037308</v>
      </c>
      <c r="AA50" s="1773">
        <v>1864.5268660377435</v>
      </c>
      <c r="AB50" s="1773"/>
      <c r="AC50" s="1773">
        <v>231.79746162964699</v>
      </c>
      <c r="AD50" s="1773">
        <v>1.0312191179208157</v>
      </c>
      <c r="AE50" s="1773">
        <v>33.867536901922186</v>
      </c>
      <c r="AF50" s="1773">
        <v>5.9670051701507276</v>
      </c>
      <c r="AG50" s="1773">
        <v>1082.7830405048826</v>
      </c>
      <c r="AH50" s="1773">
        <v>1355.4462633245234</v>
      </c>
      <c r="AI50" s="1773"/>
      <c r="AJ50" s="1771">
        <v>89.380292331040408</v>
      </c>
      <c r="AK50" s="1771">
        <v>3.8228706339102527</v>
      </c>
      <c r="AL50" s="1771">
        <v>59.831079130679761</v>
      </c>
      <c r="AM50" s="1771">
        <v>1809.9018908273201</v>
      </c>
      <c r="AN50" s="1771">
        <v>390.10147061529443</v>
      </c>
      <c r="AO50" s="1771">
        <v>24.221315761387402</v>
      </c>
      <c r="AP50" s="1771">
        <v>19.575608276530311</v>
      </c>
      <c r="AQ50" s="1771">
        <v>2396.8345275761626</v>
      </c>
      <c r="AR50" s="1773"/>
      <c r="AS50" s="1771">
        <v>2752.6906594035895</v>
      </c>
      <c r="AT50" s="1771">
        <v>3642.9178146973145</v>
      </c>
      <c r="AU50" s="1771">
        <v>3836.5609152849997</v>
      </c>
      <c r="AV50" s="1771">
        <v>337.25431121417711</v>
      </c>
      <c r="AW50" s="1771">
        <v>331.61532015172349</v>
      </c>
      <c r="AX50" s="1771">
        <v>2.2520381846707997</v>
      </c>
      <c r="AY50" s="1771">
        <v>965.08860355781815</v>
      </c>
      <c r="AZ50" s="1771">
        <v>40.209836805859268</v>
      </c>
      <c r="BA50" s="1771">
        <v>20.223614427424771</v>
      </c>
      <c r="BB50" s="1771">
        <v>0.63882430264525736</v>
      </c>
      <c r="BC50" s="1773">
        <v>11929.451938030224</v>
      </c>
      <c r="BD50" s="1773"/>
      <c r="BE50" s="1772">
        <v>2235.28876689963</v>
      </c>
      <c r="BF50" s="1772"/>
      <c r="BG50" s="1771">
        <v>71600.918023288599</v>
      </c>
      <c r="BH50" s="1781" t="s">
        <v>37</v>
      </c>
      <c r="BI50" s="1773">
        <v>71600.918023288599</v>
      </c>
      <c r="BJ50" s="1773"/>
      <c r="BK50" s="1771">
        <v>3433.0393909192226</v>
      </c>
      <c r="BL50" s="1771">
        <v>1036.3620482948011</v>
      </c>
      <c r="BM50" s="1771">
        <v>14600.053227173225</v>
      </c>
      <c r="BN50" s="1771">
        <v>19069.454666387246</v>
      </c>
      <c r="BO50" s="1773"/>
      <c r="BP50" s="1773">
        <v>182.723020917285</v>
      </c>
      <c r="BQ50" s="1773">
        <v>2229.1499465715751</v>
      </c>
      <c r="BR50" s="1773">
        <v>3254.7356660090409</v>
      </c>
      <c r="BS50" s="1773">
        <v>210.74087441721989</v>
      </c>
      <c r="BT50" s="1773">
        <v>5877.3495079151207</v>
      </c>
      <c r="BU50" s="1773"/>
      <c r="BV50" s="1771">
        <v>3272.0191652019275</v>
      </c>
      <c r="BW50" s="1771">
        <v>96737.029234756919</v>
      </c>
      <c r="BX50" s="1771">
        <v>48.289833279499625</v>
      </c>
      <c r="BY50" s="1771">
        <v>550.84341621296085</v>
      </c>
      <c r="BZ50" s="1771">
        <v>65649.029658271189</v>
      </c>
      <c r="CA50" s="1771">
        <v>34411.512917147433</v>
      </c>
      <c r="CB50" s="1773">
        <v>200668.72422486992</v>
      </c>
      <c r="CC50" s="1773"/>
      <c r="CD50" s="1773">
        <v>297216.4464224609</v>
      </c>
      <c r="CE50" s="1772"/>
      <c r="CF50" s="1771">
        <v>1277.2906618540517</v>
      </c>
      <c r="CG50" s="1771">
        <v>533.98974461016098</v>
      </c>
      <c r="CH50" s="1771">
        <v>815.25545538983806</v>
      </c>
      <c r="CI50" s="1771">
        <v>8.0039887516945871</v>
      </c>
      <c r="CJ50" s="1771">
        <v>876.15349514403147</v>
      </c>
      <c r="CK50" s="1771">
        <v>3561.405077988823</v>
      </c>
      <c r="CL50" s="1771">
        <v>232.90156200031217</v>
      </c>
      <c r="CM50" s="1771">
        <v>2200.7309954603493</v>
      </c>
      <c r="CN50" s="1771">
        <v>9505.73098119926</v>
      </c>
      <c r="CO50" s="1312"/>
      <c r="CP50" s="1774"/>
    </row>
    <row r="51" spans="1:94" s="1348" customFormat="1">
      <c r="A51" s="612">
        <v>2014</v>
      </c>
      <c r="B51" s="1773">
        <v>11304.580091975089</v>
      </c>
      <c r="C51" s="1773">
        <v>18802.403300420323</v>
      </c>
      <c r="D51" s="1773">
        <v>30106.983392395414</v>
      </c>
      <c r="E51" s="1772"/>
      <c r="F51" s="1773">
        <v>1.6473792893993615</v>
      </c>
      <c r="G51" s="1773">
        <v>22201.653639801927</v>
      </c>
      <c r="H51" s="1773">
        <v>6.6729871275460457</v>
      </c>
      <c r="I51" s="1773">
        <v>22209.974006218872</v>
      </c>
      <c r="J51" s="1772"/>
      <c r="K51" s="1773">
        <v>213.72355450197617</v>
      </c>
      <c r="L51" s="1773">
        <v>3267.0372825909963</v>
      </c>
      <c r="M51" s="1773">
        <v>4350.5014439707647</v>
      </c>
      <c r="N51" s="1773">
        <v>6837.3412806340348</v>
      </c>
      <c r="O51" s="1773">
        <v>3402.0701608253544</v>
      </c>
      <c r="P51" s="1773">
        <v>31.242411602993577</v>
      </c>
      <c r="Q51" s="1773">
        <v>18101.916134126121</v>
      </c>
      <c r="R51" s="1772"/>
      <c r="S51" s="1773">
        <v>79.731124460025171</v>
      </c>
      <c r="T51" s="1773">
        <v>464.54635710571699</v>
      </c>
      <c r="U51" s="1773">
        <v>140.46242968069501</v>
      </c>
      <c r="V51" s="1773">
        <v>51.219769957709644</v>
      </c>
      <c r="W51" s="1773">
        <v>202.699216382175</v>
      </c>
      <c r="X51" s="1773">
        <v>572.45594117280393</v>
      </c>
      <c r="Y51" s="1773">
        <v>193.32440768159444</v>
      </c>
      <c r="Z51" s="1773">
        <v>167.1128785061249</v>
      </c>
      <c r="AA51" s="1773">
        <v>1871.552124946845</v>
      </c>
      <c r="AB51" s="1772"/>
      <c r="AC51" s="1773">
        <v>234.261006354253</v>
      </c>
      <c r="AD51" s="1773">
        <v>1.0683167015948003</v>
      </c>
      <c r="AE51" s="1773">
        <v>34.573891073934846</v>
      </c>
      <c r="AF51" s="1773">
        <v>6.1229468823178417</v>
      </c>
      <c r="AG51" s="1773">
        <v>1069.678441147468</v>
      </c>
      <c r="AH51" s="1773">
        <v>1345.7046021595684</v>
      </c>
      <c r="AI51" s="1773"/>
      <c r="AJ51" s="1773">
        <v>89.639199159044168</v>
      </c>
      <c r="AK51" s="1773">
        <v>3.8133725721207381</v>
      </c>
      <c r="AL51" s="1773">
        <v>60.414656582220793</v>
      </c>
      <c r="AM51" s="1773">
        <v>1995.8339193296688</v>
      </c>
      <c r="AN51" s="1773">
        <v>388.456280310946</v>
      </c>
      <c r="AO51" s="1773">
        <v>24.181620675630473</v>
      </c>
      <c r="AP51" s="1773">
        <v>17.298911030192002</v>
      </c>
      <c r="AQ51" s="1773">
        <v>2579.6379596598226</v>
      </c>
      <c r="AR51" s="1773"/>
      <c r="AS51" s="1773">
        <v>2769.6046622531717</v>
      </c>
      <c r="AT51" s="1773">
        <v>3665.3018490558761</v>
      </c>
      <c r="AU51" s="1773">
        <v>3860.1347963646058</v>
      </c>
      <c r="AV51" s="1773">
        <v>339.32658198002702</v>
      </c>
      <c r="AW51" s="1773">
        <v>333.65294194218882</v>
      </c>
      <c r="AX51" s="1773">
        <v>2.265875911094132</v>
      </c>
      <c r="AY51" s="1773">
        <v>971.84422378272234</v>
      </c>
      <c r="AZ51" s="1773">
        <v>40.491305663500277</v>
      </c>
      <c r="BA51" s="1773">
        <v>29.406956579016619</v>
      </c>
      <c r="BB51" s="1773">
        <v>0.92890806422983219</v>
      </c>
      <c r="BC51" s="1773">
        <v>12012.958101596432</v>
      </c>
      <c r="BD51" s="1773"/>
      <c r="BE51" s="1772">
        <v>2266.5828096362266</v>
      </c>
      <c r="BF51" s="1772"/>
      <c r="BG51" s="1773">
        <v>72135.178203448624</v>
      </c>
      <c r="BH51" s="1773" t="s">
        <v>37</v>
      </c>
      <c r="BI51" s="1773">
        <v>72135.178203448624</v>
      </c>
      <c r="BJ51" s="1773"/>
      <c r="BK51" s="1773">
        <v>3433.0393909193704</v>
      </c>
      <c r="BL51" s="1773">
        <v>1203.9852028921227</v>
      </c>
      <c r="BM51" s="1773">
        <v>14600.053227173223</v>
      </c>
      <c r="BN51" s="1773">
        <v>19237.077820984716</v>
      </c>
      <c r="BO51" s="1773"/>
      <c r="BP51" s="1773">
        <v>125.43824143874761</v>
      </c>
      <c r="BQ51" s="1773">
        <v>2306.0485305529396</v>
      </c>
      <c r="BR51" s="1773">
        <v>3281.2037884690499</v>
      </c>
      <c r="BS51" s="1773">
        <v>212.45465883592325</v>
      </c>
      <c r="BT51" s="1773">
        <v>5925.1452192966608</v>
      </c>
      <c r="BU51" s="1773"/>
      <c r="BV51" s="1773">
        <v>2617.7357280381952</v>
      </c>
      <c r="BW51" s="1773">
        <v>107789.94086725991</v>
      </c>
      <c r="BX51" s="1773">
        <v>1.7625980846493357</v>
      </c>
      <c r="BY51" s="1773">
        <v>20.955713023588746</v>
      </c>
      <c r="BZ51" s="1773">
        <v>58654.693760624883</v>
      </c>
      <c r="CA51" s="1773">
        <v>33081.484465690723</v>
      </c>
      <c r="CB51" s="1773">
        <v>202166.57313272194</v>
      </c>
      <c r="CC51" s="1773"/>
      <c r="CD51" s="1773">
        <v>299463.97437645192</v>
      </c>
      <c r="CE51" s="1772"/>
      <c r="CF51" s="1773">
        <v>1288.5496957733726</v>
      </c>
      <c r="CG51" s="1773">
        <v>467.33828024439924</v>
      </c>
      <c r="CH51" s="1773">
        <v>911.02731975559959</v>
      </c>
      <c r="CI51" s="1773">
        <v>4.4176585781011122</v>
      </c>
      <c r="CJ51" s="1773">
        <v>986.66404160751063</v>
      </c>
      <c r="CK51" s="1773">
        <v>3599.0184411272035</v>
      </c>
      <c r="CL51" s="1773">
        <v>262.2777832121231</v>
      </c>
      <c r="CM51" s="1773">
        <v>2091.7640829686775</v>
      </c>
      <c r="CN51" s="1773">
        <v>9611.0573032669872</v>
      </c>
      <c r="CO51" s="1753"/>
      <c r="CP51" s="1782"/>
    </row>
    <row r="52" spans="1:94" s="1348" customFormat="1">
      <c r="A52" s="612">
        <v>2015</v>
      </c>
      <c r="B52" s="1773">
        <v>11001.181762962633</v>
      </c>
      <c r="C52" s="1773">
        <v>19239.695700630484</v>
      </c>
      <c r="D52" s="1773">
        <v>30240.877463593119</v>
      </c>
      <c r="E52" s="1772"/>
      <c r="F52" s="1773">
        <v>0.28768086722790603</v>
      </c>
      <c r="G52" s="1773">
        <v>22418.307018490515</v>
      </c>
      <c r="H52" s="1773">
        <v>6.1563858542445988</v>
      </c>
      <c r="I52" s="1773">
        <v>22424.751085211989</v>
      </c>
      <c r="J52" s="1772"/>
      <c r="K52" s="1773">
        <v>201.83875177662784</v>
      </c>
      <c r="L52" s="1773">
        <v>3035.1403429958696</v>
      </c>
      <c r="M52" s="1773">
        <v>4338.5504446657105</v>
      </c>
      <c r="N52" s="1773">
        <v>7288.7573342199694</v>
      </c>
      <c r="O52" s="1773">
        <v>3694.2060755344273</v>
      </c>
      <c r="P52" s="1773">
        <v>16.809941046170305</v>
      </c>
      <c r="Q52" s="1773">
        <v>18575.302890238774</v>
      </c>
      <c r="R52" s="1772"/>
      <c r="S52" s="1773">
        <v>79.113933905080074</v>
      </c>
      <c r="T52" s="1773">
        <v>468.60836258935399</v>
      </c>
      <c r="U52" s="1773">
        <v>141.69065035982499</v>
      </c>
      <c r="V52" s="1773">
        <v>51.488182835558725</v>
      </c>
      <c r="W52" s="1773">
        <v>202.02609107922899</v>
      </c>
      <c r="X52" s="1773">
        <v>570.55485928533699</v>
      </c>
      <c r="Y52" s="1773">
        <v>197.19089583522631</v>
      </c>
      <c r="Z52" s="1773">
        <v>167.94844289865549</v>
      </c>
      <c r="AA52" s="1773">
        <v>1878.6214187882658</v>
      </c>
      <c r="AB52" s="1772"/>
      <c r="AC52" s="1773">
        <v>237.13551441440546</v>
      </c>
      <c r="AD52" s="1773">
        <v>1.1065157966290309</v>
      </c>
      <c r="AE52" s="1773">
        <v>35.363238489522423</v>
      </c>
      <c r="AF52" s="1773">
        <v>6.3152868746865716</v>
      </c>
      <c r="AG52" s="1773">
        <v>1054.1253876864207</v>
      </c>
      <c r="AH52" s="1773">
        <v>1334.0459432616642</v>
      </c>
      <c r="AI52" s="1773"/>
      <c r="AJ52" s="1773">
        <v>89.837302504700673</v>
      </c>
      <c r="AK52" s="1773">
        <v>3.7869876911547933</v>
      </c>
      <c r="AL52" s="1773">
        <v>60.509824681214937</v>
      </c>
      <c r="AM52" s="1773">
        <v>2195.5489149424766</v>
      </c>
      <c r="AN52" s="1773">
        <v>390.80205503617793</v>
      </c>
      <c r="AO52" s="1773">
        <v>24.288575031990092</v>
      </c>
      <c r="AP52" s="1773">
        <v>15.361686401574996</v>
      </c>
      <c r="AQ52" s="1773">
        <v>2780.1353462892898</v>
      </c>
      <c r="AR52" s="1773"/>
      <c r="AS52" s="1773">
        <v>2785.9095126920452</v>
      </c>
      <c r="AT52" s="1773">
        <v>3686.8797295659274</v>
      </c>
      <c r="AU52" s="1773">
        <v>3882.8596716460529</v>
      </c>
      <c r="AV52" s="1773">
        <v>341.32422057607755</v>
      </c>
      <c r="AW52" s="1773">
        <v>335.61717943463714</v>
      </c>
      <c r="AX52" s="1773">
        <v>2.2792152762197606</v>
      </c>
      <c r="AY52" s="1773">
        <v>978.64713334920168</v>
      </c>
      <c r="AZ52" s="1773">
        <v>40.774744803144763</v>
      </c>
      <c r="BA52" s="1773">
        <v>41.448135676221042</v>
      </c>
      <c r="BB52" s="1773">
        <v>1.3092652880783562</v>
      </c>
      <c r="BC52" s="1773">
        <v>12097.048808307607</v>
      </c>
      <c r="BD52" s="1773"/>
      <c r="BE52" s="1772">
        <v>2298.3149689711331</v>
      </c>
      <c r="BF52" s="1772"/>
      <c r="BG52" s="1773">
        <v>73100.801403288482</v>
      </c>
      <c r="BH52" s="1773" t="s">
        <v>37</v>
      </c>
      <c r="BI52" s="1773">
        <v>73100.801403288482</v>
      </c>
      <c r="BJ52" s="1773"/>
      <c r="BK52" s="1773">
        <v>3433.0393909193704</v>
      </c>
      <c r="BL52" s="1773">
        <v>1486.8411995834074</v>
      </c>
      <c r="BM52" s="1773">
        <v>14600.053227173225</v>
      </c>
      <c r="BN52" s="1773">
        <v>19519.933817676003</v>
      </c>
      <c r="BO52" s="1773"/>
      <c r="BP52" s="1773">
        <v>85.619244855403764</v>
      </c>
      <c r="BQ52" s="1773">
        <v>2380.0390257352688</v>
      </c>
      <c r="BR52" s="1773">
        <v>3327.3169945749646</v>
      </c>
      <c r="BS52" s="1773">
        <v>215.44044274410095</v>
      </c>
      <c r="BT52" s="1773">
        <v>6008.4157079097386</v>
      </c>
      <c r="BU52" s="1773"/>
      <c r="BV52" s="1773">
        <v>2094.1898647105322</v>
      </c>
      <c r="BW52" s="1773">
        <v>116528.13706248175</v>
      </c>
      <c r="BX52" s="1773" t="s">
        <v>37</v>
      </c>
      <c r="BY52" s="1773" t="s">
        <v>37</v>
      </c>
      <c r="BZ52" s="1773">
        <v>55413.806051790183</v>
      </c>
      <c r="CA52" s="1773">
        <v>30837.007355257163</v>
      </c>
      <c r="CB52" s="1773">
        <v>204873.14033423964</v>
      </c>
      <c r="CC52" s="1773"/>
      <c r="CD52" s="1773">
        <v>303502.5293215561</v>
      </c>
      <c r="CE52" s="1772"/>
      <c r="CF52" s="1773">
        <v>1299.6405033669396</v>
      </c>
      <c r="CG52" s="1773">
        <v>395.33061284205996</v>
      </c>
      <c r="CH52" s="1773">
        <v>1012.1553871579389</v>
      </c>
      <c r="CI52" s="1773">
        <v>2.1281216225076629</v>
      </c>
      <c r="CJ52" s="1773">
        <v>1097.4017562470231</v>
      </c>
      <c r="CK52" s="1773">
        <v>3635.924397795362</v>
      </c>
      <c r="CL52" s="1773">
        <v>291.71439090110732</v>
      </c>
      <c r="CM52" s="1773">
        <v>1982.7971704770057</v>
      </c>
      <c r="CN52" s="1773">
        <v>9717.0923404099431</v>
      </c>
      <c r="CO52" s="1753"/>
      <c r="CP52" s="1782"/>
    </row>
    <row r="53" spans="1:94" s="1348" customFormat="1" ht="13.5" thickBot="1">
      <c r="A53" s="1783"/>
      <c r="B53" s="1784"/>
      <c r="C53" s="1784"/>
      <c r="D53" s="1784"/>
      <c r="E53" s="1785"/>
      <c r="F53" s="1784"/>
      <c r="G53" s="1784"/>
      <c r="H53" s="1784"/>
      <c r="I53" s="1784"/>
      <c r="J53" s="1785"/>
      <c r="K53" s="1784"/>
      <c r="L53" s="1784"/>
      <c r="M53" s="1784"/>
      <c r="N53" s="1784"/>
      <c r="O53" s="1784"/>
      <c r="P53" s="1784"/>
      <c r="Q53" s="1784"/>
      <c r="R53" s="1785"/>
      <c r="S53" s="1784"/>
      <c r="T53" s="1784"/>
      <c r="U53" s="1784"/>
      <c r="V53" s="1784"/>
      <c r="W53" s="1784"/>
      <c r="X53" s="1784"/>
      <c r="Y53" s="1784"/>
      <c r="Z53" s="1784"/>
      <c r="AA53" s="1784"/>
      <c r="AB53" s="1785"/>
      <c r="AC53" s="1784"/>
      <c r="AD53" s="1784"/>
      <c r="AE53" s="1784"/>
      <c r="AF53" s="1784"/>
      <c r="AG53" s="1784"/>
      <c r="AH53" s="1784"/>
      <c r="AI53" s="1784"/>
      <c r="AJ53" s="1784"/>
      <c r="AK53" s="1784"/>
      <c r="AL53" s="1784"/>
      <c r="AM53" s="1784"/>
      <c r="AN53" s="1784"/>
      <c r="AO53" s="1784"/>
      <c r="AP53" s="1784"/>
      <c r="AQ53" s="1784"/>
      <c r="AR53" s="1784"/>
      <c r="AS53" s="1784"/>
      <c r="AT53" s="1784"/>
      <c r="AU53" s="1784"/>
      <c r="AV53" s="1784"/>
      <c r="AW53" s="1784"/>
      <c r="AX53" s="1784"/>
      <c r="AY53" s="1784"/>
      <c r="AZ53" s="1784"/>
      <c r="BA53" s="1784"/>
      <c r="BB53" s="1784"/>
      <c r="BC53" s="1784"/>
      <c r="BD53" s="1784"/>
      <c r="BE53" s="1785"/>
      <c r="BF53" s="1785"/>
      <c r="BG53" s="1784"/>
      <c r="BH53" s="1784"/>
      <c r="BI53" s="1784"/>
      <c r="BJ53" s="1784"/>
      <c r="BK53" s="1784"/>
      <c r="BL53" s="1784"/>
      <c r="BM53" s="1784"/>
      <c r="BN53" s="1784"/>
      <c r="BO53" s="1784"/>
      <c r="BP53" s="1784"/>
      <c r="BQ53" s="1784"/>
      <c r="BR53" s="1784"/>
      <c r="BS53" s="1784"/>
      <c r="BT53" s="1784"/>
      <c r="BU53" s="1784"/>
      <c r="BV53" s="1784"/>
      <c r="BW53" s="1784"/>
      <c r="BX53" s="1784"/>
      <c r="BY53" s="1784"/>
      <c r="BZ53" s="1784"/>
      <c r="CA53" s="1784"/>
      <c r="CB53" s="1784"/>
      <c r="CC53" s="1784"/>
      <c r="CD53" s="1784"/>
      <c r="CE53" s="1785"/>
      <c r="CF53" s="1784"/>
      <c r="CG53" s="1784"/>
      <c r="CH53" s="1784"/>
      <c r="CI53" s="1784"/>
      <c r="CJ53" s="1784"/>
      <c r="CK53" s="1784"/>
      <c r="CL53" s="1784"/>
      <c r="CM53" s="1784"/>
      <c r="CN53" s="1784"/>
      <c r="CO53" s="1753"/>
      <c r="CP53" s="1782"/>
    </row>
    <row r="54" spans="1:94" ht="13.5" thickTop="1"/>
    <row r="55" spans="1:94">
      <c r="A55" s="1786" t="s">
        <v>536</v>
      </c>
      <c r="CP55" s="1787"/>
    </row>
    <row r="56" spans="1:94">
      <c r="A56" s="1764" t="s">
        <v>1681</v>
      </c>
    </row>
    <row r="57" spans="1:94">
      <c r="A57" s="1765" t="s">
        <v>542</v>
      </c>
    </row>
    <row r="58" spans="1:94">
      <c r="A58" s="1788" t="s">
        <v>1675</v>
      </c>
    </row>
    <row r="59" spans="1:94">
      <c r="A59" s="1789" t="s">
        <v>1676</v>
      </c>
    </row>
    <row r="60" spans="1:94">
      <c r="A60" s="1790" t="s">
        <v>1682</v>
      </c>
    </row>
    <row r="61" spans="1:94">
      <c r="A61" s="1766" t="s">
        <v>1683</v>
      </c>
    </row>
    <row r="62" spans="1:94">
      <c r="A62" s="1766" t="s">
        <v>1684</v>
      </c>
    </row>
    <row r="63" spans="1:94">
      <c r="A63" s="1766" t="s">
        <v>1678</v>
      </c>
    </row>
    <row r="64" spans="1:94">
      <c r="A64" s="1766"/>
    </row>
    <row r="65" spans="1:5">
      <c r="A65" s="1348" t="s">
        <v>8</v>
      </c>
    </row>
    <row r="66" spans="1:5">
      <c r="A66" s="1411" t="s">
        <v>511</v>
      </c>
    </row>
    <row r="68" spans="1:5">
      <c r="E68" s="1786"/>
    </row>
    <row r="69" spans="1:5">
      <c r="E69" s="1789"/>
    </row>
    <row r="76" spans="1:5">
      <c r="A76" s="1789"/>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R46" sqref="R46"/>
    </sheetView>
  </sheetViews>
  <sheetFormatPr defaultColWidth="9.140625" defaultRowHeight="12.75"/>
  <cols>
    <col min="1" max="1" width="44" style="952" customWidth="1"/>
    <col min="2" max="8" width="9.140625" style="952"/>
    <col min="9" max="9" width="19.28515625" style="952" customWidth="1"/>
    <col min="10" max="16384" width="9.140625" style="952"/>
  </cols>
  <sheetData>
    <row r="1" spans="1:11" ht="18.75" customHeight="1">
      <c r="A1" s="1791" t="s">
        <v>1685</v>
      </c>
      <c r="K1" s="63"/>
    </row>
    <row r="2" spans="1:11" ht="13.5" thickBot="1">
      <c r="A2" s="643" t="s">
        <v>0</v>
      </c>
      <c r="B2" s="1792"/>
      <c r="C2" s="1792"/>
      <c r="D2" s="1792"/>
      <c r="E2" s="1792"/>
      <c r="F2" s="1792"/>
      <c r="G2" s="1792"/>
      <c r="H2" s="1792"/>
      <c r="I2" s="984"/>
    </row>
    <row r="3" spans="1:11" ht="15" thickTop="1">
      <c r="B3" s="2457" t="s">
        <v>1686</v>
      </c>
      <c r="C3" s="2457"/>
      <c r="D3" s="2457"/>
      <c r="E3" s="2457"/>
      <c r="F3" s="2457"/>
      <c r="G3" s="2457"/>
      <c r="H3" s="2457"/>
      <c r="I3" s="1793"/>
    </row>
    <row r="4" spans="1:11" ht="25.5">
      <c r="A4" s="957"/>
      <c r="B4" s="1794" t="s">
        <v>550</v>
      </c>
      <c r="C4" s="1794" t="s">
        <v>551</v>
      </c>
      <c r="D4" s="1794" t="s">
        <v>552</v>
      </c>
      <c r="E4" s="1794" t="s">
        <v>553</v>
      </c>
      <c r="F4" s="1794" t="s">
        <v>554</v>
      </c>
      <c r="G4" s="1794" t="s">
        <v>555</v>
      </c>
      <c r="H4" s="1794" t="s">
        <v>556</v>
      </c>
      <c r="I4" s="931" t="s">
        <v>1687</v>
      </c>
    </row>
    <row r="5" spans="1:11" ht="15" customHeight="1">
      <c r="A5" s="952" t="s">
        <v>1688</v>
      </c>
      <c r="B5" s="1795">
        <v>0</v>
      </c>
      <c r="C5" s="1795">
        <v>0</v>
      </c>
      <c r="D5" s="1795">
        <v>0</v>
      </c>
      <c r="E5" s="1795">
        <v>0</v>
      </c>
      <c r="F5" s="1795">
        <v>0</v>
      </c>
      <c r="G5" s="1795">
        <v>1</v>
      </c>
      <c r="H5" s="1795">
        <v>0</v>
      </c>
      <c r="I5" s="1796">
        <v>1</v>
      </c>
    </row>
    <row r="6" spans="1:11" ht="15" customHeight="1">
      <c r="A6" s="952" t="s">
        <v>1689</v>
      </c>
      <c r="B6" s="1795">
        <v>0</v>
      </c>
      <c r="C6" s="1795">
        <v>0</v>
      </c>
      <c r="D6" s="1795">
        <v>0.4</v>
      </c>
      <c r="E6" s="1795">
        <v>0.3</v>
      </c>
      <c r="F6" s="1795">
        <v>0.2</v>
      </c>
      <c r="G6" s="1795">
        <v>0</v>
      </c>
      <c r="H6" s="1795">
        <v>0.1</v>
      </c>
      <c r="I6" s="1796">
        <v>10</v>
      </c>
    </row>
    <row r="7" spans="1:11" ht="15" customHeight="1">
      <c r="A7" s="952" t="s">
        <v>1690</v>
      </c>
      <c r="B7" s="1795">
        <v>0</v>
      </c>
      <c r="C7" s="1795">
        <v>0</v>
      </c>
      <c r="D7" s="1795">
        <v>0.5</v>
      </c>
      <c r="E7" s="1795">
        <v>0</v>
      </c>
      <c r="F7" s="1795">
        <v>0</v>
      </c>
      <c r="G7" s="1795">
        <v>0</v>
      </c>
      <c r="H7" s="1795">
        <v>0.5</v>
      </c>
      <c r="I7" s="1796">
        <v>2</v>
      </c>
    </row>
    <row r="8" spans="1:11" ht="15" customHeight="1">
      <c r="A8" s="952" t="s">
        <v>1691</v>
      </c>
      <c r="B8" s="1795">
        <v>1.8518518518518517E-2</v>
      </c>
      <c r="C8" s="1795">
        <v>3.7037037037037035E-2</v>
      </c>
      <c r="D8" s="1795">
        <v>0.24074074074074073</v>
      </c>
      <c r="E8" s="1795">
        <v>0.31481481481481483</v>
      </c>
      <c r="F8" s="1795">
        <v>0.1111111111111111</v>
      </c>
      <c r="G8" s="1795">
        <v>7.407407407407407E-2</v>
      </c>
      <c r="H8" s="1795">
        <v>0.20370370370370369</v>
      </c>
      <c r="I8" s="1796">
        <v>54</v>
      </c>
    </row>
    <row r="9" spans="1:11" ht="15" customHeight="1">
      <c r="A9" s="952" t="s">
        <v>1692</v>
      </c>
      <c r="B9" s="1795">
        <v>1.2500000000000001E-2</v>
      </c>
      <c r="C9" s="1795">
        <v>0.1</v>
      </c>
      <c r="D9" s="1795">
        <v>0.1875</v>
      </c>
      <c r="E9" s="1795">
        <v>0.1</v>
      </c>
      <c r="F9" s="1795">
        <v>0.15</v>
      </c>
      <c r="G9" s="1795">
        <v>0.125</v>
      </c>
      <c r="H9" s="1795">
        <v>0.32500000000000001</v>
      </c>
      <c r="I9" s="1796">
        <v>80</v>
      </c>
    </row>
    <row r="10" spans="1:11" ht="15" customHeight="1">
      <c r="A10" s="952" t="s">
        <v>1693</v>
      </c>
      <c r="B10" s="1795">
        <v>0</v>
      </c>
      <c r="C10" s="1795">
        <v>0.12</v>
      </c>
      <c r="D10" s="1795">
        <v>0.12</v>
      </c>
      <c r="E10" s="1795">
        <v>0.28000000000000003</v>
      </c>
      <c r="F10" s="1795">
        <v>0.32</v>
      </c>
      <c r="G10" s="1795">
        <v>0.16</v>
      </c>
      <c r="H10" s="1795">
        <v>0</v>
      </c>
      <c r="I10" s="1796">
        <v>25</v>
      </c>
    </row>
    <row r="11" spans="1:11" ht="15" customHeight="1">
      <c r="A11" s="952" t="s">
        <v>1694</v>
      </c>
      <c r="B11" s="1795">
        <v>0</v>
      </c>
      <c r="C11" s="1795">
        <v>6.6666666666666666E-2</v>
      </c>
      <c r="D11" s="1795">
        <v>0.16666666666666666</v>
      </c>
      <c r="E11" s="1795">
        <v>0.23333333333333334</v>
      </c>
      <c r="F11" s="1795">
        <v>0.13333333333333333</v>
      </c>
      <c r="G11" s="1795">
        <v>0.2</v>
      </c>
      <c r="H11" s="1795">
        <v>0.2</v>
      </c>
      <c r="I11" s="1796">
        <v>30</v>
      </c>
    </row>
    <row r="12" spans="1:11" ht="15" customHeight="1">
      <c r="A12" s="952" t="s">
        <v>1695</v>
      </c>
      <c r="B12" s="1795">
        <v>9.0909090909090912E-2</v>
      </c>
      <c r="C12" s="1795">
        <v>0</v>
      </c>
      <c r="D12" s="1795">
        <v>0</v>
      </c>
      <c r="E12" s="1795">
        <v>0.27272727272727271</v>
      </c>
      <c r="F12" s="1795">
        <v>0.27272727272727271</v>
      </c>
      <c r="G12" s="1795">
        <v>9.0909090909090912E-2</v>
      </c>
      <c r="H12" s="1795">
        <v>0.27272727272727271</v>
      </c>
      <c r="I12" s="1796">
        <v>11</v>
      </c>
    </row>
    <row r="13" spans="1:11" ht="15" customHeight="1">
      <c r="A13" s="952" t="s">
        <v>1696</v>
      </c>
      <c r="B13" s="1795">
        <v>1.0638297872340425E-2</v>
      </c>
      <c r="C13" s="1795">
        <v>7.4468085106382975E-2</v>
      </c>
      <c r="D13" s="1795">
        <v>0.2978723404255319</v>
      </c>
      <c r="E13" s="1795">
        <v>0.31914893617021278</v>
      </c>
      <c r="F13" s="1795">
        <v>9.5744680851063829E-2</v>
      </c>
      <c r="G13" s="1795">
        <v>6.3829787234042548E-2</v>
      </c>
      <c r="H13" s="1795">
        <v>0.13829787234042554</v>
      </c>
      <c r="I13" s="1796">
        <v>94</v>
      </c>
    </row>
    <row r="14" spans="1:11" ht="15" customHeight="1">
      <c r="A14" s="952" t="s">
        <v>1697</v>
      </c>
      <c r="B14" s="1795">
        <v>0</v>
      </c>
      <c r="C14" s="1795">
        <v>0</v>
      </c>
      <c r="D14" s="1795">
        <v>0</v>
      </c>
      <c r="E14" s="1795">
        <v>1</v>
      </c>
      <c r="F14" s="1795">
        <v>0</v>
      </c>
      <c r="G14" s="1795">
        <v>0</v>
      </c>
      <c r="H14" s="1795">
        <v>0</v>
      </c>
      <c r="I14" s="1796">
        <v>3</v>
      </c>
    </row>
    <row r="15" spans="1:11" ht="15" customHeight="1">
      <c r="A15" s="952" t="s">
        <v>1698</v>
      </c>
      <c r="B15" s="1795">
        <v>0</v>
      </c>
      <c r="C15" s="1795">
        <v>0</v>
      </c>
      <c r="D15" s="1795">
        <v>0.23809523809523808</v>
      </c>
      <c r="E15" s="1795">
        <v>0.23809523809523808</v>
      </c>
      <c r="F15" s="1795">
        <v>0.19047619047619047</v>
      </c>
      <c r="G15" s="1795">
        <v>0.11904761904761904</v>
      </c>
      <c r="H15" s="1795">
        <v>0.21428571428571427</v>
      </c>
      <c r="I15" s="1796">
        <v>42</v>
      </c>
    </row>
    <row r="16" spans="1:11" ht="15" customHeight="1">
      <c r="A16" s="952" t="s">
        <v>1699</v>
      </c>
      <c r="B16" s="1795">
        <v>3.6231884057971015E-3</v>
      </c>
      <c r="C16" s="1795">
        <v>2.1739130434782608E-2</v>
      </c>
      <c r="D16" s="1795">
        <v>0.24637681159420291</v>
      </c>
      <c r="E16" s="1795">
        <v>0.40942028985507245</v>
      </c>
      <c r="F16" s="1795">
        <v>0.13768115942028986</v>
      </c>
      <c r="G16" s="1795">
        <v>2.8985507246376812E-2</v>
      </c>
      <c r="H16" s="1795">
        <v>0.15217391304347827</v>
      </c>
      <c r="I16" s="1796">
        <v>276</v>
      </c>
    </row>
    <row r="17" spans="1:9" ht="15" customHeight="1">
      <c r="A17" s="952" t="s">
        <v>1700</v>
      </c>
      <c r="B17" s="1795">
        <v>0</v>
      </c>
      <c r="C17" s="1795">
        <v>0.16666666666666666</v>
      </c>
      <c r="D17" s="1795">
        <v>0.16666666666666666</v>
      </c>
      <c r="E17" s="1795">
        <v>0.16666666666666666</v>
      </c>
      <c r="F17" s="1795">
        <v>0.16666666666666666</v>
      </c>
      <c r="G17" s="1795">
        <v>0</v>
      </c>
      <c r="H17" s="1795">
        <v>0.33333333333333331</v>
      </c>
      <c r="I17" s="1796">
        <v>6</v>
      </c>
    </row>
    <row r="18" spans="1:9" ht="15" customHeight="1">
      <c r="A18" s="952" t="s">
        <v>1701</v>
      </c>
      <c r="B18" s="1795">
        <v>0</v>
      </c>
      <c r="C18" s="1795">
        <v>0</v>
      </c>
      <c r="D18" s="1795">
        <v>4.6511627906976744E-2</v>
      </c>
      <c r="E18" s="1795">
        <v>0.11627906976744186</v>
      </c>
      <c r="F18" s="1795">
        <v>0.16279069767441862</v>
      </c>
      <c r="G18" s="1795">
        <v>0.16279069767441862</v>
      </c>
      <c r="H18" s="1795">
        <v>0.51162790697674421</v>
      </c>
      <c r="I18" s="1796">
        <v>43</v>
      </c>
    </row>
    <row r="19" spans="1:9" ht="15" customHeight="1">
      <c r="A19" s="952" t="s">
        <v>1702</v>
      </c>
      <c r="B19" s="1795">
        <v>0</v>
      </c>
      <c r="C19" s="1795">
        <v>0</v>
      </c>
      <c r="D19" s="1795">
        <v>0</v>
      </c>
      <c r="E19" s="1795">
        <v>0</v>
      </c>
      <c r="F19" s="1795">
        <v>0</v>
      </c>
      <c r="G19" s="1795">
        <v>1</v>
      </c>
      <c r="H19" s="1795">
        <v>0</v>
      </c>
      <c r="I19" s="1796">
        <v>1</v>
      </c>
    </row>
    <row r="20" spans="1:9" ht="15" customHeight="1">
      <c r="A20" s="952" t="s">
        <v>1703</v>
      </c>
      <c r="B20" s="1795">
        <v>0</v>
      </c>
      <c r="C20" s="1795">
        <v>0</v>
      </c>
      <c r="D20" s="1795">
        <v>0</v>
      </c>
      <c r="E20" s="1795">
        <v>0</v>
      </c>
      <c r="F20" s="1795">
        <v>0</v>
      </c>
      <c r="G20" s="1795">
        <v>0</v>
      </c>
      <c r="H20" s="1795">
        <v>1</v>
      </c>
      <c r="I20" s="1796">
        <v>1</v>
      </c>
    </row>
    <row r="21" spans="1:9" ht="15" customHeight="1">
      <c r="A21" s="952" t="s">
        <v>1704</v>
      </c>
      <c r="B21" s="1795">
        <v>0</v>
      </c>
      <c r="C21" s="1795">
        <v>0</v>
      </c>
      <c r="D21" s="1795">
        <v>0.27272727272727271</v>
      </c>
      <c r="E21" s="1795">
        <v>0.18181818181818182</v>
      </c>
      <c r="F21" s="1795">
        <v>0.27272727272727271</v>
      </c>
      <c r="G21" s="1795">
        <v>9.0909090909090912E-2</v>
      </c>
      <c r="H21" s="1795">
        <v>0.18181818181818182</v>
      </c>
      <c r="I21" s="1796">
        <v>11</v>
      </c>
    </row>
    <row r="22" spans="1:9" ht="15" customHeight="1">
      <c r="A22" s="952" t="s">
        <v>1705</v>
      </c>
      <c r="B22" s="1795">
        <v>0</v>
      </c>
      <c r="C22" s="1795">
        <v>0</v>
      </c>
      <c r="D22" s="1795">
        <v>0</v>
      </c>
      <c r="E22" s="1795">
        <v>0</v>
      </c>
      <c r="F22" s="1795">
        <v>0</v>
      </c>
      <c r="G22" s="1795">
        <v>0</v>
      </c>
      <c r="H22" s="1795">
        <v>1</v>
      </c>
      <c r="I22" s="1796">
        <v>1</v>
      </c>
    </row>
    <row r="23" spans="1:9" ht="15" customHeight="1">
      <c r="A23" s="392" t="s">
        <v>1706</v>
      </c>
      <c r="B23" s="1795">
        <v>0</v>
      </c>
      <c r="C23" s="1795">
        <v>0</v>
      </c>
      <c r="D23" s="1795">
        <v>0</v>
      </c>
      <c r="E23" s="1795">
        <v>1</v>
      </c>
      <c r="F23" s="1795">
        <v>0</v>
      </c>
      <c r="G23" s="1795">
        <v>0</v>
      </c>
      <c r="H23" s="1795">
        <v>0</v>
      </c>
      <c r="I23" s="1796">
        <v>1</v>
      </c>
    </row>
    <row r="24" spans="1:9" ht="15" customHeight="1">
      <c r="A24" s="952" t="s">
        <v>1707</v>
      </c>
      <c r="B24" s="1795">
        <v>0</v>
      </c>
      <c r="C24" s="1795">
        <v>3.0769230769230771E-2</v>
      </c>
      <c r="D24" s="1795">
        <v>0.3</v>
      </c>
      <c r="E24" s="1795">
        <v>0.35384615384615387</v>
      </c>
      <c r="F24" s="1795">
        <v>0.12307692307692308</v>
      </c>
      <c r="G24" s="1795">
        <v>5.3846153846153849E-2</v>
      </c>
      <c r="H24" s="1795">
        <v>0.13846153846153847</v>
      </c>
      <c r="I24" s="1796">
        <v>130</v>
      </c>
    </row>
    <row r="25" spans="1:9" ht="15" customHeight="1">
      <c r="A25" s="952" t="s">
        <v>1708</v>
      </c>
      <c r="B25" s="1795">
        <v>0</v>
      </c>
      <c r="C25" s="1795">
        <v>0</v>
      </c>
      <c r="D25" s="1795">
        <v>0</v>
      </c>
      <c r="E25" s="1795">
        <v>0</v>
      </c>
      <c r="F25" s="1795">
        <v>0.5</v>
      </c>
      <c r="G25" s="1795">
        <v>0</v>
      </c>
      <c r="H25" s="1795">
        <v>0.5</v>
      </c>
      <c r="I25" s="1796">
        <v>2</v>
      </c>
    </row>
    <row r="26" spans="1:9" ht="15" customHeight="1">
      <c r="A26" s="952" t="s">
        <v>1709</v>
      </c>
      <c r="B26" s="1795">
        <v>0</v>
      </c>
      <c r="C26" s="1795">
        <v>3.2258064516129031E-2</v>
      </c>
      <c r="D26" s="1795">
        <v>3.2258064516129031E-2</v>
      </c>
      <c r="E26" s="1795">
        <v>9.6774193548387094E-2</v>
      </c>
      <c r="F26" s="1795">
        <v>0.29032258064516131</v>
      </c>
      <c r="G26" s="1795">
        <v>6.4516129032258063E-2</v>
      </c>
      <c r="H26" s="1795">
        <v>0.4838709677419355</v>
      </c>
      <c r="I26" s="1796">
        <v>31</v>
      </c>
    </row>
    <row r="27" spans="1:9" ht="15" customHeight="1">
      <c r="A27" s="952" t="s">
        <v>1710</v>
      </c>
      <c r="B27" s="1795">
        <v>0</v>
      </c>
      <c r="C27" s="1795">
        <v>0</v>
      </c>
      <c r="D27" s="1795">
        <v>8.3333333333333329E-2</v>
      </c>
      <c r="E27" s="1795">
        <v>0.16666666666666666</v>
      </c>
      <c r="F27" s="1795">
        <v>0</v>
      </c>
      <c r="G27" s="1795">
        <v>8.3333333333333329E-2</v>
      </c>
      <c r="H27" s="1795">
        <v>0.66666666666666663</v>
      </c>
      <c r="I27" s="1796">
        <v>12</v>
      </c>
    </row>
    <row r="28" spans="1:9" ht="15" customHeight="1">
      <c r="A28" s="961" t="s">
        <v>1711</v>
      </c>
      <c r="B28" s="1795">
        <v>2.5316455696202532E-3</v>
      </c>
      <c r="C28" s="1795">
        <v>2.5316455696202531E-2</v>
      </c>
      <c r="D28" s="1795">
        <v>0.21518987341772153</v>
      </c>
      <c r="E28" s="1795">
        <v>0.30632911392405066</v>
      </c>
      <c r="F28" s="1795">
        <v>0.19493670886075951</v>
      </c>
      <c r="G28" s="1795">
        <v>8.1012658227848103E-2</v>
      </c>
      <c r="H28" s="1795">
        <v>0.17468354430379746</v>
      </c>
      <c r="I28" s="1796">
        <v>395</v>
      </c>
    </row>
    <row r="29" spans="1:9" ht="15" customHeight="1">
      <c r="A29" s="961" t="s">
        <v>1712</v>
      </c>
      <c r="B29" s="1795">
        <v>0</v>
      </c>
      <c r="C29" s="1795">
        <v>0</v>
      </c>
      <c r="D29" s="1795">
        <v>0</v>
      </c>
      <c r="E29" s="1795">
        <v>0</v>
      </c>
      <c r="F29" s="1795">
        <v>1</v>
      </c>
      <c r="G29" s="1795">
        <v>0</v>
      </c>
      <c r="H29" s="1795">
        <v>0</v>
      </c>
      <c r="I29" s="1796">
        <v>1</v>
      </c>
    </row>
    <row r="30" spans="1:9" ht="15" customHeight="1">
      <c r="A30" s="952" t="s">
        <v>1713</v>
      </c>
      <c r="B30" s="1795">
        <v>0</v>
      </c>
      <c r="C30" s="1795">
        <v>0</v>
      </c>
      <c r="D30" s="1795">
        <v>0</v>
      </c>
      <c r="E30" s="1795">
        <v>0</v>
      </c>
      <c r="F30" s="1795">
        <v>0</v>
      </c>
      <c r="G30" s="1795">
        <v>0</v>
      </c>
      <c r="H30" s="1795">
        <v>1</v>
      </c>
      <c r="I30" s="1796">
        <v>2</v>
      </c>
    </row>
    <row r="31" spans="1:9" ht="15" customHeight="1">
      <c r="A31" s="952" t="s">
        <v>1714</v>
      </c>
      <c r="B31" s="1795">
        <v>0</v>
      </c>
      <c r="C31" s="1795">
        <v>0</v>
      </c>
      <c r="D31" s="1795">
        <v>0.5</v>
      </c>
      <c r="E31" s="1795">
        <v>0</v>
      </c>
      <c r="F31" s="1795">
        <v>0</v>
      </c>
      <c r="G31" s="1795">
        <v>0</v>
      </c>
      <c r="H31" s="1795">
        <v>0.5</v>
      </c>
      <c r="I31" s="1796">
        <v>2</v>
      </c>
    </row>
    <row r="32" spans="1:9" ht="15" customHeight="1">
      <c r="A32" s="952" t="s">
        <v>1715</v>
      </c>
      <c r="B32" s="1795">
        <v>0</v>
      </c>
      <c r="C32" s="1795">
        <v>0</v>
      </c>
      <c r="D32" s="1795">
        <v>0.33333333333333331</v>
      </c>
      <c r="E32" s="1795">
        <v>0.66666666666666663</v>
      </c>
      <c r="F32" s="1795">
        <v>0</v>
      </c>
      <c r="G32" s="1795">
        <v>0</v>
      </c>
      <c r="H32" s="1795">
        <v>0</v>
      </c>
      <c r="I32" s="1796">
        <v>3</v>
      </c>
    </row>
    <row r="33" spans="1:9" ht="15" customHeight="1">
      <c r="A33" s="952" t="s">
        <v>1716</v>
      </c>
      <c r="B33" s="1795">
        <v>0</v>
      </c>
      <c r="C33" s="1795">
        <v>0</v>
      </c>
      <c r="D33" s="1795">
        <v>0</v>
      </c>
      <c r="E33" s="1795">
        <v>1</v>
      </c>
      <c r="F33" s="1795">
        <v>0</v>
      </c>
      <c r="G33" s="1795">
        <v>0</v>
      </c>
      <c r="H33" s="1795">
        <v>0</v>
      </c>
      <c r="I33" s="1796">
        <v>1</v>
      </c>
    </row>
    <row r="34" spans="1:9" ht="15" customHeight="1">
      <c r="A34" s="952" t="s">
        <v>1717</v>
      </c>
      <c r="B34" s="1795">
        <v>0</v>
      </c>
      <c r="C34" s="1795">
        <v>0</v>
      </c>
      <c r="D34" s="1795">
        <v>0</v>
      </c>
      <c r="E34" s="1795">
        <v>0</v>
      </c>
      <c r="F34" s="1795">
        <v>1</v>
      </c>
      <c r="G34" s="1795">
        <v>0</v>
      </c>
      <c r="H34" s="1795">
        <v>0</v>
      </c>
      <c r="I34" s="1796">
        <v>1</v>
      </c>
    </row>
    <row r="35" spans="1:9">
      <c r="A35" s="952" t="s">
        <v>1718</v>
      </c>
      <c r="B35" s="1795">
        <v>0</v>
      </c>
      <c r="C35" s="1795">
        <v>1</v>
      </c>
      <c r="D35" s="1795">
        <v>0</v>
      </c>
      <c r="E35" s="1795">
        <v>0</v>
      </c>
      <c r="F35" s="1795">
        <v>0</v>
      </c>
      <c r="G35" s="1795">
        <v>0</v>
      </c>
      <c r="H35" s="1795">
        <v>0</v>
      </c>
      <c r="I35" s="1796">
        <v>1</v>
      </c>
    </row>
    <row r="36" spans="1:9">
      <c r="A36" s="952" t="s">
        <v>1719</v>
      </c>
      <c r="B36" s="1795">
        <v>0</v>
      </c>
      <c r="C36" s="1795">
        <v>0.05</v>
      </c>
      <c r="D36" s="1795">
        <v>0.45</v>
      </c>
      <c r="E36" s="1795">
        <v>0.35</v>
      </c>
      <c r="F36" s="1795">
        <v>0.1</v>
      </c>
      <c r="G36" s="1795">
        <v>0</v>
      </c>
      <c r="H36" s="1795">
        <v>0.05</v>
      </c>
      <c r="I36" s="1796">
        <v>20</v>
      </c>
    </row>
    <row r="37" spans="1:9">
      <c r="A37" s="952" t="s">
        <v>1720</v>
      </c>
      <c r="B37" s="1797">
        <v>0</v>
      </c>
      <c r="C37" s="1797">
        <v>0</v>
      </c>
      <c r="D37" s="1797">
        <v>0</v>
      </c>
      <c r="E37" s="1797">
        <v>1</v>
      </c>
      <c r="F37" s="1797">
        <v>0</v>
      </c>
      <c r="G37" s="1797">
        <v>0</v>
      </c>
      <c r="H37" s="1797">
        <v>0</v>
      </c>
      <c r="I37" s="1798">
        <v>1</v>
      </c>
    </row>
    <row r="38" spans="1:9" ht="13.5" thickBot="1">
      <c r="A38" s="1799" t="s">
        <v>1721</v>
      </c>
      <c r="B38" s="1800" t="s">
        <v>1722</v>
      </c>
      <c r="C38" s="1801">
        <v>3.5548686244204021E-2</v>
      </c>
      <c r="D38" s="1801">
        <v>0.22411128284389489</v>
      </c>
      <c r="E38" s="1801">
        <v>0.30370942812982998</v>
      </c>
      <c r="F38" s="1801">
        <v>0.160741885625966</v>
      </c>
      <c r="G38" s="1801">
        <v>7.4188562596599686E-2</v>
      </c>
      <c r="H38" s="920">
        <v>0.19706336939721794</v>
      </c>
      <c r="I38" s="1802">
        <v>1294</v>
      </c>
    </row>
    <row r="39" spans="1:9" ht="13.5" thickTop="1">
      <c r="B39" s="1803"/>
      <c r="C39" s="1803"/>
      <c r="D39" s="1803"/>
      <c r="E39" s="1804"/>
      <c r="F39" s="1803"/>
      <c r="G39" s="1803"/>
      <c r="H39" s="1803"/>
      <c r="I39" s="1569"/>
    </row>
    <row r="40" spans="1:9">
      <c r="A40" s="74" t="s">
        <v>1723</v>
      </c>
      <c r="B40" s="1803"/>
      <c r="C40" s="1803"/>
      <c r="D40" s="1803"/>
      <c r="E40" s="1803"/>
      <c r="F40" s="1803"/>
      <c r="G40" s="1803"/>
      <c r="H40" s="1805"/>
      <c r="I40" s="1571"/>
    </row>
    <row r="41" spans="1:9">
      <c r="A41" s="74" t="s">
        <v>1724</v>
      </c>
      <c r="B41" s="1804"/>
      <c r="C41" s="1804"/>
      <c r="E41" s="1804"/>
      <c r="F41" s="1804"/>
      <c r="G41" s="1804"/>
      <c r="H41" s="1804"/>
    </row>
    <row r="42" spans="1:9">
      <c r="A42" s="74" t="s">
        <v>1725</v>
      </c>
      <c r="B42" s="1804"/>
      <c r="C42" s="1804"/>
      <c r="D42" s="1804"/>
      <c r="E42" s="1804"/>
      <c r="F42" s="1804"/>
      <c r="G42" s="1804"/>
      <c r="H42" s="1804"/>
    </row>
    <row r="43" spans="1:9">
      <c r="B43" s="1804"/>
      <c r="C43" s="1804"/>
      <c r="D43" s="1804"/>
      <c r="E43" s="1804"/>
      <c r="F43" s="1804"/>
      <c r="G43" s="1804"/>
      <c r="H43" s="1804"/>
    </row>
    <row r="44" spans="1:9">
      <c r="B44" s="1804"/>
      <c r="C44" s="1804"/>
      <c r="D44" s="1804"/>
      <c r="E44" s="1804"/>
      <c r="F44" s="1804"/>
      <c r="G44" s="1804"/>
      <c r="H44" s="1804"/>
    </row>
    <row r="45" spans="1:9">
      <c r="A45" s="953" t="s">
        <v>8</v>
      </c>
      <c r="B45" s="1804"/>
      <c r="C45" s="1804"/>
      <c r="D45" s="1804"/>
      <c r="E45" s="1804"/>
      <c r="F45" s="1804"/>
      <c r="G45" s="1804"/>
      <c r="H45" s="1804"/>
    </row>
    <row r="46" spans="1:9">
      <c r="A46" s="948" t="s">
        <v>1689</v>
      </c>
      <c r="B46" s="1804"/>
      <c r="C46" s="1804"/>
      <c r="D46" s="1804"/>
      <c r="E46" s="1804"/>
      <c r="F46" s="1804"/>
      <c r="G46" s="1804"/>
      <c r="H46" s="1804"/>
    </row>
    <row r="48" spans="1:9" ht="15">
      <c r="A48" s="1806"/>
    </row>
    <row r="54" spans="2:8">
      <c r="B54" s="1807"/>
      <c r="C54" s="1807"/>
      <c r="D54" s="1807"/>
      <c r="E54" s="1807"/>
      <c r="F54" s="1807"/>
      <c r="G54" s="1807"/>
      <c r="H54" s="1807"/>
    </row>
    <row r="55" spans="2:8">
      <c r="B55" s="1807"/>
      <c r="C55" s="1807"/>
      <c r="D55" s="1807"/>
      <c r="E55" s="1807"/>
      <c r="F55" s="1807"/>
      <c r="G55" s="1807"/>
      <c r="H55" s="1807"/>
    </row>
    <row r="56" spans="2:8">
      <c r="B56" s="1807"/>
      <c r="C56" s="1807"/>
      <c r="D56" s="1807"/>
      <c r="E56" s="1807"/>
      <c r="F56" s="1807"/>
      <c r="G56" s="1807"/>
      <c r="H56" s="1807"/>
    </row>
    <row r="57" spans="2:8">
      <c r="B57" s="1807"/>
      <c r="C57" s="1807"/>
      <c r="D57" s="1807"/>
      <c r="E57" s="1807"/>
      <c r="F57" s="1807"/>
      <c r="G57" s="1807"/>
      <c r="H57" s="1807"/>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512" t="s">
        <v>114</v>
      </c>
      <c r="B7" s="2512"/>
      <c r="C7" s="2512"/>
      <c r="D7" s="2512"/>
      <c r="E7" s="2512"/>
      <c r="F7" s="231"/>
      <c r="G7" s="231"/>
    </row>
    <row r="8" spans="1:7" s="230" customFormat="1" ht="23.25">
      <c r="A8" s="2512" t="s">
        <v>121</v>
      </c>
      <c r="B8" s="2512"/>
      <c r="C8" s="2512"/>
      <c r="D8" s="2512"/>
      <c r="E8" s="2512"/>
      <c r="F8" s="231"/>
      <c r="G8" s="231"/>
    </row>
    <row r="9" spans="1:7" s="230" customFormat="1" ht="20.25">
      <c r="A9" s="2513" t="s">
        <v>197</v>
      </c>
      <c r="B9" s="2513"/>
      <c r="C9" s="2513"/>
      <c r="D9" s="2513"/>
      <c r="E9" s="2513"/>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1838</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1839</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1928</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1840</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1841</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1836</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1837</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1822</v>
      </c>
      <c r="B96" s="229"/>
      <c r="C96" s="229"/>
      <c r="E96" s="229"/>
      <c r="F96" s="229"/>
      <c r="G96" s="229"/>
    </row>
    <row r="97" spans="1:7" s="245" customFormat="1" ht="15" customHeight="1">
      <c r="A97" s="240" t="s">
        <v>1823</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1929</v>
      </c>
      <c r="B105" s="229"/>
      <c r="C105" s="229"/>
      <c r="E105" s="229"/>
      <c r="F105" s="229"/>
      <c r="G105" s="229"/>
    </row>
    <row r="106" spans="1:7" s="245" customFormat="1" ht="15" customHeight="1">
      <c r="A106" s="240" t="s">
        <v>1930</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1931</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206</v>
      </c>
      <c r="B1" s="10"/>
      <c r="C1" s="10"/>
      <c r="D1" s="10"/>
      <c r="E1" s="10"/>
      <c r="F1" s="10"/>
      <c r="G1" s="10"/>
      <c r="H1" s="266"/>
      <c r="I1" s="10"/>
      <c r="J1" s="10"/>
    </row>
    <row r="2" spans="1:18" ht="13.9" customHeight="1" thickBot="1">
      <c r="A2" s="49" t="s">
        <v>0</v>
      </c>
      <c r="B2" s="198"/>
      <c r="C2" s="198"/>
      <c r="D2" s="10"/>
      <c r="E2" s="10"/>
      <c r="F2" s="13" t="s">
        <v>104</v>
      </c>
      <c r="G2" s="10"/>
      <c r="H2" s="2082" t="s">
        <v>2027</v>
      </c>
      <c r="I2" s="200"/>
      <c r="J2" s="1808" t="s">
        <v>1730</v>
      </c>
    </row>
    <row r="3" spans="1:18" s="14" customFormat="1" ht="15" thickTop="1">
      <c r="A3" s="201"/>
      <c r="B3" s="2171" t="s">
        <v>2029</v>
      </c>
      <c r="C3" s="202" t="s">
        <v>27</v>
      </c>
      <c r="D3" s="203" t="s">
        <v>34</v>
      </c>
      <c r="E3" s="201" t="s">
        <v>105</v>
      </c>
      <c r="F3" s="2170" t="s">
        <v>1900</v>
      </c>
      <c r="G3" s="199"/>
      <c r="H3" s="2169" t="s">
        <v>2026</v>
      </c>
      <c r="I3" s="204"/>
      <c r="J3" s="2081" t="s">
        <v>1900</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09" t="s">
        <v>192</v>
      </c>
      <c r="C49" s="206">
        <v>74.920312978506885</v>
      </c>
      <c r="D49" s="205">
        <v>76.009754869519313</v>
      </c>
      <c r="E49" s="205">
        <v>59.788589953497372</v>
      </c>
      <c r="F49" s="205">
        <v>63.296113093710517</v>
      </c>
      <c r="G49" s="52"/>
      <c r="H49" s="265">
        <v>1790466</v>
      </c>
      <c r="I49" s="213"/>
      <c r="J49" s="2080">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2028</v>
      </c>
      <c r="B54" s="112"/>
      <c r="C54" s="10"/>
    </row>
    <row r="55" spans="1:10" ht="15" customHeight="1">
      <c r="A55" s="222" t="s">
        <v>2015</v>
      </c>
      <c r="B55" s="112"/>
      <c r="C55" s="10"/>
    </row>
    <row r="56" spans="1:10" ht="15" customHeight="1">
      <c r="A56" s="223" t="s">
        <v>2014</v>
      </c>
      <c r="B56" s="112"/>
      <c r="C56" s="10"/>
    </row>
    <row r="57" spans="1:10" ht="15" customHeight="1">
      <c r="A57" s="221" t="s">
        <v>109</v>
      </c>
      <c r="B57" s="112"/>
      <c r="C57" s="10"/>
    </row>
    <row r="58" spans="1:10" ht="15" customHeight="1">
      <c r="A58" s="221" t="s">
        <v>1731</v>
      </c>
      <c r="B58" s="112"/>
      <c r="C58" s="10"/>
    </row>
    <row r="59" spans="1:10" ht="15" customHeight="1">
      <c r="A59" s="24"/>
      <c r="B59" s="10"/>
      <c r="C59" s="10"/>
    </row>
    <row r="60" spans="1:10" ht="15" customHeight="1">
      <c r="A60" s="60" t="s">
        <v>8</v>
      </c>
      <c r="B60" s="10"/>
      <c r="C60" s="10"/>
    </row>
    <row r="61" spans="1:10" ht="15" customHeight="1">
      <c r="A61" s="116" t="s">
        <v>1904</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1986</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408" t="s">
        <v>82</v>
      </c>
      <c r="C3" s="2387"/>
      <c r="D3" s="2387"/>
      <c r="E3" s="2387"/>
      <c r="F3" s="2387"/>
      <c r="G3" s="2387"/>
      <c r="H3" s="2079"/>
      <c r="I3" s="2079"/>
      <c r="J3" s="2079"/>
      <c r="K3" s="165"/>
      <c r="L3" s="166"/>
      <c r="M3" s="166" t="s">
        <v>83</v>
      </c>
      <c r="N3" s="257"/>
      <c r="O3" s="258"/>
      <c r="P3" s="258"/>
      <c r="Q3" s="258"/>
      <c r="R3" s="258"/>
    </row>
    <row r="4" spans="1:18" s="14" customFormat="1" ht="15" customHeight="1">
      <c r="A4" s="167"/>
      <c r="B4" s="167">
        <v>2000</v>
      </c>
      <c r="C4" s="2118">
        <v>2010</v>
      </c>
      <c r="D4" s="168">
        <v>2011</v>
      </c>
      <c r="E4" s="9">
        <v>2012</v>
      </c>
      <c r="F4" s="168">
        <v>2013</v>
      </c>
      <c r="G4" s="168">
        <v>2014</v>
      </c>
      <c r="H4" s="168"/>
      <c r="I4" s="168"/>
      <c r="J4" s="169" t="s">
        <v>1987</v>
      </c>
      <c r="K4" s="170"/>
      <c r="L4" s="167" t="s">
        <v>84</v>
      </c>
      <c r="M4" s="167" t="s">
        <v>85</v>
      </c>
      <c r="N4" s="257"/>
      <c r="O4" s="258"/>
      <c r="P4" s="258"/>
      <c r="Q4" s="258"/>
      <c r="R4" s="258"/>
    </row>
    <row r="5" spans="1:18" ht="15" customHeight="1">
      <c r="A5" s="171" t="s">
        <v>16</v>
      </c>
      <c r="B5" s="172">
        <v>35.506162178026223</v>
      </c>
      <c r="C5" s="2119">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19">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19">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20">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21">
        <v>150.6185894774618</v>
      </c>
      <c r="D9" s="176">
        <v>138.3681098144358</v>
      </c>
      <c r="E9" s="176">
        <v>142.42756426060512</v>
      </c>
      <c r="F9" s="176">
        <v>142.93454571165032</v>
      </c>
      <c r="G9" s="176">
        <v>135.13299008869637</v>
      </c>
      <c r="H9" s="176"/>
      <c r="I9" s="176"/>
      <c r="J9" s="1810">
        <v>-24.232352683164997</v>
      </c>
      <c r="K9" s="1811"/>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241</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207</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411" t="s">
        <v>16</v>
      </c>
      <c r="C3" s="2411" t="s">
        <v>17</v>
      </c>
      <c r="D3" s="2413" t="s">
        <v>27</v>
      </c>
      <c r="E3" s="2413"/>
      <c r="F3" s="2413"/>
      <c r="G3" s="2413"/>
      <c r="H3" s="2413"/>
      <c r="I3" s="255"/>
      <c r="J3" s="2414" t="s">
        <v>19</v>
      </c>
      <c r="K3" s="2416" t="s">
        <v>28</v>
      </c>
    </row>
    <row r="4" spans="1:31" ht="36.75" customHeight="1">
      <c r="A4" s="68"/>
      <c r="B4" s="2412"/>
      <c r="C4" s="2412"/>
      <c r="E4" s="70" t="s">
        <v>29</v>
      </c>
      <c r="F4" s="70" t="s">
        <v>30</v>
      </c>
      <c r="G4" s="70" t="s">
        <v>31</v>
      </c>
      <c r="H4" s="256" t="s">
        <v>32</v>
      </c>
      <c r="I4" s="69" t="s">
        <v>15</v>
      </c>
      <c r="J4" s="2415"/>
      <c r="K4" s="2417"/>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15">
        <v>1.2315303195926883</v>
      </c>
      <c r="F49" s="1815">
        <v>1.2512213424402114</v>
      </c>
      <c r="G49" s="1815">
        <v>1.9393998716405993</v>
      </c>
      <c r="H49" s="1815">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15">
        <v>1.2298156652063306</v>
      </c>
      <c r="F50" s="1815">
        <v>1.2463494311426437</v>
      </c>
      <c r="G50" s="1815">
        <v>1.9108484389725762</v>
      </c>
      <c r="H50" s="1815">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418" t="s">
        <v>33</v>
      </c>
      <c r="B53" s="2418"/>
      <c r="C53" s="2418"/>
      <c r="D53" s="2418"/>
      <c r="E53" s="2418"/>
      <c r="F53" s="2418"/>
      <c r="G53" s="2418"/>
      <c r="H53" s="2418"/>
      <c r="I53" s="2418"/>
      <c r="J53" s="2418"/>
      <c r="K53" s="2418"/>
    </row>
    <row r="54" spans="1:31" ht="15" customHeight="1">
      <c r="A54" s="66"/>
      <c r="B54" s="66"/>
      <c r="C54" s="66"/>
      <c r="D54" s="66"/>
      <c r="E54" s="66"/>
      <c r="F54" s="66"/>
      <c r="G54" s="66"/>
      <c r="H54" s="66"/>
      <c r="I54" s="66"/>
      <c r="J54" s="66"/>
      <c r="K54" s="73"/>
    </row>
    <row r="55" spans="1:31" s="79" customFormat="1" ht="14.45" customHeight="1">
      <c r="A55" s="2409" t="s">
        <v>6</v>
      </c>
      <c r="B55" s="2409"/>
      <c r="C55" s="2409"/>
      <c r="D55" s="2409"/>
      <c r="E55" s="2409"/>
      <c r="F55" s="2409"/>
      <c r="G55" s="2409"/>
      <c r="H55" s="2409"/>
      <c r="I55" s="2409"/>
      <c r="J55" s="2409"/>
      <c r="K55" s="2409"/>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410" t="s">
        <v>242</v>
      </c>
      <c r="B59" s="2410"/>
      <c r="C59" s="2410"/>
      <c r="D59" s="2410"/>
      <c r="E59" s="2410"/>
      <c r="F59" s="2410"/>
      <c r="G59" s="2410"/>
      <c r="H59" s="2410"/>
      <c r="I59" s="2410"/>
      <c r="J59" s="2410"/>
      <c r="K59" s="2410"/>
    </row>
    <row r="60" spans="1:31">
      <c r="A60" s="2410"/>
      <c r="B60" s="2410"/>
      <c r="C60" s="2410"/>
      <c r="D60" s="2410"/>
      <c r="E60" s="2410"/>
      <c r="F60" s="2410"/>
      <c r="G60" s="2410"/>
      <c r="H60" s="2410"/>
      <c r="I60" s="2410"/>
      <c r="J60" s="2410"/>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2017-08-04T13:58:22Z</dcterms:modified>
</cp:coreProperties>
</file>