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01. FINANZAS\01. NOMINA\01. Reporte Horas Extras y Recargos\03. Marzo\"/>
    </mc:Choice>
  </mc:AlternateContent>
  <xr:revisionPtr revIDLastSave="0" documentId="13_ncr:1_{B8839E06-37C8-4382-96A5-FE249636A876}" xr6:coauthVersionLast="45" xr6:coauthVersionMax="45" xr10:uidLastSave="{00000000-0000-0000-0000-000000000000}"/>
  <bookViews>
    <workbookView xWindow="-20610" yWindow="-120" windowWidth="20730" windowHeight="11160" firstSheet="2" activeTab="3" xr2:uid="{D6701843-7303-4DE2-BA43-05F0E8F4FA09}"/>
  </bookViews>
  <sheets>
    <sheet name="Plantilla" sheetId="10" r:id="rId1"/>
    <sheet name="PlantillaProasem" sheetId="26" r:id="rId2"/>
    <sheet name="BD" sheetId="19" r:id="rId3"/>
    <sheet name="Planilla Consolidada" sheetId="23" r:id="rId4"/>
    <sheet name="Cronograma" sheetId="1" r:id="rId5"/>
    <sheet name="BD Personal" sheetId="5" r:id="rId6"/>
    <sheet name="Atencia Atencio" sheetId="29" r:id="rId7"/>
    <sheet name="Hernandez" sheetId="30" r:id="rId8"/>
    <sheet name="Echeverria Galezo" sheetId="31" r:id="rId9"/>
    <sheet name="Rivero Perez" sheetId="32" r:id="rId10"/>
    <sheet name="De La Ossa" sheetId="33" r:id="rId11"/>
    <sheet name="Salinas Cabrera" sheetId="34" r:id="rId12"/>
    <sheet name="Cubides Plaza" sheetId="35" r:id="rId13"/>
    <sheet name="San Julian" sheetId="36" r:id="rId14"/>
    <sheet name="Hurtado Martinez" sheetId="37" r:id="rId15"/>
    <sheet name="Guzman Castro" sheetId="38" r:id="rId16"/>
    <sheet name="Florez Acosta" sheetId="39" r:id="rId17"/>
    <sheet name="Rodas Jurado" sheetId="40" r:id="rId18"/>
    <sheet name="Polania Ardila" sheetId="41" r:id="rId19"/>
    <sheet name="Vergara Garces" sheetId="42" r:id="rId20"/>
    <sheet name="Esteban" sheetId="43" r:id="rId21"/>
  </sheets>
  <definedNames>
    <definedName name="_xlnm._FilterDatabase" localSheetId="6" hidden="1">'Atencia Atencio'!$A$13:$U$42</definedName>
    <definedName name="_xlnm._FilterDatabase" localSheetId="5" hidden="1">'BD Personal'!$A$5:$R$5</definedName>
    <definedName name="_xlnm._FilterDatabase" localSheetId="12" hidden="1">'Cubides Plaza'!$A$13:$U$42</definedName>
    <definedName name="_xlnm._FilterDatabase" localSheetId="10" hidden="1">'De La Ossa'!$A$13:$U$42</definedName>
    <definedName name="_xlnm._FilterDatabase" localSheetId="8" hidden="1">'Echeverria Galezo'!$A$13:$U$42</definedName>
    <definedName name="_xlnm._FilterDatabase" localSheetId="20" hidden="1">Esteban!$A$13:$U$42</definedName>
    <definedName name="_xlnm._FilterDatabase" localSheetId="16" hidden="1">'Florez Acosta'!$A$13:$U$42</definedName>
    <definedName name="_xlnm._FilterDatabase" localSheetId="15" hidden="1">'Guzman Castro'!$A$13:$U$42</definedName>
    <definedName name="_xlnm._FilterDatabase" localSheetId="7" hidden="1">Hernandez!$A$13:$U$42</definedName>
    <definedName name="_xlnm._FilterDatabase" localSheetId="14" hidden="1">'Hurtado Martinez'!$A$13:$U$42</definedName>
    <definedName name="_xlnm._FilterDatabase" localSheetId="3" hidden="1">'Planilla Consolidada'!$A$7:$WWD$7</definedName>
    <definedName name="_xlnm._FilterDatabase" localSheetId="0" hidden="1">Plantilla!$A$13:$U$42</definedName>
    <definedName name="_xlnm._FilterDatabase" localSheetId="1" hidden="1">PlantillaProasem!$A$13:$W$42</definedName>
    <definedName name="_xlnm._FilterDatabase" localSheetId="18" hidden="1">'Polania Ardila'!$A$13:$U$42</definedName>
    <definedName name="_xlnm._FilterDatabase" localSheetId="9" hidden="1">'Rivero Perez'!$A$13:$U$42</definedName>
    <definedName name="_xlnm._FilterDatabase" localSheetId="17" hidden="1">'Rodas Jurado'!$A$13:$U$42</definedName>
    <definedName name="_xlnm._FilterDatabase" localSheetId="11" hidden="1">'Salinas Cabrera'!$A$13:$U$42</definedName>
    <definedName name="_xlnm._FilterDatabase" localSheetId="13" hidden="1">'San Julian'!$A$13:$U$42</definedName>
    <definedName name="_xlnm._FilterDatabase" localSheetId="19" hidden="1">'Vergara Garces'!$A$13:$U$42</definedName>
    <definedName name="_xlnm.Print_Area" localSheetId="6">'Atencia Atencio'!$A$1:$R$78</definedName>
    <definedName name="_xlnm.Print_Area" localSheetId="12">'Cubides Plaza'!$A$1:$R$78</definedName>
    <definedName name="_xlnm.Print_Area" localSheetId="10">'De La Ossa'!$A$1:$R$78</definedName>
    <definedName name="_xlnm.Print_Area" localSheetId="8">'Echeverria Galezo'!$A$1:$R$78</definedName>
    <definedName name="_xlnm.Print_Area" localSheetId="20">Esteban!$A$1:$R$78</definedName>
    <definedName name="_xlnm.Print_Area" localSheetId="16">'Florez Acosta'!$A$1:$R$78</definedName>
    <definedName name="_xlnm.Print_Area" localSheetId="15">'Guzman Castro'!$A$1:$R$78</definedName>
    <definedName name="_xlnm.Print_Area" localSheetId="7">Hernandez!$A$1:$R$78</definedName>
    <definedName name="_xlnm.Print_Area" localSheetId="14">'Hurtado Martinez'!$A$1:$R$78</definedName>
    <definedName name="_xlnm.Print_Area" localSheetId="0">Plantilla!$A$1:$R$78</definedName>
    <definedName name="_xlnm.Print_Area" localSheetId="1">PlantillaProasem!$A$1:$T$78</definedName>
    <definedName name="_xlnm.Print_Area" localSheetId="18">'Polania Ardila'!$A$1:$R$78</definedName>
    <definedName name="_xlnm.Print_Area" localSheetId="9">'Rivero Perez'!$A$1:$R$78</definedName>
    <definedName name="_xlnm.Print_Area" localSheetId="17">'Rodas Jurado'!$A$1:$R$78</definedName>
    <definedName name="_xlnm.Print_Area" localSheetId="11">'Salinas Cabrera'!$A$1:$R$78</definedName>
    <definedName name="_xlnm.Print_Area" localSheetId="13">'San Julian'!$A$1:$R$78</definedName>
    <definedName name="_xlnm.Print_Area" localSheetId="19">'Vergara Garces'!$A$1:$R$78</definedName>
    <definedName name="Consuelo" localSheetId="2">#REF!</definedName>
    <definedName name="Consuelo" localSheetId="3">#REF!</definedName>
    <definedName name="Consuelo">#REF!</definedName>
    <definedName name="CRONO">Cronograma!$F$9:$AJ$50</definedName>
    <definedName name="GINA" localSheetId="2">#REF!</definedName>
    <definedName name="GINA" localSheetId="3">#REF!</definedName>
    <definedName name="GINA">#REF!</definedName>
    <definedName name="HOLA">Cronograma!$F$11:$M$11</definedName>
    <definedName name="LfG" localSheetId="2">#REF!</definedName>
    <definedName name="LfG" localSheetId="3">#REF!</definedName>
    <definedName name="LfG">#REF!</definedName>
    <definedName name="ListaSubcentro" localSheetId="2">BD!$G$3:$G$10</definedName>
    <definedName name="ListaSubcentro">#REF!</definedName>
    <definedName name="NOMBRES">Cronograma!$B$9:$C$50</definedName>
    <definedName name="Tabla">'BD Personal'!$A$5:$R$5</definedName>
    <definedName name="Z_30B4F2FE_E19C_43A3_80A4_BF0B97BF0F1E_.wvu.FilterData" localSheetId="3" hidden="1">'Planilla Consolidada'!$A$7:$T$8</definedName>
    <definedName name="Z_3D6B2C87_FCE4_4060_8610_9A17B3623F4E_.wvu.FilterData" localSheetId="6" hidden="1">'Atencia Atencio'!$B$12:$Q$45</definedName>
    <definedName name="Z_3D6B2C87_FCE4_4060_8610_9A17B3623F4E_.wvu.FilterData" localSheetId="12" hidden="1">'Cubides Plaza'!$B$12:$Q$45</definedName>
    <definedName name="Z_3D6B2C87_FCE4_4060_8610_9A17B3623F4E_.wvu.FilterData" localSheetId="10" hidden="1">'De La Ossa'!$B$12:$Q$45</definedName>
    <definedName name="Z_3D6B2C87_FCE4_4060_8610_9A17B3623F4E_.wvu.FilterData" localSheetId="8" hidden="1">'Echeverria Galezo'!$B$12:$Q$45</definedName>
    <definedName name="Z_3D6B2C87_FCE4_4060_8610_9A17B3623F4E_.wvu.FilterData" localSheetId="20" hidden="1">Esteban!$B$12:$Q$45</definedName>
    <definedName name="Z_3D6B2C87_FCE4_4060_8610_9A17B3623F4E_.wvu.FilterData" localSheetId="16" hidden="1">'Florez Acosta'!$B$12:$Q$45</definedName>
    <definedName name="Z_3D6B2C87_FCE4_4060_8610_9A17B3623F4E_.wvu.FilterData" localSheetId="15" hidden="1">'Guzman Castro'!$B$12:$Q$45</definedName>
    <definedName name="Z_3D6B2C87_FCE4_4060_8610_9A17B3623F4E_.wvu.FilterData" localSheetId="7" hidden="1">Hernandez!$B$12:$Q$45</definedName>
    <definedName name="Z_3D6B2C87_FCE4_4060_8610_9A17B3623F4E_.wvu.FilterData" localSheetId="14" hidden="1">'Hurtado Martinez'!$B$12:$Q$45</definedName>
    <definedName name="Z_3D6B2C87_FCE4_4060_8610_9A17B3623F4E_.wvu.FilterData" localSheetId="3" hidden="1">'Planilla Consolidada'!$A$7:$T$8</definedName>
    <definedName name="Z_3D6B2C87_FCE4_4060_8610_9A17B3623F4E_.wvu.FilterData" localSheetId="0" hidden="1">Plantilla!$B$12:$Q$45</definedName>
    <definedName name="Z_3D6B2C87_FCE4_4060_8610_9A17B3623F4E_.wvu.FilterData" localSheetId="1" hidden="1">PlantillaProasem!$B$12:$S$45</definedName>
    <definedName name="Z_3D6B2C87_FCE4_4060_8610_9A17B3623F4E_.wvu.FilterData" localSheetId="18" hidden="1">'Polania Ardila'!$B$12:$Q$45</definedName>
    <definedName name="Z_3D6B2C87_FCE4_4060_8610_9A17B3623F4E_.wvu.FilterData" localSheetId="9" hidden="1">'Rivero Perez'!$B$12:$Q$45</definedName>
    <definedName name="Z_3D6B2C87_FCE4_4060_8610_9A17B3623F4E_.wvu.FilterData" localSheetId="17" hidden="1">'Rodas Jurado'!$B$12:$Q$45</definedName>
    <definedName name="Z_3D6B2C87_FCE4_4060_8610_9A17B3623F4E_.wvu.FilterData" localSheetId="11" hidden="1">'Salinas Cabrera'!$B$12:$Q$45</definedName>
    <definedName name="Z_3D6B2C87_FCE4_4060_8610_9A17B3623F4E_.wvu.FilterData" localSheetId="13" hidden="1">'San Julian'!$B$12:$Q$45</definedName>
    <definedName name="Z_3D6B2C87_FCE4_4060_8610_9A17B3623F4E_.wvu.FilterData" localSheetId="19" hidden="1">'Vergara Garces'!$B$12:$Q$45</definedName>
    <definedName name="Z_3D6B2C87_FCE4_4060_8610_9A17B3623F4E_.wvu.PrintArea" localSheetId="6" hidden="1">'Atencia Atencio'!$A$1:$Q$57</definedName>
    <definedName name="Z_3D6B2C87_FCE4_4060_8610_9A17B3623F4E_.wvu.PrintArea" localSheetId="12" hidden="1">'Cubides Plaza'!$A$1:$Q$57</definedName>
    <definedName name="Z_3D6B2C87_FCE4_4060_8610_9A17B3623F4E_.wvu.PrintArea" localSheetId="10" hidden="1">'De La Ossa'!$A$1:$Q$57</definedName>
    <definedName name="Z_3D6B2C87_FCE4_4060_8610_9A17B3623F4E_.wvu.PrintArea" localSheetId="8" hidden="1">'Echeverria Galezo'!$A$1:$Q$57</definedName>
    <definedName name="Z_3D6B2C87_FCE4_4060_8610_9A17B3623F4E_.wvu.PrintArea" localSheetId="20" hidden="1">Esteban!$A$1:$Q$57</definedName>
    <definedName name="Z_3D6B2C87_FCE4_4060_8610_9A17B3623F4E_.wvu.PrintArea" localSheetId="16" hidden="1">'Florez Acosta'!$A$1:$Q$57</definedName>
    <definedName name="Z_3D6B2C87_FCE4_4060_8610_9A17B3623F4E_.wvu.PrintArea" localSheetId="15" hidden="1">'Guzman Castro'!$A$1:$Q$57</definedName>
    <definedName name="Z_3D6B2C87_FCE4_4060_8610_9A17B3623F4E_.wvu.PrintArea" localSheetId="7" hidden="1">Hernandez!$A$1:$Q$57</definedName>
    <definedName name="Z_3D6B2C87_FCE4_4060_8610_9A17B3623F4E_.wvu.PrintArea" localSheetId="14" hidden="1">'Hurtado Martinez'!$A$1:$Q$57</definedName>
    <definedName name="Z_3D6B2C87_FCE4_4060_8610_9A17B3623F4E_.wvu.PrintArea" localSheetId="0" hidden="1">Plantilla!$A$1:$Q$57</definedName>
    <definedName name="Z_3D6B2C87_FCE4_4060_8610_9A17B3623F4E_.wvu.PrintArea" localSheetId="1" hidden="1">PlantillaProasem!$A$1:$S$57</definedName>
    <definedName name="Z_3D6B2C87_FCE4_4060_8610_9A17B3623F4E_.wvu.PrintArea" localSheetId="18" hidden="1">'Polania Ardila'!$A$1:$Q$57</definedName>
    <definedName name="Z_3D6B2C87_FCE4_4060_8610_9A17B3623F4E_.wvu.PrintArea" localSheetId="9" hidden="1">'Rivero Perez'!$A$1:$Q$57</definedName>
    <definedName name="Z_3D6B2C87_FCE4_4060_8610_9A17B3623F4E_.wvu.PrintArea" localSheetId="17" hidden="1">'Rodas Jurado'!$A$1:$Q$57</definedName>
    <definedName name="Z_3D6B2C87_FCE4_4060_8610_9A17B3623F4E_.wvu.PrintArea" localSheetId="11" hidden="1">'Salinas Cabrera'!$A$1:$Q$57</definedName>
    <definedName name="Z_3D6B2C87_FCE4_4060_8610_9A17B3623F4E_.wvu.PrintArea" localSheetId="13" hidden="1">'San Julian'!$A$1:$Q$57</definedName>
    <definedName name="Z_3D6B2C87_FCE4_4060_8610_9A17B3623F4E_.wvu.PrintArea" localSheetId="19" hidden="1">'Vergara Garces'!$A$1:$Q$57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0" i="23" l="1"/>
  <c r="B67" i="43" l="1"/>
  <c r="B66" i="43"/>
  <c r="B65" i="43"/>
  <c r="B64" i="43"/>
  <c r="B63" i="43"/>
  <c r="B62" i="43"/>
  <c r="B61" i="43"/>
  <c r="B60" i="43"/>
  <c r="O45" i="43"/>
  <c r="O56" i="43" s="1"/>
  <c r="E67" i="43" s="1"/>
  <c r="F67" i="43" s="1"/>
  <c r="N45" i="43"/>
  <c r="N56" i="43" s="1"/>
  <c r="E66" i="43" s="1"/>
  <c r="F66" i="43" s="1"/>
  <c r="M45" i="43"/>
  <c r="M56" i="43" s="1"/>
  <c r="E65" i="43" s="1"/>
  <c r="F65" i="43" s="1"/>
  <c r="L45" i="43"/>
  <c r="L56" i="43" s="1"/>
  <c r="E64" i="43" s="1"/>
  <c r="F64" i="43" s="1"/>
  <c r="K45" i="43"/>
  <c r="K56" i="43" s="1"/>
  <c r="E63" i="43" s="1"/>
  <c r="F63" i="43" s="1"/>
  <c r="J45" i="43"/>
  <c r="J56" i="43" s="1"/>
  <c r="E62" i="43" s="1"/>
  <c r="F62" i="43" s="1"/>
  <c r="I45" i="43"/>
  <c r="I56" i="43" s="1"/>
  <c r="E61" i="43" s="1"/>
  <c r="F61" i="43" s="1"/>
  <c r="H45" i="43"/>
  <c r="H56" i="43" s="1"/>
  <c r="E60" i="43" s="1"/>
  <c r="F60" i="43" s="1"/>
  <c r="B14" i="43"/>
  <c r="B15" i="43" s="1"/>
  <c r="K11" i="43"/>
  <c r="E11" i="43"/>
  <c r="P10" i="43"/>
  <c r="K10" i="43"/>
  <c r="E10" i="43"/>
  <c r="K9" i="43"/>
  <c r="E9" i="43"/>
  <c r="P8" i="43"/>
  <c r="K8" i="43"/>
  <c r="P7" i="43"/>
  <c r="K7" i="43"/>
  <c r="E7" i="43"/>
  <c r="P1" i="43"/>
  <c r="C15" i="43" l="1"/>
  <c r="B16" i="43"/>
  <c r="F69" i="43"/>
  <c r="C14" i="43"/>
  <c r="B67" i="42"/>
  <c r="B66" i="42"/>
  <c r="B65" i="42"/>
  <c r="B64" i="42"/>
  <c r="B63" i="42"/>
  <c r="B62" i="42"/>
  <c r="B61" i="42"/>
  <c r="B60" i="42"/>
  <c r="O45" i="42"/>
  <c r="O56" i="42" s="1"/>
  <c r="E67" i="42" s="1"/>
  <c r="F67" i="42" s="1"/>
  <c r="N45" i="42"/>
  <c r="N56" i="42" s="1"/>
  <c r="E66" i="42" s="1"/>
  <c r="F66" i="42" s="1"/>
  <c r="M45" i="42"/>
  <c r="M56" i="42" s="1"/>
  <c r="E65" i="42" s="1"/>
  <c r="F65" i="42" s="1"/>
  <c r="L45" i="42"/>
  <c r="L56" i="42" s="1"/>
  <c r="E64" i="42" s="1"/>
  <c r="F64" i="42" s="1"/>
  <c r="K45" i="42"/>
  <c r="K56" i="42" s="1"/>
  <c r="E63" i="42" s="1"/>
  <c r="F63" i="42" s="1"/>
  <c r="J45" i="42"/>
  <c r="J56" i="42" s="1"/>
  <c r="E62" i="42" s="1"/>
  <c r="F62" i="42" s="1"/>
  <c r="I45" i="42"/>
  <c r="I56" i="42" s="1"/>
  <c r="E61" i="42" s="1"/>
  <c r="F61" i="42" s="1"/>
  <c r="H45" i="42"/>
  <c r="H56" i="42" s="1"/>
  <c r="E60" i="42" s="1"/>
  <c r="F60" i="42" s="1"/>
  <c r="B14" i="42"/>
  <c r="B15" i="42" s="1"/>
  <c r="K11" i="42"/>
  <c r="E11" i="42"/>
  <c r="P10" i="42"/>
  <c r="K10" i="42"/>
  <c r="E10" i="42"/>
  <c r="K9" i="42"/>
  <c r="E9" i="42"/>
  <c r="P8" i="42"/>
  <c r="K8" i="42"/>
  <c r="P7" i="42"/>
  <c r="K7" i="42"/>
  <c r="E7" i="42"/>
  <c r="P1" i="42"/>
  <c r="B67" i="41"/>
  <c r="B66" i="41"/>
  <c r="B65" i="41"/>
  <c r="B64" i="41"/>
  <c r="B63" i="41"/>
  <c r="B62" i="41"/>
  <c r="B61" i="41"/>
  <c r="B60" i="41"/>
  <c r="O45" i="41"/>
  <c r="O56" i="41" s="1"/>
  <c r="E67" i="41" s="1"/>
  <c r="F67" i="41" s="1"/>
  <c r="N45" i="41"/>
  <c r="N56" i="41" s="1"/>
  <c r="E66" i="41" s="1"/>
  <c r="F66" i="41" s="1"/>
  <c r="M45" i="41"/>
  <c r="M56" i="41" s="1"/>
  <c r="E65" i="41" s="1"/>
  <c r="F65" i="41" s="1"/>
  <c r="L45" i="41"/>
  <c r="L56" i="41" s="1"/>
  <c r="E64" i="41" s="1"/>
  <c r="F64" i="41" s="1"/>
  <c r="K45" i="41"/>
  <c r="K56" i="41" s="1"/>
  <c r="E63" i="41" s="1"/>
  <c r="F63" i="41" s="1"/>
  <c r="J45" i="41"/>
  <c r="J56" i="41" s="1"/>
  <c r="E62" i="41" s="1"/>
  <c r="F62" i="41" s="1"/>
  <c r="I45" i="41"/>
  <c r="I56" i="41" s="1"/>
  <c r="E61" i="41" s="1"/>
  <c r="F61" i="41" s="1"/>
  <c r="H45" i="41"/>
  <c r="H56" i="41" s="1"/>
  <c r="E60" i="41" s="1"/>
  <c r="F60" i="41" s="1"/>
  <c r="B14" i="41"/>
  <c r="B15" i="41" s="1"/>
  <c r="K11" i="41"/>
  <c r="E11" i="41"/>
  <c r="P10" i="41"/>
  <c r="K10" i="41"/>
  <c r="E10" i="41"/>
  <c r="K9" i="41"/>
  <c r="E9" i="41"/>
  <c r="P8" i="41"/>
  <c r="K8" i="41"/>
  <c r="P7" i="41"/>
  <c r="K7" i="41"/>
  <c r="E7" i="41"/>
  <c r="P1" i="41"/>
  <c r="B67" i="40"/>
  <c r="B66" i="40"/>
  <c r="B65" i="40"/>
  <c r="B64" i="40"/>
  <c r="B63" i="40"/>
  <c r="B62" i="40"/>
  <c r="B61" i="40"/>
  <c r="B60" i="40"/>
  <c r="O45" i="40"/>
  <c r="O56" i="40" s="1"/>
  <c r="E67" i="40" s="1"/>
  <c r="F67" i="40" s="1"/>
  <c r="N45" i="40"/>
  <c r="N56" i="40" s="1"/>
  <c r="E66" i="40" s="1"/>
  <c r="F66" i="40" s="1"/>
  <c r="M45" i="40"/>
  <c r="M56" i="40" s="1"/>
  <c r="E65" i="40" s="1"/>
  <c r="F65" i="40" s="1"/>
  <c r="L45" i="40"/>
  <c r="L56" i="40" s="1"/>
  <c r="E64" i="40" s="1"/>
  <c r="F64" i="40" s="1"/>
  <c r="K45" i="40"/>
  <c r="K56" i="40" s="1"/>
  <c r="E63" i="40" s="1"/>
  <c r="F63" i="40" s="1"/>
  <c r="J45" i="40"/>
  <c r="J56" i="40" s="1"/>
  <c r="E62" i="40" s="1"/>
  <c r="F62" i="40" s="1"/>
  <c r="I45" i="40"/>
  <c r="I56" i="40" s="1"/>
  <c r="E61" i="40" s="1"/>
  <c r="F61" i="40" s="1"/>
  <c r="H45" i="40"/>
  <c r="H56" i="40" s="1"/>
  <c r="E60" i="40" s="1"/>
  <c r="F60" i="40" s="1"/>
  <c r="B14" i="40"/>
  <c r="B15" i="40" s="1"/>
  <c r="K11" i="40"/>
  <c r="E11" i="40"/>
  <c r="P10" i="40"/>
  <c r="K10" i="40"/>
  <c r="E10" i="40"/>
  <c r="K9" i="40"/>
  <c r="E9" i="40"/>
  <c r="P8" i="40"/>
  <c r="K8" i="40"/>
  <c r="P7" i="40"/>
  <c r="K7" i="40"/>
  <c r="E7" i="40"/>
  <c r="P1" i="40"/>
  <c r="B67" i="39"/>
  <c r="B66" i="39"/>
  <c r="B65" i="39"/>
  <c r="B64" i="39"/>
  <c r="B63" i="39"/>
  <c r="B62" i="39"/>
  <c r="B61" i="39"/>
  <c r="B60" i="39"/>
  <c r="O45" i="39"/>
  <c r="O56" i="39" s="1"/>
  <c r="E67" i="39" s="1"/>
  <c r="F67" i="39" s="1"/>
  <c r="N45" i="39"/>
  <c r="N56" i="39" s="1"/>
  <c r="E66" i="39" s="1"/>
  <c r="F66" i="39" s="1"/>
  <c r="M45" i="39"/>
  <c r="M56" i="39" s="1"/>
  <c r="E65" i="39" s="1"/>
  <c r="F65" i="39" s="1"/>
  <c r="L45" i="39"/>
  <c r="L56" i="39" s="1"/>
  <c r="E64" i="39" s="1"/>
  <c r="F64" i="39" s="1"/>
  <c r="K45" i="39"/>
  <c r="K56" i="39" s="1"/>
  <c r="E63" i="39" s="1"/>
  <c r="F63" i="39" s="1"/>
  <c r="J45" i="39"/>
  <c r="J56" i="39" s="1"/>
  <c r="E62" i="39" s="1"/>
  <c r="F62" i="39" s="1"/>
  <c r="I45" i="39"/>
  <c r="I56" i="39" s="1"/>
  <c r="E61" i="39" s="1"/>
  <c r="F61" i="39" s="1"/>
  <c r="H45" i="39"/>
  <c r="H56" i="39" s="1"/>
  <c r="E60" i="39" s="1"/>
  <c r="F60" i="39" s="1"/>
  <c r="B14" i="39"/>
  <c r="B15" i="39" s="1"/>
  <c r="K11" i="39"/>
  <c r="E11" i="39"/>
  <c r="P10" i="39"/>
  <c r="K10" i="39"/>
  <c r="E10" i="39"/>
  <c r="K9" i="39"/>
  <c r="E9" i="39"/>
  <c r="P8" i="39"/>
  <c r="K8" i="39"/>
  <c r="P7" i="39"/>
  <c r="K7" i="39"/>
  <c r="E7" i="39"/>
  <c r="P1" i="39"/>
  <c r="B67" i="38"/>
  <c r="B66" i="38"/>
  <c r="B65" i="38"/>
  <c r="B64" i="38"/>
  <c r="B63" i="38"/>
  <c r="B62" i="38"/>
  <c r="B61" i="38"/>
  <c r="B60" i="38"/>
  <c r="O45" i="38"/>
  <c r="O56" i="38" s="1"/>
  <c r="E67" i="38" s="1"/>
  <c r="F67" i="38" s="1"/>
  <c r="N45" i="38"/>
  <c r="N56" i="38" s="1"/>
  <c r="E66" i="38" s="1"/>
  <c r="F66" i="38" s="1"/>
  <c r="M45" i="38"/>
  <c r="M56" i="38" s="1"/>
  <c r="E65" i="38" s="1"/>
  <c r="F65" i="38" s="1"/>
  <c r="L45" i="38"/>
  <c r="L56" i="38" s="1"/>
  <c r="E64" i="38" s="1"/>
  <c r="F64" i="38" s="1"/>
  <c r="K45" i="38"/>
  <c r="K56" i="38" s="1"/>
  <c r="E63" i="38" s="1"/>
  <c r="F63" i="38" s="1"/>
  <c r="J45" i="38"/>
  <c r="J56" i="38" s="1"/>
  <c r="E62" i="38" s="1"/>
  <c r="F62" i="38" s="1"/>
  <c r="I45" i="38"/>
  <c r="I56" i="38" s="1"/>
  <c r="E61" i="38" s="1"/>
  <c r="F61" i="38" s="1"/>
  <c r="H45" i="38"/>
  <c r="H56" i="38" s="1"/>
  <c r="E60" i="38" s="1"/>
  <c r="F60" i="38" s="1"/>
  <c r="F69" i="38" s="1"/>
  <c r="B14" i="38"/>
  <c r="B15" i="38" s="1"/>
  <c r="K11" i="38"/>
  <c r="E11" i="38"/>
  <c r="P10" i="38"/>
  <c r="K10" i="38"/>
  <c r="E10" i="38"/>
  <c r="K9" i="38"/>
  <c r="E9" i="38"/>
  <c r="P8" i="38"/>
  <c r="K8" i="38"/>
  <c r="P7" i="38"/>
  <c r="K7" i="38"/>
  <c r="E7" i="38"/>
  <c r="P1" i="38"/>
  <c r="B17" i="43" l="1"/>
  <c r="C16" i="43"/>
  <c r="F69" i="42"/>
  <c r="F69" i="40"/>
  <c r="F69" i="41"/>
  <c r="C15" i="42"/>
  <c r="B16" i="42"/>
  <c r="C14" i="42"/>
  <c r="B16" i="41"/>
  <c r="C15" i="41"/>
  <c r="C14" i="41"/>
  <c r="C15" i="40"/>
  <c r="B16" i="40"/>
  <c r="C14" i="40"/>
  <c r="F69" i="39"/>
  <c r="C15" i="39"/>
  <c r="B16" i="39"/>
  <c r="C14" i="39"/>
  <c r="B16" i="38"/>
  <c r="C15" i="38"/>
  <c r="C14" i="38"/>
  <c r="C17" i="43" l="1"/>
  <c r="B18" i="43"/>
  <c r="B17" i="42"/>
  <c r="C16" i="42"/>
  <c r="B17" i="41"/>
  <c r="C16" i="41"/>
  <c r="B17" i="40"/>
  <c r="C16" i="40"/>
  <c r="B17" i="39"/>
  <c r="C16" i="39"/>
  <c r="B17" i="38"/>
  <c r="C16" i="38"/>
  <c r="B19" i="43" l="1"/>
  <c r="C18" i="43"/>
  <c r="B18" i="42"/>
  <c r="C17" i="42"/>
  <c r="C17" i="41"/>
  <c r="B18" i="41"/>
  <c r="B18" i="40"/>
  <c r="C17" i="40"/>
  <c r="C17" i="39"/>
  <c r="B18" i="39"/>
  <c r="B18" i="38"/>
  <c r="C17" i="38"/>
  <c r="B20" i="43" l="1"/>
  <c r="C19" i="43"/>
  <c r="B19" i="42"/>
  <c r="C18" i="42"/>
  <c r="B19" i="41"/>
  <c r="C18" i="41"/>
  <c r="B19" i="40"/>
  <c r="C18" i="40"/>
  <c r="B19" i="39"/>
  <c r="C18" i="39"/>
  <c r="B19" i="38"/>
  <c r="C18" i="38"/>
  <c r="B21" i="43" l="1"/>
  <c r="C20" i="43"/>
  <c r="C19" i="42"/>
  <c r="B20" i="42"/>
  <c r="B20" i="41"/>
  <c r="C19" i="41"/>
  <c r="C19" i="40"/>
  <c r="B20" i="40"/>
  <c r="B20" i="39"/>
  <c r="C19" i="39"/>
  <c r="B20" i="38"/>
  <c r="C19" i="38"/>
  <c r="C21" i="43" l="1"/>
  <c r="B22" i="43"/>
  <c r="B21" i="42"/>
  <c r="C20" i="42"/>
  <c r="B21" i="41"/>
  <c r="C20" i="41"/>
  <c r="B21" i="40"/>
  <c r="C20" i="40"/>
  <c r="B21" i="39"/>
  <c r="C20" i="39"/>
  <c r="B21" i="38"/>
  <c r="C20" i="38"/>
  <c r="B23" i="43" l="1"/>
  <c r="C22" i="43"/>
  <c r="B22" i="42"/>
  <c r="C21" i="42"/>
  <c r="C21" i="41"/>
  <c r="B22" i="41"/>
  <c r="B22" i="40"/>
  <c r="C21" i="40"/>
  <c r="C21" i="39"/>
  <c r="B22" i="39"/>
  <c r="B22" i="38"/>
  <c r="C21" i="38"/>
  <c r="C23" i="43" l="1"/>
  <c r="B24" i="43"/>
  <c r="B23" i="42"/>
  <c r="C22" i="42"/>
  <c r="B23" i="41"/>
  <c r="C22" i="41"/>
  <c r="B23" i="40"/>
  <c r="C22" i="40"/>
  <c r="B23" i="39"/>
  <c r="C22" i="39"/>
  <c r="B23" i="38"/>
  <c r="C22" i="38"/>
  <c r="B25" i="43" l="1"/>
  <c r="C24" i="43"/>
  <c r="C23" i="42"/>
  <c r="B24" i="42"/>
  <c r="C23" i="41"/>
  <c r="B24" i="41"/>
  <c r="C23" i="40"/>
  <c r="B24" i="40"/>
  <c r="C23" i="39"/>
  <c r="B24" i="39"/>
  <c r="B24" i="38"/>
  <c r="C23" i="38"/>
  <c r="B26" i="43" l="1"/>
  <c r="C25" i="43"/>
  <c r="B25" i="42"/>
  <c r="C24" i="42"/>
  <c r="B25" i="41"/>
  <c r="C24" i="41"/>
  <c r="B25" i="40"/>
  <c r="C24" i="40"/>
  <c r="B25" i="39"/>
  <c r="C24" i="39"/>
  <c r="B25" i="38"/>
  <c r="C24" i="38"/>
  <c r="B27" i="43" l="1"/>
  <c r="C26" i="43"/>
  <c r="B26" i="42"/>
  <c r="C25" i="42"/>
  <c r="B26" i="41"/>
  <c r="C25" i="41"/>
  <c r="B26" i="40"/>
  <c r="C25" i="40"/>
  <c r="B26" i="39"/>
  <c r="C25" i="39"/>
  <c r="B26" i="38"/>
  <c r="C25" i="38"/>
  <c r="C27" i="43" l="1"/>
  <c r="B28" i="43"/>
  <c r="B27" i="42"/>
  <c r="C26" i="42"/>
  <c r="B27" i="41"/>
  <c r="C26" i="41"/>
  <c r="B27" i="40"/>
  <c r="C26" i="40"/>
  <c r="B27" i="39"/>
  <c r="C26" i="39"/>
  <c r="B27" i="38"/>
  <c r="C26" i="38"/>
  <c r="B29" i="43" l="1"/>
  <c r="C28" i="43"/>
  <c r="C27" i="42"/>
  <c r="B28" i="42"/>
  <c r="C27" i="41"/>
  <c r="B28" i="41"/>
  <c r="C27" i="40"/>
  <c r="B28" i="40"/>
  <c r="C27" i="39"/>
  <c r="B28" i="39"/>
  <c r="B28" i="38"/>
  <c r="C27" i="38"/>
  <c r="B30" i="43" l="1"/>
  <c r="C29" i="43"/>
  <c r="B29" i="42"/>
  <c r="C28" i="42"/>
  <c r="B29" i="41"/>
  <c r="C28" i="41"/>
  <c r="B29" i="40"/>
  <c r="C28" i="40"/>
  <c r="B29" i="39"/>
  <c r="C28" i="39"/>
  <c r="B29" i="38"/>
  <c r="C28" i="38"/>
  <c r="B31" i="43" l="1"/>
  <c r="C30" i="43"/>
  <c r="B30" i="42"/>
  <c r="C29" i="42"/>
  <c r="B30" i="41"/>
  <c r="C29" i="41"/>
  <c r="C29" i="40"/>
  <c r="B30" i="40"/>
  <c r="C29" i="39"/>
  <c r="B30" i="39"/>
  <c r="B30" i="38"/>
  <c r="C29" i="38"/>
  <c r="C31" i="43" l="1"/>
  <c r="B32" i="43"/>
  <c r="B31" i="42"/>
  <c r="C30" i="42"/>
  <c r="B31" i="41"/>
  <c r="C30" i="41"/>
  <c r="B31" i="40"/>
  <c r="C30" i="40"/>
  <c r="B31" i="39"/>
  <c r="C30" i="39"/>
  <c r="B31" i="38"/>
  <c r="C30" i="38"/>
  <c r="B33" i="43" l="1"/>
  <c r="C32" i="43"/>
  <c r="C31" i="42"/>
  <c r="B32" i="42"/>
  <c r="C31" i="41"/>
  <c r="B32" i="41"/>
  <c r="C31" i="40"/>
  <c r="B32" i="40"/>
  <c r="B32" i="39"/>
  <c r="C31" i="39"/>
  <c r="B32" i="38"/>
  <c r="C31" i="38"/>
  <c r="C33" i="43" l="1"/>
  <c r="B34" i="43"/>
  <c r="B33" i="42"/>
  <c r="C32" i="42"/>
  <c r="B33" i="41"/>
  <c r="C32" i="41"/>
  <c r="B33" i="40"/>
  <c r="C32" i="40"/>
  <c r="B33" i="39"/>
  <c r="C32" i="39"/>
  <c r="B33" i="38"/>
  <c r="C32" i="38"/>
  <c r="B35" i="43" l="1"/>
  <c r="C34" i="43"/>
  <c r="B34" i="42"/>
  <c r="C33" i="42"/>
  <c r="B34" i="41"/>
  <c r="C33" i="41"/>
  <c r="C33" i="40"/>
  <c r="B34" i="40"/>
  <c r="C33" i="39"/>
  <c r="B34" i="39"/>
  <c r="B34" i="38"/>
  <c r="C33" i="38"/>
  <c r="B36" i="43" l="1"/>
  <c r="C35" i="43"/>
  <c r="B35" i="42"/>
  <c r="C34" i="42"/>
  <c r="B35" i="41"/>
  <c r="C34" i="41"/>
  <c r="B35" i="40"/>
  <c r="C34" i="40"/>
  <c r="B35" i="39"/>
  <c r="C34" i="39"/>
  <c r="B35" i="38"/>
  <c r="C34" i="38"/>
  <c r="B37" i="43" l="1"/>
  <c r="C36" i="43"/>
  <c r="C35" i="42"/>
  <c r="B36" i="42"/>
  <c r="C35" i="41"/>
  <c r="B36" i="41"/>
  <c r="B36" i="40"/>
  <c r="C35" i="40"/>
  <c r="B36" i="39"/>
  <c r="C35" i="39"/>
  <c r="B36" i="38"/>
  <c r="C35" i="38"/>
  <c r="C37" i="43" l="1"/>
  <c r="B38" i="43"/>
  <c r="B37" i="42"/>
  <c r="C36" i="42"/>
  <c r="B37" i="41"/>
  <c r="C36" i="41"/>
  <c r="B37" i="40"/>
  <c r="C36" i="40"/>
  <c r="B37" i="39"/>
  <c r="C36" i="39"/>
  <c r="B37" i="38"/>
  <c r="C36" i="38"/>
  <c r="B39" i="43" l="1"/>
  <c r="C38" i="43"/>
  <c r="B38" i="42"/>
  <c r="C37" i="42"/>
  <c r="B38" i="41"/>
  <c r="C37" i="41"/>
  <c r="C37" i="40"/>
  <c r="B38" i="40"/>
  <c r="C37" i="39"/>
  <c r="B38" i="39"/>
  <c r="B38" i="38"/>
  <c r="C37" i="38"/>
  <c r="C39" i="43" l="1"/>
  <c r="B40" i="43"/>
  <c r="B39" i="42"/>
  <c r="C38" i="42"/>
  <c r="B39" i="41"/>
  <c r="C38" i="41"/>
  <c r="B39" i="40"/>
  <c r="C38" i="40"/>
  <c r="B39" i="39"/>
  <c r="C38" i="39"/>
  <c r="B39" i="38"/>
  <c r="C38" i="38"/>
  <c r="B41" i="43" l="1"/>
  <c r="C40" i="43"/>
  <c r="C39" i="42"/>
  <c r="B40" i="42"/>
  <c r="C39" i="41"/>
  <c r="B40" i="41"/>
  <c r="C39" i="40"/>
  <c r="B40" i="40"/>
  <c r="B40" i="39"/>
  <c r="C39" i="39"/>
  <c r="B40" i="38"/>
  <c r="C39" i="38"/>
  <c r="B42" i="43" l="1"/>
  <c r="C41" i="43"/>
  <c r="B41" i="42"/>
  <c r="C40" i="42"/>
  <c r="B41" i="41"/>
  <c r="C40" i="41"/>
  <c r="B41" i="40"/>
  <c r="C40" i="40"/>
  <c r="B41" i="39"/>
  <c r="C40" i="39"/>
  <c r="B41" i="38"/>
  <c r="C40" i="38"/>
  <c r="B43" i="43" l="1"/>
  <c r="C42" i="43"/>
  <c r="C41" i="42"/>
  <c r="B42" i="42"/>
  <c r="B42" i="41"/>
  <c r="C41" i="41"/>
  <c r="C41" i="40"/>
  <c r="B42" i="40"/>
  <c r="B42" i="39"/>
  <c r="C41" i="39"/>
  <c r="C41" i="38"/>
  <c r="B42" i="38"/>
  <c r="C43" i="43" l="1"/>
  <c r="B44" i="43"/>
  <c r="C44" i="43" s="1"/>
  <c r="B43" i="42"/>
  <c r="C42" i="42"/>
  <c r="B43" i="41"/>
  <c r="C42" i="41"/>
  <c r="B43" i="40"/>
  <c r="C42" i="40"/>
  <c r="B43" i="39"/>
  <c r="C42" i="39"/>
  <c r="B43" i="38"/>
  <c r="C42" i="38"/>
  <c r="B44" i="42" l="1"/>
  <c r="C44" i="42" s="1"/>
  <c r="C43" i="42"/>
  <c r="C43" i="41"/>
  <c r="B44" i="41"/>
  <c r="C44" i="41" s="1"/>
  <c r="C43" i="40"/>
  <c r="B44" i="40"/>
  <c r="C44" i="40" s="1"/>
  <c r="C43" i="39"/>
  <c r="B44" i="39"/>
  <c r="C44" i="39" s="1"/>
  <c r="B44" i="38"/>
  <c r="C44" i="38" s="1"/>
  <c r="C43" i="38"/>
  <c r="B67" i="37" l="1"/>
  <c r="B66" i="37"/>
  <c r="B65" i="37"/>
  <c r="B64" i="37"/>
  <c r="B63" i="37"/>
  <c r="B62" i="37"/>
  <c r="B61" i="37"/>
  <c r="B60" i="37"/>
  <c r="O45" i="37"/>
  <c r="O56" i="37" s="1"/>
  <c r="E67" i="37" s="1"/>
  <c r="F67" i="37" s="1"/>
  <c r="N45" i="37"/>
  <c r="N56" i="37" s="1"/>
  <c r="E66" i="37" s="1"/>
  <c r="F66" i="37" s="1"/>
  <c r="M45" i="37"/>
  <c r="M56" i="37" s="1"/>
  <c r="E65" i="37" s="1"/>
  <c r="F65" i="37" s="1"/>
  <c r="L45" i="37"/>
  <c r="L56" i="37" s="1"/>
  <c r="E64" i="37" s="1"/>
  <c r="F64" i="37" s="1"/>
  <c r="K45" i="37"/>
  <c r="K56" i="37" s="1"/>
  <c r="E63" i="37" s="1"/>
  <c r="F63" i="37" s="1"/>
  <c r="J45" i="37"/>
  <c r="J56" i="37" s="1"/>
  <c r="E62" i="37" s="1"/>
  <c r="F62" i="37" s="1"/>
  <c r="I45" i="37"/>
  <c r="I56" i="37" s="1"/>
  <c r="E61" i="37" s="1"/>
  <c r="F61" i="37" s="1"/>
  <c r="H45" i="37"/>
  <c r="H56" i="37" s="1"/>
  <c r="E60" i="37" s="1"/>
  <c r="F60" i="37" s="1"/>
  <c r="B14" i="37"/>
  <c r="B15" i="37" s="1"/>
  <c r="K11" i="37"/>
  <c r="E11" i="37"/>
  <c r="P10" i="37"/>
  <c r="K10" i="37"/>
  <c r="E10" i="37"/>
  <c r="K9" i="37"/>
  <c r="E9" i="37"/>
  <c r="P8" i="37"/>
  <c r="K8" i="37"/>
  <c r="P7" i="37"/>
  <c r="K7" i="37"/>
  <c r="E7" i="37"/>
  <c r="P1" i="37"/>
  <c r="B67" i="36"/>
  <c r="B66" i="36"/>
  <c r="B65" i="36"/>
  <c r="B64" i="36"/>
  <c r="B63" i="36"/>
  <c r="B62" i="36"/>
  <c r="B61" i="36"/>
  <c r="B60" i="36"/>
  <c r="O45" i="36"/>
  <c r="O56" i="36" s="1"/>
  <c r="E67" i="36" s="1"/>
  <c r="F67" i="36" s="1"/>
  <c r="N45" i="36"/>
  <c r="N56" i="36" s="1"/>
  <c r="E66" i="36" s="1"/>
  <c r="F66" i="36" s="1"/>
  <c r="M45" i="36"/>
  <c r="M56" i="36" s="1"/>
  <c r="E65" i="36" s="1"/>
  <c r="F65" i="36" s="1"/>
  <c r="L45" i="36"/>
  <c r="L56" i="36" s="1"/>
  <c r="E64" i="36" s="1"/>
  <c r="F64" i="36" s="1"/>
  <c r="K45" i="36"/>
  <c r="K56" i="36" s="1"/>
  <c r="E63" i="36" s="1"/>
  <c r="F63" i="36" s="1"/>
  <c r="J45" i="36"/>
  <c r="J56" i="36" s="1"/>
  <c r="E62" i="36" s="1"/>
  <c r="F62" i="36" s="1"/>
  <c r="I45" i="36"/>
  <c r="I56" i="36" s="1"/>
  <c r="E61" i="36" s="1"/>
  <c r="F61" i="36" s="1"/>
  <c r="H45" i="36"/>
  <c r="H56" i="36" s="1"/>
  <c r="E60" i="36" s="1"/>
  <c r="F60" i="36" s="1"/>
  <c r="B14" i="36"/>
  <c r="B15" i="36" s="1"/>
  <c r="K11" i="36"/>
  <c r="E11" i="36"/>
  <c r="P10" i="36"/>
  <c r="K10" i="36"/>
  <c r="E10" i="36"/>
  <c r="K9" i="36"/>
  <c r="E9" i="36"/>
  <c r="P8" i="36"/>
  <c r="K8" i="36"/>
  <c r="P7" i="36"/>
  <c r="K7" i="36"/>
  <c r="E7" i="36"/>
  <c r="P1" i="36"/>
  <c r="B67" i="35"/>
  <c r="B66" i="35"/>
  <c r="B65" i="35"/>
  <c r="B64" i="35"/>
  <c r="B63" i="35"/>
  <c r="B62" i="35"/>
  <c r="B61" i="35"/>
  <c r="B60" i="35"/>
  <c r="O45" i="35"/>
  <c r="O56" i="35" s="1"/>
  <c r="E67" i="35" s="1"/>
  <c r="F67" i="35" s="1"/>
  <c r="N45" i="35"/>
  <c r="N56" i="35" s="1"/>
  <c r="E66" i="35" s="1"/>
  <c r="F66" i="35" s="1"/>
  <c r="M45" i="35"/>
  <c r="M56" i="35" s="1"/>
  <c r="E65" i="35" s="1"/>
  <c r="F65" i="35" s="1"/>
  <c r="L45" i="35"/>
  <c r="L56" i="35" s="1"/>
  <c r="E64" i="35" s="1"/>
  <c r="F64" i="35" s="1"/>
  <c r="K45" i="35"/>
  <c r="K56" i="35" s="1"/>
  <c r="E63" i="35" s="1"/>
  <c r="F63" i="35" s="1"/>
  <c r="J45" i="35"/>
  <c r="J56" i="35" s="1"/>
  <c r="E62" i="35" s="1"/>
  <c r="F62" i="35" s="1"/>
  <c r="I45" i="35"/>
  <c r="I56" i="35" s="1"/>
  <c r="E61" i="35" s="1"/>
  <c r="F61" i="35" s="1"/>
  <c r="H45" i="35"/>
  <c r="H56" i="35" s="1"/>
  <c r="E60" i="35" s="1"/>
  <c r="F60" i="35" s="1"/>
  <c r="B14" i="35"/>
  <c r="B15" i="35" s="1"/>
  <c r="K11" i="35"/>
  <c r="E11" i="35"/>
  <c r="P10" i="35"/>
  <c r="K10" i="35"/>
  <c r="E10" i="35"/>
  <c r="K9" i="35"/>
  <c r="E9" i="35"/>
  <c r="P8" i="35"/>
  <c r="K8" i="35"/>
  <c r="P7" i="35"/>
  <c r="K7" i="35"/>
  <c r="E7" i="35"/>
  <c r="P1" i="35"/>
  <c r="B67" i="34"/>
  <c r="B66" i="34"/>
  <c r="B65" i="34"/>
  <c r="B64" i="34"/>
  <c r="B63" i="34"/>
  <c r="B62" i="34"/>
  <c r="B61" i="34"/>
  <c r="B60" i="34"/>
  <c r="O45" i="34"/>
  <c r="O56" i="34" s="1"/>
  <c r="E67" i="34" s="1"/>
  <c r="F67" i="34" s="1"/>
  <c r="N45" i="34"/>
  <c r="N56" i="34" s="1"/>
  <c r="E66" i="34" s="1"/>
  <c r="F66" i="34" s="1"/>
  <c r="M45" i="34"/>
  <c r="M56" i="34" s="1"/>
  <c r="E65" i="34" s="1"/>
  <c r="F65" i="34" s="1"/>
  <c r="L45" i="34"/>
  <c r="L56" i="34" s="1"/>
  <c r="E64" i="34" s="1"/>
  <c r="F64" i="34" s="1"/>
  <c r="K45" i="34"/>
  <c r="K56" i="34" s="1"/>
  <c r="E63" i="34" s="1"/>
  <c r="F63" i="34" s="1"/>
  <c r="J45" i="34"/>
  <c r="J56" i="34" s="1"/>
  <c r="E62" i="34" s="1"/>
  <c r="F62" i="34" s="1"/>
  <c r="I45" i="34"/>
  <c r="I56" i="34" s="1"/>
  <c r="E61" i="34" s="1"/>
  <c r="F61" i="34" s="1"/>
  <c r="H45" i="34"/>
  <c r="H56" i="34" s="1"/>
  <c r="E60" i="34" s="1"/>
  <c r="F60" i="34" s="1"/>
  <c r="B14" i="34"/>
  <c r="B15" i="34" s="1"/>
  <c r="K11" i="34"/>
  <c r="E11" i="34"/>
  <c r="P10" i="34"/>
  <c r="K10" i="34"/>
  <c r="E10" i="34"/>
  <c r="K9" i="34"/>
  <c r="E9" i="34"/>
  <c r="P8" i="34"/>
  <c r="K8" i="34"/>
  <c r="P7" i="34"/>
  <c r="K7" i="34"/>
  <c r="E7" i="34"/>
  <c r="P1" i="34"/>
  <c r="B67" i="33"/>
  <c r="B66" i="33"/>
  <c r="B65" i="33"/>
  <c r="B64" i="33"/>
  <c r="B63" i="33"/>
  <c r="B62" i="33"/>
  <c r="B61" i="33"/>
  <c r="B60" i="33"/>
  <c r="O45" i="33"/>
  <c r="O56" i="33" s="1"/>
  <c r="E67" i="33" s="1"/>
  <c r="F67" i="33" s="1"/>
  <c r="N45" i="33"/>
  <c r="N56" i="33" s="1"/>
  <c r="E66" i="33" s="1"/>
  <c r="F66" i="33" s="1"/>
  <c r="M45" i="33"/>
  <c r="M56" i="33" s="1"/>
  <c r="E65" i="33" s="1"/>
  <c r="F65" i="33" s="1"/>
  <c r="L45" i="33"/>
  <c r="L56" i="33" s="1"/>
  <c r="E64" i="33" s="1"/>
  <c r="F64" i="33" s="1"/>
  <c r="K45" i="33"/>
  <c r="K56" i="33" s="1"/>
  <c r="E63" i="33" s="1"/>
  <c r="F63" i="33" s="1"/>
  <c r="J45" i="33"/>
  <c r="J56" i="33" s="1"/>
  <c r="E62" i="33" s="1"/>
  <c r="F62" i="33" s="1"/>
  <c r="I45" i="33"/>
  <c r="I56" i="33" s="1"/>
  <c r="E61" i="33" s="1"/>
  <c r="F61" i="33" s="1"/>
  <c r="H45" i="33"/>
  <c r="H56" i="33" s="1"/>
  <c r="E60" i="33" s="1"/>
  <c r="F60" i="33" s="1"/>
  <c r="B14" i="33"/>
  <c r="B15" i="33" s="1"/>
  <c r="K11" i="33"/>
  <c r="E11" i="33"/>
  <c r="P10" i="33"/>
  <c r="K10" i="33"/>
  <c r="E10" i="33"/>
  <c r="K9" i="33"/>
  <c r="E9" i="33"/>
  <c r="P8" i="33"/>
  <c r="K8" i="33"/>
  <c r="P7" i="33"/>
  <c r="K7" i="33"/>
  <c r="E7" i="33"/>
  <c r="P1" i="33"/>
  <c r="B67" i="32"/>
  <c r="B66" i="32"/>
  <c r="B65" i="32"/>
  <c r="B64" i="32"/>
  <c r="B63" i="32"/>
  <c r="B62" i="32"/>
  <c r="B61" i="32"/>
  <c r="B60" i="32"/>
  <c r="O45" i="32"/>
  <c r="O56" i="32" s="1"/>
  <c r="E67" i="32" s="1"/>
  <c r="F67" i="32" s="1"/>
  <c r="N45" i="32"/>
  <c r="N56" i="32" s="1"/>
  <c r="E66" i="32" s="1"/>
  <c r="F66" i="32" s="1"/>
  <c r="M45" i="32"/>
  <c r="M56" i="32" s="1"/>
  <c r="E65" i="32" s="1"/>
  <c r="F65" i="32" s="1"/>
  <c r="L45" i="32"/>
  <c r="L56" i="32" s="1"/>
  <c r="E64" i="32" s="1"/>
  <c r="F64" i="32" s="1"/>
  <c r="K45" i="32"/>
  <c r="K56" i="32" s="1"/>
  <c r="E63" i="32" s="1"/>
  <c r="F63" i="32" s="1"/>
  <c r="J45" i="32"/>
  <c r="J56" i="32" s="1"/>
  <c r="E62" i="32" s="1"/>
  <c r="F62" i="32" s="1"/>
  <c r="I45" i="32"/>
  <c r="I56" i="32" s="1"/>
  <c r="E61" i="32" s="1"/>
  <c r="F61" i="32" s="1"/>
  <c r="H45" i="32"/>
  <c r="H56" i="32" s="1"/>
  <c r="E60" i="32" s="1"/>
  <c r="F60" i="32" s="1"/>
  <c r="B14" i="32"/>
  <c r="B15" i="32" s="1"/>
  <c r="K11" i="32"/>
  <c r="E11" i="32"/>
  <c r="P10" i="32"/>
  <c r="K10" i="32"/>
  <c r="E10" i="32"/>
  <c r="K9" i="32"/>
  <c r="E9" i="32"/>
  <c r="P8" i="32"/>
  <c r="K8" i="32"/>
  <c r="P7" i="32"/>
  <c r="K7" i="32"/>
  <c r="E7" i="32"/>
  <c r="P1" i="32"/>
  <c r="B67" i="31"/>
  <c r="B66" i="31"/>
  <c r="B65" i="31"/>
  <c r="B64" i="31"/>
  <c r="B63" i="31"/>
  <c r="B62" i="31"/>
  <c r="B61" i="31"/>
  <c r="B60" i="31"/>
  <c r="O45" i="31"/>
  <c r="O56" i="31" s="1"/>
  <c r="E67" i="31" s="1"/>
  <c r="F67" i="31" s="1"/>
  <c r="N45" i="31"/>
  <c r="N56" i="31" s="1"/>
  <c r="E66" i="31" s="1"/>
  <c r="F66" i="31" s="1"/>
  <c r="M45" i="31"/>
  <c r="M56" i="31" s="1"/>
  <c r="E65" i="31" s="1"/>
  <c r="F65" i="31" s="1"/>
  <c r="L45" i="31"/>
  <c r="L56" i="31" s="1"/>
  <c r="E64" i="31" s="1"/>
  <c r="F64" i="31" s="1"/>
  <c r="K45" i="31"/>
  <c r="K56" i="31" s="1"/>
  <c r="E63" i="31" s="1"/>
  <c r="F63" i="31" s="1"/>
  <c r="J45" i="31"/>
  <c r="J56" i="31" s="1"/>
  <c r="E62" i="31" s="1"/>
  <c r="F62" i="31" s="1"/>
  <c r="I45" i="31"/>
  <c r="I56" i="31" s="1"/>
  <c r="E61" i="31" s="1"/>
  <c r="F61" i="31" s="1"/>
  <c r="H45" i="31"/>
  <c r="H56" i="31" s="1"/>
  <c r="E60" i="31" s="1"/>
  <c r="F60" i="31" s="1"/>
  <c r="B14" i="31"/>
  <c r="B15" i="31" s="1"/>
  <c r="K11" i="31"/>
  <c r="E11" i="31"/>
  <c r="P10" i="31"/>
  <c r="K10" i="31"/>
  <c r="E10" i="31"/>
  <c r="K9" i="31"/>
  <c r="E9" i="31"/>
  <c r="P8" i="31"/>
  <c r="K8" i="31"/>
  <c r="P7" i="31"/>
  <c r="K7" i="31"/>
  <c r="E7" i="31"/>
  <c r="P1" i="31"/>
  <c r="B67" i="30"/>
  <c r="B66" i="30"/>
  <c r="B65" i="30"/>
  <c r="B64" i="30"/>
  <c r="B63" i="30"/>
  <c r="B62" i="30"/>
  <c r="B61" i="30"/>
  <c r="B60" i="30"/>
  <c r="O45" i="30"/>
  <c r="O56" i="30" s="1"/>
  <c r="E67" i="30" s="1"/>
  <c r="F67" i="30" s="1"/>
  <c r="N45" i="30"/>
  <c r="N56" i="30" s="1"/>
  <c r="E66" i="30" s="1"/>
  <c r="F66" i="30" s="1"/>
  <c r="M45" i="30"/>
  <c r="M56" i="30" s="1"/>
  <c r="E65" i="30" s="1"/>
  <c r="F65" i="30" s="1"/>
  <c r="L45" i="30"/>
  <c r="L56" i="30" s="1"/>
  <c r="E64" i="30" s="1"/>
  <c r="F64" i="30" s="1"/>
  <c r="K45" i="30"/>
  <c r="K56" i="30" s="1"/>
  <c r="E63" i="30" s="1"/>
  <c r="F63" i="30" s="1"/>
  <c r="J45" i="30"/>
  <c r="J56" i="30" s="1"/>
  <c r="E62" i="30" s="1"/>
  <c r="F62" i="30" s="1"/>
  <c r="I45" i="30"/>
  <c r="I56" i="30" s="1"/>
  <c r="E61" i="30" s="1"/>
  <c r="F61" i="30" s="1"/>
  <c r="H45" i="30"/>
  <c r="H56" i="30" s="1"/>
  <c r="E60" i="30" s="1"/>
  <c r="F60" i="30" s="1"/>
  <c r="B14" i="30"/>
  <c r="B15" i="30" s="1"/>
  <c r="K11" i="30"/>
  <c r="E11" i="30"/>
  <c r="P10" i="30"/>
  <c r="K10" i="30"/>
  <c r="E10" i="30"/>
  <c r="K9" i="30"/>
  <c r="E9" i="30"/>
  <c r="P8" i="30"/>
  <c r="K8" i="30"/>
  <c r="P7" i="30"/>
  <c r="K7" i="30"/>
  <c r="E7" i="30"/>
  <c r="P1" i="30"/>
  <c r="B67" i="29"/>
  <c r="B66" i="29"/>
  <c r="B65" i="29"/>
  <c r="B64" i="29"/>
  <c r="B63" i="29"/>
  <c r="B62" i="29"/>
  <c r="B61" i="29"/>
  <c r="B60" i="29"/>
  <c r="O45" i="29"/>
  <c r="O56" i="29" s="1"/>
  <c r="E67" i="29" s="1"/>
  <c r="F67" i="29" s="1"/>
  <c r="N45" i="29"/>
  <c r="N56" i="29" s="1"/>
  <c r="E66" i="29" s="1"/>
  <c r="F66" i="29" s="1"/>
  <c r="M45" i="29"/>
  <c r="M56" i="29" s="1"/>
  <c r="E65" i="29" s="1"/>
  <c r="F65" i="29" s="1"/>
  <c r="L45" i="29"/>
  <c r="L56" i="29" s="1"/>
  <c r="E64" i="29" s="1"/>
  <c r="F64" i="29" s="1"/>
  <c r="K45" i="29"/>
  <c r="K56" i="29" s="1"/>
  <c r="E63" i="29" s="1"/>
  <c r="F63" i="29" s="1"/>
  <c r="J45" i="29"/>
  <c r="J56" i="29" s="1"/>
  <c r="E62" i="29" s="1"/>
  <c r="F62" i="29" s="1"/>
  <c r="I45" i="29"/>
  <c r="I56" i="29" s="1"/>
  <c r="E61" i="29" s="1"/>
  <c r="F61" i="29" s="1"/>
  <c r="H45" i="29"/>
  <c r="H56" i="29" s="1"/>
  <c r="E60" i="29" s="1"/>
  <c r="F60" i="29" s="1"/>
  <c r="B14" i="29"/>
  <c r="B15" i="29" s="1"/>
  <c r="K11" i="29"/>
  <c r="E11" i="29"/>
  <c r="P10" i="29"/>
  <c r="K10" i="29"/>
  <c r="E10" i="29"/>
  <c r="K9" i="29"/>
  <c r="E9" i="29"/>
  <c r="P8" i="29"/>
  <c r="K8" i="29"/>
  <c r="P7" i="29"/>
  <c r="K7" i="29"/>
  <c r="E7" i="29"/>
  <c r="P1" i="29"/>
  <c r="F69" i="37" l="1"/>
  <c r="F69" i="35"/>
  <c r="F69" i="33"/>
  <c r="B16" i="37"/>
  <c r="C15" i="37"/>
  <c r="C14" i="37"/>
  <c r="F69" i="36"/>
  <c r="C15" i="36"/>
  <c r="B16" i="36"/>
  <c r="C14" i="36"/>
  <c r="B16" i="35"/>
  <c r="C15" i="35"/>
  <c r="C14" i="35"/>
  <c r="C15" i="34"/>
  <c r="B16" i="34"/>
  <c r="F69" i="34"/>
  <c r="C14" i="34"/>
  <c r="C15" i="33"/>
  <c r="B16" i="33"/>
  <c r="C14" i="33"/>
  <c r="F69" i="32"/>
  <c r="C15" i="32"/>
  <c r="B16" i="32"/>
  <c r="C14" i="32"/>
  <c r="F69" i="31"/>
  <c r="B16" i="31"/>
  <c r="C15" i="31"/>
  <c r="C14" i="31"/>
  <c r="B16" i="30"/>
  <c r="C15" i="30"/>
  <c r="F69" i="30"/>
  <c r="C14" i="30"/>
  <c r="C15" i="29"/>
  <c r="B16" i="29"/>
  <c r="F69" i="29"/>
  <c r="C14" i="29"/>
  <c r="B17" i="37" l="1"/>
  <c r="C16" i="37"/>
  <c r="B17" i="36"/>
  <c r="C16" i="36"/>
  <c r="B17" i="35"/>
  <c r="C16" i="35"/>
  <c r="B17" i="34"/>
  <c r="C16" i="34"/>
  <c r="B17" i="33"/>
  <c r="C16" i="33"/>
  <c r="B17" i="32"/>
  <c r="C16" i="32"/>
  <c r="B17" i="31"/>
  <c r="C16" i="31"/>
  <c r="B17" i="30"/>
  <c r="C16" i="30"/>
  <c r="B17" i="29"/>
  <c r="C16" i="29"/>
  <c r="C17" i="37" l="1"/>
  <c r="B18" i="37"/>
  <c r="C17" i="36"/>
  <c r="B18" i="36"/>
  <c r="B18" i="35"/>
  <c r="C17" i="35"/>
  <c r="B18" i="34"/>
  <c r="C17" i="34"/>
  <c r="B18" i="33"/>
  <c r="C17" i="33"/>
  <c r="B18" i="32"/>
  <c r="C17" i="32"/>
  <c r="C17" i="31"/>
  <c r="B18" i="31"/>
  <c r="B18" i="30"/>
  <c r="C17" i="30"/>
  <c r="C17" i="29"/>
  <c r="B18" i="29"/>
  <c r="B19" i="37" l="1"/>
  <c r="C18" i="37"/>
  <c r="B19" i="36"/>
  <c r="C18" i="36"/>
  <c r="B19" i="35"/>
  <c r="C18" i="35"/>
  <c r="B19" i="34"/>
  <c r="C18" i="34"/>
  <c r="B19" i="33"/>
  <c r="C18" i="33"/>
  <c r="B19" i="32"/>
  <c r="C18" i="32"/>
  <c r="B19" i="31"/>
  <c r="C18" i="31"/>
  <c r="B19" i="30"/>
  <c r="C18" i="30"/>
  <c r="B19" i="29"/>
  <c r="C18" i="29"/>
  <c r="C19" i="37" l="1"/>
  <c r="B20" i="37"/>
  <c r="B20" i="36"/>
  <c r="C19" i="36"/>
  <c r="B20" i="35"/>
  <c r="C19" i="35"/>
  <c r="C19" i="34"/>
  <c r="B20" i="34"/>
  <c r="B20" i="33"/>
  <c r="C19" i="33"/>
  <c r="C19" i="32"/>
  <c r="B20" i="32"/>
  <c r="B20" i="31"/>
  <c r="C19" i="31"/>
  <c r="B20" i="30"/>
  <c r="C19" i="30"/>
  <c r="B20" i="29"/>
  <c r="C19" i="29"/>
  <c r="B21" i="37" l="1"/>
  <c r="C20" i="37"/>
  <c r="B21" i="36"/>
  <c r="C20" i="36"/>
  <c r="B21" i="35"/>
  <c r="C20" i="35"/>
  <c r="B21" i="34"/>
  <c r="C20" i="34"/>
  <c r="B21" i="33"/>
  <c r="C20" i="33"/>
  <c r="B21" i="32"/>
  <c r="C20" i="32"/>
  <c r="B21" i="31"/>
  <c r="C20" i="31"/>
  <c r="B21" i="30"/>
  <c r="C20" i="30"/>
  <c r="B21" i="29"/>
  <c r="C20" i="29"/>
  <c r="C21" i="37" l="1"/>
  <c r="B22" i="37"/>
  <c r="C21" i="36"/>
  <c r="B22" i="36"/>
  <c r="B22" i="35"/>
  <c r="C21" i="35"/>
  <c r="B22" i="34"/>
  <c r="C21" i="34"/>
  <c r="C21" i="33"/>
  <c r="B22" i="33"/>
  <c r="B22" i="32"/>
  <c r="C21" i="32"/>
  <c r="C21" i="31"/>
  <c r="B22" i="31"/>
  <c r="B22" i="30"/>
  <c r="C21" i="30"/>
  <c r="C21" i="29"/>
  <c r="B22" i="29"/>
  <c r="B23" i="37" l="1"/>
  <c r="C22" i="37"/>
  <c r="B23" i="36"/>
  <c r="C22" i="36"/>
  <c r="B23" i="35"/>
  <c r="C22" i="35"/>
  <c r="B23" i="34"/>
  <c r="C22" i="34"/>
  <c r="B23" i="33"/>
  <c r="C22" i="33"/>
  <c r="B23" i="32"/>
  <c r="C22" i="32"/>
  <c r="B23" i="31"/>
  <c r="C22" i="31"/>
  <c r="B23" i="30"/>
  <c r="C22" i="30"/>
  <c r="B23" i="29"/>
  <c r="C22" i="29"/>
  <c r="B24" i="37" l="1"/>
  <c r="C23" i="37"/>
  <c r="C23" i="36"/>
  <c r="B24" i="36"/>
  <c r="B24" i="35"/>
  <c r="C23" i="35"/>
  <c r="C23" i="34"/>
  <c r="B24" i="34"/>
  <c r="B24" i="33"/>
  <c r="C23" i="33"/>
  <c r="C23" i="32"/>
  <c r="B24" i="32"/>
  <c r="B24" i="31"/>
  <c r="C23" i="31"/>
  <c r="B24" i="30"/>
  <c r="C23" i="30"/>
  <c r="B24" i="29"/>
  <c r="C23" i="29"/>
  <c r="B25" i="37" l="1"/>
  <c r="C24" i="37"/>
  <c r="B25" i="36"/>
  <c r="C24" i="36"/>
  <c r="B25" i="35"/>
  <c r="C24" i="35"/>
  <c r="B25" i="34"/>
  <c r="C24" i="34"/>
  <c r="B25" i="33"/>
  <c r="C24" i="33"/>
  <c r="B25" i="32"/>
  <c r="C24" i="32"/>
  <c r="B25" i="31"/>
  <c r="C24" i="31"/>
  <c r="B25" i="30"/>
  <c r="C24" i="30"/>
  <c r="B25" i="29"/>
  <c r="C24" i="29"/>
  <c r="C25" i="37" l="1"/>
  <c r="B26" i="37"/>
  <c r="B26" i="36"/>
  <c r="C25" i="36"/>
  <c r="B26" i="35"/>
  <c r="C25" i="35"/>
  <c r="B26" i="34"/>
  <c r="C25" i="34"/>
  <c r="B26" i="33"/>
  <c r="C25" i="33"/>
  <c r="B26" i="32"/>
  <c r="C25" i="32"/>
  <c r="C25" i="31"/>
  <c r="B26" i="31"/>
  <c r="B26" i="30"/>
  <c r="C25" i="30"/>
  <c r="C25" i="29"/>
  <c r="B26" i="29"/>
  <c r="B27" i="37" l="1"/>
  <c r="C26" i="37"/>
  <c r="B27" i="36"/>
  <c r="C26" i="36"/>
  <c r="B27" i="35"/>
  <c r="C26" i="35"/>
  <c r="B27" i="34"/>
  <c r="C26" i="34"/>
  <c r="B27" i="33"/>
  <c r="C26" i="33"/>
  <c r="B27" i="32"/>
  <c r="C26" i="32"/>
  <c r="B27" i="31"/>
  <c r="C26" i="31"/>
  <c r="B27" i="30"/>
  <c r="C26" i="30"/>
  <c r="B27" i="29"/>
  <c r="C26" i="29"/>
  <c r="C27" i="37" l="1"/>
  <c r="B28" i="37"/>
  <c r="C27" i="36"/>
  <c r="B28" i="36"/>
  <c r="B28" i="35"/>
  <c r="C27" i="35"/>
  <c r="C27" i="34"/>
  <c r="B28" i="34"/>
  <c r="C27" i="33"/>
  <c r="B28" i="33"/>
  <c r="C27" i="32"/>
  <c r="B28" i="32"/>
  <c r="C27" i="31"/>
  <c r="B28" i="31"/>
  <c r="B28" i="30"/>
  <c r="C27" i="30"/>
  <c r="B28" i="29"/>
  <c r="C27" i="29"/>
  <c r="B29" i="37" l="1"/>
  <c r="C28" i="37"/>
  <c r="B29" i="36"/>
  <c r="C28" i="36"/>
  <c r="B29" i="35"/>
  <c r="C28" i="35"/>
  <c r="B29" i="34"/>
  <c r="C28" i="34"/>
  <c r="B29" i="33"/>
  <c r="C28" i="33"/>
  <c r="B29" i="32"/>
  <c r="C28" i="32"/>
  <c r="B29" i="31"/>
  <c r="C28" i="31"/>
  <c r="B29" i="30"/>
  <c r="C28" i="30"/>
  <c r="B29" i="29"/>
  <c r="C28" i="29"/>
  <c r="B30" i="37" l="1"/>
  <c r="C29" i="37"/>
  <c r="C29" i="36"/>
  <c r="B30" i="36"/>
  <c r="B30" i="35"/>
  <c r="C29" i="35"/>
  <c r="B30" i="34"/>
  <c r="C29" i="34"/>
  <c r="B30" i="33"/>
  <c r="C29" i="33"/>
  <c r="B30" i="32"/>
  <c r="C29" i="32"/>
  <c r="B30" i="31"/>
  <c r="C29" i="31"/>
  <c r="B30" i="30"/>
  <c r="C29" i="30"/>
  <c r="C29" i="29"/>
  <c r="B30" i="29"/>
  <c r="B31" i="37" l="1"/>
  <c r="C30" i="37"/>
  <c r="B31" i="36"/>
  <c r="C30" i="36"/>
  <c r="B31" i="35"/>
  <c r="C30" i="35"/>
  <c r="B31" i="34"/>
  <c r="C30" i="34"/>
  <c r="B31" i="33"/>
  <c r="C30" i="33"/>
  <c r="B31" i="32"/>
  <c r="C30" i="32"/>
  <c r="B31" i="31"/>
  <c r="C30" i="31"/>
  <c r="B31" i="30"/>
  <c r="C30" i="30"/>
  <c r="B31" i="29"/>
  <c r="C30" i="29"/>
  <c r="C31" i="37" l="1"/>
  <c r="B32" i="37"/>
  <c r="B32" i="36"/>
  <c r="C31" i="36"/>
  <c r="B32" i="35"/>
  <c r="C31" i="35"/>
  <c r="C31" i="34"/>
  <c r="B32" i="34"/>
  <c r="C31" i="33"/>
  <c r="B32" i="33"/>
  <c r="C31" i="32"/>
  <c r="B32" i="32"/>
  <c r="C31" i="31"/>
  <c r="B32" i="31"/>
  <c r="B32" i="30"/>
  <c r="C31" i="30"/>
  <c r="B32" i="29"/>
  <c r="C31" i="29"/>
  <c r="B33" i="37" l="1"/>
  <c r="C32" i="37"/>
  <c r="B33" i="36"/>
  <c r="C32" i="36"/>
  <c r="B33" i="35"/>
  <c r="C32" i="35"/>
  <c r="B33" i="34"/>
  <c r="C32" i="34"/>
  <c r="B33" i="33"/>
  <c r="C32" i="33"/>
  <c r="B33" i="32"/>
  <c r="C32" i="32"/>
  <c r="B33" i="31"/>
  <c r="C32" i="31"/>
  <c r="B33" i="30"/>
  <c r="C32" i="30"/>
  <c r="B33" i="29"/>
  <c r="C32" i="29"/>
  <c r="B34" i="37" l="1"/>
  <c r="C33" i="37"/>
  <c r="C33" i="36"/>
  <c r="B34" i="36"/>
  <c r="B34" i="35"/>
  <c r="C33" i="35"/>
  <c r="B34" i="34"/>
  <c r="C33" i="34"/>
  <c r="B34" i="33"/>
  <c r="C33" i="33"/>
  <c r="B34" i="32"/>
  <c r="C33" i="32"/>
  <c r="B34" i="31"/>
  <c r="C33" i="31"/>
  <c r="B34" i="30"/>
  <c r="C33" i="30"/>
  <c r="C33" i="29"/>
  <c r="B34" i="29"/>
  <c r="B35" i="37" l="1"/>
  <c r="C34" i="37"/>
  <c r="B35" i="36"/>
  <c r="C34" i="36"/>
  <c r="B35" i="35"/>
  <c r="C34" i="35"/>
  <c r="B35" i="34"/>
  <c r="C34" i="34"/>
  <c r="B35" i="33"/>
  <c r="C34" i="33"/>
  <c r="B35" i="32"/>
  <c r="C34" i="32"/>
  <c r="B35" i="31"/>
  <c r="C34" i="31"/>
  <c r="B35" i="30"/>
  <c r="C34" i="30"/>
  <c r="B35" i="29"/>
  <c r="C34" i="29"/>
  <c r="C35" i="37" l="1"/>
  <c r="B36" i="37"/>
  <c r="B36" i="36"/>
  <c r="C35" i="36"/>
  <c r="B36" i="35"/>
  <c r="C35" i="35"/>
  <c r="C35" i="34"/>
  <c r="B36" i="34"/>
  <c r="C35" i="33"/>
  <c r="B36" i="33"/>
  <c r="C35" i="32"/>
  <c r="B36" i="32"/>
  <c r="C35" i="31"/>
  <c r="B36" i="31"/>
  <c r="B36" i="30"/>
  <c r="C35" i="30"/>
  <c r="B36" i="29"/>
  <c r="C35" i="29"/>
  <c r="B37" i="37" l="1"/>
  <c r="C36" i="37"/>
  <c r="B37" i="36"/>
  <c r="C36" i="36"/>
  <c r="B37" i="35"/>
  <c r="C36" i="35"/>
  <c r="B37" i="34"/>
  <c r="C36" i="34"/>
  <c r="B37" i="33"/>
  <c r="C36" i="33"/>
  <c r="B37" i="32"/>
  <c r="C36" i="32"/>
  <c r="B37" i="31"/>
  <c r="C36" i="31"/>
  <c r="B37" i="30"/>
  <c r="C36" i="30"/>
  <c r="B37" i="29"/>
  <c r="C36" i="29"/>
  <c r="B38" i="37" l="1"/>
  <c r="C37" i="37"/>
  <c r="C37" i="36"/>
  <c r="B38" i="36"/>
  <c r="B38" i="35"/>
  <c r="C37" i="35"/>
  <c r="B38" i="34"/>
  <c r="C37" i="34"/>
  <c r="B38" i="33"/>
  <c r="C37" i="33"/>
  <c r="B38" i="32"/>
  <c r="C37" i="32"/>
  <c r="C37" i="31"/>
  <c r="B38" i="31"/>
  <c r="B38" i="30"/>
  <c r="C37" i="30"/>
  <c r="C37" i="29"/>
  <c r="B38" i="29"/>
  <c r="B39" i="37" l="1"/>
  <c r="C38" i="37"/>
  <c r="B39" i="36"/>
  <c r="C38" i="36"/>
  <c r="B39" i="35"/>
  <c r="C38" i="35"/>
  <c r="B39" i="34"/>
  <c r="C38" i="34"/>
  <c r="B39" i="33"/>
  <c r="C38" i="33"/>
  <c r="B39" i="32"/>
  <c r="C38" i="32"/>
  <c r="B39" i="31"/>
  <c r="C38" i="31"/>
  <c r="B39" i="30"/>
  <c r="C38" i="30"/>
  <c r="B39" i="29"/>
  <c r="C38" i="29"/>
  <c r="C39" i="37" l="1"/>
  <c r="B40" i="37"/>
  <c r="C39" i="36"/>
  <c r="B40" i="36"/>
  <c r="B40" i="35"/>
  <c r="C39" i="35"/>
  <c r="C39" i="34"/>
  <c r="B40" i="34"/>
  <c r="C39" i="33"/>
  <c r="B40" i="33"/>
  <c r="C39" i="32"/>
  <c r="B40" i="32"/>
  <c r="B40" i="31"/>
  <c r="C39" i="31"/>
  <c r="B40" i="30"/>
  <c r="C39" i="30"/>
  <c r="B40" i="29"/>
  <c r="C39" i="29"/>
  <c r="B41" i="37" l="1"/>
  <c r="C40" i="37"/>
  <c r="B41" i="36"/>
  <c r="C40" i="36"/>
  <c r="B41" i="35"/>
  <c r="C40" i="35"/>
  <c r="B41" i="34"/>
  <c r="C40" i="34"/>
  <c r="B41" i="33"/>
  <c r="C40" i="33"/>
  <c r="B41" i="32"/>
  <c r="C40" i="32"/>
  <c r="B41" i="31"/>
  <c r="C40" i="31"/>
  <c r="B41" i="30"/>
  <c r="C40" i="30"/>
  <c r="B41" i="29"/>
  <c r="C40" i="29"/>
  <c r="B42" i="37" l="1"/>
  <c r="C41" i="37"/>
  <c r="B42" i="36"/>
  <c r="C41" i="36"/>
  <c r="B42" i="35"/>
  <c r="C41" i="35"/>
  <c r="B42" i="34"/>
  <c r="C41" i="34"/>
  <c r="B42" i="33"/>
  <c r="C41" i="33"/>
  <c r="C41" i="32"/>
  <c r="B42" i="32"/>
  <c r="C41" i="31"/>
  <c r="B42" i="31"/>
  <c r="B42" i="30"/>
  <c r="C41" i="30"/>
  <c r="C41" i="29"/>
  <c r="B42" i="29"/>
  <c r="O49" i="23"/>
  <c r="O48" i="23"/>
  <c r="O47" i="23"/>
  <c r="O46" i="23"/>
  <c r="O45" i="23"/>
  <c r="O44" i="23"/>
  <c r="O43" i="23"/>
  <c r="O42" i="23"/>
  <c r="O41" i="23"/>
  <c r="O40" i="23"/>
  <c r="O39" i="23"/>
  <c r="O38" i="23"/>
  <c r="O37" i="23"/>
  <c r="O36" i="23"/>
  <c r="O35" i="23"/>
  <c r="O34" i="23"/>
  <c r="O33" i="23"/>
  <c r="O32" i="23"/>
  <c r="O31" i="23"/>
  <c r="O30" i="23"/>
  <c r="O29" i="23"/>
  <c r="O28" i="23"/>
  <c r="O27" i="23"/>
  <c r="O26" i="23"/>
  <c r="O25" i="23"/>
  <c r="O24" i="23"/>
  <c r="O23" i="23"/>
  <c r="O22" i="23"/>
  <c r="O21" i="23"/>
  <c r="O20" i="23"/>
  <c r="O19" i="23"/>
  <c r="O18" i="23"/>
  <c r="O17" i="23"/>
  <c r="O16" i="23"/>
  <c r="O15" i="23"/>
  <c r="O14" i="23"/>
  <c r="O13" i="23"/>
  <c r="O12" i="23"/>
  <c r="O11" i="23"/>
  <c r="B43" i="37" l="1"/>
  <c r="C42" i="37"/>
  <c r="B43" i="36"/>
  <c r="C42" i="36"/>
  <c r="B43" i="35"/>
  <c r="C42" i="35"/>
  <c r="B43" i="34"/>
  <c r="C42" i="34"/>
  <c r="B43" i="33"/>
  <c r="C42" i="33"/>
  <c r="B43" i="32"/>
  <c r="C42" i="32"/>
  <c r="B43" i="31"/>
  <c r="C42" i="31"/>
  <c r="B43" i="30"/>
  <c r="C42" i="30"/>
  <c r="B43" i="29"/>
  <c r="C42" i="29"/>
  <c r="Q43" i="26"/>
  <c r="Q42" i="26"/>
  <c r="Q41" i="26"/>
  <c r="Q40" i="26"/>
  <c r="Q39" i="26"/>
  <c r="Q38" i="26"/>
  <c r="Q37" i="26"/>
  <c r="Q36" i="26"/>
  <c r="Q35" i="26"/>
  <c r="Q34" i="26"/>
  <c r="Q33" i="26"/>
  <c r="Q32" i="26"/>
  <c r="Q31" i="26"/>
  <c r="Q30" i="26"/>
  <c r="Q29" i="26"/>
  <c r="Q28" i="26"/>
  <c r="Q27" i="26"/>
  <c r="Q26" i="26"/>
  <c r="Q25" i="26"/>
  <c r="Q24" i="26"/>
  <c r="Q23" i="26"/>
  <c r="Q22" i="26"/>
  <c r="Q21" i="26"/>
  <c r="Q20" i="26"/>
  <c r="Q19" i="26"/>
  <c r="Q18" i="26"/>
  <c r="Q17" i="26"/>
  <c r="Q16" i="26"/>
  <c r="Q15" i="26"/>
  <c r="Q14" i="26"/>
  <c r="H45" i="26"/>
  <c r="O9" i="23"/>
  <c r="C43" i="37" l="1"/>
  <c r="B44" i="37"/>
  <c r="C44" i="37" s="1"/>
  <c r="C43" i="36"/>
  <c r="B44" i="36"/>
  <c r="C44" i="36" s="1"/>
  <c r="C43" i="35"/>
  <c r="B44" i="35"/>
  <c r="C44" i="35" s="1"/>
  <c r="C43" i="34"/>
  <c r="B44" i="34"/>
  <c r="C44" i="34" s="1"/>
  <c r="C43" i="33"/>
  <c r="B44" i="33"/>
  <c r="C44" i="33" s="1"/>
  <c r="B44" i="32"/>
  <c r="C44" i="32" s="1"/>
  <c r="C43" i="32"/>
  <c r="C43" i="31"/>
  <c r="B44" i="31"/>
  <c r="C44" i="31" s="1"/>
  <c r="B44" i="30"/>
  <c r="C44" i="30" s="1"/>
  <c r="C43" i="30"/>
  <c r="B44" i="29"/>
  <c r="C44" i="29" s="1"/>
  <c r="C43" i="29"/>
  <c r="O51" i="23"/>
  <c r="Q45" i="26"/>
  <c r="L11" i="26"/>
  <c r="K11" i="10"/>
  <c r="F8" i="1" l="1"/>
  <c r="G8" i="1" l="1"/>
  <c r="B67" i="26"/>
  <c r="B66" i="26"/>
  <c r="B65" i="26"/>
  <c r="B64" i="26"/>
  <c r="B63" i="26"/>
  <c r="B62" i="26"/>
  <c r="B61" i="26"/>
  <c r="B60" i="26"/>
  <c r="P45" i="26"/>
  <c r="P56" i="26" s="1"/>
  <c r="E67" i="26" s="1"/>
  <c r="F67" i="26" s="1"/>
  <c r="O45" i="26"/>
  <c r="O56" i="26" s="1"/>
  <c r="E66" i="26" s="1"/>
  <c r="F66" i="26" s="1"/>
  <c r="N45" i="26"/>
  <c r="N56" i="26" s="1"/>
  <c r="E65" i="26" s="1"/>
  <c r="F65" i="26" s="1"/>
  <c r="M45" i="26"/>
  <c r="M56" i="26" s="1"/>
  <c r="E64" i="26" s="1"/>
  <c r="F64" i="26" s="1"/>
  <c r="L45" i="26"/>
  <c r="L56" i="26" s="1"/>
  <c r="E63" i="26" s="1"/>
  <c r="F63" i="26" s="1"/>
  <c r="K45" i="26"/>
  <c r="K56" i="26" s="1"/>
  <c r="E62" i="26" s="1"/>
  <c r="F62" i="26" s="1"/>
  <c r="J45" i="26"/>
  <c r="J56" i="26" s="1"/>
  <c r="E61" i="26" s="1"/>
  <c r="F61" i="26" s="1"/>
  <c r="I45" i="26"/>
  <c r="I56" i="26" s="1"/>
  <c r="E60" i="26" s="1"/>
  <c r="F60" i="26" s="1"/>
  <c r="E11" i="26"/>
  <c r="R10" i="26"/>
  <c r="L10" i="26"/>
  <c r="E10" i="26"/>
  <c r="L9" i="26"/>
  <c r="E9" i="26"/>
  <c r="R8" i="26"/>
  <c r="L8" i="26"/>
  <c r="R7" i="26"/>
  <c r="L7" i="26"/>
  <c r="E7" i="26"/>
  <c r="R1" i="26"/>
  <c r="D66" i="26" l="1"/>
  <c r="D64" i="26"/>
  <c r="F69" i="26"/>
  <c r="C23" i="23"/>
  <c r="C22" i="23"/>
  <c r="L49" i="23" l="1"/>
  <c r="L48" i="23"/>
  <c r="L47" i="23"/>
  <c r="L46" i="23"/>
  <c r="L45" i="23"/>
  <c r="L44" i="23"/>
  <c r="L43" i="23"/>
  <c r="L42" i="23"/>
  <c r="L41" i="23"/>
  <c r="L40" i="23"/>
  <c r="L39" i="23"/>
  <c r="L38" i="23"/>
  <c r="L37" i="23"/>
  <c r="L36" i="23"/>
  <c r="L35" i="23"/>
  <c r="L34" i="23"/>
  <c r="L33" i="23"/>
  <c r="L32" i="23"/>
  <c r="L31" i="23"/>
  <c r="L30" i="23"/>
  <c r="L29" i="23"/>
  <c r="L28" i="23"/>
  <c r="L27" i="23"/>
  <c r="K49" i="23"/>
  <c r="K48" i="23"/>
  <c r="K47" i="23"/>
  <c r="K46" i="23"/>
  <c r="K45" i="23"/>
  <c r="K44" i="23"/>
  <c r="K43" i="23"/>
  <c r="K42" i="23"/>
  <c r="K41" i="23"/>
  <c r="K40" i="23"/>
  <c r="K39" i="23"/>
  <c r="K38" i="23"/>
  <c r="K37" i="23"/>
  <c r="K36" i="23"/>
  <c r="K35" i="23"/>
  <c r="K34" i="23"/>
  <c r="K33" i="23"/>
  <c r="K32" i="23"/>
  <c r="K31" i="23"/>
  <c r="K30" i="23"/>
  <c r="K29" i="23"/>
  <c r="K28" i="23"/>
  <c r="K27" i="23"/>
  <c r="J49" i="23"/>
  <c r="J48" i="23"/>
  <c r="J47" i="23"/>
  <c r="J46" i="23"/>
  <c r="J45" i="23"/>
  <c r="J44" i="23"/>
  <c r="J43" i="23"/>
  <c r="J42" i="23"/>
  <c r="J41" i="23"/>
  <c r="J40" i="23"/>
  <c r="J39" i="23"/>
  <c r="J38" i="23"/>
  <c r="J37" i="23"/>
  <c r="J36" i="23"/>
  <c r="J35" i="23"/>
  <c r="J34" i="23"/>
  <c r="J33" i="23"/>
  <c r="J32" i="23"/>
  <c r="J31" i="23"/>
  <c r="J30" i="23"/>
  <c r="J29" i="23"/>
  <c r="J28" i="23"/>
  <c r="J27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I27" i="23"/>
  <c r="H49" i="23"/>
  <c r="H48" i="23"/>
  <c r="H47" i="23"/>
  <c r="H46" i="23"/>
  <c r="H45" i="23"/>
  <c r="H44" i="23"/>
  <c r="H43" i="23"/>
  <c r="H42" i="23"/>
  <c r="H41" i="23"/>
  <c r="H40" i="23"/>
  <c r="H39" i="23"/>
  <c r="H38" i="23"/>
  <c r="H37" i="23"/>
  <c r="H36" i="23"/>
  <c r="H35" i="23"/>
  <c r="H34" i="23"/>
  <c r="H33" i="23"/>
  <c r="H32" i="23"/>
  <c r="H31" i="23"/>
  <c r="H30" i="23"/>
  <c r="H29" i="23"/>
  <c r="H28" i="23"/>
  <c r="H27" i="23"/>
  <c r="G49" i="23"/>
  <c r="G48" i="23"/>
  <c r="G47" i="23"/>
  <c r="G46" i="23"/>
  <c r="G45" i="23"/>
  <c r="G44" i="23"/>
  <c r="G43" i="23"/>
  <c r="G42" i="23"/>
  <c r="G41" i="23"/>
  <c r="G40" i="23"/>
  <c r="G39" i="23"/>
  <c r="G38" i="23"/>
  <c r="G37" i="23"/>
  <c r="G36" i="23"/>
  <c r="G35" i="23"/>
  <c r="G34" i="23"/>
  <c r="G33" i="23"/>
  <c r="G32" i="23"/>
  <c r="G31" i="23"/>
  <c r="G30" i="23"/>
  <c r="G29" i="23"/>
  <c r="G28" i="23"/>
  <c r="G27" i="23"/>
  <c r="F49" i="23"/>
  <c r="F48" i="23"/>
  <c r="F47" i="23"/>
  <c r="F46" i="23"/>
  <c r="F45" i="23"/>
  <c r="F44" i="23"/>
  <c r="F43" i="23"/>
  <c r="F42" i="23"/>
  <c r="F41" i="23"/>
  <c r="F40" i="23"/>
  <c r="F39" i="23"/>
  <c r="F38" i="23"/>
  <c r="F37" i="23"/>
  <c r="F36" i="23"/>
  <c r="F35" i="23"/>
  <c r="F34" i="23"/>
  <c r="F33" i="23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16" i="23"/>
  <c r="F15" i="23"/>
  <c r="F14" i="23"/>
  <c r="F13" i="23"/>
  <c r="F12" i="23"/>
  <c r="F11" i="23"/>
  <c r="F10" i="23"/>
  <c r="E49" i="23"/>
  <c r="E48" i="23"/>
  <c r="E47" i="23"/>
  <c r="E46" i="23"/>
  <c r="E45" i="23"/>
  <c r="E44" i="23"/>
  <c r="E43" i="23"/>
  <c r="E42" i="23"/>
  <c r="E41" i="23"/>
  <c r="E40" i="23"/>
  <c r="E39" i="23"/>
  <c r="E38" i="23"/>
  <c r="E37" i="23"/>
  <c r="E36" i="23"/>
  <c r="E35" i="23"/>
  <c r="E34" i="23"/>
  <c r="E33" i="23"/>
  <c r="E32" i="23"/>
  <c r="E31" i="23"/>
  <c r="E30" i="23"/>
  <c r="E29" i="23"/>
  <c r="E28" i="23"/>
  <c r="E27" i="23"/>
  <c r="E26" i="23"/>
  <c r="E25" i="23"/>
  <c r="E24" i="23"/>
  <c r="E23" i="23"/>
  <c r="E22" i="23"/>
  <c r="E21" i="23"/>
  <c r="E20" i="23"/>
  <c r="E19" i="23"/>
  <c r="E18" i="23"/>
  <c r="E17" i="23"/>
  <c r="E16" i="23"/>
  <c r="E15" i="23"/>
  <c r="E14" i="23"/>
  <c r="E13" i="23"/>
  <c r="E12" i="23"/>
  <c r="E11" i="23"/>
  <c r="E1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D12" i="23"/>
  <c r="D11" i="23"/>
  <c r="C49" i="23"/>
  <c r="C48" i="23"/>
  <c r="C47" i="23"/>
  <c r="C46" i="23"/>
  <c r="C45" i="23"/>
  <c r="C44" i="23"/>
  <c r="C43" i="23"/>
  <c r="C42" i="23"/>
  <c r="C41" i="23"/>
  <c r="C40" i="23"/>
  <c r="C39" i="23"/>
  <c r="C38" i="23"/>
  <c r="C37" i="23"/>
  <c r="C36" i="23"/>
  <c r="C35" i="23"/>
  <c r="C34" i="23"/>
  <c r="C33" i="23"/>
  <c r="C32" i="23"/>
  <c r="C31" i="23"/>
  <c r="C30" i="23"/>
  <c r="C29" i="23"/>
  <c r="C28" i="23"/>
  <c r="C27" i="23"/>
  <c r="C26" i="23"/>
  <c r="C25" i="23"/>
  <c r="C24" i="23"/>
  <c r="C21" i="23"/>
  <c r="C20" i="23"/>
  <c r="C19" i="23"/>
  <c r="M49" i="23"/>
  <c r="M48" i="23"/>
  <c r="M47" i="23"/>
  <c r="M46" i="23"/>
  <c r="M45" i="23"/>
  <c r="M44" i="23"/>
  <c r="M43" i="23"/>
  <c r="M42" i="23"/>
  <c r="M41" i="23"/>
  <c r="M40" i="23"/>
  <c r="M39" i="23"/>
  <c r="M38" i="23"/>
  <c r="M37" i="23"/>
  <c r="M36" i="23"/>
  <c r="M35" i="23"/>
  <c r="M34" i="23"/>
  <c r="M33" i="23"/>
  <c r="M32" i="23"/>
  <c r="M31" i="23"/>
  <c r="M30" i="23"/>
  <c r="M29" i="23"/>
  <c r="M28" i="23"/>
  <c r="M27" i="23"/>
  <c r="N49" i="23"/>
  <c r="N48" i="23"/>
  <c r="N47" i="23"/>
  <c r="N46" i="23"/>
  <c r="N45" i="23"/>
  <c r="N44" i="23"/>
  <c r="N43" i="23"/>
  <c r="N42" i="23"/>
  <c r="N41" i="23"/>
  <c r="N40" i="23"/>
  <c r="N39" i="23"/>
  <c r="N38" i="23"/>
  <c r="N37" i="23"/>
  <c r="N36" i="23"/>
  <c r="N35" i="23"/>
  <c r="N34" i="23"/>
  <c r="N33" i="23"/>
  <c r="N32" i="23"/>
  <c r="N31" i="23"/>
  <c r="N30" i="23"/>
  <c r="N29" i="23"/>
  <c r="N28" i="23"/>
  <c r="N27" i="23"/>
  <c r="T49" i="23"/>
  <c r="T48" i="23"/>
  <c r="T47" i="23"/>
  <c r="T46" i="23"/>
  <c r="T45" i="23"/>
  <c r="T44" i="23"/>
  <c r="T43" i="23"/>
  <c r="T42" i="23"/>
  <c r="T41" i="23"/>
  <c r="T40" i="23"/>
  <c r="T39" i="23"/>
  <c r="T38" i="23"/>
  <c r="T37" i="23"/>
  <c r="T36" i="23"/>
  <c r="T35" i="23"/>
  <c r="T34" i="23"/>
  <c r="T33" i="23"/>
  <c r="T32" i="23"/>
  <c r="T31" i="23"/>
  <c r="T30" i="23"/>
  <c r="T29" i="23"/>
  <c r="T28" i="23"/>
  <c r="T27" i="23"/>
  <c r="C17" i="23"/>
  <c r="C18" i="23"/>
  <c r="C16" i="23"/>
  <c r="C15" i="23"/>
  <c r="C14" i="23"/>
  <c r="C13" i="23"/>
  <c r="C12" i="23"/>
  <c r="D10" i="23"/>
  <c r="C11" i="23"/>
  <c r="C10" i="23"/>
  <c r="L26" i="23"/>
  <c r="H26" i="23"/>
  <c r="L25" i="23"/>
  <c r="K25" i="23"/>
  <c r="I25" i="23"/>
  <c r="G24" i="23"/>
  <c r="L24" i="23"/>
  <c r="J26" i="23"/>
  <c r="M25" i="23"/>
  <c r="K24" i="23"/>
  <c r="G26" i="23"/>
  <c r="T26" i="23"/>
  <c r="T25" i="23"/>
  <c r="H24" i="23"/>
  <c r="K26" i="23"/>
  <c r="M26" i="23"/>
  <c r="H25" i="23"/>
  <c r="G25" i="23"/>
  <c r="T24" i="23"/>
  <c r="M24" i="23"/>
  <c r="N24" i="23"/>
  <c r="N26" i="23"/>
  <c r="J25" i="23"/>
  <c r="J24" i="23"/>
  <c r="I26" i="23"/>
  <c r="N25" i="23"/>
  <c r="I24" i="23"/>
  <c r="M23" i="23"/>
  <c r="L23" i="23"/>
  <c r="I23" i="23"/>
  <c r="K23" i="23"/>
  <c r="N23" i="23"/>
  <c r="H23" i="23"/>
  <c r="J23" i="23"/>
  <c r="T23" i="23"/>
  <c r="G23" i="23"/>
  <c r="I22" i="23"/>
  <c r="L22" i="23"/>
  <c r="K22" i="23"/>
  <c r="G22" i="23"/>
  <c r="T22" i="23"/>
  <c r="J22" i="23"/>
  <c r="M22" i="23"/>
  <c r="H22" i="23"/>
  <c r="N22" i="23"/>
  <c r="I21" i="23"/>
  <c r="G21" i="23"/>
  <c r="N21" i="23"/>
  <c r="J21" i="23"/>
  <c r="L21" i="23"/>
  <c r="T21" i="23"/>
  <c r="K21" i="23"/>
  <c r="H21" i="23"/>
  <c r="M21" i="23"/>
  <c r="K20" i="23"/>
  <c r="J20" i="23"/>
  <c r="M20" i="23"/>
  <c r="G20" i="23"/>
  <c r="T20" i="23"/>
  <c r="N20" i="23"/>
  <c r="I20" i="23"/>
  <c r="H20" i="23"/>
  <c r="L20" i="23"/>
  <c r="H19" i="23"/>
  <c r="M19" i="23"/>
  <c r="G19" i="23"/>
  <c r="T19" i="23"/>
  <c r="J19" i="23"/>
  <c r="N19" i="23"/>
  <c r="I19" i="23"/>
  <c r="L19" i="23"/>
  <c r="K19" i="23"/>
  <c r="H18" i="23"/>
  <c r="G18" i="23"/>
  <c r="L18" i="23"/>
  <c r="J18" i="23"/>
  <c r="T18" i="23"/>
  <c r="M18" i="23"/>
  <c r="N18" i="23"/>
  <c r="K18" i="23"/>
  <c r="I18" i="23"/>
  <c r="K17" i="23"/>
  <c r="T17" i="23"/>
  <c r="N17" i="23"/>
  <c r="M17" i="23"/>
  <c r="G17" i="23"/>
  <c r="J17" i="23"/>
  <c r="I17" i="23"/>
  <c r="H17" i="23"/>
  <c r="L17" i="23"/>
  <c r="M16" i="23"/>
  <c r="J16" i="23"/>
  <c r="L16" i="23"/>
  <c r="N16" i="23"/>
  <c r="H16" i="23"/>
  <c r="K16" i="23"/>
  <c r="T16" i="23"/>
  <c r="I16" i="23"/>
  <c r="G16" i="23"/>
  <c r="N15" i="23"/>
  <c r="T15" i="23"/>
  <c r="K15" i="23"/>
  <c r="M15" i="23"/>
  <c r="H15" i="23"/>
  <c r="J15" i="23"/>
  <c r="L15" i="23"/>
  <c r="I15" i="23"/>
  <c r="G15" i="23"/>
  <c r="K14" i="23"/>
  <c r="N14" i="23"/>
  <c r="J14" i="23"/>
  <c r="G14" i="23"/>
  <c r="I14" i="23"/>
  <c r="M14" i="23"/>
  <c r="H14" i="23"/>
  <c r="L14" i="23"/>
  <c r="T14" i="23"/>
  <c r="H13" i="23"/>
  <c r="K13" i="23"/>
  <c r="J13" i="23"/>
  <c r="T13" i="23"/>
  <c r="N13" i="23"/>
  <c r="G13" i="23"/>
  <c r="I13" i="23"/>
  <c r="M13" i="23"/>
  <c r="L13" i="23"/>
  <c r="T12" i="23"/>
  <c r="L12" i="23"/>
  <c r="J12" i="23"/>
  <c r="K12" i="23"/>
  <c r="I12" i="23"/>
  <c r="H12" i="23"/>
  <c r="G12" i="23"/>
  <c r="M12" i="23"/>
  <c r="N12" i="23"/>
  <c r="H11" i="23"/>
  <c r="G11" i="23"/>
  <c r="L11" i="23"/>
  <c r="T11" i="23"/>
  <c r="M11" i="23"/>
  <c r="I11" i="23"/>
  <c r="K11" i="23"/>
  <c r="J11" i="23"/>
  <c r="N11" i="23"/>
  <c r="T10" i="23"/>
  <c r="J10" i="23"/>
  <c r="L10" i="23"/>
  <c r="K10" i="23"/>
  <c r="G10" i="23"/>
  <c r="M10" i="23"/>
  <c r="N10" i="23"/>
  <c r="I10" i="23"/>
  <c r="H10" i="23"/>
  <c r="P1" i="10" l="1"/>
  <c r="F9" i="23" l="1"/>
  <c r="E9" i="23"/>
  <c r="D9" i="23"/>
  <c r="C9" i="23"/>
  <c r="P10" i="10"/>
  <c r="P8" i="10"/>
  <c r="P7" i="10"/>
  <c r="K10" i="10"/>
  <c r="K9" i="10"/>
  <c r="K8" i="10"/>
  <c r="K7" i="10"/>
  <c r="E11" i="10"/>
  <c r="E10" i="10"/>
  <c r="E9" i="10"/>
  <c r="E7" i="10"/>
  <c r="T9" i="23"/>
  <c r="J9" i="23"/>
  <c r="N9" i="23"/>
  <c r="H9" i="23"/>
  <c r="L9" i="23"/>
  <c r="G9" i="23"/>
  <c r="K9" i="23"/>
  <c r="I9" i="23"/>
  <c r="M9" i="23"/>
  <c r="D6" i="23" l="1"/>
  <c r="H45" i="10" l="1"/>
  <c r="H56" i="10" s="1"/>
  <c r="E60" i="10" s="1"/>
  <c r="F60" i="10" s="1"/>
  <c r="B67" i="10"/>
  <c r="B66" i="10"/>
  <c r="B65" i="10"/>
  <c r="B64" i="10"/>
  <c r="B63" i="10"/>
  <c r="B62" i="10"/>
  <c r="B61" i="10"/>
  <c r="B60" i="10"/>
  <c r="O45" i="10"/>
  <c r="O56" i="10" s="1"/>
  <c r="E67" i="10" s="1"/>
  <c r="F67" i="10" s="1"/>
  <c r="N45" i="10"/>
  <c r="N56" i="10" s="1"/>
  <c r="E66" i="10" s="1"/>
  <c r="F66" i="10" s="1"/>
  <c r="M45" i="10"/>
  <c r="M56" i="10" s="1"/>
  <c r="E65" i="10" s="1"/>
  <c r="F65" i="10" s="1"/>
  <c r="L45" i="10"/>
  <c r="L56" i="10" s="1"/>
  <c r="E64" i="10" s="1"/>
  <c r="F64" i="10" s="1"/>
  <c r="K45" i="10"/>
  <c r="K56" i="10" s="1"/>
  <c r="E63" i="10" s="1"/>
  <c r="F63" i="10" s="1"/>
  <c r="J45" i="10"/>
  <c r="J56" i="10" s="1"/>
  <c r="E62" i="10" s="1"/>
  <c r="F62" i="10" s="1"/>
  <c r="I45" i="10"/>
  <c r="I56" i="10" s="1"/>
  <c r="E61" i="10" s="1"/>
  <c r="F61" i="10" s="1"/>
  <c r="F69" i="10" l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14" i="26" l="1"/>
  <c r="B15" i="26" s="1"/>
  <c r="B14" i="10"/>
  <c r="C14" i="10" s="1"/>
  <c r="F6" i="1"/>
  <c r="C14" i="26" l="1"/>
  <c r="B16" i="26"/>
  <c r="C15" i="26"/>
  <c r="B15" i="10"/>
  <c r="B16" i="10" s="1"/>
  <c r="H8" i="1"/>
  <c r="B17" i="26" l="1"/>
  <c r="C16" i="26"/>
  <c r="C15" i="10"/>
  <c r="B17" i="10"/>
  <c r="C16" i="10"/>
  <c r="I8" i="1"/>
  <c r="G6" i="1"/>
  <c r="C17" i="26" l="1"/>
  <c r="B18" i="26"/>
  <c r="B18" i="10"/>
  <c r="C17" i="10"/>
  <c r="J8" i="1"/>
  <c r="H6" i="1"/>
  <c r="B19" i="26" l="1"/>
  <c r="C18" i="26"/>
  <c r="B19" i="10"/>
  <c r="C18" i="10"/>
  <c r="K8" i="1"/>
  <c r="I6" i="1"/>
  <c r="B20" i="26" l="1"/>
  <c r="C19" i="26"/>
  <c r="B20" i="10"/>
  <c r="C19" i="10"/>
  <c r="L8" i="1"/>
  <c r="J6" i="1"/>
  <c r="B21" i="26" l="1"/>
  <c r="C20" i="26"/>
  <c r="B21" i="10"/>
  <c r="C20" i="10"/>
  <c r="M8" i="1"/>
  <c r="K6" i="1"/>
  <c r="C21" i="26" l="1"/>
  <c r="B22" i="26"/>
  <c r="B22" i="10"/>
  <c r="C21" i="10"/>
  <c r="N8" i="1"/>
  <c r="L6" i="1"/>
  <c r="B23" i="26" l="1"/>
  <c r="C22" i="26"/>
  <c r="B23" i="10"/>
  <c r="C22" i="10"/>
  <c r="O8" i="1"/>
  <c r="M6" i="1"/>
  <c r="C23" i="26" l="1"/>
  <c r="B24" i="26"/>
  <c r="B24" i="10"/>
  <c r="C23" i="10"/>
  <c r="P8" i="1"/>
  <c r="N6" i="1"/>
  <c r="B25" i="26" l="1"/>
  <c r="C24" i="26"/>
  <c r="B25" i="10"/>
  <c r="C24" i="10"/>
  <c r="Q8" i="1"/>
  <c r="O6" i="1"/>
  <c r="B26" i="26" l="1"/>
  <c r="C25" i="26"/>
  <c r="B26" i="10"/>
  <c r="C25" i="10"/>
  <c r="R8" i="1"/>
  <c r="P6" i="1"/>
  <c r="B27" i="26" l="1"/>
  <c r="C26" i="26"/>
  <c r="B27" i="10"/>
  <c r="C26" i="10"/>
  <c r="S8" i="1"/>
  <c r="Q6" i="1"/>
  <c r="C27" i="26" l="1"/>
  <c r="B28" i="26"/>
  <c r="B28" i="10"/>
  <c r="C27" i="10"/>
  <c r="T8" i="1"/>
  <c r="R6" i="1"/>
  <c r="B29" i="26" l="1"/>
  <c r="C28" i="26"/>
  <c r="B29" i="10"/>
  <c r="C28" i="10"/>
  <c r="U8" i="1"/>
  <c r="S6" i="1"/>
  <c r="C29" i="26" l="1"/>
  <c r="B30" i="26"/>
  <c r="B30" i="10"/>
  <c r="C29" i="10"/>
  <c r="V8" i="1"/>
  <c r="T6" i="1"/>
  <c r="B31" i="26" l="1"/>
  <c r="C30" i="26"/>
  <c r="B31" i="10"/>
  <c r="C30" i="10"/>
  <c r="W8" i="1"/>
  <c r="U6" i="1"/>
  <c r="B32" i="26" l="1"/>
  <c r="C31" i="26"/>
  <c r="B32" i="10"/>
  <c r="C31" i="10"/>
  <c r="X8" i="1"/>
  <c r="V6" i="1"/>
  <c r="B33" i="26" l="1"/>
  <c r="C32" i="26"/>
  <c r="B33" i="10"/>
  <c r="C32" i="10"/>
  <c r="Y8" i="1"/>
  <c r="W6" i="1"/>
  <c r="C33" i="26" l="1"/>
  <c r="B34" i="26"/>
  <c r="B34" i="10"/>
  <c r="C33" i="10"/>
  <c r="Z8" i="1"/>
  <c r="X6" i="1"/>
  <c r="B35" i="26" l="1"/>
  <c r="C34" i="26"/>
  <c r="B35" i="10"/>
  <c r="C34" i="10"/>
  <c r="AA8" i="1"/>
  <c r="Y6" i="1"/>
  <c r="C35" i="26" l="1"/>
  <c r="B36" i="26"/>
  <c r="B36" i="10"/>
  <c r="C35" i="10"/>
  <c r="AB8" i="1"/>
  <c r="Z6" i="1"/>
  <c r="B37" i="26" l="1"/>
  <c r="C36" i="26"/>
  <c r="B37" i="10"/>
  <c r="C36" i="10"/>
  <c r="AC8" i="1"/>
  <c r="AA6" i="1"/>
  <c r="B38" i="26" l="1"/>
  <c r="C37" i="26"/>
  <c r="B38" i="10"/>
  <c r="C37" i="10"/>
  <c r="AD8" i="1"/>
  <c r="AB6" i="1"/>
  <c r="B39" i="26" l="1"/>
  <c r="C38" i="26"/>
  <c r="B39" i="10"/>
  <c r="C38" i="10"/>
  <c r="AE8" i="1"/>
  <c r="AC6" i="1"/>
  <c r="C39" i="26" l="1"/>
  <c r="B40" i="26"/>
  <c r="B40" i="10"/>
  <c r="C39" i="10"/>
  <c r="AF8" i="1"/>
  <c r="AD6" i="1"/>
  <c r="B41" i="26" l="1"/>
  <c r="C40" i="26"/>
  <c r="B41" i="10"/>
  <c r="C40" i="10"/>
  <c r="AG8" i="1"/>
  <c r="AE6" i="1"/>
  <c r="B42" i="26" l="1"/>
  <c r="C41" i="26"/>
  <c r="B42" i="10"/>
  <c r="C41" i="10"/>
  <c r="AH8" i="1"/>
  <c r="AF6" i="1"/>
  <c r="B43" i="26" l="1"/>
  <c r="C42" i="26"/>
  <c r="B43" i="10"/>
  <c r="C42" i="10"/>
  <c r="AI8" i="1"/>
  <c r="AG6" i="1"/>
  <c r="B44" i="26" l="1"/>
  <c r="C44" i="26" s="1"/>
  <c r="C43" i="26"/>
  <c r="B44" i="10"/>
  <c r="C44" i="10" s="1"/>
  <c r="C43" i="10"/>
  <c r="AJ8" i="1"/>
  <c r="AH6" i="1"/>
  <c r="AK8" i="1" l="1"/>
  <c r="AI6" i="1"/>
  <c r="AJ6" i="1" l="1"/>
</calcChain>
</file>

<file path=xl/sharedStrings.xml><?xml version="1.0" encoding="utf-8"?>
<sst xmlns="http://schemas.openxmlformats.org/spreadsheetml/2006/main" count="2766" uniqueCount="405">
  <si>
    <t>CARGO</t>
  </si>
  <si>
    <t>TRABAJADOR</t>
  </si>
  <si>
    <t>TIEMPO ALIMENTACION</t>
  </si>
  <si>
    <t xml:space="preserve"> EXT. DIURNA 1.25</t>
  </si>
  <si>
    <t>EXT. NOC. ORD. 1.75</t>
  </si>
  <si>
    <t>COMPENSATORIOS</t>
  </si>
  <si>
    <t>APELLIDOS</t>
  </si>
  <si>
    <t>EMAIL</t>
  </si>
  <si>
    <t>CELULAR</t>
  </si>
  <si>
    <t>DIRECCION</t>
  </si>
  <si>
    <t>CIUDAD</t>
  </si>
  <si>
    <t>ID</t>
  </si>
  <si>
    <t>TOTAL HORAS</t>
  </si>
  <si>
    <t>TURNO</t>
  </si>
  <si>
    <t>Corzo Lubo</t>
  </si>
  <si>
    <t xml:space="preserve">       CRONOGRAMA DE TIEMPO LABORADO</t>
  </si>
  <si>
    <t>NOMBRE COMPLETO:</t>
  </si>
  <si>
    <t>SEXO:</t>
  </si>
  <si>
    <t>EDAD:</t>
  </si>
  <si>
    <t>N° IDENTIFICACION:</t>
  </si>
  <si>
    <t>CARGO:</t>
  </si>
  <si>
    <t>FECHA DE INGRESO:</t>
  </si>
  <si>
    <t>REGIMEN:</t>
  </si>
  <si>
    <t>TURNO:</t>
  </si>
  <si>
    <t>HORARIO :</t>
  </si>
  <si>
    <t>LINEA DE NEGOCIO:</t>
  </si>
  <si>
    <t>CENTRO DE COSTO:</t>
  </si>
  <si>
    <t>SUB CENTRO:</t>
  </si>
  <si>
    <t>LUGAR DE TRABAJO:</t>
  </si>
  <si>
    <t>PERIODO DE LIQUIDACION:</t>
  </si>
  <si>
    <t xml:space="preserve">MES  </t>
  </si>
  <si>
    <t xml:space="preserve">HORARIO </t>
  </si>
  <si>
    <t>EXTRA DOM./FES. DIU.2.00</t>
  </si>
  <si>
    <t>EXTRA DOM./FES.  NOC. 2.50</t>
  </si>
  <si>
    <t>REC. NOCT ORD.              0.35</t>
  </si>
  <si>
    <t xml:space="preserve">REC, DOM / FESTIVA DIU 1.75 </t>
  </si>
  <si>
    <t>REC. DOM. / FES. NOC.  2.10</t>
  </si>
  <si>
    <t>JUSTIFICACIÓN TRABAJO
SUPLEMENTARIO</t>
  </si>
  <si>
    <t>FECHA</t>
  </si>
  <si>
    <t>DIA</t>
  </si>
  <si>
    <t>ENTRADA</t>
  </si>
  <si>
    <t xml:space="preserve">SALIDA </t>
  </si>
  <si>
    <t>TOTAL HORAS MES</t>
  </si>
  <si>
    <t>HORAS PERIODOS ANTERIORES</t>
  </si>
  <si>
    <t>DETALLE DE PAGOS</t>
  </si>
  <si>
    <t>OBSERVACIONES</t>
  </si>
  <si>
    <t>CONCEPTO</t>
  </si>
  <si>
    <t>%</t>
  </si>
  <si>
    <t>CANTIDAD</t>
  </si>
  <si>
    <t>VALOR</t>
  </si>
  <si>
    <t>N/A</t>
  </si>
  <si>
    <t xml:space="preserve">TOTAL </t>
  </si>
  <si>
    <t>FIRMA TRABAJADOR</t>
  </si>
  <si>
    <t>FIRMA JEFE INMEDIATO</t>
  </si>
  <si>
    <t>REGIMEN</t>
  </si>
  <si>
    <t>LINEA DE NEGOCIO</t>
  </si>
  <si>
    <t>LUGAR DE TRABAJO</t>
  </si>
  <si>
    <t>Caleb Brett</t>
  </si>
  <si>
    <t>Legal</t>
  </si>
  <si>
    <t>SEXO</t>
  </si>
  <si>
    <t>NOMBRES</t>
  </si>
  <si>
    <t>FECHA DE NACIMIENTO</t>
  </si>
  <si>
    <t>FECHA DE INGRESO</t>
  </si>
  <si>
    <t>SALARIO BASICO</t>
  </si>
  <si>
    <t>CECO</t>
  </si>
  <si>
    <t>SUB CECO</t>
  </si>
  <si>
    <t>BASE DE DATOS DEL PERSONAL - INTERTEK COLOMBIA</t>
  </si>
  <si>
    <t>Calle 127 - Bogota</t>
  </si>
  <si>
    <t>002</t>
  </si>
  <si>
    <t>028</t>
  </si>
  <si>
    <t>CeCo</t>
  </si>
  <si>
    <t>SUB CeCo</t>
  </si>
  <si>
    <t>FESTIVOS</t>
  </si>
  <si>
    <t>Convencional Ecopetrol</t>
  </si>
  <si>
    <t>Banadia</t>
  </si>
  <si>
    <t>001</t>
  </si>
  <si>
    <t>DE</t>
  </si>
  <si>
    <t>Convencional Mansarovar</t>
  </si>
  <si>
    <t>D</t>
  </si>
  <si>
    <t>CPE6</t>
  </si>
  <si>
    <t>003</t>
  </si>
  <si>
    <t>N</t>
  </si>
  <si>
    <t>EBR</t>
  </si>
  <si>
    <t>004</t>
  </si>
  <si>
    <t>ED</t>
  </si>
  <si>
    <t>Jaguey</t>
  </si>
  <si>
    <t>026</t>
  </si>
  <si>
    <t>EN</t>
  </si>
  <si>
    <t>Mansarovar</t>
  </si>
  <si>
    <t>027</t>
  </si>
  <si>
    <t>V</t>
  </si>
  <si>
    <t>Quifa</t>
  </si>
  <si>
    <t>P</t>
  </si>
  <si>
    <t>033</t>
  </si>
  <si>
    <t>034</t>
  </si>
  <si>
    <t>060</t>
  </si>
  <si>
    <t>061</t>
  </si>
  <si>
    <t>062</t>
  </si>
  <si>
    <t>090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</si>
  <si>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</si>
  <si>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</si>
  <si>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</si>
  <si>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</si>
  <si>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</si>
  <si>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</si>
  <si>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</si>
  <si>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</si>
  <si>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</si>
  <si>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</si>
  <si>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113</t>
  </si>
  <si>
    <t>114</t>
  </si>
  <si>
    <t>120</t>
  </si>
  <si>
    <t>121</t>
  </si>
  <si>
    <t>122</t>
  </si>
  <si>
    <t>521</t>
  </si>
  <si>
    <t>526</t>
  </si>
  <si>
    <t>531</t>
  </si>
  <si>
    <t>700</t>
  </si>
  <si>
    <t>840</t>
  </si>
  <si>
    <t>850</t>
  </si>
  <si>
    <t>860</t>
  </si>
  <si>
    <t>870</t>
  </si>
  <si>
    <t>14 X 7 12 Horas</t>
  </si>
  <si>
    <t>14 X 14 12 Horas</t>
  </si>
  <si>
    <t>Manejo y Confianza</t>
  </si>
  <si>
    <t>21 X 7 8 Horas</t>
  </si>
  <si>
    <t>T1</t>
  </si>
  <si>
    <t>T2</t>
  </si>
  <si>
    <t>T3</t>
  </si>
  <si>
    <t>Laboratorio Bogota</t>
  </si>
  <si>
    <t>14 X 7 11 Horas</t>
  </si>
  <si>
    <t>8 X 4 11 Horas</t>
  </si>
  <si>
    <t>Analista Laboratorio Senior</t>
  </si>
  <si>
    <t>Conductor</t>
  </si>
  <si>
    <t>CT1</t>
  </si>
  <si>
    <t>CT2</t>
  </si>
  <si>
    <t>Laboratorio Puerto Salgar</t>
  </si>
  <si>
    <t>Laboratorio Jumbo</t>
  </si>
  <si>
    <t>FECHA DEL REPORTE</t>
  </si>
  <si>
    <t>PLANILLA CONSOLIDADA DE REPORTE DE NOVEDADES</t>
  </si>
  <si>
    <t>No</t>
  </si>
  <si>
    <t>CÉDULA</t>
  </si>
  <si>
    <t>NOMBRE</t>
  </si>
  <si>
    <t>CE_CO</t>
  </si>
  <si>
    <t>PAGOS ADICIONALES CONVENCION MANSAROVAR</t>
  </si>
  <si>
    <t>RETRIBUCION DE CAMPO</t>
  </si>
  <si>
    <t>RETRIBUCION ALIMENTACION Y ALOJAMIENTO</t>
  </si>
  <si>
    <t>RECOCIMIENTO DE VIAJE MORICHE / ABARCO</t>
  </si>
  <si>
    <t>RECONOCIMIENTO VIAJE JAZMIN / NARE</t>
  </si>
  <si>
    <t>EXT1</t>
  </si>
  <si>
    <t>EXT2</t>
  </si>
  <si>
    <t>Inspector de Hidrocarburos</t>
  </si>
  <si>
    <t>Técnico Analista Muestras de Pozos</t>
  </si>
  <si>
    <t>Coordinador Local</t>
  </si>
  <si>
    <t xml:space="preserve">Inspector </t>
  </si>
  <si>
    <t>Coordinador Administrador de Contratos</t>
  </si>
  <si>
    <t>Ing. Inspeccion de Hidrocarburos</t>
  </si>
  <si>
    <t>Inspector Medicion Combustible</t>
  </si>
  <si>
    <t>Coordinador de Laboratorio</t>
  </si>
  <si>
    <t>Inspector Analista</t>
  </si>
  <si>
    <t>Coordinador Aseguramiento Metrologico</t>
  </si>
  <si>
    <t>Analista Laboratorio Junior</t>
  </si>
  <si>
    <t>IMPRIMIR A:</t>
  </si>
  <si>
    <t>IM</t>
  </si>
  <si>
    <t>5 X 2 8 Horas</t>
  </si>
  <si>
    <t>6 X 1 8 Horas</t>
  </si>
  <si>
    <t>010180004</t>
  </si>
  <si>
    <t>Proasem</t>
  </si>
  <si>
    <t>TIEMPO DE DESCANSO</t>
  </si>
  <si>
    <t>HE</t>
  </si>
  <si>
    <t>Mes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</si>
  <si>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</si>
  <si>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</si>
  <si>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</si>
  <si>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</si>
  <si>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</si>
  <si>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</si>
  <si>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</si>
  <si>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</si>
  <si>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</si>
  <si>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</si>
  <si>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</si>
  <si>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</si>
  <si>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</si>
  <si>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Finanzas</t>
  </si>
  <si>
    <t>28 X 14 12 Horas</t>
  </si>
  <si>
    <t>28 X 28 12 Horas</t>
  </si>
  <si>
    <t>ESP</t>
  </si>
  <si>
    <t>Laboratorio Cartagena</t>
  </si>
  <si>
    <t>10 X 5 11 Horas</t>
  </si>
  <si>
    <t>TIEMPO ORDINARIO</t>
  </si>
  <si>
    <t>TOTAL TIEMPO LABORADO</t>
  </si>
  <si>
    <t>Inspector I</t>
  </si>
  <si>
    <t>Inspector II</t>
  </si>
  <si>
    <t>Analista de Laboratorio</t>
  </si>
  <si>
    <t>Asistente HSEQ</t>
  </si>
  <si>
    <t>Coordinador de Inspeccion</t>
  </si>
  <si>
    <t>Auxiliar Tecnico</t>
  </si>
  <si>
    <t>Profesional de Soporte</t>
  </si>
  <si>
    <t>Jefe de Laboratorio</t>
  </si>
  <si>
    <t>Auxiliar de Laboratorio</t>
  </si>
  <si>
    <t>Recolector</t>
  </si>
  <si>
    <t>Amerisur - Puerto Asis</t>
  </si>
  <si>
    <t>Amerisur - Ecuador</t>
  </si>
  <si>
    <t>Cupiagua</t>
  </si>
  <si>
    <t>Floreña</t>
  </si>
  <si>
    <t>Hidrocasanare</t>
  </si>
  <si>
    <t>VRC GCU Tibu</t>
  </si>
  <si>
    <t>VRC GCU Gibraltar</t>
  </si>
  <si>
    <t>Hocol</t>
  </si>
  <si>
    <t>VRC GMA Y GTC</t>
  </si>
  <si>
    <t>VRC GRI Cantagallo</t>
  </si>
  <si>
    <t>Orito</t>
  </si>
  <si>
    <t>MOR 098</t>
  </si>
  <si>
    <t>Velasquez</t>
  </si>
  <si>
    <t>010180005</t>
  </si>
  <si>
    <t>010010017</t>
  </si>
  <si>
    <t>010010018</t>
  </si>
  <si>
    <t>060450006</t>
  </si>
  <si>
    <t>010010015003</t>
  </si>
  <si>
    <t>010010015005</t>
  </si>
  <si>
    <t>010020005</t>
  </si>
  <si>
    <t>060570015002</t>
  </si>
  <si>
    <t>060570015004</t>
  </si>
  <si>
    <t>Supervisor Coordinador de Operaciones</t>
  </si>
  <si>
    <t>Coordinador</t>
  </si>
  <si>
    <t>Ingeniero Lider</t>
  </si>
  <si>
    <t>Obrero de Produccion</t>
  </si>
  <si>
    <t>Tecnico Operador</t>
  </si>
  <si>
    <t>Auxiliares</t>
  </si>
  <si>
    <t>HSEQ</t>
  </si>
  <si>
    <t>VALOR TOTAL</t>
  </si>
  <si>
    <t>TOTAL GENERAL</t>
  </si>
  <si>
    <t>REGISTRO DE TIEMPO LABORADO</t>
  </si>
  <si>
    <t>20 X 4 8 Horas</t>
  </si>
  <si>
    <t>T</t>
  </si>
  <si>
    <t>MN</t>
  </si>
  <si>
    <t>TN</t>
  </si>
  <si>
    <t>T GDY</t>
  </si>
  <si>
    <t>VRC GRI CASABE</t>
  </si>
  <si>
    <t>TA</t>
  </si>
  <si>
    <t xml:space="preserve">VRC GRI CANTAGALLO </t>
  </si>
  <si>
    <t>TP</t>
  </si>
  <si>
    <t>Masculino</t>
  </si>
  <si>
    <t>Faiver Yovany</t>
  </si>
  <si>
    <t>Polania Ardila</t>
  </si>
  <si>
    <t>Tauramena</t>
  </si>
  <si>
    <t>f</t>
  </si>
  <si>
    <t>Inspector</t>
  </si>
  <si>
    <t>Oscar Javier</t>
  </si>
  <si>
    <t>Guzman Castro</t>
  </si>
  <si>
    <t>Inspector de Aseguramiento Metrologico</t>
  </si>
  <si>
    <t>5 X 2 9 Horas</t>
  </si>
  <si>
    <t>Femenino</t>
  </si>
  <si>
    <t>Diana</t>
  </si>
  <si>
    <t>Esteban</t>
  </si>
  <si>
    <t>Saravena</t>
  </si>
  <si>
    <t>Sarvena - Arauca</t>
  </si>
  <si>
    <t>ppp</t>
  </si>
  <si>
    <t>Daniel Jose</t>
  </si>
  <si>
    <t>Rivero Perez</t>
  </si>
  <si>
    <t>Puerto Gaitan</t>
  </si>
  <si>
    <t>Jorge Mario</t>
  </si>
  <si>
    <t>De La Ossa</t>
  </si>
  <si>
    <t>Auxiliar de Inspeccion</t>
  </si>
  <si>
    <t>Angel Antonio</t>
  </si>
  <si>
    <t>Hurtado Martinez</t>
  </si>
  <si>
    <t>Auxiliar de Inspección</t>
  </si>
  <si>
    <t>Juan Carlos</t>
  </si>
  <si>
    <t>San Julian</t>
  </si>
  <si>
    <t>William Enrique</t>
  </si>
  <si>
    <t>Echeverria Galezo</t>
  </si>
  <si>
    <t>Calle 4A N 14 - 94 Manzana A Casa 2B</t>
  </si>
  <si>
    <t>Villavicencio - Meta</t>
  </si>
  <si>
    <t>Mauricio</t>
  </si>
  <si>
    <t>Atencia Atencio</t>
  </si>
  <si>
    <t>Jaime Andres</t>
  </si>
  <si>
    <t>Hernandez</t>
  </si>
  <si>
    <t>Willy Laureano</t>
  </si>
  <si>
    <t>Calle 17A N 9B - 97 El Jardin Casa 91</t>
  </si>
  <si>
    <t>Mosquera - Cundinamarca</t>
  </si>
  <si>
    <t>willy.corzo@intertek.com</t>
  </si>
  <si>
    <t>Cristian Camilo</t>
  </si>
  <si>
    <t>Marmolejo Chaparro</t>
  </si>
  <si>
    <t>Puerto Boyaca</t>
  </si>
  <si>
    <t>31/05/1990</t>
  </si>
  <si>
    <t>20/12/2018</t>
  </si>
  <si>
    <t>Coordinador de Laboratorios</t>
  </si>
  <si>
    <t>Oscar Andres</t>
  </si>
  <si>
    <t>Restrepo Montoya</t>
  </si>
  <si>
    <t>Laboratorista</t>
  </si>
  <si>
    <t>William</t>
  </si>
  <si>
    <t>Robledo Narvaez</t>
  </si>
  <si>
    <t>Andres Mauricio</t>
  </si>
  <si>
    <t>Restrepo Mesa</t>
  </si>
  <si>
    <t>Juan Guillermo</t>
  </si>
  <si>
    <t>Aguirre Piragua</t>
  </si>
  <si>
    <t>28/07/1986</t>
  </si>
  <si>
    <t>Luis Henry</t>
  </si>
  <si>
    <t>Hermosa Herrera</t>
  </si>
  <si>
    <t>Julian Dario</t>
  </si>
  <si>
    <t>Osorio Duran</t>
  </si>
  <si>
    <t>26/06/1985</t>
  </si>
  <si>
    <t>Alberto</t>
  </si>
  <si>
    <t>Piña Valdez</t>
  </si>
  <si>
    <t>30/10/1983</t>
  </si>
  <si>
    <t>Merledy</t>
  </si>
  <si>
    <t>Payares Navarro</t>
  </si>
  <si>
    <t>Blanca Miriam</t>
  </si>
  <si>
    <t>Morales Mendez</t>
  </si>
  <si>
    <t>pollo</t>
  </si>
  <si>
    <t>perez</t>
  </si>
  <si>
    <t>ddf</t>
  </si>
  <si>
    <t>ffddd</t>
  </si>
  <si>
    <t>iii</t>
  </si>
  <si>
    <t>Franklin Anderson</t>
  </si>
  <si>
    <t>Florez Acosta</t>
  </si>
  <si>
    <t>Calle 22ª # 80ª - 50 Barrio San Fernando</t>
  </si>
  <si>
    <t>Cartagena</t>
  </si>
  <si>
    <t>Ana Maria</t>
  </si>
  <si>
    <t>Rodas Jurado</t>
  </si>
  <si>
    <t>Cra 32ª # 46 - 37</t>
  </si>
  <si>
    <t>Manizales</t>
  </si>
  <si>
    <t>Jhon Smith</t>
  </si>
  <si>
    <t>Cubides Plaza</t>
  </si>
  <si>
    <t>Jose Alexander</t>
  </si>
  <si>
    <t>Salinas Cabrera</t>
  </si>
  <si>
    <t>Sergio Enrique</t>
  </si>
  <si>
    <t>Vergara Garces</t>
  </si>
  <si>
    <t>Calle 6A N 7 - 56 Barrio Palmito</t>
  </si>
  <si>
    <t>Tauramena - Casanare</t>
  </si>
  <si>
    <t>serenvergg.kem@hotmail.com</t>
  </si>
  <si>
    <t>Jesus Orlando</t>
  </si>
  <si>
    <t>Sanchez Barragan</t>
  </si>
  <si>
    <t>20 X 10 12 Horas</t>
  </si>
  <si>
    <t>Oscar Eduardo</t>
  </si>
  <si>
    <t>Montoya Cardenas</t>
  </si>
  <si>
    <t>Jairo Eduardo</t>
  </si>
  <si>
    <t>Ortiz Betancourt</t>
  </si>
  <si>
    <t>Oscar</t>
  </si>
  <si>
    <t>Cabrera Arias</t>
  </si>
  <si>
    <t>German David</t>
  </si>
  <si>
    <t>Martinez Rubio</t>
  </si>
  <si>
    <t>Oscar Leonardo</t>
  </si>
  <si>
    <t>Caballero Bernal</t>
  </si>
  <si>
    <t>Yuli Andrea</t>
  </si>
  <si>
    <t>Galeano</t>
  </si>
  <si>
    <t>Cindy Johanna</t>
  </si>
  <si>
    <t>Cardenas</t>
  </si>
  <si>
    <t>18/01/2020</t>
  </si>
  <si>
    <t>29/01/2019</t>
  </si>
  <si>
    <t>Laura Marcela</t>
  </si>
  <si>
    <t>Parra Vargas</t>
  </si>
  <si>
    <t>Nicolai</t>
  </si>
  <si>
    <t>Cedeño Naranjo</t>
  </si>
  <si>
    <t>20 X 20 12 Horas</t>
  </si>
  <si>
    <t>Brallan Eduardo</t>
  </si>
  <si>
    <t>Burgos Bolaño</t>
  </si>
  <si>
    <t>Nelson Fabian</t>
  </si>
  <si>
    <t>Cardona Parra</t>
  </si>
  <si>
    <t>Jorge Elicer</t>
  </si>
  <si>
    <t>Rangel Cadena</t>
  </si>
  <si>
    <t>Ludwig</t>
  </si>
  <si>
    <t>Ovalle Fonseca</t>
  </si>
  <si>
    <t>Luis Carlos</t>
  </si>
  <si>
    <t>Llinas Cepeda</t>
  </si>
  <si>
    <t>Kevin Andres</t>
  </si>
  <si>
    <t>Medina Ordoñez</t>
  </si>
  <si>
    <t>14/01/1991</t>
  </si>
  <si>
    <t>25/10/2018</t>
  </si>
  <si>
    <t>Yesith</t>
  </si>
  <si>
    <t>Salcedo Orozco</t>
  </si>
  <si>
    <t>Diego Armando</t>
  </si>
  <si>
    <t>Sanabria Gamboa</t>
  </si>
  <si>
    <t>Paula Andrea</t>
  </si>
  <si>
    <t>Estrada Garcia</t>
  </si>
  <si>
    <t>Mosquera</t>
  </si>
  <si>
    <t>3008025237</t>
  </si>
  <si>
    <t>7</t>
  </si>
  <si>
    <t>$3.600.000,00</t>
  </si>
  <si>
    <t>1</t>
  </si>
  <si>
    <t>Victor Jose</t>
  </si>
  <si>
    <t>Nowacky Gutierrez</t>
  </si>
  <si>
    <t>b</t>
  </si>
  <si>
    <t>bb</t>
  </si>
  <si>
    <t>DESCANSO</t>
  </si>
  <si>
    <t>Horas Extras por Covid 19</t>
  </si>
  <si>
    <t>Compensado por Cumpleaños</t>
  </si>
  <si>
    <t>El Sr. Hernandez genero horas extras por contingencia Covid 19, se le reconoce compensado por cumpleaños.</t>
  </si>
  <si>
    <t>El Sr. Echeverria genero horas extras por Contingencia Covid 19.</t>
  </si>
  <si>
    <t>VACACIONES</t>
  </si>
  <si>
    <t>Horas Extras por Contingencia Covid 19</t>
  </si>
  <si>
    <t>Cambio de Turno Dia a Noche 06:00 a 12:00 y 18:00 a 06:00</t>
  </si>
  <si>
    <t>Cambio de Turno de Noche a Dia</t>
  </si>
  <si>
    <t>La Srta Esteban genero horas extras por llamado el dia 13 de marzo de 2021.</t>
  </si>
  <si>
    <t>El Sr. Vergara genero horas extras por contingencia Covid 19</t>
  </si>
  <si>
    <t>El Sr. Polania genero horas extras por contingencia Covid 19</t>
  </si>
  <si>
    <t>La Srta. Rodas genero horas extras por contingencia Covid 19</t>
  </si>
  <si>
    <t>El Sr. Florez genero horas extras por contingencia Covid 19</t>
  </si>
  <si>
    <t>El Sr. Hurtado genero horas extras por contingencia Covid 19</t>
  </si>
  <si>
    <t>El Sr. San Julian genero horas extras por contingencia Covid 19</t>
  </si>
  <si>
    <t>El Sr. Cubides genero horas extras por contingencia Covid 19, Disfruto vacaciones hasta el 1 de marzo de 2021.</t>
  </si>
  <si>
    <t>El Sr. Salinas genero horas extras por contingencia Covid 19</t>
  </si>
  <si>
    <t>El Sr. De la Ossa genero horas extras por contingencia Covid 19</t>
  </si>
  <si>
    <t>El Sr. Rivero genero horas extras por contingencia Covid 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</si>
</sst>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$&quot;\ #,##0.00;\-&quot;$&quot;\ #,##0.00"/>
    <numFmt numFmtId="42" formatCode="_-&quot;$&quot;\ * #,##0_-;\-&quot;$&quot;\ * #,##0_-;_-&quot;$&quot;\ * &quot;-&quot;_-;_-@_-"/>
    <numFmt numFmtId="41" formatCode="_-* #,##0_-;\-* #,##0_-;_-* &quot;-&quot;_-;_-@_-"/>
    <numFmt numFmtId="164" formatCode="dd"/>
    <numFmt numFmtId="165" formatCode="mmmm\ yyyy"/>
    <numFmt numFmtId="166" formatCode="_-* #,##0.00_-;\-* #,##0.00_-;_-* &quot;-&quot;_-;_-@_-"/>
    <numFmt numFmtId="167" formatCode="yy"/>
    <numFmt numFmtId="168" formatCode="mmmm\-yyyy"/>
    <numFmt numFmtId="169" formatCode="&quot;$&quot;\ #,##0"/>
    <numFmt numFmtId="170" formatCode="dd/mm/yyyy;@"/>
  </numFmts>
  <fonts count="41" x14ac:knownFonts="1">
    <font>
      <sz val="11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20"/>
      <color rgb="FF000000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color theme="1"/>
      <name val="Arial"/>
      <family val="2"/>
    </font>
    <font>
      <sz val="10"/>
      <name val="Calibri"/>
      <family val="2"/>
      <scheme val="minor"/>
    </font>
    <font>
      <sz val="12"/>
      <name val="Arial"/>
      <family val="2"/>
    </font>
    <font>
      <sz val="10"/>
      <color rgb="FF002060"/>
      <name val="Arial"/>
      <family val="2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name val="Arial"/>
      <family val="2"/>
    </font>
    <font>
      <sz val="10"/>
      <color rgb="FF000000"/>
      <name val="Arial"/>
      <family val="2"/>
    </font>
    <font>
      <b/>
      <sz val="1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40"/>
      <color theme="1"/>
      <name val="Calibri"/>
      <family val="2"/>
      <scheme val="minor"/>
    </font>
    <font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36"/>
      <color indexed="8"/>
      <name val="Calibri"/>
      <family val="2"/>
      <scheme val="minor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sz val="14"/>
      <name val="Arial"/>
      <family val="2"/>
    </font>
    <font>
      <sz val="14"/>
      <color rgb="FF002060"/>
      <name val="Arial"/>
      <family val="2"/>
    </font>
    <font>
      <sz val="14"/>
      <color theme="1"/>
      <name val="Calibri"/>
      <family val="2"/>
    </font>
    <font>
      <sz val="12"/>
      <color rgb="FF000000"/>
      <name val="Arial"/>
      <family val="2"/>
    </font>
    <font>
      <sz val="12"/>
      <color rgb="FF002060"/>
      <name val="Arial"/>
      <family val="2"/>
    </font>
    <font>
      <b/>
      <sz val="16"/>
      <color indexed="8"/>
      <name val="Calibri"/>
      <family val="2"/>
      <scheme val="minor"/>
    </font>
    <font>
      <sz val="20"/>
      <color indexed="8"/>
      <name val="Calibri"/>
      <family val="2"/>
      <scheme val="minor"/>
    </font>
    <font>
      <b/>
      <sz val="25"/>
      <color theme="1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20"/>
      <color indexed="8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 Light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theme="0" tint="-0.34998626667073579"/>
      </left>
      <right style="thin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thin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/>
      <right/>
      <top style="thin">
        <color theme="2" tint="-9.9978637043366805E-2"/>
      </top>
      <bottom style="double">
        <color indexed="64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medium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medium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medium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/>
      <diagonal/>
    </border>
    <border>
      <left style="thin">
        <color theme="2" tint="-9.9978637043366805E-2"/>
      </left>
      <right style="medium">
        <color theme="2" tint="-9.9978637043366805E-2"/>
      </right>
      <top style="thin">
        <color theme="2" tint="-9.9978637043366805E-2"/>
      </top>
      <bottom/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/>
      <bottom style="thin">
        <color theme="2" tint="-9.9978637043366805E-2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theme="2" tint="-9.9978637043366805E-2"/>
      </left>
      <right/>
      <top/>
      <bottom style="thin">
        <color theme="2" tint="-9.9978637043366805E-2"/>
      </bottom>
      <diagonal/>
    </border>
    <border>
      <left style="thin">
        <color theme="2" tint="-9.9978637043366805E-2"/>
      </left>
      <right style="medium">
        <color theme="2" tint="-9.9978637043366805E-2"/>
      </right>
      <top/>
      <bottom style="thin">
        <color theme="2" tint="-9.9978637043366805E-2"/>
      </bottom>
      <diagonal/>
    </border>
    <border>
      <left style="thin">
        <color indexed="64"/>
      </left>
      <right/>
      <top/>
      <bottom style="thin">
        <color theme="2" tint="-9.9978637043366805E-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 style="thin">
        <color theme="2" tint="-9.9978637043366805E-2"/>
      </right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/>
      <diagonal/>
    </border>
    <border>
      <left/>
      <right/>
      <top style="thin">
        <color theme="2" tint="-9.9978637043366805E-2"/>
      </top>
      <bottom/>
      <diagonal/>
    </border>
    <border>
      <left/>
      <right style="thin">
        <color theme="2" tint="-9.9978637043366805E-2"/>
      </right>
      <top style="thin">
        <color theme="2" tint="-9.9978637043366805E-2"/>
      </top>
      <bottom/>
      <diagonal/>
    </border>
    <border>
      <left/>
      <right style="thin">
        <color theme="2" tint="-9.9978637043366805E-2"/>
      </right>
      <top/>
      <bottom/>
      <diagonal/>
    </border>
    <border>
      <left/>
      <right/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indexed="64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indexed="64"/>
      </left>
      <right style="thin">
        <color theme="2" tint="-9.9978637043366805E-2"/>
      </right>
      <top style="thin">
        <color theme="2" tint="-9.9978637043366805E-2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indexed="64"/>
      </bottom>
      <diagonal/>
    </border>
    <border>
      <left style="thin">
        <color indexed="64"/>
      </left>
      <right/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0" fontId="3" fillId="0" borderId="0"/>
    <xf numFmtId="41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4" fillId="0" borderId="0"/>
    <xf numFmtId="41" fontId="3" fillId="0" borderId="0" applyFont="0" applyFill="0" applyBorder="0" applyAlignment="0" applyProtection="0"/>
    <xf numFmtId="42" fontId="24" fillId="0" borderId="0" applyFont="0" applyFill="0" applyBorder="0" applyAlignment="0" applyProtection="0"/>
  </cellStyleXfs>
  <cellXfs count="354">
    <xf numFmtId="0" fontId="0" fillId="0" borderId="0" xfId="0"/>
    <xf numFmtId="0" fontId="3" fillId="0" borderId="0" xfId="1" applyAlignment="1" applyProtection="1">
      <alignment horizontal="left" vertical="top"/>
      <protection locked="0"/>
    </xf>
    <xf numFmtId="0" fontId="4" fillId="0" borderId="0" xfId="1" applyFont="1" applyAlignment="1" applyProtection="1">
      <alignment horizontal="left" vertical="center"/>
      <protection locked="0"/>
    </xf>
    <xf numFmtId="0" fontId="7" fillId="0" borderId="0" xfId="1" applyFont="1" applyAlignment="1" applyProtection="1">
      <alignment horizontal="left" vertical="top"/>
      <protection locked="0"/>
    </xf>
    <xf numFmtId="0" fontId="2" fillId="0" borderId="0" xfId="1" applyFont="1" applyAlignment="1">
      <alignment horizontal="center" vertical="center" wrapText="1"/>
    </xf>
    <xf numFmtId="0" fontId="3" fillId="0" borderId="0" xfId="1" applyAlignment="1" applyProtection="1">
      <alignment horizontal="left" vertical="center"/>
      <protection locked="0"/>
    </xf>
    <xf numFmtId="0" fontId="9" fillId="0" borderId="0" xfId="1" applyFont="1" applyAlignment="1" applyProtection="1">
      <alignment horizontal="left" vertical="center"/>
      <protection locked="0"/>
    </xf>
    <xf numFmtId="0" fontId="9" fillId="0" borderId="0" xfId="1" applyFont="1" applyProtection="1">
      <protection locked="0"/>
    </xf>
    <xf numFmtId="0" fontId="11" fillId="0" borderId="0" xfId="1" applyFont="1" applyAlignment="1" applyProtection="1">
      <alignment horizontal="left" vertical="center"/>
      <protection locked="0"/>
    </xf>
    <xf numFmtId="0" fontId="13" fillId="0" borderId="0" xfId="1" applyFont="1" applyAlignment="1" applyProtection="1">
      <alignment horizontal="left" vertical="top"/>
      <protection locked="0"/>
    </xf>
    <xf numFmtId="0" fontId="17" fillId="0" borderId="0" xfId="1" applyFont="1" applyAlignment="1" applyProtection="1">
      <alignment horizontal="left" vertical="top"/>
      <protection locked="0"/>
    </xf>
    <xf numFmtId="41" fontId="4" fillId="0" borderId="0" xfId="2" applyFont="1" applyAlignment="1" applyProtection="1">
      <alignment horizontal="left" vertical="center"/>
      <protection locked="0"/>
    </xf>
    <xf numFmtId="0" fontId="21" fillId="0" borderId="0" xfId="1" applyFon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28" xfId="0" applyBorder="1"/>
    <xf numFmtId="0" fontId="0" fillId="0" borderId="29" xfId="0" applyBorder="1"/>
    <xf numFmtId="0" fontId="1" fillId="0" borderId="11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1" fillId="0" borderId="12" xfId="0" applyFont="1" applyBorder="1" applyAlignment="1">
      <alignment vertical="center"/>
    </xf>
    <xf numFmtId="0" fontId="0" fillId="0" borderId="30" xfId="0" applyBorder="1"/>
    <xf numFmtId="0" fontId="0" fillId="0" borderId="0" xfId="0" applyAlignment="1" applyProtection="1"/>
    <xf numFmtId="0" fontId="0" fillId="0" borderId="17" xfId="0" applyNumberFormat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5" xfId="0" applyBorder="1"/>
    <xf numFmtId="0" fontId="0" fillId="0" borderId="10" xfId="0" applyBorder="1"/>
    <xf numFmtId="49" fontId="0" fillId="0" borderId="10" xfId="0" applyNumberFormat="1" applyBorder="1" applyAlignment="1">
      <alignment horizontal="right"/>
    </xf>
    <xf numFmtId="0" fontId="0" fillId="0" borderId="5" xfId="0" applyBorder="1"/>
    <xf numFmtId="0" fontId="0" fillId="0" borderId="1" xfId="0" applyBorder="1"/>
    <xf numFmtId="49" fontId="0" fillId="0" borderId="1" xfId="0" applyNumberFormat="1" applyBorder="1" applyAlignment="1">
      <alignment horizontal="right"/>
    </xf>
    <xf numFmtId="0" fontId="0" fillId="0" borderId="6" xfId="0" applyBorder="1"/>
    <xf numFmtId="0" fontId="0" fillId="0" borderId="1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NumberFormat="1"/>
    <xf numFmtId="0" fontId="25" fillId="0" borderId="0" xfId="4" applyFont="1" applyAlignment="1">
      <alignment vertical="center"/>
    </xf>
    <xf numFmtId="0" fontId="25" fillId="4" borderId="0" xfId="4" applyFont="1" applyFill="1" applyAlignment="1" applyProtection="1">
      <alignment wrapText="1"/>
      <protection locked="0"/>
    </xf>
    <xf numFmtId="0" fontId="28" fillId="4" borderId="0" xfId="4" applyFont="1" applyFill="1" applyAlignment="1" applyProtection="1">
      <alignment wrapText="1"/>
      <protection locked="0"/>
    </xf>
    <xf numFmtId="0" fontId="25" fillId="5" borderId="0" xfId="4" applyFont="1" applyFill="1" applyAlignment="1" applyProtection="1">
      <alignment wrapText="1"/>
      <protection locked="0"/>
    </xf>
    <xf numFmtId="0" fontId="25" fillId="4" borderId="0" xfId="4" applyFont="1" applyFill="1" applyAlignment="1" applyProtection="1">
      <alignment vertical="center"/>
      <protection locked="0"/>
    </xf>
    <xf numFmtId="0" fontId="25" fillId="4" borderId="0" xfId="4" applyFont="1" applyFill="1" applyAlignment="1" applyProtection="1">
      <alignment horizontal="center" vertical="center"/>
      <protection locked="0"/>
    </xf>
    <xf numFmtId="3" fontId="25" fillId="4" borderId="0" xfId="4" applyNumberFormat="1" applyFont="1" applyFill="1" applyAlignment="1" applyProtection="1">
      <alignment horizontal="center" vertical="center" wrapText="1"/>
      <protection locked="0"/>
    </xf>
    <xf numFmtId="3" fontId="25" fillId="4" borderId="0" xfId="4" applyNumberFormat="1" applyFont="1" applyFill="1" applyAlignment="1" applyProtection="1">
      <alignment vertical="center" wrapText="1"/>
      <protection locked="0"/>
    </xf>
    <xf numFmtId="0" fontId="25" fillId="4" borderId="0" xfId="4" applyFont="1" applyFill="1" applyAlignment="1" applyProtection="1">
      <alignment vertical="center" wrapText="1"/>
      <protection locked="0"/>
    </xf>
    <xf numFmtId="0" fontId="0" fillId="0" borderId="24" xfId="0" applyBorder="1"/>
    <xf numFmtId="0" fontId="0" fillId="0" borderId="10" xfId="0" applyBorder="1" applyAlignment="1" applyProtection="1">
      <alignment horizontal="center" vertical="center" wrapText="1"/>
    </xf>
    <xf numFmtId="0" fontId="0" fillId="0" borderId="18" xfId="0" applyBorder="1" applyAlignment="1" applyProtection="1">
      <alignment horizontal="center" vertical="center" wrapText="1"/>
    </xf>
    <xf numFmtId="0" fontId="4" fillId="0" borderId="0" xfId="1" applyFont="1" applyAlignment="1" applyProtection="1">
      <alignment horizontal="left" vertical="center"/>
      <protection hidden="1"/>
    </xf>
    <xf numFmtId="41" fontId="14" fillId="0" borderId="0" xfId="2" applyFont="1" applyAlignment="1" applyProtection="1">
      <alignment horizontal="left" vertical="center"/>
      <protection hidden="1"/>
    </xf>
    <xf numFmtId="0" fontId="23" fillId="0" borderId="0" xfId="1" applyFont="1" applyAlignment="1" applyProtection="1">
      <alignment horizontal="left" vertical="center"/>
      <protection hidden="1"/>
    </xf>
    <xf numFmtId="0" fontId="0" fillId="0" borderId="14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14" fontId="0" fillId="0" borderId="6" xfId="0" applyNumberFormat="1" applyBorder="1"/>
    <xf numFmtId="14" fontId="0" fillId="0" borderId="16" xfId="0" applyNumberFormat="1" applyBorder="1"/>
    <xf numFmtId="0" fontId="0" fillId="0" borderId="24" xfId="0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25" xfId="0" applyBorder="1"/>
    <xf numFmtId="0" fontId="0" fillId="0" borderId="31" xfId="0" applyFill="1" applyBorder="1"/>
    <xf numFmtId="7" fontId="0" fillId="0" borderId="19" xfId="0" applyNumberFormat="1" applyBorder="1"/>
    <xf numFmtId="0" fontId="0" fillId="0" borderId="31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Protection="1">
      <protection hidden="1"/>
    </xf>
    <xf numFmtId="164" fontId="0" fillId="0" borderId="21" xfId="0" applyNumberFormat="1" applyBorder="1" applyAlignment="1" applyProtection="1">
      <alignment horizontal="center" vertical="center"/>
      <protection hidden="1"/>
    </xf>
    <xf numFmtId="169" fontId="0" fillId="0" borderId="19" xfId="0" applyNumberFormat="1" applyBorder="1" applyAlignment="1">
      <alignment horizontal="right"/>
    </xf>
    <xf numFmtId="14" fontId="0" fillId="0" borderId="0" xfId="0" applyNumberFormat="1"/>
    <xf numFmtId="170" fontId="0" fillId="0" borderId="19" xfId="0" applyNumberFormat="1" applyBorder="1"/>
    <xf numFmtId="170" fontId="0" fillId="0" borderId="0" xfId="0" applyNumberFormat="1"/>
    <xf numFmtId="166" fontId="34" fillId="2" borderId="32" xfId="2" applyNumberFormat="1" applyFont="1" applyFill="1" applyBorder="1" applyAlignment="1" applyProtection="1">
      <alignment vertical="center"/>
    </xf>
    <xf numFmtId="42" fontId="34" fillId="2" borderId="33" xfId="6" applyFont="1" applyFill="1" applyBorder="1" applyAlignment="1" applyProtection="1">
      <alignment vertical="center"/>
    </xf>
    <xf numFmtId="41" fontId="19" fillId="7" borderId="0" xfId="2" applyFont="1" applyFill="1" applyAlignment="1" applyProtection="1">
      <alignment vertical="center"/>
      <protection hidden="1"/>
    </xf>
    <xf numFmtId="0" fontId="4" fillId="0" borderId="0" xfId="1" applyFont="1" applyBorder="1" applyAlignment="1" applyProtection="1">
      <alignment horizontal="left" vertical="center"/>
      <protection hidden="1"/>
    </xf>
    <xf numFmtId="0" fontId="9" fillId="0" borderId="35" xfId="1" applyFont="1" applyBorder="1" applyAlignment="1" applyProtection="1">
      <alignment vertical="center"/>
      <protection hidden="1"/>
    </xf>
    <xf numFmtId="0" fontId="11" fillId="0" borderId="35" xfId="1" applyFont="1" applyBorder="1" applyAlignment="1" applyProtection="1">
      <alignment vertical="center"/>
      <protection hidden="1"/>
    </xf>
    <xf numFmtId="0" fontId="10" fillId="0" borderId="35" xfId="1" applyFont="1" applyBorder="1" applyAlignment="1" applyProtection="1">
      <alignment vertical="center"/>
      <protection hidden="1"/>
    </xf>
    <xf numFmtId="0" fontId="4" fillId="0" borderId="35" xfId="1" applyFont="1" applyBorder="1" applyAlignment="1" applyProtection="1">
      <alignment horizontal="center" vertical="center"/>
      <protection hidden="1"/>
    </xf>
    <xf numFmtId="0" fontId="7" fillId="6" borderId="35" xfId="1" applyFont="1" applyFill="1" applyBorder="1" applyAlignment="1" applyProtection="1">
      <alignment horizontal="center" vertical="center"/>
      <protection locked="0"/>
    </xf>
    <xf numFmtId="0" fontId="7" fillId="6" borderId="35" xfId="1" applyFont="1" applyFill="1" applyBorder="1" applyAlignment="1" applyProtection="1">
      <alignment horizontal="center" vertical="center" wrapText="1"/>
      <protection locked="0"/>
    </xf>
    <xf numFmtId="0" fontId="29" fillId="0" borderId="35" xfId="1" applyFont="1" applyBorder="1" applyAlignment="1" applyProtection="1">
      <alignment horizontal="right" vertical="center"/>
      <protection hidden="1"/>
    </xf>
    <xf numFmtId="0" fontId="30" fillId="0" borderId="35" xfId="1" applyNumberFormat="1" applyFont="1" applyBorder="1" applyAlignment="1" applyProtection="1">
      <alignment horizontal="center" vertical="center"/>
      <protection hidden="1"/>
    </xf>
    <xf numFmtId="1" fontId="30" fillId="0" borderId="35" xfId="1" applyNumberFormat="1" applyFont="1" applyBorder="1" applyAlignment="1" applyProtection="1">
      <alignment horizontal="center" vertical="center"/>
      <protection hidden="1"/>
    </xf>
    <xf numFmtId="166" fontId="30" fillId="0" borderId="35" xfId="2" applyNumberFormat="1" applyFont="1" applyBorder="1" applyAlignment="1" applyProtection="1">
      <alignment horizontal="center" vertical="center"/>
      <protection hidden="1"/>
    </xf>
    <xf numFmtId="0" fontId="12" fillId="0" borderId="37" xfId="1" applyFont="1" applyBorder="1" applyAlignment="1" applyProtection="1">
      <alignment horizontal="left" vertical="top"/>
      <protection hidden="1"/>
    </xf>
    <xf numFmtId="0" fontId="7" fillId="6" borderId="36" xfId="1" applyFont="1" applyFill="1" applyBorder="1" applyAlignment="1" applyProtection="1">
      <alignment horizontal="center" vertical="center"/>
      <protection locked="0"/>
    </xf>
    <xf numFmtId="14" fontId="29" fillId="0" borderId="36" xfId="1" applyNumberFormat="1" applyFont="1" applyBorder="1" applyAlignment="1" applyProtection="1">
      <alignment horizontal="center" vertical="center"/>
      <protection hidden="1"/>
    </xf>
    <xf numFmtId="14" fontId="29" fillId="0" borderId="38" xfId="1" applyNumberFormat="1" applyFont="1" applyBorder="1" applyAlignment="1" applyProtection="1">
      <alignment horizontal="center" vertical="center"/>
      <protection hidden="1"/>
    </xf>
    <xf numFmtId="0" fontId="29" fillId="0" borderId="39" xfId="1" applyFont="1" applyBorder="1" applyAlignment="1" applyProtection="1">
      <alignment horizontal="right" vertical="center"/>
      <protection hidden="1"/>
    </xf>
    <xf numFmtId="0" fontId="30" fillId="0" borderId="39" xfId="1" applyNumberFormat="1" applyFont="1" applyBorder="1" applyAlignment="1" applyProtection="1">
      <alignment horizontal="center" vertical="center"/>
      <protection hidden="1"/>
    </xf>
    <xf numFmtId="1" fontId="30" fillId="0" borderId="39" xfId="1" applyNumberFormat="1" applyFont="1" applyBorder="1" applyAlignment="1" applyProtection="1">
      <alignment horizontal="center" vertical="center"/>
      <protection hidden="1"/>
    </xf>
    <xf numFmtId="166" fontId="30" fillId="0" borderId="39" xfId="2" applyNumberFormat="1" applyFont="1" applyBorder="1" applyAlignment="1" applyProtection="1">
      <alignment horizontal="center" vertical="center"/>
      <protection hidden="1"/>
    </xf>
    <xf numFmtId="4" fontId="21" fillId="8" borderId="35" xfId="1" applyNumberFormat="1" applyFont="1" applyFill="1" applyBorder="1" applyAlignment="1" applyProtection="1">
      <alignment horizontal="center" vertical="center"/>
      <protection hidden="1"/>
    </xf>
    <xf numFmtId="0" fontId="29" fillId="8" borderId="35" xfId="1" applyFont="1" applyFill="1" applyBorder="1" applyAlignment="1" applyProtection="1">
      <alignment horizontal="left" vertical="top"/>
      <protection hidden="1"/>
    </xf>
    <xf numFmtId="14" fontId="21" fillId="0" borderId="35" xfId="1" applyNumberFormat="1" applyFont="1" applyBorder="1" applyAlignment="1" applyProtection="1">
      <alignment horizontal="center" vertical="center"/>
      <protection locked="0"/>
    </xf>
    <xf numFmtId="0" fontId="21" fillId="0" borderId="35" xfId="1" applyFont="1" applyBorder="1" applyAlignment="1" applyProtection="1">
      <alignment horizontal="center" vertical="center"/>
      <protection locked="0"/>
    </xf>
    <xf numFmtId="0" fontId="30" fillId="0" borderId="35" xfId="1" applyNumberFormat="1" applyFont="1" applyBorder="1" applyAlignment="1" applyProtection="1">
      <alignment horizontal="center" vertical="center"/>
      <protection locked="0"/>
    </xf>
    <xf numFmtId="1" fontId="30" fillId="0" borderId="35" xfId="1" applyNumberFormat="1" applyFont="1" applyBorder="1" applyAlignment="1" applyProtection="1">
      <alignment horizontal="center" vertical="center"/>
      <protection locked="0"/>
    </xf>
    <xf numFmtId="166" fontId="30" fillId="0" borderId="35" xfId="2" applyNumberFormat="1" applyFont="1" applyBorder="1" applyAlignment="1" applyProtection="1">
      <alignment horizontal="center" vertical="center"/>
      <protection locked="0"/>
    </xf>
    <xf numFmtId="4" fontId="21" fillId="8" borderId="35" xfId="1" applyNumberFormat="1" applyFont="1" applyFill="1" applyBorder="1" applyAlignment="1" applyProtection="1">
      <alignment horizontal="center" vertical="center"/>
      <protection locked="0"/>
    </xf>
    <xf numFmtId="9" fontId="32" fillId="0" borderId="35" xfId="3" applyFont="1" applyBorder="1" applyAlignment="1" applyProtection="1">
      <alignment vertical="center"/>
      <protection hidden="1"/>
    </xf>
    <xf numFmtId="4" fontId="32" fillId="0" borderId="35" xfId="1" applyNumberFormat="1" applyFont="1" applyBorder="1" applyAlignment="1" applyProtection="1">
      <alignment vertical="center"/>
      <protection hidden="1"/>
    </xf>
    <xf numFmtId="41" fontId="33" fillId="0" borderId="35" xfId="2" applyFont="1" applyBorder="1" applyAlignment="1" applyProtection="1">
      <alignment horizontal="left" vertical="center"/>
      <protection hidden="1"/>
    </xf>
    <xf numFmtId="4" fontId="10" fillId="0" borderId="35" xfId="1" applyNumberFormat="1" applyFont="1" applyBorder="1" applyAlignment="1" applyProtection="1">
      <alignment vertical="center"/>
      <protection hidden="1"/>
    </xf>
    <xf numFmtId="9" fontId="32" fillId="0" borderId="35" xfId="3" applyFont="1" applyBorder="1" applyAlignment="1" applyProtection="1">
      <alignment horizontal="right" vertical="center"/>
      <protection hidden="1"/>
    </xf>
    <xf numFmtId="0" fontId="9" fillId="0" borderId="43" xfId="1" applyFont="1" applyBorder="1" applyAlignment="1" applyProtection="1">
      <alignment vertical="center"/>
      <protection hidden="1"/>
    </xf>
    <xf numFmtId="0" fontId="4" fillId="0" borderId="0" xfId="1" applyFont="1" applyBorder="1" applyAlignment="1" applyProtection="1">
      <alignment horizontal="center"/>
      <protection hidden="1"/>
    </xf>
    <xf numFmtId="0" fontId="7" fillId="6" borderId="35" xfId="1" applyFont="1" applyFill="1" applyBorder="1" applyAlignment="1" applyProtection="1">
      <alignment horizontal="center" vertical="center"/>
      <protection locked="0"/>
    </xf>
    <xf numFmtId="0" fontId="7" fillId="6" borderId="35" xfId="1" applyFont="1" applyFill="1" applyBorder="1" applyAlignment="1" applyProtection="1">
      <alignment horizontal="center" vertical="center" wrapText="1"/>
      <protection locked="0"/>
    </xf>
    <xf numFmtId="164" fontId="0" fillId="0" borderId="49" xfId="0" applyNumberFormat="1" applyBorder="1" applyAlignment="1" applyProtection="1">
      <alignment horizontal="center" vertical="center"/>
      <protection hidden="1"/>
    </xf>
    <xf numFmtId="0" fontId="0" fillId="0" borderId="49" xfId="0" applyBorder="1" applyAlignment="1" applyProtection="1">
      <alignment horizontal="center" vertical="center"/>
      <protection locked="0"/>
    </xf>
    <xf numFmtId="0" fontId="0" fillId="5" borderId="49" xfId="0" applyFill="1" applyBorder="1" applyAlignment="1" applyProtection="1">
      <alignment horizontal="center" vertical="center"/>
      <protection locked="0"/>
    </xf>
    <xf numFmtId="0" fontId="35" fillId="5" borderId="0" xfId="4" applyFont="1" applyFill="1" applyBorder="1" applyAlignment="1" applyProtection="1">
      <alignment vertical="center"/>
      <protection locked="0"/>
    </xf>
    <xf numFmtId="0" fontId="35" fillId="5" borderId="0" xfId="4" applyFont="1" applyFill="1" applyBorder="1" applyAlignment="1" applyProtection="1">
      <alignment horizontal="center" vertical="center"/>
      <protection hidden="1"/>
    </xf>
    <xf numFmtId="0" fontId="35" fillId="5" borderId="0" xfId="4" applyFont="1" applyFill="1" applyBorder="1" applyAlignment="1" applyProtection="1">
      <alignment vertical="center"/>
      <protection hidden="1"/>
    </xf>
    <xf numFmtId="42" fontId="35" fillId="5" borderId="0" xfId="6" applyFont="1" applyFill="1" applyBorder="1" applyAlignment="1" applyProtection="1">
      <alignment vertical="center"/>
      <protection hidden="1"/>
    </xf>
    <xf numFmtId="0" fontId="35" fillId="0" borderId="0" xfId="4" applyFont="1" applyBorder="1" applyAlignment="1" applyProtection="1">
      <alignment vertical="center"/>
      <protection locked="0"/>
    </xf>
    <xf numFmtId="0" fontId="35" fillId="5" borderId="55" xfId="4" applyFont="1" applyFill="1" applyBorder="1" applyAlignment="1" applyProtection="1">
      <alignment vertical="center"/>
      <protection hidden="1"/>
    </xf>
    <xf numFmtId="0" fontId="35" fillId="5" borderId="44" xfId="4" applyFont="1" applyFill="1" applyBorder="1" applyAlignment="1" applyProtection="1">
      <alignment vertical="center"/>
      <protection hidden="1"/>
    </xf>
    <xf numFmtId="0" fontId="35" fillId="5" borderId="45" xfId="4" applyFont="1" applyFill="1" applyBorder="1" applyAlignment="1" applyProtection="1">
      <alignment vertical="center"/>
      <protection hidden="1"/>
    </xf>
    <xf numFmtId="0" fontId="35" fillId="0" borderId="55" xfId="4" applyFont="1" applyBorder="1" applyAlignment="1">
      <alignment vertical="center"/>
    </xf>
    <xf numFmtId="0" fontId="35" fillId="0" borderId="39" xfId="4" applyFont="1" applyBorder="1" applyAlignment="1">
      <alignment vertical="center"/>
    </xf>
    <xf numFmtId="0" fontId="35" fillId="0" borderId="53" xfId="4" applyFont="1" applyBorder="1" applyAlignment="1" applyProtection="1">
      <alignment vertical="center"/>
      <protection locked="0"/>
    </xf>
    <xf numFmtId="0" fontId="35" fillId="5" borderId="53" xfId="4" applyFont="1" applyFill="1" applyBorder="1" applyAlignment="1" applyProtection="1">
      <alignment vertical="center"/>
      <protection hidden="1"/>
    </xf>
    <xf numFmtId="0" fontId="35" fillId="5" borderId="54" xfId="4" applyFont="1" applyFill="1" applyBorder="1" applyAlignment="1" applyProtection="1">
      <alignment vertical="center"/>
      <protection hidden="1"/>
    </xf>
    <xf numFmtId="0" fontId="35" fillId="0" borderId="43" xfId="4" applyFont="1" applyBorder="1" applyAlignment="1">
      <alignment vertical="center"/>
    </xf>
    <xf numFmtId="0" fontId="35" fillId="0" borderId="44" xfId="4" applyFont="1" applyBorder="1" applyAlignment="1" applyProtection="1">
      <alignment vertical="center"/>
      <protection locked="0"/>
    </xf>
    <xf numFmtId="0" fontId="35" fillId="5" borderId="50" xfId="4" applyFont="1" applyFill="1" applyBorder="1" applyAlignment="1" applyProtection="1">
      <alignment vertical="center"/>
      <protection locked="0"/>
    </xf>
    <xf numFmtId="0" fontId="35" fillId="5" borderId="55" xfId="4" applyFont="1" applyFill="1" applyBorder="1" applyAlignment="1" applyProtection="1">
      <alignment vertical="center"/>
      <protection locked="0"/>
    </xf>
    <xf numFmtId="0" fontId="35" fillId="5" borderId="46" xfId="4" applyFont="1" applyFill="1" applyBorder="1" applyAlignment="1" applyProtection="1">
      <alignment vertical="center"/>
      <protection locked="0"/>
    </xf>
    <xf numFmtId="0" fontId="35" fillId="5" borderId="45" xfId="4" applyFont="1" applyFill="1" applyBorder="1" applyAlignment="1" applyProtection="1">
      <alignment vertical="center"/>
      <protection locked="0"/>
    </xf>
    <xf numFmtId="0" fontId="35" fillId="5" borderId="35" xfId="4" applyFont="1" applyFill="1" applyBorder="1" applyAlignment="1" applyProtection="1">
      <alignment vertical="center"/>
      <protection hidden="1"/>
    </xf>
    <xf numFmtId="0" fontId="35" fillId="5" borderId="56" xfId="4" applyFont="1" applyFill="1" applyBorder="1" applyAlignment="1" applyProtection="1">
      <alignment vertical="center"/>
      <protection hidden="1"/>
    </xf>
    <xf numFmtId="42" fontId="35" fillId="5" borderId="56" xfId="6" applyFont="1" applyFill="1" applyBorder="1" applyAlignment="1" applyProtection="1">
      <alignment vertical="center"/>
      <protection hidden="1"/>
    </xf>
    <xf numFmtId="0" fontId="35" fillId="5" borderId="56" xfId="4" applyFont="1" applyFill="1" applyBorder="1" applyAlignment="1" applyProtection="1">
      <alignment vertical="center"/>
      <protection locked="0"/>
    </xf>
    <xf numFmtId="0" fontId="35" fillId="5" borderId="41" xfId="4" applyFont="1" applyFill="1" applyBorder="1" applyAlignment="1" applyProtection="1">
      <alignment vertical="center"/>
      <protection locked="0"/>
    </xf>
    <xf numFmtId="0" fontId="35" fillId="5" borderId="42" xfId="4" applyFont="1" applyFill="1" applyBorder="1" applyAlignment="1" applyProtection="1">
      <alignment vertical="center"/>
      <protection locked="0"/>
    </xf>
    <xf numFmtId="3" fontId="25" fillId="4" borderId="53" xfId="4" applyNumberFormat="1" applyFont="1" applyFill="1" applyBorder="1" applyAlignment="1" applyProtection="1">
      <alignment vertical="center" wrapText="1"/>
      <protection locked="0"/>
    </xf>
    <xf numFmtId="42" fontId="35" fillId="5" borderId="44" xfId="6" applyFont="1" applyFill="1" applyBorder="1" applyAlignment="1" applyProtection="1">
      <alignment vertical="center"/>
      <protection hidden="1"/>
    </xf>
    <xf numFmtId="0" fontId="35" fillId="5" borderId="35" xfId="4" applyFont="1" applyFill="1" applyBorder="1" applyAlignment="1" applyProtection="1">
      <alignment vertical="center"/>
      <protection locked="0"/>
    </xf>
    <xf numFmtId="0" fontId="35" fillId="5" borderId="41" xfId="4" applyFont="1" applyFill="1" applyBorder="1" applyAlignment="1" applyProtection="1">
      <alignment vertical="center"/>
      <protection hidden="1"/>
    </xf>
    <xf numFmtId="0" fontId="35" fillId="5" borderId="51" xfId="4" applyFont="1" applyFill="1" applyBorder="1" applyAlignment="1" applyProtection="1">
      <alignment vertical="center"/>
      <protection locked="0"/>
    </xf>
    <xf numFmtId="0" fontId="35" fillId="5" borderId="39" xfId="4" applyFont="1" applyFill="1" applyBorder="1" applyAlignment="1" applyProtection="1">
      <alignment vertical="center"/>
      <protection locked="0"/>
    </xf>
    <xf numFmtId="0" fontId="35" fillId="5" borderId="43" xfId="4" applyFont="1" applyFill="1" applyBorder="1" applyAlignment="1" applyProtection="1">
      <alignment vertical="center"/>
      <protection locked="0"/>
    </xf>
    <xf numFmtId="0" fontId="35" fillId="5" borderId="52" xfId="4" applyFont="1" applyFill="1" applyBorder="1" applyAlignment="1" applyProtection="1">
      <alignment vertical="center"/>
      <protection locked="0"/>
    </xf>
    <xf numFmtId="0" fontId="35" fillId="5" borderId="54" xfId="4" applyFont="1" applyFill="1" applyBorder="1" applyAlignment="1" applyProtection="1">
      <alignment vertical="center"/>
      <protection locked="0"/>
    </xf>
    <xf numFmtId="0" fontId="25" fillId="0" borderId="55" xfId="4" applyFont="1" applyBorder="1" applyAlignment="1">
      <alignment vertical="center"/>
    </xf>
    <xf numFmtId="0" fontId="27" fillId="6" borderId="41" xfId="1" applyFont="1" applyFill="1" applyBorder="1" applyAlignment="1" applyProtection="1">
      <alignment horizontal="center" vertical="center" wrapText="1"/>
      <protection locked="0"/>
    </xf>
    <xf numFmtId="0" fontId="27" fillId="6" borderId="35" xfId="1" applyFont="1" applyFill="1" applyBorder="1" applyAlignment="1" applyProtection="1">
      <alignment horizontal="center" vertical="center" wrapText="1"/>
      <protection locked="0"/>
    </xf>
    <xf numFmtId="0" fontId="25" fillId="0" borderId="0" xfId="4" applyFont="1" applyBorder="1" applyAlignment="1">
      <alignment vertical="center"/>
    </xf>
    <xf numFmtId="0" fontId="35" fillId="5" borderId="51" xfId="4" applyFont="1" applyFill="1" applyBorder="1" applyAlignment="1" applyProtection="1">
      <alignment horizontal="center" vertical="center"/>
      <protection hidden="1"/>
    </xf>
    <xf numFmtId="0" fontId="35" fillId="5" borderId="43" xfId="4" applyFont="1" applyFill="1" applyBorder="1" applyAlignment="1" applyProtection="1">
      <alignment horizontal="center" vertical="center"/>
      <protection hidden="1"/>
    </xf>
    <xf numFmtId="0" fontId="35" fillId="0" borderId="51" xfId="4" applyFont="1" applyBorder="1" applyAlignment="1" applyProtection="1">
      <alignment horizontal="center" vertical="center"/>
      <protection hidden="1"/>
    </xf>
    <xf numFmtId="0" fontId="35" fillId="0" borderId="39" xfId="4" applyFont="1" applyBorder="1" applyAlignment="1" applyProtection="1">
      <alignment horizontal="center" vertical="center"/>
      <protection hidden="1"/>
    </xf>
    <xf numFmtId="0" fontId="35" fillId="0" borderId="43" xfId="4" applyFont="1" applyBorder="1" applyAlignment="1" applyProtection="1">
      <alignment horizontal="center" vertical="center"/>
      <protection hidden="1"/>
    </xf>
    <xf numFmtId="0" fontId="35" fillId="5" borderId="39" xfId="4" applyFont="1" applyFill="1" applyBorder="1" applyAlignment="1" applyProtection="1">
      <alignment vertical="center"/>
      <protection hidden="1"/>
    </xf>
    <xf numFmtId="0" fontId="35" fillId="5" borderId="43" xfId="4" applyFont="1" applyFill="1" applyBorder="1" applyAlignment="1" applyProtection="1">
      <alignment vertical="center"/>
      <protection hidden="1"/>
    </xf>
    <xf numFmtId="0" fontId="35" fillId="5" borderId="51" xfId="4" applyFont="1" applyFill="1" applyBorder="1" applyAlignment="1" applyProtection="1">
      <alignment vertical="center"/>
      <protection hidden="1"/>
    </xf>
    <xf numFmtId="0" fontId="35" fillId="5" borderId="52" xfId="4" applyFont="1" applyFill="1" applyBorder="1" applyAlignment="1" applyProtection="1">
      <alignment vertical="center"/>
      <protection hidden="1"/>
    </xf>
    <xf numFmtId="0" fontId="35" fillId="5" borderId="50" xfId="4" applyFont="1" applyFill="1" applyBorder="1" applyAlignment="1" applyProtection="1">
      <alignment vertical="center"/>
      <protection hidden="1"/>
    </xf>
    <xf numFmtId="0" fontId="35" fillId="5" borderId="46" xfId="4" applyFont="1" applyFill="1" applyBorder="1" applyAlignment="1" applyProtection="1">
      <alignment vertical="center"/>
      <protection hidden="1"/>
    </xf>
    <xf numFmtId="42" fontId="35" fillId="5" borderId="54" xfId="6" applyFont="1" applyFill="1" applyBorder="1" applyAlignment="1" applyProtection="1">
      <alignment vertical="center"/>
      <protection hidden="1"/>
    </xf>
    <xf numFmtId="42" fontId="35" fillId="5" borderId="55" xfId="6" applyFont="1" applyFill="1" applyBorder="1" applyAlignment="1" applyProtection="1">
      <alignment vertical="center"/>
      <protection hidden="1"/>
    </xf>
    <xf numFmtId="0" fontId="35" fillId="0" borderId="35" xfId="4" applyFont="1" applyBorder="1" applyAlignment="1">
      <alignment vertical="center"/>
    </xf>
    <xf numFmtId="0" fontId="35" fillId="0" borderId="56" xfId="4" applyFont="1" applyBorder="1" applyAlignment="1" applyProtection="1">
      <alignment vertical="center"/>
      <protection locked="0"/>
    </xf>
    <xf numFmtId="0" fontId="35" fillId="0" borderId="35" xfId="4" applyFont="1" applyBorder="1" applyAlignment="1" applyProtection="1">
      <alignment horizontal="center" vertical="center"/>
      <protection hidden="1"/>
    </xf>
    <xf numFmtId="42" fontId="35" fillId="5" borderId="41" xfId="6" applyFont="1" applyFill="1" applyBorder="1" applyAlignment="1" applyProtection="1">
      <alignment vertical="center"/>
      <protection hidden="1"/>
    </xf>
    <xf numFmtId="0" fontId="35" fillId="5" borderId="42" xfId="4" applyFont="1" applyFill="1" applyBorder="1" applyAlignment="1" applyProtection="1">
      <alignment vertical="center"/>
      <protection hidden="1"/>
    </xf>
    <xf numFmtId="42" fontId="35" fillId="5" borderId="53" xfId="6" applyFont="1" applyFill="1" applyBorder="1" applyAlignment="1" applyProtection="1">
      <alignment vertical="center"/>
      <protection hidden="1"/>
    </xf>
    <xf numFmtId="0" fontId="35" fillId="5" borderId="35" xfId="4" applyFont="1" applyFill="1" applyBorder="1" applyAlignment="1" applyProtection="1">
      <alignment horizontal="center" vertical="center"/>
      <protection hidden="1"/>
    </xf>
    <xf numFmtId="0" fontId="35" fillId="5" borderId="56" xfId="4" applyFont="1" applyFill="1" applyBorder="1" applyAlignment="1" applyProtection="1">
      <alignment horizontal="center" vertical="center"/>
      <protection hidden="1"/>
    </xf>
    <xf numFmtId="0" fontId="35" fillId="0" borderId="52" xfId="4" applyFont="1" applyBorder="1" applyAlignment="1" applyProtection="1">
      <alignment vertical="center"/>
      <protection locked="0"/>
    </xf>
    <xf numFmtId="0" fontId="35" fillId="0" borderId="51" xfId="4" applyFont="1" applyBorder="1" applyAlignment="1">
      <alignment vertical="center"/>
    </xf>
    <xf numFmtId="42" fontId="35" fillId="5" borderId="35" xfId="6" applyFont="1" applyFill="1" applyBorder="1" applyAlignment="1" applyProtection="1">
      <alignment vertical="center"/>
      <protection hidden="1"/>
    </xf>
    <xf numFmtId="42" fontId="35" fillId="5" borderId="51" xfId="6" applyFont="1" applyFill="1" applyBorder="1" applyAlignment="1" applyProtection="1">
      <alignment vertical="center"/>
      <protection hidden="1"/>
    </xf>
    <xf numFmtId="42" fontId="35" fillId="5" borderId="39" xfId="6" applyFont="1" applyFill="1" applyBorder="1" applyAlignment="1" applyProtection="1">
      <alignment vertical="center"/>
      <protection hidden="1"/>
    </xf>
    <xf numFmtId="0" fontId="25" fillId="0" borderId="53" xfId="4" applyFont="1" applyBorder="1" applyAlignment="1">
      <alignment vertical="center"/>
    </xf>
    <xf numFmtId="0" fontId="25" fillId="0" borderId="35" xfId="4" applyFont="1" applyBorder="1" applyAlignment="1">
      <alignment vertical="center"/>
    </xf>
    <xf numFmtId="0" fontId="25" fillId="0" borderId="50" xfId="4" applyFont="1" applyBorder="1" applyAlignment="1">
      <alignment vertical="center"/>
    </xf>
    <xf numFmtId="0" fontId="25" fillId="0" borderId="39" xfId="4" applyFont="1" applyBorder="1" applyAlignment="1">
      <alignment vertical="center"/>
    </xf>
    <xf numFmtId="42" fontId="35" fillId="5" borderId="42" xfId="6" applyFont="1" applyFill="1" applyBorder="1" applyAlignment="1" applyProtection="1">
      <alignment vertical="center"/>
      <protection hidden="1"/>
    </xf>
    <xf numFmtId="42" fontId="35" fillId="5" borderId="43" xfId="6" applyFont="1" applyFill="1" applyBorder="1" applyAlignment="1" applyProtection="1">
      <alignment vertical="center"/>
      <protection hidden="1"/>
    </xf>
    <xf numFmtId="0" fontId="25" fillId="4" borderId="52" xfId="4" applyFont="1" applyFill="1" applyBorder="1" applyAlignment="1" applyProtection="1">
      <alignment horizontal="center" vertical="center"/>
      <protection locked="0"/>
    </xf>
    <xf numFmtId="3" fontId="25" fillId="4" borderId="53" xfId="4" applyNumberFormat="1" applyFont="1" applyFill="1" applyBorder="1" applyAlignment="1" applyProtection="1">
      <alignment horizontal="center" vertical="center" wrapText="1"/>
      <protection locked="0"/>
    </xf>
    <xf numFmtId="0" fontId="25" fillId="4" borderId="54" xfId="4" applyFont="1" applyFill="1" applyBorder="1" applyAlignment="1" applyProtection="1">
      <alignment vertical="center" wrapText="1"/>
      <protection locked="0"/>
    </xf>
    <xf numFmtId="0" fontId="25" fillId="0" borderId="52" xfId="4" applyFont="1" applyBorder="1" applyAlignment="1">
      <alignment vertical="center"/>
    </xf>
    <xf numFmtId="42" fontId="35" fillId="5" borderId="46" xfId="6" applyFont="1" applyFill="1" applyBorder="1" applyAlignment="1" applyProtection="1">
      <alignment vertical="center"/>
      <protection hidden="1"/>
    </xf>
    <xf numFmtId="0" fontId="9" fillId="0" borderId="0" xfId="1" applyFont="1" applyBorder="1" applyAlignment="1" applyProtection="1">
      <alignment vertical="center"/>
      <protection hidden="1"/>
    </xf>
    <xf numFmtId="0" fontId="11" fillId="0" borderId="0" xfId="1" applyFont="1" applyBorder="1" applyAlignment="1" applyProtection="1">
      <alignment vertical="center"/>
      <protection hidden="1"/>
    </xf>
    <xf numFmtId="0" fontId="4" fillId="0" borderId="0" xfId="1" applyFont="1" applyBorder="1" applyAlignment="1" applyProtection="1">
      <alignment horizontal="left" vertical="center"/>
      <protection locked="0"/>
    </xf>
    <xf numFmtId="0" fontId="17" fillId="0" borderId="0" xfId="1" applyFont="1" applyBorder="1" applyAlignment="1" applyProtection="1">
      <alignment horizontal="left" vertical="top"/>
      <protection locked="0"/>
    </xf>
    <xf numFmtId="0" fontId="3" fillId="0" borderId="0" xfId="1" applyBorder="1" applyAlignment="1" applyProtection="1">
      <alignment horizontal="left" vertical="top"/>
      <protection locked="0"/>
    </xf>
    <xf numFmtId="0" fontId="12" fillId="0" borderId="35" xfId="1" applyFont="1" applyBorder="1" applyAlignment="1" applyProtection="1">
      <alignment horizontal="left" vertical="top"/>
      <protection hidden="1"/>
    </xf>
    <xf numFmtId="14" fontId="29" fillId="0" borderId="35" xfId="1" applyNumberFormat="1" applyFont="1" applyBorder="1" applyAlignment="1" applyProtection="1">
      <alignment horizontal="center" vertical="center"/>
      <protection hidden="1"/>
    </xf>
    <xf numFmtId="4" fontId="21" fillId="2" borderId="35" xfId="1" applyNumberFormat="1" applyFont="1" applyFill="1" applyBorder="1" applyAlignment="1" applyProtection="1">
      <alignment horizontal="center" vertical="center"/>
      <protection hidden="1"/>
    </xf>
    <xf numFmtId="0" fontId="29" fillId="0" borderId="35" xfId="1" applyFont="1" applyBorder="1" applyAlignment="1" applyProtection="1">
      <alignment horizontal="left" vertical="top"/>
      <protection hidden="1"/>
    </xf>
    <xf numFmtId="0" fontId="4" fillId="0" borderId="35" xfId="1" applyFont="1" applyBorder="1" applyAlignment="1" applyProtection="1">
      <alignment horizontal="left" vertical="center"/>
      <protection locked="0"/>
    </xf>
    <xf numFmtId="0" fontId="5" fillId="2" borderId="35" xfId="1" applyFont="1" applyFill="1" applyBorder="1" applyAlignment="1" applyProtection="1">
      <alignment horizontal="center" vertical="center"/>
      <protection locked="0"/>
    </xf>
    <xf numFmtId="4" fontId="21" fillId="2" borderId="35" xfId="1" applyNumberFormat="1" applyFont="1" applyFill="1" applyBorder="1" applyAlignment="1" applyProtection="1">
      <alignment horizontal="center" vertical="center"/>
      <protection locked="0"/>
    </xf>
    <xf numFmtId="0" fontId="8" fillId="0" borderId="46" xfId="1" applyFont="1" applyBorder="1" applyAlignment="1" applyProtection="1">
      <alignment horizontal="left" vertical="center"/>
      <protection hidden="1"/>
    </xf>
    <xf numFmtId="0" fontId="10" fillId="0" borderId="41" xfId="1" applyFont="1" applyBorder="1" applyAlignment="1" applyProtection="1">
      <alignment horizontal="left" vertical="center"/>
      <protection hidden="1"/>
    </xf>
    <xf numFmtId="0" fontId="9" fillId="0" borderId="55" xfId="1" applyFont="1" applyBorder="1" applyAlignment="1" applyProtection="1">
      <alignment vertical="center"/>
      <protection hidden="1"/>
    </xf>
    <xf numFmtId="0" fontId="10" fillId="0" borderId="46" xfId="1" applyFont="1" applyBorder="1" applyAlignment="1" applyProtection="1">
      <alignment vertical="center"/>
      <protection hidden="1"/>
    </xf>
    <xf numFmtId="0" fontId="10" fillId="0" borderId="56" xfId="1" applyFont="1" applyBorder="1" applyAlignment="1" applyProtection="1">
      <alignment vertical="center"/>
      <protection hidden="1"/>
    </xf>
    <xf numFmtId="0" fontId="4" fillId="0" borderId="41" xfId="1" applyFont="1" applyBorder="1" applyAlignment="1" applyProtection="1">
      <alignment horizontal="center" vertical="center"/>
      <protection hidden="1"/>
    </xf>
    <xf numFmtId="0" fontId="9" fillId="0" borderId="56" xfId="1" applyFont="1" applyBorder="1" applyAlignment="1" applyProtection="1">
      <alignment vertical="center"/>
      <protection hidden="1"/>
    </xf>
    <xf numFmtId="0" fontId="11" fillId="0" borderId="56" xfId="1" applyFont="1" applyBorder="1" applyAlignment="1" applyProtection="1">
      <alignment vertical="center"/>
      <protection hidden="1"/>
    </xf>
    <xf numFmtId="0" fontId="9" fillId="0" borderId="42" xfId="1" applyFont="1" applyBorder="1" applyAlignment="1" applyProtection="1">
      <alignment vertical="center"/>
      <protection hidden="1"/>
    </xf>
    <xf numFmtId="0" fontId="9" fillId="0" borderId="44" xfId="1" applyFont="1" applyBorder="1" applyAlignment="1" applyProtection="1">
      <alignment vertical="center"/>
      <protection hidden="1"/>
    </xf>
    <xf numFmtId="0" fontId="8" fillId="0" borderId="50" xfId="1" applyFont="1" applyBorder="1" applyAlignment="1" applyProtection="1">
      <alignment horizontal="left" vertical="center"/>
      <protection hidden="1"/>
    </xf>
    <xf numFmtId="0" fontId="4" fillId="0" borderId="52" xfId="1" applyFont="1" applyBorder="1" applyAlignment="1" applyProtection="1">
      <alignment horizontal="center"/>
      <protection hidden="1"/>
    </xf>
    <xf numFmtId="0" fontId="4" fillId="0" borderId="54" xfId="1" applyFont="1" applyBorder="1" applyAlignment="1" applyProtection="1">
      <alignment horizontal="left" vertical="center"/>
      <protection hidden="1"/>
    </xf>
    <xf numFmtId="0" fontId="4" fillId="0" borderId="53" xfId="1" applyFont="1" applyBorder="1" applyAlignment="1" applyProtection="1">
      <alignment horizontal="left" vertical="center"/>
      <protection hidden="1"/>
    </xf>
    <xf numFmtId="0" fontId="4" fillId="0" borderId="42" xfId="1" applyFont="1" applyBorder="1" applyAlignment="1" applyProtection="1">
      <alignment horizontal="left" vertical="center"/>
      <protection locked="0"/>
    </xf>
    <xf numFmtId="0" fontId="4" fillId="0" borderId="56" xfId="1" applyFont="1" applyBorder="1" applyAlignment="1" applyProtection="1">
      <alignment horizontal="left" vertical="center"/>
      <protection locked="0"/>
    </xf>
    <xf numFmtId="0" fontId="4" fillId="0" borderId="41" xfId="1" applyFont="1" applyBorder="1" applyAlignment="1" applyProtection="1">
      <alignment horizontal="left" vertical="center"/>
      <protection locked="0"/>
    </xf>
    <xf numFmtId="0" fontId="4" fillId="0" borderId="50" xfId="1" applyFont="1" applyBorder="1" applyAlignment="1" applyProtection="1">
      <alignment horizontal="left" vertical="center"/>
      <protection locked="0"/>
    </xf>
    <xf numFmtId="41" fontId="19" fillId="3" borderId="42" xfId="2" applyFont="1" applyFill="1" applyBorder="1" applyAlignment="1" applyProtection="1">
      <alignment vertical="center"/>
      <protection hidden="1"/>
    </xf>
    <xf numFmtId="0" fontId="4" fillId="0" borderId="53" xfId="1" applyFont="1" applyBorder="1" applyAlignment="1" applyProtection="1">
      <alignment horizontal="left" vertical="center"/>
      <protection locked="0"/>
    </xf>
    <xf numFmtId="0" fontId="4" fillId="0" borderId="45" xfId="1" applyFont="1" applyBorder="1" applyAlignment="1" applyProtection="1">
      <alignment horizontal="left" vertical="center"/>
      <protection locked="0"/>
    </xf>
    <xf numFmtId="0" fontId="4" fillId="0" borderId="55" xfId="1" applyFont="1" applyBorder="1" applyAlignment="1" applyProtection="1">
      <alignment horizontal="left" vertical="center"/>
      <protection locked="0"/>
    </xf>
    <xf numFmtId="0" fontId="17" fillId="0" borderId="55" xfId="1" applyFont="1" applyBorder="1" applyAlignment="1" applyProtection="1">
      <alignment horizontal="left" vertical="top"/>
      <protection locked="0"/>
    </xf>
    <xf numFmtId="0" fontId="3" fillId="0" borderId="55" xfId="1" applyBorder="1" applyAlignment="1" applyProtection="1">
      <alignment horizontal="left" vertical="top"/>
      <protection locked="0"/>
    </xf>
    <xf numFmtId="0" fontId="13" fillId="0" borderId="54" xfId="1" applyFont="1" applyBorder="1" applyAlignment="1" applyProtection="1">
      <alignment horizontal="left" vertical="top"/>
      <protection locked="0"/>
    </xf>
    <xf numFmtId="0" fontId="13" fillId="0" borderId="52" xfId="1" applyFont="1" applyBorder="1" applyAlignment="1" applyProtection="1">
      <alignment horizontal="left" vertical="top"/>
      <protection locked="0"/>
    </xf>
    <xf numFmtId="0" fontId="4" fillId="0" borderId="44" xfId="1" applyFont="1" applyBorder="1" applyAlignment="1" applyProtection="1">
      <alignment horizontal="left" vertical="center"/>
      <protection locked="0"/>
    </xf>
    <xf numFmtId="0" fontId="4" fillId="0" borderId="56" xfId="1" applyFont="1" applyBorder="1" applyAlignment="1" applyProtection="1">
      <alignment horizontal="left" vertical="center"/>
      <protection hidden="1"/>
    </xf>
    <xf numFmtId="41" fontId="14" fillId="0" borderId="56" xfId="2" applyFont="1" applyBorder="1" applyAlignment="1" applyProtection="1">
      <alignment horizontal="left" vertical="center"/>
      <protection hidden="1"/>
    </xf>
    <xf numFmtId="14" fontId="0" fillId="0" borderId="19" xfId="0" applyNumberFormat="1" applyBorder="1"/>
    <xf numFmtId="7" fontId="0" fillId="0" borderId="19" xfId="6" applyNumberFormat="1" applyFont="1" applyBorder="1" applyAlignment="1">
      <alignment horizontal="right"/>
    </xf>
    <xf numFmtId="0" fontId="40" fillId="0" borderId="0" xfId="0" applyFont="1" applyAlignment="1">
      <alignment vertical="center"/>
    </xf>
    <xf numFmtId="0" fontId="0" fillId="0" borderId="62" xfId="0" applyFill="1" applyBorder="1"/>
    <xf numFmtId="20" fontId="30" fillId="0" borderId="35" xfId="1" applyNumberFormat="1" applyFont="1" applyBorder="1" applyAlignment="1" applyProtection="1">
      <alignment horizontal="center" vertical="center"/>
      <protection hidden="1"/>
    </xf>
    <xf numFmtId="0" fontId="7" fillId="6" borderId="36" xfId="1" applyFont="1" applyFill="1" applyBorder="1" applyAlignment="1" applyProtection="1">
      <alignment horizontal="center" vertical="center"/>
      <protection locked="0"/>
    </xf>
    <xf numFmtId="0" fontId="7" fillId="6" borderId="35" xfId="1" applyFont="1" applyFill="1" applyBorder="1" applyAlignment="1" applyProtection="1">
      <alignment horizontal="center" vertical="center"/>
      <protection locked="0"/>
    </xf>
    <xf numFmtId="0" fontId="7" fillId="6" borderId="35" xfId="1" applyFont="1" applyFill="1" applyBorder="1" applyAlignment="1" applyProtection="1">
      <alignment horizontal="center" vertical="center" wrapText="1"/>
      <protection locked="0"/>
    </xf>
    <xf numFmtId="20" fontId="30" fillId="0" borderId="39" xfId="1" applyNumberFormat="1" applyFont="1" applyBorder="1" applyAlignment="1" applyProtection="1">
      <alignment horizontal="center" vertical="center"/>
      <protection hidden="1"/>
    </xf>
    <xf numFmtId="0" fontId="20" fillId="0" borderId="27" xfId="1" applyFont="1" applyBorder="1" applyAlignment="1" applyProtection="1">
      <alignment horizontal="center" vertical="center"/>
      <protection locked="0"/>
    </xf>
    <xf numFmtId="0" fontId="18" fillId="0" borderId="35" xfId="1" applyFont="1" applyBorder="1" applyAlignment="1" applyProtection="1">
      <alignment horizontal="left" vertical="center"/>
      <protection hidden="1"/>
    </xf>
    <xf numFmtId="0" fontId="19" fillId="7" borderId="0" xfId="1" applyFont="1" applyFill="1" applyAlignment="1" applyProtection="1">
      <alignment horizontal="center" vertical="center"/>
      <protection hidden="1"/>
    </xf>
    <xf numFmtId="0" fontId="4" fillId="0" borderId="34" xfId="1" applyFont="1" applyBorder="1" applyAlignment="1" applyProtection="1">
      <alignment horizontal="center" vertical="center"/>
      <protection locked="0"/>
    </xf>
    <xf numFmtId="0" fontId="4" fillId="0" borderId="26" xfId="1" applyFont="1" applyBorder="1" applyAlignment="1" applyProtection="1">
      <alignment horizontal="center" vertical="center"/>
      <protection locked="0"/>
    </xf>
    <xf numFmtId="0" fontId="5" fillId="8" borderId="35" xfId="1" applyFont="1" applyFill="1" applyBorder="1" applyAlignment="1" applyProtection="1">
      <alignment horizontal="center" vertical="center"/>
      <protection locked="0"/>
    </xf>
    <xf numFmtId="0" fontId="15" fillId="6" borderId="35" xfId="1" applyFont="1" applyFill="1" applyBorder="1" applyAlignment="1" applyProtection="1">
      <alignment horizontal="center" vertical="center"/>
      <protection locked="0"/>
    </xf>
    <xf numFmtId="0" fontId="16" fillId="6" borderId="35" xfId="1" applyFont="1" applyFill="1" applyBorder="1" applyAlignment="1" applyProtection="1">
      <alignment horizontal="center" vertical="center"/>
      <protection locked="0"/>
    </xf>
    <xf numFmtId="0" fontId="7" fillId="6" borderId="35" xfId="1" applyFont="1" applyFill="1" applyBorder="1" applyAlignment="1" applyProtection="1">
      <alignment horizontal="center" vertical="center"/>
      <protection locked="0"/>
    </xf>
    <xf numFmtId="0" fontId="29" fillId="0" borderId="35" xfId="1" applyFont="1" applyBorder="1" applyAlignment="1" applyProtection="1">
      <alignment horizontal="center" vertical="top" wrapText="1"/>
      <protection locked="0"/>
    </xf>
    <xf numFmtId="0" fontId="31" fillId="0" borderId="35" xfId="1" applyFont="1" applyBorder="1" applyAlignment="1" applyProtection="1">
      <alignment horizontal="center" vertical="center"/>
      <protection locked="0"/>
    </xf>
    <xf numFmtId="0" fontId="7" fillId="6" borderId="35" xfId="1" applyFont="1" applyFill="1" applyBorder="1" applyAlignment="1" applyProtection="1">
      <alignment horizontal="center" vertical="center" wrapText="1"/>
      <protection locked="0"/>
    </xf>
    <xf numFmtId="0" fontId="31" fillId="0" borderId="35" xfId="1" applyFont="1" applyBorder="1" applyAlignment="1" applyProtection="1">
      <alignment horizontal="center" vertical="center"/>
      <protection locked="0" hidden="1"/>
    </xf>
    <xf numFmtId="0" fontId="31" fillId="0" borderId="37" xfId="1" applyFont="1" applyBorder="1" applyAlignment="1" applyProtection="1">
      <alignment horizontal="center" vertical="center"/>
      <protection locked="0" hidden="1"/>
    </xf>
    <xf numFmtId="0" fontId="31" fillId="0" borderId="39" xfId="1" applyFont="1" applyBorder="1" applyAlignment="1" applyProtection="1">
      <alignment horizontal="center" vertical="center"/>
      <protection hidden="1"/>
    </xf>
    <xf numFmtId="0" fontId="31" fillId="0" borderId="40" xfId="1" applyFont="1" applyBorder="1" applyAlignment="1" applyProtection="1">
      <alignment horizontal="center" vertical="center"/>
      <protection hidden="1"/>
    </xf>
    <xf numFmtId="0" fontId="20" fillId="8" borderId="35" xfId="1" applyFont="1" applyFill="1" applyBorder="1" applyAlignment="1" applyProtection="1">
      <alignment horizontal="center" vertical="center"/>
      <protection hidden="1"/>
    </xf>
    <xf numFmtId="0" fontId="11" fillId="6" borderId="35" xfId="1" applyFont="1" applyFill="1" applyBorder="1" applyAlignment="1" applyProtection="1">
      <alignment horizontal="center" vertical="center"/>
      <protection locked="0"/>
    </xf>
    <xf numFmtId="0" fontId="9" fillId="0" borderId="31" xfId="1" applyFont="1" applyBorder="1" applyAlignment="1" applyProtection="1">
      <alignment horizontal="center" vertical="center"/>
      <protection hidden="1"/>
    </xf>
    <xf numFmtId="0" fontId="9" fillId="0" borderId="0" xfId="1" applyFont="1" applyBorder="1" applyAlignment="1" applyProtection="1">
      <alignment horizontal="center" vertical="center"/>
      <protection hidden="1"/>
    </xf>
    <xf numFmtId="0" fontId="3" fillId="0" borderId="0" xfId="1" applyAlignment="1" applyProtection="1">
      <alignment horizontal="center" vertical="top"/>
      <protection locked="0"/>
    </xf>
    <xf numFmtId="0" fontId="21" fillId="0" borderId="35" xfId="1" applyFont="1" applyBorder="1" applyAlignment="1" applyProtection="1">
      <alignment horizontal="center" vertical="center"/>
      <protection hidden="1"/>
    </xf>
    <xf numFmtId="0" fontId="9" fillId="0" borderId="43" xfId="1" applyFont="1" applyBorder="1" applyAlignment="1" applyProtection="1">
      <alignment horizontal="left" vertical="center" wrapText="1"/>
      <protection hidden="1"/>
    </xf>
    <xf numFmtId="0" fontId="4" fillId="0" borderId="0" xfId="1" applyFont="1" applyAlignment="1" applyProtection="1">
      <alignment horizontal="center" vertical="center"/>
      <protection locked="0"/>
    </xf>
    <xf numFmtId="1" fontId="21" fillId="0" borderId="41" xfId="1" applyNumberFormat="1" applyFont="1" applyBorder="1" applyAlignment="1" applyProtection="1">
      <alignment horizontal="center" vertical="center"/>
      <protection hidden="1"/>
    </xf>
    <xf numFmtId="1" fontId="21" fillId="0" borderId="35" xfId="1" applyNumberFormat="1" applyFont="1" applyBorder="1" applyAlignment="1" applyProtection="1">
      <alignment horizontal="center" vertical="center"/>
      <protection hidden="1"/>
    </xf>
    <xf numFmtId="1" fontId="21" fillId="0" borderId="42" xfId="1" applyNumberFormat="1" applyFont="1" applyBorder="1" applyAlignment="1" applyProtection="1">
      <alignment horizontal="center" vertical="center"/>
      <protection hidden="1"/>
    </xf>
    <xf numFmtId="0" fontId="9" fillId="0" borderId="0" xfId="1" applyFont="1" applyBorder="1" applyAlignment="1" applyProtection="1">
      <alignment horizontal="left" vertical="center"/>
      <protection hidden="1"/>
    </xf>
    <xf numFmtId="1" fontId="21" fillId="0" borderId="35" xfId="2" applyNumberFormat="1" applyFont="1" applyBorder="1" applyAlignment="1" applyProtection="1">
      <alignment horizontal="center" vertical="center"/>
      <protection hidden="1"/>
    </xf>
    <xf numFmtId="1" fontId="21" fillId="0" borderId="37" xfId="2" applyNumberFormat="1" applyFont="1" applyBorder="1" applyAlignment="1" applyProtection="1">
      <alignment horizontal="center" vertical="center"/>
      <protection hidden="1"/>
    </xf>
    <xf numFmtId="0" fontId="21" fillId="0" borderId="41" xfId="1" applyFont="1" applyBorder="1" applyAlignment="1" applyProtection="1">
      <alignment horizontal="center" vertical="center"/>
      <protection hidden="1"/>
    </xf>
    <xf numFmtId="165" fontId="21" fillId="0" borderId="35" xfId="1" applyNumberFormat="1" applyFont="1" applyBorder="1" applyAlignment="1" applyProtection="1">
      <alignment horizontal="center" vertical="center"/>
      <protection hidden="1"/>
    </xf>
    <xf numFmtId="0" fontId="9" fillId="0" borderId="48" xfId="1" applyFont="1" applyBorder="1" applyAlignment="1" applyProtection="1">
      <alignment horizontal="center" vertical="center"/>
      <protection hidden="1"/>
    </xf>
    <xf numFmtId="0" fontId="9" fillId="0" borderId="44" xfId="1" applyFont="1" applyBorder="1" applyAlignment="1" applyProtection="1">
      <alignment horizontal="center" vertical="center"/>
      <protection hidden="1"/>
    </xf>
    <xf numFmtId="0" fontId="9" fillId="0" borderId="45" xfId="1" applyFont="1" applyBorder="1" applyAlignment="1" applyProtection="1">
      <alignment horizontal="center" vertical="center"/>
      <protection hidden="1"/>
    </xf>
    <xf numFmtId="1" fontId="10" fillId="0" borderId="0" xfId="2" applyNumberFormat="1" applyFont="1" applyAlignment="1" applyProtection="1">
      <alignment horizontal="center" vertical="center"/>
      <protection locked="0"/>
    </xf>
    <xf numFmtId="0" fontId="21" fillId="0" borderId="45" xfId="1" applyFont="1" applyBorder="1" applyAlignment="1" applyProtection="1">
      <alignment horizontal="center" vertical="center"/>
      <protection hidden="1"/>
    </xf>
    <xf numFmtId="0" fontId="21" fillId="0" borderId="43" xfId="1" applyFont="1" applyBorder="1" applyAlignment="1" applyProtection="1">
      <alignment horizontal="center" vertical="center"/>
      <protection hidden="1"/>
    </xf>
    <xf numFmtId="0" fontId="21" fillId="0" borderId="42" xfId="1" applyFont="1" applyBorder="1" applyAlignment="1" applyProtection="1">
      <alignment horizontal="center" vertical="center"/>
      <protection hidden="1"/>
    </xf>
    <xf numFmtId="14" fontId="10" fillId="0" borderId="0" xfId="1" applyNumberFormat="1" applyFont="1" applyAlignment="1" applyProtection="1">
      <alignment horizontal="center" vertical="center"/>
      <protection locked="0"/>
    </xf>
    <xf numFmtId="41" fontId="21" fillId="0" borderId="41" xfId="2" applyFont="1" applyBorder="1" applyAlignment="1" applyProtection="1">
      <alignment horizontal="center" vertical="center"/>
      <protection hidden="1"/>
    </xf>
    <xf numFmtId="41" fontId="21" fillId="0" borderId="35" xfId="2" applyFont="1" applyBorder="1" applyAlignment="1" applyProtection="1">
      <alignment horizontal="center" vertical="center"/>
      <protection hidden="1"/>
    </xf>
    <xf numFmtId="41" fontId="21" fillId="0" borderId="42" xfId="2" applyFont="1" applyBorder="1" applyAlignment="1" applyProtection="1">
      <alignment horizontal="center" vertical="center"/>
      <protection hidden="1"/>
    </xf>
    <xf numFmtId="14" fontId="21" fillId="0" borderId="35" xfId="2" applyNumberFormat="1" applyFont="1" applyBorder="1" applyAlignment="1" applyProtection="1">
      <alignment horizontal="center" vertical="center"/>
      <protection hidden="1"/>
    </xf>
    <xf numFmtId="14" fontId="21" fillId="0" borderId="37" xfId="2" applyNumberFormat="1" applyFont="1" applyBorder="1" applyAlignment="1" applyProtection="1">
      <alignment horizontal="center" vertical="center"/>
      <protection hidden="1"/>
    </xf>
    <xf numFmtId="0" fontId="5" fillId="0" borderId="1" xfId="1" applyFont="1" applyBorder="1" applyAlignment="1" applyProtection="1">
      <alignment horizontal="center"/>
      <protection hidden="1"/>
    </xf>
    <xf numFmtId="0" fontId="6" fillId="0" borderId="1" xfId="1" applyFont="1" applyBorder="1" applyAlignment="1" applyProtection="1">
      <alignment horizontal="center" vertical="center"/>
      <protection hidden="1"/>
    </xf>
    <xf numFmtId="0" fontId="21" fillId="0" borderId="46" xfId="1" applyFont="1" applyBorder="1" applyAlignment="1" applyProtection="1">
      <alignment horizontal="center" vertical="center"/>
      <protection hidden="1"/>
    </xf>
    <xf numFmtId="167" fontId="21" fillId="0" borderId="43" xfId="2" applyNumberFormat="1" applyFont="1" applyBorder="1" applyAlignment="1" applyProtection="1">
      <alignment horizontal="center" vertical="center"/>
      <protection hidden="1"/>
    </xf>
    <xf numFmtId="167" fontId="21" fillId="0" borderId="47" xfId="2" applyNumberFormat="1" applyFont="1" applyBorder="1" applyAlignment="1" applyProtection="1">
      <alignment horizontal="center" vertical="center"/>
      <protection hidden="1"/>
    </xf>
    <xf numFmtId="0" fontId="7" fillId="6" borderId="36" xfId="1" applyFont="1" applyFill="1" applyBorder="1" applyAlignment="1" applyProtection="1">
      <alignment horizontal="center" vertical="center"/>
      <protection locked="0"/>
    </xf>
    <xf numFmtId="0" fontId="7" fillId="6" borderId="37" xfId="1" applyFont="1" applyFill="1" applyBorder="1" applyAlignment="1" applyProtection="1">
      <alignment horizontal="center" vertical="center" wrapText="1"/>
      <protection locked="0"/>
    </xf>
    <xf numFmtId="0" fontId="9" fillId="0" borderId="20" xfId="1" applyFont="1" applyBorder="1" applyAlignment="1" applyProtection="1">
      <alignment horizontal="center" vertical="center"/>
      <protection hidden="1"/>
    </xf>
    <xf numFmtId="0" fontId="9" fillId="0" borderId="21" xfId="1" applyFont="1" applyBorder="1" applyAlignment="1" applyProtection="1">
      <alignment horizontal="center" vertical="center"/>
      <protection hidden="1"/>
    </xf>
    <xf numFmtId="0" fontId="9" fillId="0" borderId="55" xfId="1" applyFont="1" applyBorder="1" applyAlignment="1" applyProtection="1">
      <alignment horizontal="left" vertical="center"/>
      <protection hidden="1"/>
    </xf>
    <xf numFmtId="0" fontId="9" fillId="0" borderId="50" xfId="1" applyFont="1" applyBorder="1" applyAlignment="1" applyProtection="1">
      <alignment horizontal="left" vertical="center"/>
      <protection hidden="1"/>
    </xf>
    <xf numFmtId="167" fontId="21" fillId="0" borderId="45" xfId="2" applyNumberFormat="1" applyFont="1" applyBorder="1" applyAlignment="1" applyProtection="1">
      <alignment horizontal="center" vertical="center"/>
      <protection hidden="1"/>
    </xf>
    <xf numFmtId="1" fontId="21" fillId="0" borderId="41" xfId="2" applyNumberFormat="1" applyFont="1" applyBorder="1" applyAlignment="1" applyProtection="1">
      <alignment horizontal="center" vertical="center"/>
      <protection hidden="1"/>
    </xf>
    <xf numFmtId="14" fontId="21" fillId="0" borderId="41" xfId="2" applyNumberFormat="1" applyFont="1" applyBorder="1" applyAlignment="1" applyProtection="1">
      <alignment horizontal="center" vertical="center"/>
      <protection hidden="1"/>
    </xf>
    <xf numFmtId="0" fontId="9" fillId="0" borderId="45" xfId="1" applyFont="1" applyBorder="1" applyAlignment="1" applyProtection="1">
      <alignment horizontal="left" vertical="center"/>
      <protection hidden="1"/>
    </xf>
    <xf numFmtId="0" fontId="9" fillId="0" borderId="46" xfId="1" applyFont="1" applyBorder="1" applyAlignment="1" applyProtection="1">
      <alignment horizontal="left" vertical="center"/>
      <protection hidden="1"/>
    </xf>
    <xf numFmtId="0" fontId="9" fillId="0" borderId="45" xfId="1" applyFont="1" applyBorder="1" applyAlignment="1" applyProtection="1">
      <alignment horizontal="left" vertical="center" wrapText="1"/>
      <protection hidden="1"/>
    </xf>
    <xf numFmtId="0" fontId="9" fillId="0" borderId="46" xfId="1" applyFont="1" applyBorder="1" applyAlignment="1" applyProtection="1">
      <alignment horizontal="left" vertical="center" wrapText="1"/>
      <protection hidden="1"/>
    </xf>
    <xf numFmtId="165" fontId="21" fillId="0" borderId="41" xfId="1" applyNumberFormat="1" applyFont="1" applyBorder="1" applyAlignment="1" applyProtection="1">
      <alignment horizontal="center" vertical="center"/>
      <protection hidden="1"/>
    </xf>
    <xf numFmtId="165" fontId="21" fillId="0" borderId="42" xfId="1" applyNumberFormat="1" applyFont="1" applyBorder="1" applyAlignment="1" applyProtection="1">
      <alignment horizontal="center" vertical="center"/>
      <protection hidden="1"/>
    </xf>
    <xf numFmtId="0" fontId="20" fillId="2" borderId="35" xfId="1" applyFont="1" applyFill="1" applyBorder="1" applyAlignment="1" applyProtection="1">
      <alignment horizontal="center" vertical="center"/>
      <protection hidden="1"/>
    </xf>
    <xf numFmtId="0" fontId="31" fillId="0" borderId="35" xfId="1" applyFont="1" applyBorder="1" applyAlignment="1" applyProtection="1">
      <alignment horizontal="center" vertical="center"/>
      <protection hidden="1"/>
    </xf>
    <xf numFmtId="0" fontId="5" fillId="0" borderId="35" xfId="1" applyFont="1" applyBorder="1" applyAlignment="1" applyProtection="1">
      <alignment horizontal="center"/>
      <protection hidden="1"/>
    </xf>
    <xf numFmtId="0" fontId="6" fillId="0" borderId="35" xfId="1" applyFont="1" applyBorder="1" applyAlignment="1" applyProtection="1">
      <alignment horizontal="center" vertical="center"/>
      <protection hidden="1"/>
    </xf>
    <xf numFmtId="0" fontId="19" fillId="3" borderId="35" xfId="1" applyFont="1" applyFill="1" applyBorder="1" applyAlignment="1" applyProtection="1">
      <alignment horizontal="center" vertical="center"/>
      <protection hidden="1"/>
    </xf>
    <xf numFmtId="0" fontId="5" fillId="2" borderId="35" xfId="1" applyFont="1" applyFill="1" applyBorder="1" applyAlignment="1" applyProtection="1">
      <alignment horizontal="center" vertical="center"/>
      <protection locked="0"/>
    </xf>
    <xf numFmtId="0" fontId="16" fillId="6" borderId="43" xfId="1" applyFont="1" applyFill="1" applyBorder="1" applyAlignment="1" applyProtection="1">
      <alignment horizontal="center" vertical="center"/>
      <protection locked="0"/>
    </xf>
    <xf numFmtId="49" fontId="39" fillId="0" borderId="59" xfId="4" applyNumberFormat="1" applyFont="1" applyFill="1" applyBorder="1" applyAlignment="1">
      <alignment horizontal="center" vertical="center"/>
    </xf>
    <xf numFmtId="49" fontId="39" fillId="0" borderId="58" xfId="4" applyNumberFormat="1" applyFont="1" applyFill="1" applyBorder="1" applyAlignment="1">
      <alignment horizontal="center" vertical="center"/>
    </xf>
    <xf numFmtId="168" fontId="34" fillId="0" borderId="57" xfId="4" applyNumberFormat="1" applyFont="1" applyFill="1" applyBorder="1" applyAlignment="1" applyProtection="1">
      <alignment horizontal="center" vertical="center" wrapText="1"/>
      <protection locked="0"/>
    </xf>
    <xf numFmtId="168" fontId="34" fillId="0" borderId="61" xfId="4" applyNumberFormat="1" applyFont="1" applyFill="1" applyBorder="1" applyAlignment="1" applyProtection="1">
      <alignment horizontal="center" vertical="center" wrapText="1"/>
      <protection locked="0"/>
    </xf>
    <xf numFmtId="0" fontId="27" fillId="6" borderId="55" xfId="4" applyFont="1" applyFill="1" applyBorder="1" applyAlignment="1">
      <alignment horizontal="center" vertical="center" wrapText="1"/>
    </xf>
    <xf numFmtId="0" fontId="27" fillId="6" borderId="50" xfId="4" applyFont="1" applyFill="1" applyBorder="1" applyAlignment="1">
      <alignment horizontal="center" vertical="center" wrapText="1"/>
    </xf>
    <xf numFmtId="0" fontId="27" fillId="6" borderId="39" xfId="4" applyFont="1" applyFill="1" applyBorder="1" applyAlignment="1">
      <alignment horizontal="center" vertical="center" wrapText="1"/>
    </xf>
    <xf numFmtId="0" fontId="27" fillId="6" borderId="51" xfId="4" applyFont="1" applyFill="1" applyBorder="1" applyAlignment="1">
      <alignment horizontal="center" vertical="center" wrapText="1"/>
    </xf>
    <xf numFmtId="0" fontId="27" fillId="6" borderId="53" xfId="4" applyFont="1" applyFill="1" applyBorder="1" applyAlignment="1">
      <alignment horizontal="center" vertical="center" wrapText="1"/>
    </xf>
    <xf numFmtId="0" fontId="27" fillId="6" borderId="0" xfId="4" applyFont="1" applyFill="1" applyBorder="1" applyAlignment="1">
      <alignment horizontal="center" vertical="center" wrapText="1"/>
    </xf>
    <xf numFmtId="3" fontId="27" fillId="6" borderId="55" xfId="4" applyNumberFormat="1" applyFont="1" applyFill="1" applyBorder="1" applyAlignment="1">
      <alignment horizontal="center" vertical="center" wrapText="1"/>
    </xf>
    <xf numFmtId="3" fontId="27" fillId="6" borderId="45" xfId="4" applyNumberFormat="1" applyFont="1" applyFill="1" applyBorder="1" applyAlignment="1">
      <alignment horizontal="center" vertical="center" wrapText="1"/>
    </xf>
    <xf numFmtId="0" fontId="27" fillId="6" borderId="39" xfId="1" applyFont="1" applyFill="1" applyBorder="1" applyAlignment="1" applyProtection="1">
      <alignment horizontal="center" vertical="center" wrapText="1"/>
      <protection locked="0"/>
    </xf>
    <xf numFmtId="0" fontId="27" fillId="6" borderId="43" xfId="1" applyFont="1" applyFill="1" applyBorder="1" applyAlignment="1" applyProtection="1">
      <alignment horizontal="center" vertical="center" wrapText="1"/>
      <protection locked="0"/>
    </xf>
    <xf numFmtId="0" fontId="27" fillId="6" borderId="53" xfId="1" applyFont="1" applyFill="1" applyBorder="1" applyAlignment="1" applyProtection="1">
      <alignment horizontal="center" vertical="center" wrapText="1"/>
      <protection locked="0"/>
    </xf>
    <xf numFmtId="0" fontId="27" fillId="6" borderId="44" xfId="1" applyFont="1" applyFill="1" applyBorder="1" applyAlignment="1" applyProtection="1">
      <alignment horizontal="center" vertical="center" wrapText="1"/>
      <protection locked="0"/>
    </xf>
    <xf numFmtId="0" fontId="26" fillId="4" borderId="52" xfId="4" applyFont="1" applyFill="1" applyBorder="1" applyAlignment="1">
      <alignment horizontal="center" vertical="center"/>
    </xf>
    <xf numFmtId="0" fontId="26" fillId="4" borderId="53" xfId="4" applyFont="1" applyFill="1" applyBorder="1" applyAlignment="1">
      <alignment horizontal="center" vertical="center"/>
    </xf>
    <xf numFmtId="0" fontId="26" fillId="4" borderId="60" xfId="4" applyFont="1" applyFill="1" applyBorder="1" applyAlignment="1">
      <alignment horizontal="center" vertical="center"/>
    </xf>
    <xf numFmtId="0" fontId="26" fillId="4" borderId="54" xfId="4" applyFont="1" applyFill="1" applyBorder="1" applyAlignment="1">
      <alignment horizontal="center" vertical="center"/>
    </xf>
    <xf numFmtId="0" fontId="27" fillId="6" borderId="54" xfId="1" applyFont="1" applyFill="1" applyBorder="1" applyAlignment="1" applyProtection="1">
      <alignment horizontal="center" vertical="center" wrapText="1"/>
      <protection locked="0"/>
    </xf>
    <xf numFmtId="0" fontId="27" fillId="6" borderId="45" xfId="1" applyFont="1" applyFill="1" applyBorder="1" applyAlignment="1" applyProtection="1">
      <alignment horizontal="center" vertical="center" wrapText="1"/>
      <protection locked="0"/>
    </xf>
    <xf numFmtId="0" fontId="27" fillId="6" borderId="43" xfId="4" applyFont="1" applyFill="1" applyBorder="1" applyAlignment="1">
      <alignment horizontal="center" vertical="center" wrapText="1"/>
    </xf>
    <xf numFmtId="0" fontId="27" fillId="6" borderId="52" xfId="1" applyFont="1" applyFill="1" applyBorder="1" applyAlignment="1" applyProtection="1">
      <alignment horizontal="center" vertical="center" wrapText="1"/>
      <protection locked="0"/>
    </xf>
    <xf numFmtId="0" fontId="38" fillId="4" borderId="52" xfId="4" applyFont="1" applyFill="1" applyBorder="1" applyAlignment="1">
      <alignment horizontal="center" vertical="center"/>
    </xf>
    <xf numFmtId="0" fontId="38" fillId="4" borderId="53" xfId="4" applyFont="1" applyFill="1" applyBorder="1" applyAlignment="1">
      <alignment horizontal="center" vertical="center"/>
    </xf>
    <xf numFmtId="0" fontId="27" fillId="6" borderId="0" xfId="1" applyFont="1" applyFill="1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/>
      <protection hidden="1"/>
    </xf>
    <xf numFmtId="0" fontId="0" fillId="0" borderId="49" xfId="0" applyBorder="1" applyAlignment="1" applyProtection="1">
      <alignment horizontal="center" vertical="center"/>
      <protection locked="0"/>
    </xf>
    <xf numFmtId="0" fontId="0" fillId="0" borderId="49" xfId="0" applyBorder="1" applyAlignment="1">
      <alignment horizontal="center" vertical="center"/>
    </xf>
    <xf numFmtId="0" fontId="2" fillId="6" borderId="49" xfId="0" applyFont="1" applyFill="1" applyBorder="1" applyAlignment="1">
      <alignment horizontal="center" vertical="center"/>
    </xf>
    <xf numFmtId="0" fontId="0" fillId="0" borderId="49" xfId="0" applyBorder="1" applyAlignment="1" applyProtection="1">
      <alignment horizontal="center" textRotation="90"/>
      <protection hidden="1"/>
    </xf>
    <xf numFmtId="0" fontId="37" fillId="0" borderId="49" xfId="0" applyFont="1" applyBorder="1" applyAlignment="1">
      <alignment horizontal="center" vertical="center"/>
    </xf>
    <xf numFmtId="0" fontId="1" fillId="0" borderId="49" xfId="0" applyFont="1" applyBorder="1" applyAlignment="1">
      <alignment horizontal="center" vertical="center"/>
    </xf>
    <xf numFmtId="165" fontId="36" fillId="6" borderId="49" xfId="0" applyNumberFormat="1" applyFont="1" applyFill="1" applyBorder="1" applyAlignment="1" applyProtection="1">
      <alignment horizontal="center"/>
      <protection locked="0"/>
    </xf>
    <xf numFmtId="0" fontId="36" fillId="6" borderId="49" xfId="0" applyNumberFormat="1" applyFont="1" applyFill="1" applyBorder="1" applyAlignment="1" applyProtection="1">
      <alignment horizontal="center"/>
      <protection locked="0"/>
    </xf>
    <xf numFmtId="0" fontId="0" fillId="0" borderId="49" xfId="0" applyBorder="1" applyAlignment="1">
      <alignment horizontal="center"/>
    </xf>
    <xf numFmtId="0" fontId="22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center"/>
    </xf>
  </cellXfs>
  <cellStyles count="7">
    <cellStyle name="Millares [0] 2" xfId="2" xr:uid="{DD174E54-3B9E-412F-A86F-4C884D6F4D1A}"/>
    <cellStyle name="Millares [0] 2 2" xfId="5" xr:uid="{E3760E52-6943-4F35-9734-3E2CCE910CDA}"/>
    <cellStyle name="Moneda [0]" xfId="6" builtinId="7"/>
    <cellStyle name="Normal" xfId="0" builtinId="0"/>
    <cellStyle name="Normal 2" xfId="1" xr:uid="{B7D92883-07B7-46D8-A46F-D12D72E6C9E8}"/>
    <cellStyle name="Normal 4" xfId="4" xr:uid="{5BC07D8A-55E6-4D06-A3F1-10F0F63D7065}"/>
    <cellStyle name="Porcentaje 2" xfId="3" xr:uid="{7089942D-A22D-48E4-9FAF-FC57FB9325F5}"/>
  </cellStyles>
  <dxfs count="111"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numFmt numFmtId="169" formatCode="&quot;$&quot;\ #,##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70" formatCode="dd/mm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70" formatCode="dd/mm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99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ill>
        <patternFill>
          <bgColor rgb="FF7030A0"/>
        </patternFill>
      </fill>
    </dxf>
    <dxf>
      <font>
        <b/>
        <i val="0"/>
      </font>
      <fill>
        <patternFill patternType="lightUp">
          <fgColor rgb="FFFF1919"/>
          <bgColor auto="1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C000"/>
      <color rgb="FFFF9900"/>
      <color rgb="FFFF1919"/>
      <color rgb="FF9900CC"/>
      <color rgb="FFFF6600"/>
      <color rgb="FF0066FF"/>
      <color rgb="FF00FF00"/>
      <color rgb="FFFFFFCC"/>
      <color rgb="FF2A441C"/>
      <color rgb="FF0F18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s://commons.wikimedia.org/wiki/File:Question_Circle.svg" TargetMode="External"/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560064</xdr:colOff>
      <xdr:row>1</xdr:row>
      <xdr:rowOff>47624</xdr:rowOff>
    </xdr:from>
    <xdr:to>
      <xdr:col>3</xdr:col>
      <xdr:colOff>650874</xdr:colOff>
      <xdr:row>4</xdr:row>
      <xdr:rowOff>99961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38E61337-261B-45EA-A5DC-73007AC3D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82314" y="349249"/>
          <a:ext cx="1948185" cy="6714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40822</xdr:colOff>
      <xdr:row>1</xdr:row>
      <xdr:rowOff>108859</xdr:rowOff>
    </xdr:from>
    <xdr:to>
      <xdr:col>4</xdr:col>
      <xdr:colOff>697282</xdr:colOff>
      <xdr:row>4</xdr:row>
      <xdr:rowOff>68037</xdr:rowOff>
    </xdr:to>
    <xdr:pic macro="[0]!ImprimirIndividual">
      <xdr:nvPicPr>
        <xdr:cNvPr id="4" name="Imagen 3">
          <a:extLst>
            <a:ext uri="{FF2B5EF4-FFF2-40B4-BE49-F238E27FC236}">
              <a16:creationId xmlns:a16="http://schemas.microsoft.com/office/drawing/2014/main" id="{CB10E9CB-6E20-4633-AE0E-CDC34DFB5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143" y="408216"/>
          <a:ext cx="3663639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514350</xdr:colOff>
      <xdr:row>1</xdr:row>
      <xdr:rowOff>76200</xdr:rowOff>
    </xdr:from>
    <xdr:to>
      <xdr:col>18</xdr:col>
      <xdr:colOff>1657349</xdr:colOff>
      <xdr:row>4</xdr:row>
      <xdr:rowOff>93344</xdr:rowOff>
    </xdr:to>
    <xdr:pic macro="[0]!Imagen2_Haga_clic_en">
      <xdr:nvPicPr>
        <xdr:cNvPr id="3" name="Imagen 2" descr="Resultado de imagen para imagen pdf">
          <a:extLst>
            <a:ext uri="{FF2B5EF4-FFF2-40B4-BE49-F238E27FC236}">
              <a16:creationId xmlns:a16="http://schemas.microsoft.com/office/drawing/2014/main" id="{A87F085D-A349-4A4B-9599-C941E97EF3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27400" y="76200"/>
          <a:ext cx="1142999" cy="14077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3</xdr:col>
      <xdr:colOff>1257300</xdr:colOff>
      <xdr:row>4</xdr:row>
      <xdr:rowOff>0</xdr:rowOff>
    </xdr:to>
    <xdr:pic>
      <xdr:nvPicPr>
        <xdr:cNvPr id="4" name="Imagen 3" descr="Intertek_Logo_2017">
          <a:extLst>
            <a:ext uri="{FF2B5EF4-FFF2-40B4-BE49-F238E27FC236}">
              <a16:creationId xmlns:a16="http://schemas.microsoft.com/office/drawing/2014/main" id="{EC993EF4-453F-4D02-B102-E77885F2CDED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190500"/>
          <a:ext cx="7677150" cy="12001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209551</xdr:colOff>
      <xdr:row>0</xdr:row>
      <xdr:rowOff>114300</xdr:rowOff>
    </xdr:from>
    <xdr:to>
      <xdr:col>4</xdr:col>
      <xdr:colOff>552450</xdr:colOff>
      <xdr:row>4</xdr:row>
      <xdr:rowOff>171451</xdr:rowOff>
    </xdr:to>
    <xdr:pic>
      <xdr:nvPicPr>
        <xdr:cNvPr id="2" name="Imagen 1" descr="Resultado de imagen para intertek">
          <a:extLst>
            <a:ext uri="{FF2B5EF4-FFF2-40B4-BE49-F238E27FC236}">
              <a16:creationId xmlns:a16="http://schemas.microsoft.com/office/drawing/2014/main" id="{5AB9B96C-757E-4E80-B758-A846BF26D7E5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6" y="114300"/>
          <a:ext cx="2628899" cy="819151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31</xdr:col>
      <xdr:colOff>123826</xdr:colOff>
      <xdr:row>0</xdr:row>
      <xdr:rowOff>1</xdr:rowOff>
    </xdr:from>
    <xdr:to>
      <xdr:col>35</xdr:col>
      <xdr:colOff>200026</xdr:colOff>
      <xdr:row>4</xdr:row>
      <xdr:rowOff>171451</xdr:rowOff>
    </xdr:to>
    <xdr:pic macro="[0]!ayuda">
      <xdr:nvPicPr>
        <xdr:cNvPr id="5" name="Imagen 4">
          <a:extLst>
            <a:ext uri="{FF2B5EF4-FFF2-40B4-BE49-F238E27FC236}">
              <a16:creationId xmlns:a16="http://schemas.microsoft.com/office/drawing/2014/main" id="{32D023E7-76A6-45D5-AC26-0480166AC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11544301" y="1"/>
          <a:ext cx="1333500" cy="9334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314324</xdr:colOff>
      <xdr:row>0</xdr:row>
      <xdr:rowOff>66675</xdr:rowOff>
    </xdr:from>
    <xdr:to>
      <xdr:col>4</xdr:col>
      <xdr:colOff>933450</xdr:colOff>
      <xdr:row>3</xdr:row>
      <xdr:rowOff>38101</xdr:rowOff>
    </xdr:to>
    <xdr:sp macro="[0]!Accione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7333E26-C60B-4BEB-A74D-AE21A7BD0651}"/>
            </a:ext>
          </a:extLst>
        </xdr:cNvPr>
        <xdr:cNvSpPr>
          <a:spLocks noChangeAspect="1"/>
        </xdr:cNvSpPr>
      </xdr:nvSpPr>
      <xdr:spPr>
        <a:xfrm>
          <a:off x="3457574" y="66675"/>
          <a:ext cx="2495551" cy="542926"/>
        </a:xfrm>
        <a:prstGeom prst="roundRect">
          <a:avLst/>
        </a:prstGeom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2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ABRIR GESTOR</a:t>
          </a:r>
        </a:p>
      </xdr:txBody>
    </xdr:sp>
    <xdr:clientData/>
  </xdr:twoCellAnchor>
  <xdr:twoCellAnchor editAs="oneCell">
    <xdr:from>
      <xdr:col>0</xdr:col>
      <xdr:colOff>365068</xdr:colOff>
      <xdr:row>0</xdr:row>
      <xdr:rowOff>95250</xdr:rowOff>
    </xdr:from>
    <xdr:to>
      <xdr:col>2</xdr:col>
      <xdr:colOff>1158930</xdr:colOff>
      <xdr:row>3</xdr:row>
      <xdr:rowOff>316059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6E1BB15-BC43-4464-A78B-F22C89998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65068" y="95250"/>
          <a:ext cx="2298812" cy="79230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560064</xdr:colOff>
      <xdr:row>1</xdr:row>
      <xdr:rowOff>47624</xdr:rowOff>
    </xdr:from>
    <xdr:to>
      <xdr:col>3</xdr:col>
      <xdr:colOff>650874</xdr:colOff>
      <xdr:row>4</xdr:row>
      <xdr:rowOff>99961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E84B51C3-5895-4E72-A2C6-B6DDC86A2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88664" y="342899"/>
          <a:ext cx="1957710" cy="6524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560064</xdr:colOff>
      <xdr:row>1</xdr:row>
      <xdr:rowOff>47624</xdr:rowOff>
    </xdr:from>
    <xdr:to>
      <xdr:col>3</xdr:col>
      <xdr:colOff>650874</xdr:colOff>
      <xdr:row>4</xdr:row>
      <xdr:rowOff>99961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4FDC6CB1-BDCA-403A-ABF9-C8FA28C323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88664" y="342899"/>
          <a:ext cx="1957710" cy="6524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560064</xdr:colOff>
      <xdr:row>1</xdr:row>
      <xdr:rowOff>47624</xdr:rowOff>
    </xdr:from>
    <xdr:to>
      <xdr:col>3</xdr:col>
      <xdr:colOff>650874</xdr:colOff>
      <xdr:row>4</xdr:row>
      <xdr:rowOff>99961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65FC2529-C399-4F26-B0C0-985DFDEBA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88664" y="342899"/>
          <a:ext cx="1957710" cy="6524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560064</xdr:colOff>
      <xdr:row>1</xdr:row>
      <xdr:rowOff>47624</xdr:rowOff>
    </xdr:from>
    <xdr:to>
      <xdr:col>3</xdr:col>
      <xdr:colOff>650874</xdr:colOff>
      <xdr:row>4</xdr:row>
      <xdr:rowOff>99961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28FC8624-18AD-4C75-81EE-666E440C4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88664" y="342899"/>
          <a:ext cx="1957710" cy="6524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560064</xdr:colOff>
      <xdr:row>1</xdr:row>
      <xdr:rowOff>47624</xdr:rowOff>
    </xdr:from>
    <xdr:to>
      <xdr:col>3</xdr:col>
      <xdr:colOff>650874</xdr:colOff>
      <xdr:row>4</xdr:row>
      <xdr:rowOff>99961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10712550-9147-4667-956C-B0717A6B3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88664" y="342899"/>
          <a:ext cx="1957710" cy="6524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560064</xdr:colOff>
      <xdr:row>1</xdr:row>
      <xdr:rowOff>47624</xdr:rowOff>
    </xdr:from>
    <xdr:to>
      <xdr:col>3</xdr:col>
      <xdr:colOff>650874</xdr:colOff>
      <xdr:row>4</xdr:row>
      <xdr:rowOff>99961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841CE55D-487D-4AB0-9C3A-FB62336377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88664" y="342899"/>
          <a:ext cx="1957710" cy="6524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560064</xdr:colOff>
      <xdr:row>1</xdr:row>
      <xdr:rowOff>47624</xdr:rowOff>
    </xdr:from>
    <xdr:to>
      <xdr:col>3</xdr:col>
      <xdr:colOff>650874</xdr:colOff>
      <xdr:row>4</xdr:row>
      <xdr:rowOff>99961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7C6304C6-7DC8-4877-AE18-582E5CD71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88664" y="342899"/>
          <a:ext cx="1957710" cy="6524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560064</xdr:colOff>
      <xdr:row>1</xdr:row>
      <xdr:rowOff>47624</xdr:rowOff>
    </xdr:from>
    <xdr:to>
      <xdr:col>3</xdr:col>
      <xdr:colOff>650874</xdr:colOff>
      <xdr:row>4</xdr:row>
      <xdr:rowOff>99961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9DE680DA-0AB9-4C5F-961D-374AD6DE0B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88664" y="342899"/>
          <a:ext cx="1957710" cy="6524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560064</xdr:colOff>
      <xdr:row>1</xdr:row>
      <xdr:rowOff>47624</xdr:rowOff>
    </xdr:from>
    <xdr:to>
      <xdr:col>3</xdr:col>
      <xdr:colOff>650874</xdr:colOff>
      <xdr:row>4</xdr:row>
      <xdr:rowOff>99961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3A449C36-B4F5-4F4C-8690-856BDA5EB1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88664" y="342899"/>
          <a:ext cx="1957710" cy="6524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560064</xdr:colOff>
      <xdr:row>1</xdr:row>
      <xdr:rowOff>47624</xdr:rowOff>
    </xdr:from>
    <xdr:to>
      <xdr:col>3</xdr:col>
      <xdr:colOff>650874</xdr:colOff>
      <xdr:row>4</xdr:row>
      <xdr:rowOff>99961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5DF8601A-A37D-4BE3-8CC9-C0E95BEAB4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88664" y="342899"/>
          <a:ext cx="1957710" cy="6524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560064</xdr:colOff>
      <xdr:row>1</xdr:row>
      <xdr:rowOff>47624</xdr:rowOff>
    </xdr:from>
    <xdr:to>
      <xdr:col>3</xdr:col>
      <xdr:colOff>650874</xdr:colOff>
      <xdr:row>4</xdr:row>
      <xdr:rowOff>99961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98EEA379-0927-4875-B8EF-241C56381E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88664" y="342899"/>
          <a:ext cx="1957710" cy="6524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560064</xdr:colOff>
      <xdr:row>1</xdr:row>
      <xdr:rowOff>47624</xdr:rowOff>
    </xdr:from>
    <xdr:to>
      <xdr:col>3</xdr:col>
      <xdr:colOff>650874</xdr:colOff>
      <xdr:row>4</xdr:row>
      <xdr:rowOff>99961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799F3434-28EC-4E8E-87B8-71EFDB9BA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88664" y="342899"/>
          <a:ext cx="1957710" cy="6524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560064</xdr:colOff>
      <xdr:row>1</xdr:row>
      <xdr:rowOff>47624</xdr:rowOff>
    </xdr:from>
    <xdr:to>
      <xdr:col>3</xdr:col>
      <xdr:colOff>650874</xdr:colOff>
      <xdr:row>4</xdr:row>
      <xdr:rowOff>99961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416DAD91-7F8F-4F70-8344-589253B1B8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88664" y="342899"/>
          <a:ext cx="1957710" cy="6524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560064</xdr:colOff>
      <xdr:row>1</xdr:row>
      <xdr:rowOff>47624</xdr:rowOff>
    </xdr:from>
    <xdr:to>
      <xdr:col>3</xdr:col>
      <xdr:colOff>650874</xdr:colOff>
      <xdr:row>4</xdr:row>
      <xdr:rowOff>99961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71480B56-C480-4EC1-8334-62181ACF8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88664" y="342899"/>
          <a:ext cx="1957710" cy="6524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560064</xdr:colOff>
      <xdr:row>1</xdr:row>
      <xdr:rowOff>47624</xdr:rowOff>
    </xdr:from>
    <xdr:to>
      <xdr:col>3</xdr:col>
      <xdr:colOff>650874</xdr:colOff>
      <xdr:row>4</xdr:row>
      <xdr:rowOff>99961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49F78871-CE59-4E88-9AD1-74F43470C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88664" y="342899"/>
          <a:ext cx="1957710" cy="6524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D737D8-D453-4C5C-AE2A-FB56B41B5A9E}" name="Tabla1" displayName="Tabla1" ref="A5:R52" totalsRowShown="0" headerRowDxfId="82" dataDxfId="80" headerRowBorderDxfId="81" tableBorderDxfId="79" totalsRowBorderDxfId="78">
  <autoFilter ref="A5:R52" xr:uid="{C13234AD-FA7A-4D97-9950-884B1BAC5114}"/>
  <tableColumns count="18">
    <tableColumn id="1" xr3:uid="{4EE8D68C-6341-4B29-B641-9AE121FFC379}" name="ID" dataDxfId="77"/>
    <tableColumn id="13" xr3:uid="{6A5344E1-D1D3-47B9-829C-53660AE6BD13}" name="SEXO" dataDxfId="76"/>
    <tableColumn id="2" xr3:uid="{0745EBDD-7777-42FA-BBE2-AFB1A77D7D84}" name="NOMBRES" dataDxfId="75"/>
    <tableColumn id="3" xr3:uid="{7564F2DE-73A8-4B30-9203-9F9C020B2B77}" name="APELLIDOS" dataDxfId="74"/>
    <tableColumn id="4" xr3:uid="{138A6C34-D8CD-41B4-9EFF-978D7C2DE765}" name="DIRECCION" dataDxfId="73"/>
    <tableColumn id="5" xr3:uid="{C8D5AC91-FD8D-4DF9-839C-C5ED07E974EB}" name="CIUDAD" dataDxfId="72"/>
    <tableColumn id="6" xr3:uid="{24EDCC2B-B6C9-4E4B-8093-0AF6A75A0AF3}" name="CELULAR" dataDxfId="71"/>
    <tableColumn id="7" xr3:uid="{67D71369-E093-42C2-B0A6-DACFA0F5E808}" name="FECHA DE NACIMIENTO" dataDxfId="70"/>
    <tableColumn id="8" xr3:uid="{0134D105-6BF0-47FF-91B8-395D5301FEBC}" name="EMAIL" dataDxfId="69"/>
    <tableColumn id="9" xr3:uid="{00DC93FC-A831-4C3A-9FB0-9EFBF0727524}" name="FECHA DE INGRESO" dataDxfId="68"/>
    <tableColumn id="10" xr3:uid="{6837E4F2-1063-4135-A1CA-9F981C7E3153}" name="CARGO" dataDxfId="67"/>
    <tableColumn id="11" xr3:uid="{93762E5C-BD7A-4C35-9FC5-B91D9955CB7E}" name="SALARIO BASICO" dataDxfId="66"/>
    <tableColumn id="18" xr3:uid="{04E1F06F-BD56-4693-8758-78D31FB4076C}" name="REGIMEN" dataDxfId="65"/>
    <tableColumn id="17" xr3:uid="{FDF30423-A81F-48E5-81B0-342D0FABCA10}" name="TURNO" dataDxfId="64"/>
    <tableColumn id="16" xr3:uid="{182F5DA9-60DB-47BE-921F-8243E6C68D38}" name="LINEA DE NEGOCIO" dataDxfId="63"/>
    <tableColumn id="14" xr3:uid="{F5FF9719-63B6-4A0B-8E4E-175CE17E2AB1}" name="LUGAR DE TRABAJO" dataDxfId="62"/>
    <tableColumn id="19" xr3:uid="{EFB5E090-DD33-4C1B-A7A7-0B23471E1CFA}" name="CECO" dataDxfId="61"/>
    <tableColumn id="12" xr3:uid="{666ACAFF-B14C-479F-B12A-E9DDAC762711}" name="SUB CECO" dataDxfId="6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9D8E0-3FEC-4972-870C-5BD27F38C7E6}">
  <sheetPr codeName="Hoja5">
    <pageSetUpPr fitToPage="1"/>
  </sheetPr>
  <dimension ref="A1:X79"/>
  <sheetViews>
    <sheetView showGridLines="0" view="pageBreakPreview" zoomScale="60" zoomScaleNormal="70" zoomScalePageLayoutView="90" workbookViewId="0">
      <selection activeCell="B7" sqref="B7:D7"/>
    </sheetView>
  </sheetViews>
  <sheetFormatPr baseColWidth="10" defaultColWidth="0" defaultRowHeight="12.75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x14ac:dyDescent="0.25">
      <c r="A1" s="1"/>
      <c r="B1" s="52" t="s">
        <v>14</v>
      </c>
      <c r="C1" s="50"/>
      <c r="D1" s="50"/>
      <c r="E1" s="50"/>
      <c r="F1" s="50"/>
      <c r="G1" s="79"/>
      <c r="H1" s="50"/>
      <c r="I1" s="50"/>
      <c r="J1" s="50"/>
      <c r="K1" s="50"/>
      <c r="L1" s="50"/>
      <c r="M1" s="50"/>
      <c r="N1" s="50"/>
      <c r="O1" s="50"/>
      <c r="P1" s="52" t="str">
        <f>IF($E$8="","",VLOOKUP($E$8,'BD Personal'!$A$6:$R$56,8,FALSE))</f>
        <v/>
      </c>
      <c r="Q1" s="50"/>
      <c r="R1" s="1"/>
      <c r="S1" s="1"/>
      <c r="T1" s="1"/>
      <c r="U1" s="1"/>
      <c r="V1" s="1"/>
    </row>
    <row r="2" spans="1:24" ht="15.75" customHeight="1" x14ac:dyDescent="0.25">
      <c r="A2" s="1"/>
      <c r="B2" s="288"/>
      <c r="C2" s="288"/>
      <c r="D2" s="288"/>
      <c r="E2" s="289" t="s">
        <v>233</v>
      </c>
      <c r="F2" s="289"/>
      <c r="G2" s="289"/>
      <c r="H2" s="289"/>
      <c r="I2" s="289"/>
      <c r="J2" s="289"/>
      <c r="K2" s="289"/>
      <c r="L2" s="289"/>
      <c r="M2" s="289"/>
      <c r="N2" s="289"/>
      <c r="O2" s="289"/>
      <c r="P2" s="289"/>
      <c r="Q2" s="289"/>
      <c r="R2" s="1"/>
      <c r="S2" s="3"/>
      <c r="T2" s="3"/>
      <c r="U2" s="3"/>
      <c r="V2" s="1"/>
    </row>
    <row r="3" spans="1:24" ht="15.75" customHeight="1" x14ac:dyDescent="0.25">
      <c r="A3" s="1"/>
      <c r="B3" s="288"/>
      <c r="C3" s="288"/>
      <c r="D3" s="288"/>
      <c r="E3" s="289"/>
      <c r="F3" s="289"/>
      <c r="G3" s="289"/>
      <c r="H3" s="289"/>
      <c r="I3" s="289"/>
      <c r="J3" s="289"/>
      <c r="K3" s="289"/>
      <c r="L3" s="289"/>
      <c r="M3" s="289"/>
      <c r="N3" s="289"/>
      <c r="O3" s="289"/>
      <c r="P3" s="289"/>
      <c r="Q3" s="289"/>
      <c r="R3" s="1"/>
      <c r="S3" s="4"/>
      <c r="T3" s="1"/>
      <c r="U3" s="1"/>
      <c r="V3" s="1"/>
    </row>
    <row r="4" spans="1:24" ht="15.75" customHeight="1" x14ac:dyDescent="0.25">
      <c r="A4" s="1"/>
      <c r="B4" s="288"/>
      <c r="C4" s="288"/>
      <c r="D4" s="288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1"/>
      <c r="S4" s="4"/>
      <c r="T4" s="1"/>
      <c r="U4" s="1"/>
      <c r="V4" s="1"/>
    </row>
    <row r="5" spans="1:24" ht="15.75" customHeight="1" x14ac:dyDescent="0.25">
      <c r="A5" s="1"/>
      <c r="B5" s="288"/>
      <c r="C5" s="288"/>
      <c r="D5" s="288"/>
      <c r="E5" s="289"/>
      <c r="F5" s="289"/>
      <c r="G5" s="289"/>
      <c r="H5" s="289"/>
      <c r="I5" s="289"/>
      <c r="J5" s="289"/>
      <c r="K5" s="289"/>
      <c r="L5" s="289"/>
      <c r="M5" s="289"/>
      <c r="N5" s="289"/>
      <c r="O5" s="289"/>
      <c r="P5" s="289"/>
      <c r="Q5" s="289"/>
      <c r="R5" s="1"/>
      <c r="S5" s="4"/>
      <c r="T5" s="1"/>
      <c r="U5" s="1"/>
      <c r="V5" s="1"/>
    </row>
    <row r="6" spans="1:24" ht="4.5" customHeight="1" x14ac:dyDescent="0.2">
      <c r="B6" s="112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S6" s="4"/>
    </row>
    <row r="7" spans="1:24" ht="26.1" customHeight="1" x14ac:dyDescent="0.25">
      <c r="B7" s="295" t="s">
        <v>16</v>
      </c>
      <c r="C7" s="296"/>
      <c r="D7" s="296"/>
      <c r="E7" s="279" t="str">
        <f>IF($E$8="","",VLOOKUP($E$8,'BD Personal'!$A$6:$R$56,3,FALSE))&amp;" "&amp;IF($E$8="","",VLOOKUP($E$8,'BD Personal'!$A$6:$R$56,4,FALSE))</f>
        <v xml:space="preserve"> </v>
      </c>
      <c r="F7" s="280"/>
      <c r="G7" s="280"/>
      <c r="H7" s="290"/>
      <c r="I7" s="270" t="s">
        <v>17</v>
      </c>
      <c r="J7" s="270"/>
      <c r="K7" s="279" t="str">
        <f>IF($E$8="","",VLOOKUP($E$8,'BD Personal'!$A$6:$R$56,2,FALSE))</f>
        <v/>
      </c>
      <c r="L7" s="280"/>
      <c r="M7" s="280"/>
      <c r="N7" s="280"/>
      <c r="O7" s="111" t="s">
        <v>18</v>
      </c>
      <c r="P7" s="291" t="str">
        <f ca="1">IF($E$8="","",TODAY()-VLOOKUP($E$8,'BD Personal'!$A$6:$R$56,8,FALSE))</f>
        <v/>
      </c>
      <c r="Q7" s="292"/>
      <c r="S7" s="4"/>
    </row>
    <row r="8" spans="1:24" ht="26.1" customHeight="1" x14ac:dyDescent="0.25">
      <c r="B8" s="261" t="s">
        <v>19</v>
      </c>
      <c r="C8" s="262"/>
      <c r="D8" s="262"/>
      <c r="E8" s="283"/>
      <c r="F8" s="284"/>
      <c r="G8" s="284"/>
      <c r="H8" s="285"/>
      <c r="I8" s="270" t="s">
        <v>20</v>
      </c>
      <c r="J8" s="270"/>
      <c r="K8" s="273" t="str">
        <f>IF($E$8="","",VLOOKUP($E$8,'BD Personal'!$A$6:$R$56,11,FALSE))</f>
        <v/>
      </c>
      <c r="L8" s="264"/>
      <c r="M8" s="264"/>
      <c r="N8" s="264"/>
      <c r="O8" s="80" t="s">
        <v>21</v>
      </c>
      <c r="P8" s="286" t="str">
        <f>IF($E$8="","",VLOOKUP($E$8,'BD Personal'!$A$6:$R$56,10,FALSE))</f>
        <v/>
      </c>
      <c r="Q8" s="287"/>
      <c r="S8" s="4"/>
      <c r="T8" s="6"/>
      <c r="U8" s="278"/>
      <c r="V8" s="278"/>
      <c r="W8" s="278"/>
      <c r="X8" s="2"/>
    </row>
    <row r="9" spans="1:24" ht="26.1" customHeight="1" x14ac:dyDescent="0.2">
      <c r="B9" s="261" t="s">
        <v>22</v>
      </c>
      <c r="C9" s="262"/>
      <c r="D9" s="262"/>
      <c r="E9" s="273" t="str">
        <f>IF($E$8="","",VLOOKUP($E$8,'BD Personal'!$A$6:$R$56,13,FALSE))</f>
        <v/>
      </c>
      <c r="F9" s="264"/>
      <c r="G9" s="264"/>
      <c r="H9" s="281"/>
      <c r="I9" s="270" t="s">
        <v>23</v>
      </c>
      <c r="J9" s="270"/>
      <c r="K9" s="273" t="str">
        <f>IF($E$8="","",VLOOKUP($E$8,'BD Personal'!$A$6:$R$56,14,FALSE))</f>
        <v/>
      </c>
      <c r="L9" s="264"/>
      <c r="M9" s="264"/>
      <c r="N9" s="264"/>
      <c r="O9" s="81" t="s">
        <v>24</v>
      </c>
      <c r="P9" s="271"/>
      <c r="Q9" s="272"/>
      <c r="S9" s="4"/>
      <c r="T9" s="7"/>
      <c r="U9" s="7"/>
      <c r="V9" s="282"/>
      <c r="W9" s="282"/>
      <c r="X9" s="282"/>
    </row>
    <row r="10" spans="1:24" ht="26.1" customHeight="1" x14ac:dyDescent="0.25">
      <c r="B10" s="261" t="s">
        <v>25</v>
      </c>
      <c r="C10" s="262"/>
      <c r="D10" s="262"/>
      <c r="E10" s="267" t="str">
        <f>IF($E$8="","",VLOOKUP($E$8,'BD Personal'!$A$6:$R$56,15,FALSE))</f>
        <v/>
      </c>
      <c r="F10" s="268"/>
      <c r="G10" s="268"/>
      <c r="H10" s="269"/>
      <c r="I10" s="270" t="s">
        <v>26</v>
      </c>
      <c r="J10" s="270"/>
      <c r="K10" s="273" t="str">
        <f>IF($E$8="","",VLOOKUP($E$8,'BD Personal'!$A$6:$R$56,17,FALSE))</f>
        <v/>
      </c>
      <c r="L10" s="264"/>
      <c r="M10" s="264"/>
      <c r="N10" s="264"/>
      <c r="O10" s="80" t="s">
        <v>27</v>
      </c>
      <c r="P10" s="271" t="str">
        <f>IF($E$8="","",VLOOKUP($E$8,'BD Personal'!$A$6:$R$56,18,FALSE))</f>
        <v/>
      </c>
      <c r="Q10" s="272"/>
      <c r="S10" s="4"/>
      <c r="T10" s="8"/>
      <c r="U10" s="263"/>
      <c r="V10" s="263"/>
      <c r="W10" s="263"/>
      <c r="X10" s="2"/>
    </row>
    <row r="11" spans="1:24" ht="26.1" customHeight="1" x14ac:dyDescent="0.2">
      <c r="B11" s="275" t="s">
        <v>28</v>
      </c>
      <c r="C11" s="276"/>
      <c r="D11" s="277"/>
      <c r="E11" s="264" t="str">
        <f>IF($E$8="","",VLOOKUP($E$8,'BD Personal'!$A$6:$R$56,16,FALSE))</f>
        <v/>
      </c>
      <c r="F11" s="264"/>
      <c r="G11" s="264"/>
      <c r="H11" s="264"/>
      <c r="I11" s="265" t="s">
        <v>29</v>
      </c>
      <c r="J11" s="265"/>
      <c r="K11" s="274" t="str">
        <f>Cronograma!B6&amp;" "&amp;Cronograma!E6</f>
        <v>MARZO 2021</v>
      </c>
      <c r="L11" s="274"/>
      <c r="M11" s="274"/>
      <c r="N11" s="274"/>
      <c r="O11" s="82"/>
      <c r="P11" s="83"/>
      <c r="Q11" s="90"/>
      <c r="S11" s="4"/>
      <c r="T11" s="7"/>
      <c r="U11" s="2"/>
      <c r="V11" s="266"/>
      <c r="W11" s="266"/>
      <c r="X11" s="266"/>
    </row>
    <row r="12" spans="1:24" ht="27.75" customHeight="1" x14ac:dyDescent="0.25">
      <c r="A12" s="1"/>
      <c r="B12" s="293" t="s">
        <v>30</v>
      </c>
      <c r="C12" s="251"/>
      <c r="D12" s="251" t="s">
        <v>31</v>
      </c>
      <c r="E12" s="251"/>
      <c r="F12" s="254" t="s">
        <v>2</v>
      </c>
      <c r="G12" s="254" t="s">
        <v>168</v>
      </c>
      <c r="H12" s="254" t="s">
        <v>3</v>
      </c>
      <c r="I12" s="254" t="s">
        <v>4</v>
      </c>
      <c r="J12" s="254" t="s">
        <v>32</v>
      </c>
      <c r="K12" s="254" t="s">
        <v>33</v>
      </c>
      <c r="L12" s="254" t="s">
        <v>34</v>
      </c>
      <c r="M12" s="254" t="s">
        <v>35</v>
      </c>
      <c r="N12" s="254" t="s">
        <v>36</v>
      </c>
      <c r="O12" s="254" t="s">
        <v>5</v>
      </c>
      <c r="P12" s="254" t="s">
        <v>37</v>
      </c>
      <c r="Q12" s="294"/>
      <c r="R12" s="1"/>
      <c r="S12" s="1"/>
      <c r="T12" s="1"/>
      <c r="U12" s="1"/>
      <c r="V12" s="1"/>
    </row>
    <row r="13" spans="1:24" ht="13.5" customHeight="1" x14ac:dyDescent="0.25">
      <c r="A13" s="1"/>
      <c r="B13" s="91" t="s">
        <v>38</v>
      </c>
      <c r="C13" s="84" t="s">
        <v>39</v>
      </c>
      <c r="D13" s="85" t="s">
        <v>40</v>
      </c>
      <c r="E13" s="85" t="s">
        <v>41</v>
      </c>
      <c r="F13" s="254"/>
      <c r="G13" s="254"/>
      <c r="H13" s="254"/>
      <c r="I13" s="254"/>
      <c r="J13" s="254"/>
      <c r="K13" s="254"/>
      <c r="L13" s="254"/>
      <c r="M13" s="254"/>
      <c r="N13" s="254"/>
      <c r="O13" s="254"/>
      <c r="P13" s="254"/>
      <c r="Q13" s="294"/>
      <c r="R13" s="1"/>
      <c r="S13" s="1"/>
      <c r="T13" s="1"/>
      <c r="U13" s="1"/>
      <c r="V13" s="1"/>
    </row>
    <row r="14" spans="1:24" ht="15.95" customHeight="1" x14ac:dyDescent="0.25">
      <c r="A14" s="1"/>
      <c r="B14" s="92">
        <f>Cronograma!F8</f>
        <v>44256</v>
      </c>
      <c r="C14" s="86" t="str">
        <f t="shared" ref="C14:C44" si="0">TEXT(B14, "dddd")</f>
        <v>lunes</v>
      </c>
      <c r="D14" s="87"/>
      <c r="E14" s="87"/>
      <c r="F14" s="88"/>
      <c r="G14" s="88"/>
      <c r="H14" s="89"/>
      <c r="I14" s="89"/>
      <c r="J14" s="89"/>
      <c r="K14" s="89"/>
      <c r="L14" s="89"/>
      <c r="M14" s="89"/>
      <c r="N14" s="89"/>
      <c r="O14" s="89"/>
      <c r="P14" s="255"/>
      <c r="Q14" s="256"/>
      <c r="R14" s="1"/>
      <c r="S14" s="1"/>
      <c r="T14" s="1"/>
      <c r="U14" s="1"/>
      <c r="V14" s="1"/>
    </row>
    <row r="15" spans="1:24" ht="15.95" customHeight="1" x14ac:dyDescent="0.25">
      <c r="A15" s="1"/>
      <c r="B15" s="92">
        <f>B14+1</f>
        <v>44257</v>
      </c>
      <c r="C15" s="86" t="str">
        <f t="shared" si="0"/>
        <v>martes</v>
      </c>
      <c r="D15" s="87"/>
      <c r="E15" s="87"/>
      <c r="F15" s="88"/>
      <c r="G15" s="88"/>
      <c r="H15" s="89"/>
      <c r="I15" s="89"/>
      <c r="J15" s="89"/>
      <c r="K15" s="89"/>
      <c r="L15" s="89"/>
      <c r="M15" s="89"/>
      <c r="N15" s="89"/>
      <c r="O15" s="89"/>
      <c r="P15" s="255"/>
      <c r="Q15" s="256"/>
      <c r="R15" s="1"/>
      <c r="S15" s="1"/>
      <c r="T15" s="1"/>
      <c r="U15" s="1"/>
      <c r="V15" s="1"/>
    </row>
    <row r="16" spans="1:24" ht="15.95" customHeight="1" x14ac:dyDescent="0.25">
      <c r="A16" s="1"/>
      <c r="B16" s="92">
        <f t="shared" ref="B16:B44" si="1">B15+1</f>
        <v>44258</v>
      </c>
      <c r="C16" s="86" t="str">
        <f t="shared" si="0"/>
        <v>miércoles</v>
      </c>
      <c r="D16" s="87"/>
      <c r="E16" s="87"/>
      <c r="F16" s="88"/>
      <c r="G16" s="88"/>
      <c r="H16" s="89"/>
      <c r="I16" s="89"/>
      <c r="J16" s="89"/>
      <c r="K16" s="89"/>
      <c r="L16" s="89"/>
      <c r="M16" s="89"/>
      <c r="N16" s="89"/>
      <c r="O16" s="89"/>
      <c r="P16" s="255"/>
      <c r="Q16" s="256"/>
      <c r="R16" s="1"/>
      <c r="S16" s="1"/>
      <c r="T16" s="1"/>
      <c r="U16" s="1"/>
      <c r="V16" s="1"/>
    </row>
    <row r="17" spans="1:22" ht="15.95" customHeight="1" x14ac:dyDescent="0.25">
      <c r="A17" s="1"/>
      <c r="B17" s="92">
        <f t="shared" si="1"/>
        <v>44259</v>
      </c>
      <c r="C17" s="86" t="str">
        <f t="shared" si="0"/>
        <v>jueves</v>
      </c>
      <c r="D17" s="87"/>
      <c r="E17" s="87"/>
      <c r="F17" s="88"/>
      <c r="G17" s="88"/>
      <c r="H17" s="89"/>
      <c r="I17" s="89"/>
      <c r="J17" s="89"/>
      <c r="K17" s="89"/>
      <c r="L17" s="89"/>
      <c r="M17" s="89"/>
      <c r="N17" s="89"/>
      <c r="O17" s="89"/>
      <c r="P17" s="255"/>
      <c r="Q17" s="256"/>
      <c r="R17" s="1"/>
      <c r="S17" s="1"/>
      <c r="T17" s="1"/>
      <c r="U17" s="1"/>
      <c r="V17" s="1"/>
    </row>
    <row r="18" spans="1:22" ht="15.95" customHeight="1" x14ac:dyDescent="0.25">
      <c r="A18" s="1"/>
      <c r="B18" s="92">
        <f t="shared" si="1"/>
        <v>44260</v>
      </c>
      <c r="C18" s="86" t="str">
        <f t="shared" si="0"/>
        <v>viernes</v>
      </c>
      <c r="D18" s="87"/>
      <c r="E18" s="87"/>
      <c r="F18" s="88"/>
      <c r="G18" s="88"/>
      <c r="H18" s="89"/>
      <c r="I18" s="89"/>
      <c r="J18" s="89"/>
      <c r="K18" s="89"/>
      <c r="L18" s="89"/>
      <c r="M18" s="89"/>
      <c r="N18" s="89"/>
      <c r="O18" s="89"/>
      <c r="P18" s="255"/>
      <c r="Q18" s="256"/>
      <c r="R18" s="1"/>
      <c r="S18" s="1"/>
      <c r="T18" s="1"/>
      <c r="U18" s="1"/>
      <c r="V18" s="1"/>
    </row>
    <row r="19" spans="1:22" ht="15.95" customHeight="1" x14ac:dyDescent="0.25">
      <c r="A19" s="1"/>
      <c r="B19" s="92">
        <f t="shared" si="1"/>
        <v>44261</v>
      </c>
      <c r="C19" s="86" t="str">
        <f t="shared" si="0"/>
        <v>sábado</v>
      </c>
      <c r="D19" s="87"/>
      <c r="E19" s="87"/>
      <c r="F19" s="88"/>
      <c r="G19" s="88"/>
      <c r="H19" s="89"/>
      <c r="I19" s="89"/>
      <c r="J19" s="89"/>
      <c r="K19" s="89"/>
      <c r="L19" s="89"/>
      <c r="M19" s="89"/>
      <c r="N19" s="89"/>
      <c r="O19" s="89"/>
      <c r="P19" s="255"/>
      <c r="Q19" s="256"/>
      <c r="R19" s="1"/>
      <c r="S19" s="1"/>
      <c r="T19" s="1"/>
      <c r="U19" s="1"/>
      <c r="V19" s="1"/>
    </row>
    <row r="20" spans="1:22" ht="15.95" customHeight="1" x14ac:dyDescent="0.25">
      <c r="A20" s="1"/>
      <c r="B20" s="92">
        <f t="shared" si="1"/>
        <v>44262</v>
      </c>
      <c r="C20" s="86" t="str">
        <f t="shared" si="0"/>
        <v>domingo</v>
      </c>
      <c r="D20" s="87"/>
      <c r="E20" s="87"/>
      <c r="F20" s="88"/>
      <c r="G20" s="88"/>
      <c r="H20" s="89"/>
      <c r="I20" s="89"/>
      <c r="J20" s="89"/>
      <c r="K20" s="89"/>
      <c r="L20" s="89"/>
      <c r="M20" s="89"/>
      <c r="N20" s="89"/>
      <c r="O20" s="89"/>
      <c r="P20" s="255"/>
      <c r="Q20" s="256"/>
      <c r="R20" s="1"/>
      <c r="S20" s="1"/>
      <c r="T20" s="1"/>
      <c r="U20" s="1"/>
      <c r="V20" s="1"/>
    </row>
    <row r="21" spans="1:22" ht="15.95" customHeight="1" x14ac:dyDescent="0.25">
      <c r="A21" s="1"/>
      <c r="B21" s="92">
        <f t="shared" si="1"/>
        <v>44263</v>
      </c>
      <c r="C21" s="86" t="str">
        <f t="shared" si="0"/>
        <v>lunes</v>
      </c>
      <c r="D21" s="87"/>
      <c r="E21" s="87"/>
      <c r="F21" s="88"/>
      <c r="G21" s="88"/>
      <c r="H21" s="89"/>
      <c r="I21" s="89"/>
      <c r="J21" s="89"/>
      <c r="K21" s="89"/>
      <c r="L21" s="89"/>
      <c r="M21" s="89"/>
      <c r="N21" s="89"/>
      <c r="O21" s="89"/>
      <c r="P21" s="255"/>
      <c r="Q21" s="256"/>
      <c r="R21" s="1"/>
      <c r="S21" s="1"/>
      <c r="T21" s="1"/>
      <c r="U21" s="1"/>
      <c r="V21" s="1"/>
    </row>
    <row r="22" spans="1:22" ht="15.95" customHeight="1" x14ac:dyDescent="0.25">
      <c r="A22" s="1"/>
      <c r="B22" s="92">
        <f t="shared" si="1"/>
        <v>44264</v>
      </c>
      <c r="C22" s="86" t="str">
        <f t="shared" si="0"/>
        <v>martes</v>
      </c>
      <c r="D22" s="87"/>
      <c r="E22" s="87"/>
      <c r="F22" s="88"/>
      <c r="G22" s="88"/>
      <c r="H22" s="89"/>
      <c r="I22" s="89"/>
      <c r="J22" s="89"/>
      <c r="K22" s="89"/>
      <c r="L22" s="89"/>
      <c r="M22" s="89"/>
      <c r="N22" s="89"/>
      <c r="O22" s="89"/>
      <c r="P22" s="255"/>
      <c r="Q22" s="256"/>
      <c r="R22" s="1"/>
      <c r="S22" s="1"/>
      <c r="T22" s="1"/>
      <c r="U22" s="1"/>
      <c r="V22" s="1"/>
    </row>
    <row r="23" spans="1:22" ht="15.95" customHeight="1" x14ac:dyDescent="0.25">
      <c r="A23" s="1"/>
      <c r="B23" s="92">
        <f t="shared" si="1"/>
        <v>44265</v>
      </c>
      <c r="C23" s="86" t="str">
        <f t="shared" si="0"/>
        <v>miércoles</v>
      </c>
      <c r="D23" s="87"/>
      <c r="E23" s="87"/>
      <c r="F23" s="88"/>
      <c r="G23" s="88"/>
      <c r="H23" s="89"/>
      <c r="I23" s="89"/>
      <c r="J23" s="89"/>
      <c r="K23" s="89"/>
      <c r="L23" s="89"/>
      <c r="M23" s="89"/>
      <c r="N23" s="89"/>
      <c r="O23" s="89"/>
      <c r="P23" s="255"/>
      <c r="Q23" s="256"/>
      <c r="R23" s="1"/>
      <c r="S23" s="1"/>
      <c r="T23" s="1"/>
      <c r="U23" s="1"/>
      <c r="V23" s="1"/>
    </row>
    <row r="24" spans="1:22" ht="15.95" customHeight="1" x14ac:dyDescent="0.25">
      <c r="A24" s="1"/>
      <c r="B24" s="92">
        <f t="shared" si="1"/>
        <v>44266</v>
      </c>
      <c r="C24" s="86" t="str">
        <f t="shared" si="0"/>
        <v>jueves</v>
      </c>
      <c r="D24" s="87"/>
      <c r="E24" s="87"/>
      <c r="F24" s="88"/>
      <c r="G24" s="88"/>
      <c r="H24" s="89"/>
      <c r="I24" s="89"/>
      <c r="J24" s="89"/>
      <c r="K24" s="89"/>
      <c r="L24" s="89"/>
      <c r="M24" s="89"/>
      <c r="N24" s="89"/>
      <c r="O24" s="89"/>
      <c r="P24" s="255"/>
      <c r="Q24" s="256"/>
      <c r="R24" s="1"/>
      <c r="S24" s="1"/>
      <c r="T24" s="1"/>
      <c r="U24" s="1"/>
      <c r="V24" s="1"/>
    </row>
    <row r="25" spans="1:22" ht="15.95" customHeight="1" x14ac:dyDescent="0.25">
      <c r="A25" s="1"/>
      <c r="B25" s="92">
        <f t="shared" si="1"/>
        <v>44267</v>
      </c>
      <c r="C25" s="86" t="str">
        <f t="shared" si="0"/>
        <v>viernes</v>
      </c>
      <c r="D25" s="87"/>
      <c r="E25" s="87"/>
      <c r="F25" s="88"/>
      <c r="G25" s="88"/>
      <c r="H25" s="89"/>
      <c r="I25" s="89"/>
      <c r="J25" s="89"/>
      <c r="K25" s="89"/>
      <c r="L25" s="89"/>
      <c r="M25" s="89"/>
      <c r="N25" s="89"/>
      <c r="O25" s="89"/>
      <c r="P25" s="255"/>
      <c r="Q25" s="256"/>
      <c r="R25" s="1"/>
      <c r="S25" s="1"/>
      <c r="T25" s="1"/>
      <c r="U25" s="1"/>
      <c r="V25" s="1"/>
    </row>
    <row r="26" spans="1:22" ht="15.95" customHeight="1" x14ac:dyDescent="0.25">
      <c r="A26" s="1"/>
      <c r="B26" s="92">
        <f t="shared" si="1"/>
        <v>44268</v>
      </c>
      <c r="C26" s="86" t="str">
        <f t="shared" si="0"/>
        <v>sábado</v>
      </c>
      <c r="D26" s="87"/>
      <c r="E26" s="87"/>
      <c r="F26" s="88"/>
      <c r="G26" s="88"/>
      <c r="H26" s="89"/>
      <c r="I26" s="89"/>
      <c r="J26" s="89"/>
      <c r="K26" s="89"/>
      <c r="L26" s="89"/>
      <c r="M26" s="89"/>
      <c r="N26" s="89"/>
      <c r="O26" s="89"/>
      <c r="P26" s="255"/>
      <c r="Q26" s="256"/>
      <c r="R26" s="1"/>
      <c r="S26" s="1"/>
      <c r="T26" s="1"/>
      <c r="U26" s="1"/>
      <c r="V26" s="1"/>
    </row>
    <row r="27" spans="1:22" ht="15.95" customHeight="1" x14ac:dyDescent="0.25">
      <c r="A27" s="1"/>
      <c r="B27" s="92">
        <f t="shared" si="1"/>
        <v>44269</v>
      </c>
      <c r="C27" s="86" t="str">
        <f t="shared" si="0"/>
        <v>domingo</v>
      </c>
      <c r="D27" s="87"/>
      <c r="E27" s="87"/>
      <c r="F27" s="88"/>
      <c r="G27" s="88"/>
      <c r="H27" s="89"/>
      <c r="I27" s="89"/>
      <c r="J27" s="89"/>
      <c r="K27" s="89"/>
      <c r="L27" s="89"/>
      <c r="M27" s="89"/>
      <c r="N27" s="89"/>
      <c r="O27" s="89"/>
      <c r="P27" s="255"/>
      <c r="Q27" s="256"/>
      <c r="R27" s="1"/>
      <c r="S27" s="1"/>
      <c r="T27" s="1"/>
      <c r="U27" s="1"/>
      <c r="V27" s="1"/>
    </row>
    <row r="28" spans="1:22" ht="15.95" customHeight="1" x14ac:dyDescent="0.25">
      <c r="A28" s="1"/>
      <c r="B28" s="92">
        <f t="shared" si="1"/>
        <v>44270</v>
      </c>
      <c r="C28" s="86" t="str">
        <f t="shared" si="0"/>
        <v>lunes</v>
      </c>
      <c r="D28" s="87"/>
      <c r="E28" s="87"/>
      <c r="F28" s="88"/>
      <c r="G28" s="88"/>
      <c r="H28" s="89"/>
      <c r="I28" s="89"/>
      <c r="J28" s="89"/>
      <c r="K28" s="89"/>
      <c r="L28" s="89"/>
      <c r="M28" s="89"/>
      <c r="N28" s="89"/>
      <c r="O28" s="89"/>
      <c r="P28" s="255"/>
      <c r="Q28" s="256"/>
      <c r="R28" s="1"/>
      <c r="S28" s="1"/>
      <c r="T28" s="1"/>
      <c r="U28" s="1"/>
      <c r="V28" s="1"/>
    </row>
    <row r="29" spans="1:22" ht="15.95" customHeight="1" x14ac:dyDescent="0.25">
      <c r="A29" s="1"/>
      <c r="B29" s="92">
        <f t="shared" si="1"/>
        <v>44271</v>
      </c>
      <c r="C29" s="86" t="str">
        <f t="shared" si="0"/>
        <v>martes</v>
      </c>
      <c r="D29" s="87"/>
      <c r="E29" s="87"/>
      <c r="F29" s="88"/>
      <c r="G29" s="88"/>
      <c r="H29" s="89"/>
      <c r="I29" s="89"/>
      <c r="J29" s="89"/>
      <c r="K29" s="89"/>
      <c r="L29" s="89"/>
      <c r="M29" s="89"/>
      <c r="N29" s="89"/>
      <c r="O29" s="89"/>
      <c r="P29" s="255"/>
      <c r="Q29" s="256"/>
      <c r="R29" s="1"/>
      <c r="S29" s="1"/>
      <c r="T29" s="1"/>
      <c r="U29" s="1"/>
      <c r="V29" s="1"/>
    </row>
    <row r="30" spans="1:22" ht="15.95" customHeight="1" x14ac:dyDescent="0.25">
      <c r="A30" s="1"/>
      <c r="B30" s="92">
        <f t="shared" si="1"/>
        <v>44272</v>
      </c>
      <c r="C30" s="86" t="str">
        <f t="shared" si="0"/>
        <v>miércoles</v>
      </c>
      <c r="D30" s="87"/>
      <c r="E30" s="87"/>
      <c r="F30" s="88"/>
      <c r="G30" s="88"/>
      <c r="H30" s="89"/>
      <c r="I30" s="89"/>
      <c r="J30" s="89"/>
      <c r="K30" s="89"/>
      <c r="L30" s="89"/>
      <c r="M30" s="89"/>
      <c r="N30" s="89"/>
      <c r="O30" s="89"/>
      <c r="P30" s="255"/>
      <c r="Q30" s="256"/>
      <c r="R30" s="1"/>
      <c r="S30" s="1"/>
      <c r="T30" s="1"/>
      <c r="U30" s="1"/>
      <c r="V30" s="1"/>
    </row>
    <row r="31" spans="1:22" ht="15.95" customHeight="1" x14ac:dyDescent="0.25">
      <c r="A31" s="1"/>
      <c r="B31" s="92">
        <f t="shared" si="1"/>
        <v>44273</v>
      </c>
      <c r="C31" s="86" t="str">
        <f t="shared" si="0"/>
        <v>jueves</v>
      </c>
      <c r="D31" s="87"/>
      <c r="E31" s="87"/>
      <c r="F31" s="88"/>
      <c r="G31" s="88"/>
      <c r="H31" s="89"/>
      <c r="I31" s="89"/>
      <c r="J31" s="89"/>
      <c r="K31" s="89"/>
      <c r="L31" s="89"/>
      <c r="M31" s="89"/>
      <c r="N31" s="89"/>
      <c r="O31" s="89"/>
      <c r="P31" s="255"/>
      <c r="Q31" s="256"/>
      <c r="R31" s="1"/>
      <c r="S31" s="1"/>
      <c r="T31" s="1"/>
      <c r="U31" s="1"/>
      <c r="V31" s="1"/>
    </row>
    <row r="32" spans="1:22" ht="15.95" customHeight="1" x14ac:dyDescent="0.25">
      <c r="A32" s="1"/>
      <c r="B32" s="92">
        <f t="shared" si="1"/>
        <v>44274</v>
      </c>
      <c r="C32" s="86" t="str">
        <f t="shared" si="0"/>
        <v>viernes</v>
      </c>
      <c r="D32" s="87"/>
      <c r="E32" s="87"/>
      <c r="F32" s="88"/>
      <c r="G32" s="88"/>
      <c r="H32" s="89"/>
      <c r="I32" s="89"/>
      <c r="J32" s="89"/>
      <c r="K32" s="89"/>
      <c r="L32" s="89"/>
      <c r="M32" s="89"/>
      <c r="N32" s="89"/>
      <c r="O32" s="89"/>
      <c r="P32" s="255"/>
      <c r="Q32" s="256"/>
      <c r="R32" s="1"/>
      <c r="S32" s="1"/>
      <c r="T32" s="1"/>
      <c r="U32" s="1"/>
      <c r="V32" s="1"/>
    </row>
    <row r="33" spans="1:22" ht="15.95" customHeight="1" x14ac:dyDescent="0.25">
      <c r="A33" s="1"/>
      <c r="B33" s="92">
        <f t="shared" si="1"/>
        <v>44275</v>
      </c>
      <c r="C33" s="86" t="str">
        <f t="shared" si="0"/>
        <v>sábado</v>
      </c>
      <c r="D33" s="87"/>
      <c r="E33" s="87"/>
      <c r="F33" s="88"/>
      <c r="G33" s="88"/>
      <c r="H33" s="89"/>
      <c r="I33" s="89"/>
      <c r="J33" s="89"/>
      <c r="K33" s="89"/>
      <c r="L33" s="89"/>
      <c r="M33" s="89"/>
      <c r="N33" s="89"/>
      <c r="O33" s="89"/>
      <c r="P33" s="255"/>
      <c r="Q33" s="256"/>
      <c r="R33" s="1"/>
      <c r="S33" s="1"/>
      <c r="T33" s="1"/>
      <c r="U33" s="1"/>
      <c r="V33" s="1"/>
    </row>
    <row r="34" spans="1:22" ht="15.95" customHeight="1" x14ac:dyDescent="0.25">
      <c r="A34" s="1"/>
      <c r="B34" s="92">
        <f t="shared" si="1"/>
        <v>44276</v>
      </c>
      <c r="C34" s="86" t="str">
        <f t="shared" si="0"/>
        <v>domingo</v>
      </c>
      <c r="D34" s="87"/>
      <c r="E34" s="87"/>
      <c r="F34" s="88"/>
      <c r="G34" s="88"/>
      <c r="H34" s="89"/>
      <c r="I34" s="89"/>
      <c r="J34" s="89"/>
      <c r="K34" s="89"/>
      <c r="L34" s="89"/>
      <c r="M34" s="89"/>
      <c r="N34" s="89"/>
      <c r="O34" s="89"/>
      <c r="P34" s="255"/>
      <c r="Q34" s="256"/>
      <c r="R34" s="1"/>
      <c r="S34" s="1"/>
      <c r="T34" s="1"/>
      <c r="U34" s="1"/>
      <c r="V34" s="1"/>
    </row>
    <row r="35" spans="1:22" ht="15.95" customHeight="1" x14ac:dyDescent="0.25">
      <c r="A35" s="1"/>
      <c r="B35" s="92">
        <f t="shared" si="1"/>
        <v>44277</v>
      </c>
      <c r="C35" s="86" t="str">
        <f t="shared" si="0"/>
        <v>lunes</v>
      </c>
      <c r="D35" s="87"/>
      <c r="E35" s="87"/>
      <c r="F35" s="88"/>
      <c r="G35" s="88"/>
      <c r="H35" s="89"/>
      <c r="I35" s="89"/>
      <c r="J35" s="89"/>
      <c r="K35" s="89"/>
      <c r="L35" s="89"/>
      <c r="M35" s="89"/>
      <c r="N35" s="89"/>
      <c r="O35" s="89"/>
      <c r="P35" s="255"/>
      <c r="Q35" s="256"/>
      <c r="R35" s="1"/>
      <c r="S35" s="1"/>
      <c r="T35" s="1"/>
      <c r="U35" s="1"/>
      <c r="V35" s="1"/>
    </row>
    <row r="36" spans="1:22" ht="15.95" customHeight="1" x14ac:dyDescent="0.25">
      <c r="A36" s="1"/>
      <c r="B36" s="92">
        <f t="shared" si="1"/>
        <v>44278</v>
      </c>
      <c r="C36" s="86" t="str">
        <f t="shared" si="0"/>
        <v>martes</v>
      </c>
      <c r="D36" s="87"/>
      <c r="E36" s="87"/>
      <c r="F36" s="88"/>
      <c r="G36" s="88"/>
      <c r="H36" s="89"/>
      <c r="I36" s="89"/>
      <c r="J36" s="89"/>
      <c r="K36" s="89"/>
      <c r="L36" s="89"/>
      <c r="M36" s="89"/>
      <c r="N36" s="89"/>
      <c r="O36" s="89"/>
      <c r="P36" s="255"/>
      <c r="Q36" s="256"/>
      <c r="R36" s="1"/>
      <c r="S36" s="1"/>
      <c r="T36" s="1"/>
      <c r="U36" s="1"/>
      <c r="V36" s="1"/>
    </row>
    <row r="37" spans="1:22" ht="15.95" customHeight="1" x14ac:dyDescent="0.25">
      <c r="A37" s="1"/>
      <c r="B37" s="92">
        <f t="shared" si="1"/>
        <v>44279</v>
      </c>
      <c r="C37" s="86" t="str">
        <f t="shared" si="0"/>
        <v>miércoles</v>
      </c>
      <c r="D37" s="87"/>
      <c r="E37" s="87"/>
      <c r="F37" s="88"/>
      <c r="G37" s="88"/>
      <c r="H37" s="89"/>
      <c r="I37" s="89"/>
      <c r="J37" s="89"/>
      <c r="K37" s="89"/>
      <c r="L37" s="89"/>
      <c r="M37" s="89"/>
      <c r="N37" s="89"/>
      <c r="O37" s="89"/>
      <c r="P37" s="255"/>
      <c r="Q37" s="256"/>
      <c r="R37" s="1"/>
      <c r="S37" s="1"/>
      <c r="T37" s="1"/>
      <c r="U37" s="1"/>
      <c r="V37" s="1"/>
    </row>
    <row r="38" spans="1:22" ht="15.95" customHeight="1" x14ac:dyDescent="0.25">
      <c r="A38" s="1"/>
      <c r="B38" s="92">
        <f t="shared" si="1"/>
        <v>44280</v>
      </c>
      <c r="C38" s="86" t="str">
        <f t="shared" si="0"/>
        <v>jueves</v>
      </c>
      <c r="D38" s="87"/>
      <c r="E38" s="87"/>
      <c r="F38" s="88"/>
      <c r="G38" s="88"/>
      <c r="H38" s="89"/>
      <c r="I38" s="89"/>
      <c r="J38" s="89"/>
      <c r="K38" s="89"/>
      <c r="L38" s="89"/>
      <c r="M38" s="89"/>
      <c r="N38" s="89"/>
      <c r="O38" s="89"/>
      <c r="P38" s="255"/>
      <c r="Q38" s="256"/>
      <c r="R38" s="1"/>
      <c r="S38" s="1"/>
      <c r="T38" s="1"/>
      <c r="U38" s="1"/>
      <c r="V38" s="1"/>
    </row>
    <row r="39" spans="1:22" ht="15.95" customHeight="1" x14ac:dyDescent="0.25">
      <c r="A39" s="1"/>
      <c r="B39" s="92">
        <f t="shared" si="1"/>
        <v>44281</v>
      </c>
      <c r="C39" s="86" t="str">
        <f t="shared" si="0"/>
        <v>viernes</v>
      </c>
      <c r="D39" s="87"/>
      <c r="E39" s="87"/>
      <c r="F39" s="88"/>
      <c r="G39" s="88"/>
      <c r="H39" s="89"/>
      <c r="I39" s="89"/>
      <c r="J39" s="89"/>
      <c r="K39" s="89"/>
      <c r="L39" s="89"/>
      <c r="M39" s="89"/>
      <c r="N39" s="89"/>
      <c r="O39" s="89"/>
      <c r="P39" s="255"/>
      <c r="Q39" s="256"/>
      <c r="R39" s="1"/>
      <c r="S39" s="1"/>
      <c r="T39" s="1"/>
      <c r="U39" s="1"/>
      <c r="V39" s="1"/>
    </row>
    <row r="40" spans="1:22" ht="15.95" customHeight="1" x14ac:dyDescent="0.25">
      <c r="A40" s="1"/>
      <c r="B40" s="92">
        <f t="shared" si="1"/>
        <v>44282</v>
      </c>
      <c r="C40" s="86" t="str">
        <f t="shared" si="0"/>
        <v>sábado</v>
      </c>
      <c r="D40" s="87"/>
      <c r="E40" s="87"/>
      <c r="F40" s="88"/>
      <c r="G40" s="88"/>
      <c r="H40" s="89"/>
      <c r="I40" s="89"/>
      <c r="J40" s="89"/>
      <c r="K40" s="89"/>
      <c r="L40" s="89"/>
      <c r="M40" s="89"/>
      <c r="N40" s="89"/>
      <c r="O40" s="89"/>
      <c r="P40" s="255"/>
      <c r="Q40" s="256"/>
      <c r="R40" s="1"/>
      <c r="S40" s="1"/>
      <c r="T40" s="1"/>
      <c r="U40" s="1"/>
      <c r="V40" s="1"/>
    </row>
    <row r="41" spans="1:22" ht="15.95" customHeight="1" x14ac:dyDescent="0.25">
      <c r="A41" s="1"/>
      <c r="B41" s="92">
        <f t="shared" si="1"/>
        <v>44283</v>
      </c>
      <c r="C41" s="86" t="str">
        <f t="shared" si="0"/>
        <v>domingo</v>
      </c>
      <c r="D41" s="87"/>
      <c r="E41" s="87"/>
      <c r="F41" s="88"/>
      <c r="G41" s="88"/>
      <c r="H41" s="89"/>
      <c r="I41" s="89"/>
      <c r="J41" s="89"/>
      <c r="K41" s="89"/>
      <c r="L41" s="89"/>
      <c r="M41" s="89"/>
      <c r="N41" s="89"/>
      <c r="O41" s="89"/>
      <c r="P41" s="255"/>
      <c r="Q41" s="256"/>
      <c r="R41" s="1"/>
      <c r="S41" s="1"/>
      <c r="T41" s="1"/>
      <c r="U41" s="1"/>
      <c r="V41" s="1"/>
    </row>
    <row r="42" spans="1:22" ht="15.95" customHeight="1" x14ac:dyDescent="0.25">
      <c r="A42" s="1"/>
      <c r="B42" s="92">
        <f t="shared" si="1"/>
        <v>44284</v>
      </c>
      <c r="C42" s="86" t="str">
        <f t="shared" si="0"/>
        <v>lunes</v>
      </c>
      <c r="D42" s="87"/>
      <c r="E42" s="87"/>
      <c r="F42" s="88"/>
      <c r="G42" s="88"/>
      <c r="H42" s="89"/>
      <c r="I42" s="89"/>
      <c r="J42" s="89"/>
      <c r="K42" s="89"/>
      <c r="L42" s="89"/>
      <c r="M42" s="89"/>
      <c r="N42" s="89"/>
      <c r="O42" s="89"/>
      <c r="P42" s="255"/>
      <c r="Q42" s="256"/>
      <c r="R42" s="1"/>
      <c r="S42" s="1"/>
      <c r="T42" s="1"/>
      <c r="U42" s="1"/>
      <c r="V42" s="1"/>
    </row>
    <row r="43" spans="1:22" ht="15.95" customHeight="1" x14ac:dyDescent="0.25">
      <c r="A43" s="1"/>
      <c r="B43" s="92">
        <f t="shared" si="1"/>
        <v>44285</v>
      </c>
      <c r="C43" s="86" t="str">
        <f t="shared" si="0"/>
        <v>martes</v>
      </c>
      <c r="D43" s="87"/>
      <c r="E43" s="87"/>
      <c r="F43" s="88"/>
      <c r="G43" s="88"/>
      <c r="H43" s="89"/>
      <c r="I43" s="89"/>
      <c r="J43" s="89"/>
      <c r="K43" s="89"/>
      <c r="L43" s="89"/>
      <c r="M43" s="89"/>
      <c r="N43" s="89"/>
      <c r="O43" s="89"/>
      <c r="P43" s="255"/>
      <c r="Q43" s="256"/>
      <c r="R43" s="1"/>
      <c r="S43" s="1"/>
      <c r="T43" s="1"/>
      <c r="U43" s="1"/>
      <c r="V43" s="1"/>
    </row>
    <row r="44" spans="1:22" ht="15.95" customHeight="1" x14ac:dyDescent="0.25">
      <c r="A44" s="1"/>
      <c r="B44" s="93">
        <f t="shared" si="1"/>
        <v>44286</v>
      </c>
      <c r="C44" s="94" t="str">
        <f t="shared" si="0"/>
        <v>miércoles</v>
      </c>
      <c r="D44" s="95"/>
      <c r="E44" s="95"/>
      <c r="F44" s="96"/>
      <c r="G44" s="96"/>
      <c r="H44" s="97"/>
      <c r="I44" s="97"/>
      <c r="J44" s="97"/>
      <c r="K44" s="97"/>
      <c r="L44" s="97"/>
      <c r="M44" s="97"/>
      <c r="N44" s="97"/>
      <c r="O44" s="97"/>
      <c r="P44" s="257"/>
      <c r="Q44" s="258"/>
      <c r="R44" s="1"/>
      <c r="S44" s="1"/>
      <c r="T44" s="1"/>
      <c r="U44" s="1"/>
      <c r="V44" s="1"/>
    </row>
    <row r="45" spans="1:22" s="9" customFormat="1" ht="27.75" customHeight="1" x14ac:dyDescent="0.25">
      <c r="B45" s="259" t="s">
        <v>42</v>
      </c>
      <c r="C45" s="259"/>
      <c r="D45" s="259"/>
      <c r="E45" s="259"/>
      <c r="F45" s="259"/>
      <c r="G45" s="259"/>
      <c r="H45" s="98">
        <f>SUM(H14:H44)</f>
        <v>0</v>
      </c>
      <c r="I45" s="98">
        <f t="shared" ref="I45:O45" si="2">SUM(I14:I44)</f>
        <v>0</v>
      </c>
      <c r="J45" s="98">
        <f t="shared" si="2"/>
        <v>0</v>
      </c>
      <c r="K45" s="98">
        <f t="shared" si="2"/>
        <v>0</v>
      </c>
      <c r="L45" s="98">
        <f>SUM(L14:L44)</f>
        <v>0</v>
      </c>
      <c r="M45" s="98">
        <f t="shared" si="2"/>
        <v>0</v>
      </c>
      <c r="N45" s="98">
        <f t="shared" si="2"/>
        <v>0</v>
      </c>
      <c r="O45" s="98">
        <f t="shared" si="2"/>
        <v>0</v>
      </c>
      <c r="P45" s="99"/>
      <c r="Q45" s="99"/>
    </row>
    <row r="46" spans="1:22" ht="6.75" customHeight="1" x14ac:dyDescent="0.25"/>
    <row r="47" spans="1:22" ht="29.25" customHeight="1" x14ac:dyDescent="0.25">
      <c r="B47" s="260" t="s">
        <v>43</v>
      </c>
      <c r="C47" s="260"/>
      <c r="D47" s="260"/>
      <c r="E47" s="260"/>
      <c r="F47" s="260"/>
      <c r="G47" s="260"/>
      <c r="H47" s="260"/>
      <c r="I47" s="260"/>
      <c r="J47" s="260"/>
      <c r="K47" s="260"/>
      <c r="L47" s="260"/>
      <c r="M47" s="260"/>
      <c r="N47" s="260"/>
      <c r="O47" s="260"/>
      <c r="P47" s="260"/>
      <c r="Q47" s="260"/>
    </row>
    <row r="48" spans="1:22" ht="25.5" customHeight="1" x14ac:dyDescent="0.25">
      <c r="A48" s="1"/>
      <c r="B48" s="251" t="s">
        <v>30</v>
      </c>
      <c r="C48" s="251"/>
      <c r="D48" s="251" t="s">
        <v>31</v>
      </c>
      <c r="E48" s="251"/>
      <c r="F48" s="254" t="s">
        <v>2</v>
      </c>
      <c r="G48" s="254" t="s">
        <v>168</v>
      </c>
      <c r="H48" s="254" t="s">
        <v>3</v>
      </c>
      <c r="I48" s="254" t="s">
        <v>4</v>
      </c>
      <c r="J48" s="254" t="s">
        <v>32</v>
      </c>
      <c r="K48" s="254" t="s">
        <v>33</v>
      </c>
      <c r="L48" s="254" t="s">
        <v>34</v>
      </c>
      <c r="M48" s="254" t="s">
        <v>35</v>
      </c>
      <c r="N48" s="254" t="s">
        <v>36</v>
      </c>
      <c r="O48" s="254" t="s">
        <v>5</v>
      </c>
      <c r="P48" s="254" t="s">
        <v>37</v>
      </c>
      <c r="Q48" s="254"/>
      <c r="R48" s="1"/>
      <c r="S48" s="1"/>
      <c r="T48" s="1"/>
      <c r="U48" s="1"/>
      <c r="V48" s="1"/>
    </row>
    <row r="49" spans="1:22" ht="25.5" customHeight="1" x14ac:dyDescent="0.25">
      <c r="A49" s="1"/>
      <c r="B49" s="84" t="s">
        <v>38</v>
      </c>
      <c r="C49" s="84" t="s">
        <v>39</v>
      </c>
      <c r="D49" s="85" t="s">
        <v>40</v>
      </c>
      <c r="E49" s="85" t="s">
        <v>41</v>
      </c>
      <c r="F49" s="254"/>
      <c r="G49" s="254"/>
      <c r="H49" s="254"/>
      <c r="I49" s="254"/>
      <c r="J49" s="254"/>
      <c r="K49" s="254"/>
      <c r="L49" s="254"/>
      <c r="M49" s="254"/>
      <c r="N49" s="254"/>
      <c r="O49" s="254"/>
      <c r="P49" s="254"/>
      <c r="Q49" s="254"/>
      <c r="R49" s="1"/>
      <c r="S49" s="1"/>
      <c r="T49" s="1"/>
      <c r="U49" s="1"/>
      <c r="V49" s="1"/>
    </row>
    <row r="50" spans="1:22" ht="15" customHeight="1" x14ac:dyDescent="0.25">
      <c r="A50" s="1"/>
      <c r="B50" s="100"/>
      <c r="C50" s="101"/>
      <c r="D50" s="102"/>
      <c r="E50" s="102"/>
      <c r="F50" s="103"/>
      <c r="G50" s="103"/>
      <c r="H50" s="104"/>
      <c r="I50" s="104"/>
      <c r="J50" s="104"/>
      <c r="K50" s="104"/>
      <c r="L50" s="104"/>
      <c r="M50" s="104"/>
      <c r="N50" s="104"/>
      <c r="O50" s="104"/>
      <c r="P50" s="253"/>
      <c r="Q50" s="253"/>
      <c r="R50" s="1"/>
      <c r="S50" s="1"/>
      <c r="T50" s="1"/>
      <c r="U50" s="1"/>
      <c r="V50" s="1"/>
    </row>
    <row r="51" spans="1:22" ht="15" customHeight="1" x14ac:dyDescent="0.25">
      <c r="A51" s="1"/>
      <c r="B51" s="100"/>
      <c r="C51" s="101"/>
      <c r="D51" s="102"/>
      <c r="E51" s="102"/>
      <c r="F51" s="103"/>
      <c r="G51" s="103"/>
      <c r="H51" s="104"/>
      <c r="I51" s="104"/>
      <c r="J51" s="104"/>
      <c r="K51" s="104"/>
      <c r="L51" s="104"/>
      <c r="M51" s="104"/>
      <c r="N51" s="104"/>
      <c r="O51" s="104"/>
      <c r="P51" s="253"/>
      <c r="Q51" s="253"/>
      <c r="R51" s="1"/>
      <c r="S51" s="1"/>
      <c r="T51" s="1"/>
      <c r="U51" s="1"/>
      <c r="V51" s="1"/>
    </row>
    <row r="52" spans="1:22" ht="15" customHeight="1" x14ac:dyDescent="0.25">
      <c r="A52" s="1"/>
      <c r="B52" s="100"/>
      <c r="C52" s="101"/>
      <c r="D52" s="102"/>
      <c r="E52" s="102"/>
      <c r="F52" s="103"/>
      <c r="G52" s="103"/>
      <c r="H52" s="104"/>
      <c r="I52" s="104"/>
      <c r="J52" s="104"/>
      <c r="K52" s="104"/>
      <c r="L52" s="104"/>
      <c r="M52" s="104"/>
      <c r="N52" s="104"/>
      <c r="O52" s="104"/>
      <c r="P52" s="253"/>
      <c r="Q52" s="253"/>
      <c r="R52" s="1"/>
      <c r="S52" s="1"/>
      <c r="T52" s="1"/>
      <c r="U52" s="1"/>
      <c r="V52" s="1"/>
    </row>
    <row r="53" spans="1:22" ht="15" customHeight="1" x14ac:dyDescent="0.25">
      <c r="A53" s="1"/>
      <c r="B53" s="100"/>
      <c r="C53" s="101"/>
      <c r="D53" s="102"/>
      <c r="E53" s="102"/>
      <c r="F53" s="103"/>
      <c r="G53" s="103"/>
      <c r="H53" s="104"/>
      <c r="I53" s="104"/>
      <c r="J53" s="104"/>
      <c r="K53" s="104"/>
      <c r="L53" s="104"/>
      <c r="M53" s="104"/>
      <c r="N53" s="104"/>
      <c r="O53" s="104"/>
      <c r="P53" s="253"/>
      <c r="Q53" s="253"/>
      <c r="R53" s="1"/>
      <c r="S53" s="1"/>
      <c r="T53" s="1"/>
      <c r="U53" s="1"/>
      <c r="V53" s="1"/>
    </row>
    <row r="54" spans="1:22" ht="15" customHeight="1" x14ac:dyDescent="0.25">
      <c r="A54" s="1"/>
      <c r="B54" s="100"/>
      <c r="C54" s="101"/>
      <c r="D54" s="102"/>
      <c r="E54" s="102"/>
      <c r="F54" s="103"/>
      <c r="G54" s="103"/>
      <c r="H54" s="104"/>
      <c r="I54" s="104"/>
      <c r="J54" s="104"/>
      <c r="K54" s="104"/>
      <c r="L54" s="104"/>
      <c r="M54" s="104"/>
      <c r="N54" s="104"/>
      <c r="O54" s="104"/>
      <c r="P54" s="253"/>
      <c r="Q54" s="253"/>
      <c r="R54" s="1"/>
      <c r="S54" s="1"/>
      <c r="T54" s="1"/>
      <c r="U54" s="1"/>
      <c r="V54" s="1"/>
    </row>
    <row r="55" spans="1:22" ht="15" customHeight="1" x14ac:dyDescent="0.25"/>
    <row r="56" spans="1:22" s="9" customFormat="1" ht="27.75" customHeight="1" x14ac:dyDescent="0.25">
      <c r="B56" s="248" t="s">
        <v>12</v>
      </c>
      <c r="C56" s="248"/>
      <c r="D56" s="248"/>
      <c r="E56" s="248"/>
      <c r="F56" s="248"/>
      <c r="G56" s="248"/>
      <c r="H56" s="105">
        <f>+H45+H50+H51+H52+H53+H54</f>
        <v>0</v>
      </c>
      <c r="I56" s="105">
        <f t="shared" ref="I56:O56" si="3">+I45+I50+I51+I52+I53+I54</f>
        <v>0</v>
      </c>
      <c r="J56" s="105">
        <f t="shared" si="3"/>
        <v>0</v>
      </c>
      <c r="K56" s="105">
        <f t="shared" si="3"/>
        <v>0</v>
      </c>
      <c r="L56" s="105">
        <f t="shared" si="3"/>
        <v>0</v>
      </c>
      <c r="M56" s="105">
        <f t="shared" si="3"/>
        <v>0</v>
      </c>
      <c r="N56" s="105">
        <f t="shared" si="3"/>
        <v>0</v>
      </c>
      <c r="O56" s="105">
        <f t="shared" si="3"/>
        <v>0</v>
      </c>
    </row>
    <row r="57" spans="1:22" ht="15" customHeight="1" x14ac:dyDescent="0.25"/>
    <row r="58" spans="1:22" ht="20.25" customHeight="1" x14ac:dyDescent="0.25">
      <c r="B58" s="249" t="s">
        <v>44</v>
      </c>
      <c r="C58" s="249"/>
      <c r="D58" s="249"/>
      <c r="E58" s="249"/>
      <c r="F58" s="249"/>
      <c r="H58" s="250" t="s">
        <v>45</v>
      </c>
      <c r="I58" s="250"/>
      <c r="J58" s="250"/>
      <c r="K58" s="250"/>
      <c r="L58" s="250"/>
      <c r="M58" s="250"/>
      <c r="N58" s="250"/>
      <c r="O58" s="250"/>
      <c r="P58" s="250"/>
      <c r="Q58" s="250"/>
      <c r="R58" s="5"/>
      <c r="S58" s="5"/>
      <c r="U58" s="1"/>
      <c r="V58" s="1"/>
    </row>
    <row r="59" spans="1:22" s="10" customFormat="1" ht="22.5" customHeight="1" x14ac:dyDescent="0.25">
      <c r="B59" s="251" t="s">
        <v>46</v>
      </c>
      <c r="C59" s="251"/>
      <c r="D59" s="84" t="s">
        <v>47</v>
      </c>
      <c r="E59" s="84" t="s">
        <v>48</v>
      </c>
      <c r="F59" s="84" t="s">
        <v>49</v>
      </c>
      <c r="H59" s="250"/>
      <c r="I59" s="250"/>
      <c r="J59" s="250"/>
      <c r="K59" s="250"/>
      <c r="L59" s="250"/>
      <c r="M59" s="250"/>
      <c r="N59" s="250"/>
      <c r="O59" s="250"/>
      <c r="P59" s="250"/>
      <c r="Q59" s="250"/>
    </row>
    <row r="60" spans="1:22" ht="17.25" customHeight="1" x14ac:dyDescent="0.25">
      <c r="A60" s="1"/>
      <c r="B60" s="244" t="str">
        <f>+H12</f>
        <v xml:space="preserve"> EXT. DIURNA 1.25</v>
      </c>
      <c r="C60" s="244"/>
      <c r="D60" s="106">
        <v>1.25</v>
      </c>
      <c r="E60" s="107">
        <f>+$H$56</f>
        <v>0</v>
      </c>
      <c r="F60" s="108" t="str">
        <f>IF(E60=0,"",D60*E60*(VLOOKUP($E$8,'BD Personal'!$A$6:$R$56,12,FALSE)/240))</f>
        <v/>
      </c>
      <c r="G60" s="1"/>
      <c r="H60" s="252"/>
      <c r="I60" s="252"/>
      <c r="J60" s="252"/>
      <c r="K60" s="252"/>
      <c r="L60" s="252"/>
      <c r="M60" s="252"/>
      <c r="N60" s="252"/>
      <c r="O60" s="252"/>
      <c r="P60" s="252"/>
      <c r="Q60" s="252"/>
      <c r="R60" s="1"/>
      <c r="S60" s="1"/>
      <c r="T60" s="1"/>
      <c r="U60" s="1"/>
      <c r="V60" s="1"/>
    </row>
    <row r="61" spans="1:22" ht="17.25" customHeight="1" x14ac:dyDescent="0.25">
      <c r="A61" s="1"/>
      <c r="B61" s="244" t="str">
        <f>+I12</f>
        <v>EXT. NOC. ORD. 1.75</v>
      </c>
      <c r="C61" s="244"/>
      <c r="D61" s="106">
        <v>1.75</v>
      </c>
      <c r="E61" s="109">
        <f>+$I$56</f>
        <v>0</v>
      </c>
      <c r="F61" s="108" t="str">
        <f>IF(E61=0,"",D61*E61*(VLOOKUP($E$8,'BD Personal'!$A$6:$R$56,12,FALSE)/240))</f>
        <v/>
      </c>
      <c r="G61" s="1"/>
      <c r="H61" s="252"/>
      <c r="I61" s="252"/>
      <c r="J61" s="252"/>
      <c r="K61" s="252"/>
      <c r="L61" s="252"/>
      <c r="M61" s="252"/>
      <c r="N61" s="252"/>
      <c r="O61" s="252"/>
      <c r="P61" s="252"/>
      <c r="Q61" s="252"/>
      <c r="R61" s="1"/>
      <c r="S61" s="1"/>
      <c r="T61" s="1"/>
      <c r="U61" s="1"/>
      <c r="V61" s="1"/>
    </row>
    <row r="62" spans="1:22" ht="17.25" customHeight="1" x14ac:dyDescent="0.25">
      <c r="A62" s="1"/>
      <c r="B62" s="244" t="str">
        <f>+J12</f>
        <v>EXTRA DOM./FES. DIU.2.00</v>
      </c>
      <c r="C62" s="244"/>
      <c r="D62" s="106">
        <v>2</v>
      </c>
      <c r="E62" s="109">
        <f>+$J$56</f>
        <v>0</v>
      </c>
      <c r="F62" s="108" t="str">
        <f>IF(E62=0,"",D62*E62*(VLOOKUP($E$8,'BD Personal'!$A$6:$R$56,12,FALSE)/240))</f>
        <v/>
      </c>
      <c r="G62" s="1"/>
      <c r="H62" s="252"/>
      <c r="I62" s="252"/>
      <c r="J62" s="252"/>
      <c r="K62" s="252"/>
      <c r="L62" s="252"/>
      <c r="M62" s="252"/>
      <c r="N62" s="252"/>
      <c r="O62" s="252"/>
      <c r="P62" s="252"/>
      <c r="Q62" s="252"/>
      <c r="R62" s="1"/>
      <c r="S62" s="1"/>
      <c r="T62" s="1"/>
      <c r="U62" s="1"/>
      <c r="V62" s="1"/>
    </row>
    <row r="63" spans="1:22" ht="17.25" customHeight="1" x14ac:dyDescent="0.25">
      <c r="A63" s="1"/>
      <c r="B63" s="244" t="str">
        <f>+K12</f>
        <v>EXTRA DOM./FES.  NOC. 2.50</v>
      </c>
      <c r="C63" s="244"/>
      <c r="D63" s="106">
        <v>2.5</v>
      </c>
      <c r="E63" s="109">
        <f>+$K$56</f>
        <v>0</v>
      </c>
      <c r="F63" s="108" t="str">
        <f>IF(E63=0,"",D63*E63*(VLOOKUP($E$8,'BD Personal'!$A$6:$R$56,12,FALSE)/240))</f>
        <v/>
      </c>
      <c r="G63" s="1"/>
      <c r="H63" s="252"/>
      <c r="I63" s="252"/>
      <c r="J63" s="252"/>
      <c r="K63" s="252"/>
      <c r="L63" s="252"/>
      <c r="M63" s="252"/>
      <c r="N63" s="252"/>
      <c r="O63" s="252"/>
      <c r="P63" s="252"/>
      <c r="Q63" s="252"/>
      <c r="R63" s="1"/>
      <c r="S63" s="1"/>
      <c r="T63" s="1"/>
      <c r="U63" s="1"/>
      <c r="V63" s="1"/>
    </row>
    <row r="64" spans="1:22" ht="17.25" customHeight="1" x14ac:dyDescent="0.25">
      <c r="A64" s="1"/>
      <c r="B64" s="244" t="str">
        <f>+L12</f>
        <v>REC. NOCT ORD.              0.35</v>
      </c>
      <c r="C64" s="244"/>
      <c r="D64" s="106">
        <v>0.35</v>
      </c>
      <c r="E64" s="109">
        <f>+$L$56</f>
        <v>0</v>
      </c>
      <c r="F64" s="108" t="str">
        <f>IF(E64=0,"",D64*E64*(VLOOKUP($E$8,'BD Personal'!$A$6:$R$56,12,FALSE)/240))</f>
        <v/>
      </c>
      <c r="G64" s="1"/>
      <c r="H64" s="252"/>
      <c r="I64" s="252"/>
      <c r="J64" s="252"/>
      <c r="K64" s="252"/>
      <c r="L64" s="252"/>
      <c r="M64" s="252"/>
      <c r="N64" s="252"/>
      <c r="O64" s="252"/>
      <c r="P64" s="252"/>
      <c r="Q64" s="252"/>
      <c r="R64" s="1"/>
      <c r="S64" s="1"/>
      <c r="T64" s="1"/>
      <c r="U64" s="1"/>
      <c r="V64" s="1"/>
    </row>
    <row r="65" spans="1:22" ht="17.25" customHeight="1" x14ac:dyDescent="0.25">
      <c r="A65" s="1"/>
      <c r="B65" s="244" t="str">
        <f>+M12</f>
        <v xml:space="preserve">REC, DOM / FESTIVA DIU 1.75 </v>
      </c>
      <c r="C65" s="244"/>
      <c r="D65" s="106">
        <v>1.75</v>
      </c>
      <c r="E65" s="109">
        <f>+$M$56</f>
        <v>0</v>
      </c>
      <c r="F65" s="108" t="str">
        <f>IF(E65=0,"",D65*E65*(VLOOKUP($E$8,'BD Personal'!$A$6:$R$56,12,FALSE)/240))</f>
        <v/>
      </c>
      <c r="G65" s="1"/>
      <c r="H65" s="252"/>
      <c r="I65" s="252"/>
      <c r="J65" s="252"/>
      <c r="K65" s="252"/>
      <c r="L65" s="252"/>
      <c r="M65" s="252"/>
      <c r="N65" s="252"/>
      <c r="O65" s="252"/>
      <c r="P65" s="252"/>
      <c r="Q65" s="252"/>
      <c r="R65" s="1"/>
      <c r="S65" s="1"/>
      <c r="T65" s="1"/>
      <c r="U65" s="1"/>
      <c r="V65" s="1"/>
    </row>
    <row r="66" spans="1:22" ht="17.25" customHeight="1" x14ac:dyDescent="0.25">
      <c r="A66" s="1"/>
      <c r="B66" s="244" t="str">
        <f>+N12</f>
        <v>REC. DOM. / FES. NOC.  2.10</v>
      </c>
      <c r="C66" s="244"/>
      <c r="D66" s="106">
        <v>2.1</v>
      </c>
      <c r="E66" s="109">
        <f>+$N$56</f>
        <v>0</v>
      </c>
      <c r="F66" s="108" t="str">
        <f>IF(E66=0,"",D66*E66*(VLOOKUP($E$8,'BD Personal'!$A$6:$R$56,12,FALSE)/240))</f>
        <v/>
      </c>
      <c r="G66" s="1"/>
      <c r="H66" s="252"/>
      <c r="I66" s="252"/>
      <c r="J66" s="252"/>
      <c r="K66" s="252"/>
      <c r="L66" s="252"/>
      <c r="M66" s="252"/>
      <c r="N66" s="252"/>
      <c r="O66" s="252"/>
      <c r="P66" s="252"/>
      <c r="Q66" s="252"/>
      <c r="R66" s="1"/>
      <c r="S66" s="1"/>
      <c r="T66" s="1"/>
      <c r="U66" s="1"/>
      <c r="V66" s="1"/>
    </row>
    <row r="67" spans="1:22" ht="17.25" customHeight="1" x14ac:dyDescent="0.25">
      <c r="A67" s="1"/>
      <c r="B67" s="244" t="str">
        <f>+O12</f>
        <v>COMPENSATORIOS</v>
      </c>
      <c r="C67" s="244"/>
      <c r="D67" s="110" t="s">
        <v>50</v>
      </c>
      <c r="E67" s="109">
        <f>+$O$56</f>
        <v>0</v>
      </c>
      <c r="F67" s="108" t="str">
        <f>IF(E67=0,"",E67*(VLOOKUP($E$8,'BD Personal'!$A$6:$R$56,12,FALSE)/30))</f>
        <v/>
      </c>
      <c r="G67" s="1"/>
      <c r="H67" s="252"/>
      <c r="I67" s="252"/>
      <c r="J67" s="252"/>
      <c r="K67" s="252"/>
      <c r="L67" s="252"/>
      <c r="M67" s="252"/>
      <c r="N67" s="252"/>
      <c r="O67" s="252"/>
      <c r="P67" s="252"/>
      <c r="Q67" s="252"/>
      <c r="R67" s="1"/>
      <c r="S67" s="1"/>
      <c r="T67" s="1"/>
      <c r="U67" s="1"/>
      <c r="V67" s="1"/>
    </row>
    <row r="68" spans="1:22" ht="13.5" customHeight="1" x14ac:dyDescent="0.25">
      <c r="A68" s="1"/>
      <c r="B68" s="50"/>
      <c r="C68" s="50"/>
      <c r="D68" s="50"/>
      <c r="E68" s="50"/>
      <c r="F68" s="51"/>
      <c r="G68" s="1"/>
      <c r="H68" s="252"/>
      <c r="I68" s="252"/>
      <c r="J68" s="252"/>
      <c r="K68" s="252"/>
      <c r="L68" s="252"/>
      <c r="M68" s="252"/>
      <c r="N68" s="252"/>
      <c r="O68" s="252"/>
      <c r="P68" s="252"/>
      <c r="Q68" s="252"/>
      <c r="R68" s="1"/>
      <c r="S68" s="1"/>
      <c r="T68" s="1"/>
      <c r="U68" s="1"/>
      <c r="V68" s="1"/>
    </row>
    <row r="69" spans="1:22" ht="18" customHeight="1" x14ac:dyDescent="0.25">
      <c r="A69" s="1"/>
      <c r="B69" s="245" t="s">
        <v>51</v>
      </c>
      <c r="C69" s="245"/>
      <c r="D69" s="245"/>
      <c r="E69" s="245"/>
      <c r="F69" s="78">
        <f>SUM(F60:F67)</f>
        <v>0</v>
      </c>
      <c r="G69" s="1"/>
      <c r="H69" s="252"/>
      <c r="I69" s="252"/>
      <c r="J69" s="252"/>
      <c r="K69" s="252"/>
      <c r="L69" s="252"/>
      <c r="M69" s="252"/>
      <c r="N69" s="252"/>
      <c r="O69" s="252"/>
      <c r="P69" s="252"/>
      <c r="Q69" s="252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1"/>
      <c r="D74" s="11"/>
      <c r="E74" s="11"/>
      <c r="F74" s="11"/>
      <c r="G74" s="11"/>
      <c r="H74" s="11"/>
      <c r="I74" s="11"/>
    </row>
    <row r="75" spans="1:22" x14ac:dyDescent="0.25"/>
    <row r="76" spans="1:22" ht="13.5" thickBot="1" x14ac:dyDescent="0.3">
      <c r="C76" s="246"/>
      <c r="D76" s="246"/>
      <c r="E76" s="246"/>
      <c r="F76" s="246"/>
      <c r="G76" s="246"/>
      <c r="H76" s="246"/>
      <c r="I76" s="246"/>
      <c r="L76" s="247"/>
      <c r="M76" s="247"/>
      <c r="N76" s="247"/>
      <c r="O76" s="247"/>
      <c r="P76" s="247"/>
    </row>
    <row r="77" spans="1:22" ht="30.75" customHeight="1" thickTop="1" x14ac:dyDescent="0.25">
      <c r="C77" s="243" t="s">
        <v>52</v>
      </c>
      <c r="D77" s="243"/>
      <c r="E77" s="243"/>
      <c r="F77" s="243"/>
      <c r="G77" s="243"/>
      <c r="H77" s="243"/>
      <c r="I77" s="243"/>
      <c r="J77" s="12"/>
      <c r="K77" s="12"/>
      <c r="L77" s="243" t="s">
        <v>53</v>
      </c>
      <c r="M77" s="243"/>
      <c r="N77" s="243"/>
      <c r="O77" s="243"/>
      <c r="P77" s="243"/>
    </row>
    <row r="78" spans="1:22" x14ac:dyDescent="0.25"/>
    <row r="79" spans="1:22" x14ac:dyDescent="0.25"/>
  </sheetData>
  <sheetProtection formatCells="0" formatColumns="0" formatRows="0" insertColumns="0" insertRows="0" insertHyperlinks="0" deleteColumns="0" deleteRows="0" sort="0" autoFilter="0" pivotTables="0"/>
  <mergeCells count="121">
    <mergeCell ref="H67:Q67"/>
    <mergeCell ref="H68:Q68"/>
    <mergeCell ref="H69:Q69"/>
    <mergeCell ref="B2:D5"/>
    <mergeCell ref="E2:Q5"/>
    <mergeCell ref="E7:H7"/>
    <mergeCell ref="I7:J7"/>
    <mergeCell ref="P7:Q7"/>
    <mergeCell ref="B12:C12"/>
    <mergeCell ref="D12:E12"/>
    <mergeCell ref="F12:F13"/>
    <mergeCell ref="G12:G13"/>
    <mergeCell ref="H12:H13"/>
    <mergeCell ref="I12:I13"/>
    <mergeCell ref="P12:Q13"/>
    <mergeCell ref="P14:Q14"/>
    <mergeCell ref="P15:Q15"/>
    <mergeCell ref="P16:Q16"/>
    <mergeCell ref="P17:Q17"/>
    <mergeCell ref="P18:Q18"/>
    <mergeCell ref="J12:J13"/>
    <mergeCell ref="K12:K13"/>
    <mergeCell ref="B7:D7"/>
    <mergeCell ref="B8:D8"/>
    <mergeCell ref="U8:W8"/>
    <mergeCell ref="K7:N7"/>
    <mergeCell ref="E9:H9"/>
    <mergeCell ref="I9:J9"/>
    <mergeCell ref="P9:Q9"/>
    <mergeCell ref="V9:X9"/>
    <mergeCell ref="E8:H8"/>
    <mergeCell ref="I8:J8"/>
    <mergeCell ref="P8:Q8"/>
    <mergeCell ref="K8:N8"/>
    <mergeCell ref="K9:N9"/>
    <mergeCell ref="B9:D9"/>
    <mergeCell ref="U10:W10"/>
    <mergeCell ref="E11:H11"/>
    <mergeCell ref="I11:J11"/>
    <mergeCell ref="V11:X11"/>
    <mergeCell ref="E10:H10"/>
    <mergeCell ref="I10:J10"/>
    <mergeCell ref="P10:Q10"/>
    <mergeCell ref="K10:N10"/>
    <mergeCell ref="K11:N11"/>
    <mergeCell ref="B10:D10"/>
    <mergeCell ref="B11:D11"/>
    <mergeCell ref="L12:L13"/>
    <mergeCell ref="M12:M13"/>
    <mergeCell ref="N12:N13"/>
    <mergeCell ref="O12:O13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48:Q49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C77:I77"/>
    <mergeCell ref="L77:P77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B61:C61"/>
    <mergeCell ref="B62:C62"/>
    <mergeCell ref="B63:C63"/>
    <mergeCell ref="B64:C64"/>
    <mergeCell ref="H60:Q60"/>
    <mergeCell ref="H61:Q61"/>
    <mergeCell ref="H62:Q62"/>
    <mergeCell ref="H63:Q63"/>
    <mergeCell ref="H64:Q64"/>
    <mergeCell ref="H65:Q65"/>
    <mergeCell ref="H66:Q66"/>
  </mergeCells>
  <conditionalFormatting sqref="B14:B44">
    <cfRule type="expression" dxfId="110" priority="4">
      <formula>WEEKDAY(B14,2)=7</formula>
    </cfRule>
  </conditionalFormatting>
  <conditionalFormatting sqref="C14:C44">
    <cfRule type="expression" dxfId="109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ignoredErrors>
    <ignoredError sqref="C14 C15:C44 B14:B44" unlocked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E-0000-0100-000002000000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00000000-000E-0000-0100-000001000000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1C235-599D-4617-B570-8631C8185D9C}">
  <sheetPr codeName="Hoja6">
    <pageSetUpPr fitToPage="1"/>
  </sheetPr>
  <dimension ref="A1:Z79"/>
  <sheetViews>
    <sheetView showGridLines="0" view="pageBreakPreview" zoomScale="70" zoomScaleNormal="70" zoomScaleSheetLayoutView="70" zoomScalePageLayoutView="90" workbookViewId="0">
      <selection activeCell="F60" sqref="F60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4" width="17.140625" style="2" customWidth="1"/>
    <col min="5" max="5" width="17.28515625" style="2" customWidth="1"/>
    <col min="6" max="6" width="19.28515625" style="2" customWidth="1"/>
    <col min="7" max="8" width="14.28515625" style="2" customWidth="1"/>
    <col min="9" max="9" width="14.7109375" style="2" customWidth="1"/>
    <col min="10" max="10" width="13.140625" style="2" customWidth="1"/>
    <col min="11" max="11" width="12.85546875" style="2" customWidth="1"/>
    <col min="12" max="12" width="13.5703125" style="2" customWidth="1"/>
    <col min="13" max="13" width="13.42578125" style="2" customWidth="1"/>
    <col min="14" max="14" width="15.28515625" style="2" customWidth="1"/>
    <col min="15" max="15" width="15.140625" style="2" customWidth="1"/>
    <col min="16" max="17" width="23" style="2" customWidth="1"/>
    <col min="18" max="18" width="30.28515625" style="2" customWidth="1"/>
    <col min="19" max="19" width="40.5703125" style="2" customWidth="1"/>
    <col min="20" max="20" width="5.5703125" style="2" customWidth="1"/>
    <col min="21" max="21" width="4.85546875" style="2" customWidth="1"/>
    <col min="22" max="22" width="19.28515625" style="5" hidden="1" customWidth="1"/>
    <col min="23" max="24" width="0" style="5" hidden="1" customWidth="1"/>
    <col min="25" max="26" width="0" style="1" hidden="1" customWidth="1"/>
    <col min="27" max="16384" width="11.42578125" style="1" hidden="1"/>
  </cols>
  <sheetData>
    <row r="1" spans="1:26" ht="23.25" customHeight="1" x14ac:dyDescent="0.25">
      <c r="A1" s="1"/>
      <c r="B1" s="52" t="s">
        <v>14</v>
      </c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2" t="str">
        <f>IF($E$8="","",VLOOKUP($E$8,'BD Personal'!$A$6:$R$56,8,FALSE))</f>
        <v/>
      </c>
      <c r="S1" s="50"/>
      <c r="T1" s="1"/>
      <c r="U1" s="1"/>
      <c r="V1" s="1"/>
      <c r="W1" s="1"/>
      <c r="X1" s="1"/>
    </row>
    <row r="2" spans="1:26" ht="15.75" customHeight="1" x14ac:dyDescent="0.25">
      <c r="A2" s="1"/>
      <c r="B2" s="310"/>
      <c r="C2" s="310"/>
      <c r="D2" s="310"/>
      <c r="E2" s="310"/>
      <c r="F2" s="311" t="s">
        <v>233</v>
      </c>
      <c r="G2" s="311"/>
      <c r="H2" s="311"/>
      <c r="I2" s="311"/>
      <c r="J2" s="311"/>
      <c r="K2" s="311"/>
      <c r="L2" s="311"/>
      <c r="M2" s="311"/>
      <c r="N2" s="311"/>
      <c r="O2" s="311"/>
      <c r="P2" s="311"/>
      <c r="Q2" s="311"/>
      <c r="R2" s="311"/>
      <c r="S2" s="311"/>
      <c r="T2" s="1"/>
      <c r="U2" s="3"/>
      <c r="V2" s="3"/>
      <c r="W2" s="3"/>
      <c r="X2" s="1"/>
    </row>
    <row r="3" spans="1:26" ht="15.75" customHeight="1" x14ac:dyDescent="0.25">
      <c r="A3" s="1"/>
      <c r="B3" s="310"/>
      <c r="C3" s="310"/>
      <c r="D3" s="310"/>
      <c r="E3" s="310"/>
      <c r="F3" s="311"/>
      <c r="G3" s="311"/>
      <c r="H3" s="311"/>
      <c r="I3" s="311"/>
      <c r="J3" s="311"/>
      <c r="K3" s="311"/>
      <c r="L3" s="311"/>
      <c r="M3" s="311"/>
      <c r="N3" s="311"/>
      <c r="O3" s="311"/>
      <c r="P3" s="311"/>
      <c r="Q3" s="311"/>
      <c r="R3" s="311"/>
      <c r="S3" s="311"/>
      <c r="T3" s="1"/>
      <c r="U3" s="4"/>
      <c r="V3" s="1"/>
      <c r="W3" s="1"/>
      <c r="X3" s="1"/>
    </row>
    <row r="4" spans="1:26" ht="15.75" customHeight="1" x14ac:dyDescent="0.25">
      <c r="A4" s="1"/>
      <c r="B4" s="310"/>
      <c r="C4" s="310"/>
      <c r="D4" s="310"/>
      <c r="E4" s="310"/>
      <c r="F4" s="311"/>
      <c r="G4" s="311"/>
      <c r="H4" s="311"/>
      <c r="I4" s="311"/>
      <c r="J4" s="311"/>
      <c r="K4" s="311"/>
      <c r="L4" s="311"/>
      <c r="M4" s="311"/>
      <c r="N4" s="311"/>
      <c r="O4" s="311"/>
      <c r="P4" s="311"/>
      <c r="Q4" s="311"/>
      <c r="R4" s="311"/>
      <c r="S4" s="311"/>
      <c r="T4" s="1"/>
      <c r="U4" s="4"/>
      <c r="V4" s="1"/>
      <c r="W4" s="1"/>
      <c r="X4" s="1"/>
    </row>
    <row r="5" spans="1:26" ht="15.75" customHeight="1" x14ac:dyDescent="0.25">
      <c r="A5" s="1"/>
      <c r="B5" s="310"/>
      <c r="C5" s="310"/>
      <c r="D5" s="310"/>
      <c r="E5" s="310"/>
      <c r="F5" s="311"/>
      <c r="G5" s="311"/>
      <c r="H5" s="311"/>
      <c r="I5" s="311"/>
      <c r="J5" s="311"/>
      <c r="K5" s="311"/>
      <c r="L5" s="311"/>
      <c r="M5" s="311"/>
      <c r="N5" s="311"/>
      <c r="O5" s="311"/>
      <c r="P5" s="311"/>
      <c r="Q5" s="311"/>
      <c r="R5" s="311"/>
      <c r="S5" s="311"/>
      <c r="T5" s="1"/>
      <c r="U5" s="4"/>
      <c r="V5" s="1"/>
      <c r="W5" s="1"/>
      <c r="X5" s="1"/>
    </row>
    <row r="6" spans="1:26" ht="4.5" customHeight="1" x14ac:dyDescent="0.2">
      <c r="B6" s="216"/>
      <c r="C6" s="218"/>
      <c r="D6" s="218"/>
      <c r="E6" s="218"/>
      <c r="F6" s="218"/>
      <c r="G6" s="218"/>
      <c r="H6" s="218"/>
      <c r="I6" s="218"/>
      <c r="J6" s="218"/>
      <c r="K6" s="218"/>
      <c r="L6" s="218"/>
      <c r="M6" s="218"/>
      <c r="N6" s="218"/>
      <c r="O6" s="218"/>
      <c r="P6" s="218"/>
      <c r="Q6" s="218"/>
      <c r="R6" s="218"/>
      <c r="S6" s="217"/>
      <c r="U6" s="4"/>
    </row>
    <row r="7" spans="1:26" ht="26.1" customHeight="1" x14ac:dyDescent="0.25">
      <c r="B7" s="215"/>
      <c r="C7" s="297" t="s">
        <v>16</v>
      </c>
      <c r="D7" s="298"/>
      <c r="E7" s="279" t="str">
        <f>IF($E$8="","",VLOOKUP($E$8,'BD Personal'!$A$6:$R$56,3,FALSE))&amp;" "&amp;IF($E$8="","",VLOOKUP($E$8,'BD Personal'!$A$6:$R$56,4,FALSE))</f>
        <v xml:space="preserve"> </v>
      </c>
      <c r="F7" s="280"/>
      <c r="G7" s="280"/>
      <c r="H7" s="280"/>
      <c r="I7" s="290"/>
      <c r="J7" s="297" t="s">
        <v>17</v>
      </c>
      <c r="K7" s="298"/>
      <c r="L7" s="279" t="str">
        <f>IF($E$8="","",VLOOKUP($E$8,'BD Personal'!$A$6:$R$56,2,FALSE))</f>
        <v/>
      </c>
      <c r="M7" s="280"/>
      <c r="N7" s="280"/>
      <c r="O7" s="290"/>
      <c r="P7" s="193" t="s">
        <v>18</v>
      </c>
      <c r="Q7" s="214"/>
      <c r="R7" s="299" t="str">
        <f ca="1">IF($E$8="","",TODAY()-VLOOKUP($E$8,'BD Personal'!$A$6:$R$56,8,FALSE))</f>
        <v/>
      </c>
      <c r="S7" s="291"/>
      <c r="U7" s="4"/>
    </row>
    <row r="8" spans="1:26" ht="26.1" customHeight="1" x14ac:dyDescent="0.25">
      <c r="B8" s="215"/>
      <c r="C8" s="297" t="s">
        <v>19</v>
      </c>
      <c r="D8" s="298"/>
      <c r="E8" s="283"/>
      <c r="F8" s="284"/>
      <c r="G8" s="284"/>
      <c r="H8" s="284"/>
      <c r="I8" s="285"/>
      <c r="J8" s="297" t="s">
        <v>20</v>
      </c>
      <c r="K8" s="298"/>
      <c r="L8" s="273" t="str">
        <f>IF($E$8="","",VLOOKUP($E$8,'BD Personal'!$A$6:$R$56,11,FALSE))</f>
        <v/>
      </c>
      <c r="M8" s="264"/>
      <c r="N8" s="264"/>
      <c r="O8" s="281"/>
      <c r="P8" s="207" t="s">
        <v>21</v>
      </c>
      <c r="Q8" s="213"/>
      <c r="R8" s="301" t="str">
        <f>IF($E$8="","",VLOOKUP($E$8,'BD Personal'!$A$6:$R$56,10,FALSE))</f>
        <v/>
      </c>
      <c r="S8" s="286"/>
      <c r="U8" s="4"/>
      <c r="V8" s="6"/>
      <c r="W8" s="278"/>
      <c r="X8" s="278"/>
      <c r="Y8" s="278"/>
      <c r="Z8" s="2"/>
    </row>
    <row r="9" spans="1:26" ht="26.1" customHeight="1" x14ac:dyDescent="0.2">
      <c r="B9" s="215"/>
      <c r="C9" s="297" t="s">
        <v>22</v>
      </c>
      <c r="D9" s="298"/>
      <c r="E9" s="273" t="str">
        <f>IF($E$8="","",VLOOKUP($E$8,'BD Personal'!$A$6:$R$56,13,FALSE))</f>
        <v/>
      </c>
      <c r="F9" s="264"/>
      <c r="G9" s="264"/>
      <c r="H9" s="264"/>
      <c r="I9" s="281"/>
      <c r="J9" s="297" t="s">
        <v>23</v>
      </c>
      <c r="K9" s="298"/>
      <c r="L9" s="273" t="str">
        <f>IF($E$8="","",VLOOKUP($E$8,'BD Personal'!$A$6:$R$56,14,FALSE))</f>
        <v/>
      </c>
      <c r="M9" s="264"/>
      <c r="N9" s="264"/>
      <c r="O9" s="281"/>
      <c r="P9" s="194" t="s">
        <v>24</v>
      </c>
      <c r="Q9" s="212"/>
      <c r="R9" s="300"/>
      <c r="S9" s="271"/>
      <c r="U9" s="4"/>
      <c r="V9" s="7"/>
      <c r="W9" s="7"/>
      <c r="X9" s="282"/>
      <c r="Y9" s="282"/>
      <c r="Z9" s="282"/>
    </row>
    <row r="10" spans="1:26" ht="26.1" customHeight="1" x14ac:dyDescent="0.25">
      <c r="B10" s="215"/>
      <c r="C10" s="297" t="s">
        <v>25</v>
      </c>
      <c r="D10" s="298"/>
      <c r="E10" s="267" t="str">
        <f>IF($E$8="","",VLOOKUP($E$8,'BD Personal'!$A$6:$R$56,15,FALSE))</f>
        <v/>
      </c>
      <c r="F10" s="268"/>
      <c r="G10" s="268"/>
      <c r="H10" s="268"/>
      <c r="I10" s="269"/>
      <c r="J10" s="297" t="s">
        <v>26</v>
      </c>
      <c r="K10" s="298"/>
      <c r="L10" s="273" t="str">
        <f>IF($E$8="","",VLOOKUP($E$8,'BD Personal'!$A$6:$R$56,17,FALSE))</f>
        <v/>
      </c>
      <c r="M10" s="264"/>
      <c r="N10" s="264"/>
      <c r="O10" s="281"/>
      <c r="P10" s="193" t="s">
        <v>27</v>
      </c>
      <c r="Q10" s="211"/>
      <c r="R10" s="300" t="str">
        <f>IF($E$8="","",VLOOKUP($E$8,'BD Personal'!$A$6:$R$56,18,FALSE))</f>
        <v/>
      </c>
      <c r="S10" s="271"/>
      <c r="U10" s="4"/>
      <c r="V10" s="8"/>
      <c r="W10" s="263"/>
      <c r="X10" s="263"/>
      <c r="Y10" s="263"/>
      <c r="Z10" s="2"/>
    </row>
    <row r="11" spans="1:26" ht="26.1" customHeight="1" x14ac:dyDescent="0.2">
      <c r="B11" s="205"/>
      <c r="C11" s="302" t="s">
        <v>28</v>
      </c>
      <c r="D11" s="303"/>
      <c r="E11" s="273" t="str">
        <f>IF($E$8="","",VLOOKUP($E$8,'BD Personal'!$A$6:$R$56,16,FALSE))</f>
        <v/>
      </c>
      <c r="F11" s="264"/>
      <c r="G11" s="264"/>
      <c r="H11" s="264"/>
      <c r="I11" s="281"/>
      <c r="J11" s="304" t="s">
        <v>29</v>
      </c>
      <c r="K11" s="305"/>
      <c r="L11" s="306" t="str">
        <f>Cronograma!B6&amp;" "&amp;Cronograma!E6</f>
        <v>MARZO 2021</v>
      </c>
      <c r="M11" s="274"/>
      <c r="N11" s="307"/>
      <c r="O11" s="206"/>
      <c r="P11" s="208"/>
      <c r="Q11" s="209"/>
      <c r="R11" s="210"/>
      <c r="S11" s="198"/>
      <c r="U11" s="4"/>
      <c r="V11" s="7"/>
      <c r="W11" s="2"/>
      <c r="X11" s="266"/>
      <c r="Y11" s="266"/>
      <c r="Z11" s="266"/>
    </row>
    <row r="12" spans="1:26" ht="27.75" customHeight="1" x14ac:dyDescent="0.25">
      <c r="A12" s="1"/>
      <c r="B12" s="251" t="s">
        <v>30</v>
      </c>
      <c r="C12" s="251"/>
      <c r="D12" s="251" t="s">
        <v>31</v>
      </c>
      <c r="E12" s="251"/>
      <c r="F12" s="254" t="s">
        <v>2</v>
      </c>
      <c r="G12" s="254" t="s">
        <v>168</v>
      </c>
      <c r="H12" s="254" t="s">
        <v>190</v>
      </c>
      <c r="I12" s="254" t="s">
        <v>3</v>
      </c>
      <c r="J12" s="254" t="s">
        <v>4</v>
      </c>
      <c r="K12" s="254" t="s">
        <v>32</v>
      </c>
      <c r="L12" s="254" t="s">
        <v>33</v>
      </c>
      <c r="M12" s="254" t="s">
        <v>34</v>
      </c>
      <c r="N12" s="254" t="s">
        <v>35</v>
      </c>
      <c r="O12" s="254" t="s">
        <v>36</v>
      </c>
      <c r="P12" s="254" t="s">
        <v>5</v>
      </c>
      <c r="Q12" s="254" t="s">
        <v>191</v>
      </c>
      <c r="R12" s="254" t="s">
        <v>37</v>
      </c>
      <c r="S12" s="254"/>
      <c r="T12" s="1"/>
      <c r="U12" s="1"/>
      <c r="V12" s="1"/>
      <c r="W12" s="1"/>
      <c r="X12" s="1"/>
    </row>
    <row r="13" spans="1:26" ht="13.5" customHeight="1" x14ac:dyDescent="0.25">
      <c r="A13" s="1"/>
      <c r="B13" s="113" t="s">
        <v>38</v>
      </c>
      <c r="C13" s="113" t="s">
        <v>39</v>
      </c>
      <c r="D13" s="114" t="s">
        <v>40</v>
      </c>
      <c r="E13" s="114" t="s">
        <v>41</v>
      </c>
      <c r="F13" s="254"/>
      <c r="G13" s="254"/>
      <c r="H13" s="254"/>
      <c r="I13" s="254"/>
      <c r="J13" s="254"/>
      <c r="K13" s="254"/>
      <c r="L13" s="254"/>
      <c r="M13" s="254"/>
      <c r="N13" s="254"/>
      <c r="O13" s="254"/>
      <c r="P13" s="254"/>
      <c r="Q13" s="254"/>
      <c r="R13" s="254"/>
      <c r="S13" s="254"/>
      <c r="T13" s="1"/>
      <c r="U13" s="1"/>
      <c r="V13" s="1"/>
      <c r="W13" s="1"/>
      <c r="X13" s="1"/>
    </row>
    <row r="14" spans="1:26" ht="15.95" customHeight="1" x14ac:dyDescent="0.25">
      <c r="A14" s="1"/>
      <c r="B14" s="199">
        <f>Cronograma!F8</f>
        <v>44256</v>
      </c>
      <c r="C14" s="86" t="str">
        <f t="shared" ref="C14:C44" si="0">TEXT(B14, "dddd")</f>
        <v>lunes</v>
      </c>
      <c r="D14" s="87"/>
      <c r="E14" s="87"/>
      <c r="F14" s="88"/>
      <c r="G14" s="88"/>
      <c r="H14" s="88"/>
      <c r="I14" s="89"/>
      <c r="J14" s="89"/>
      <c r="K14" s="89"/>
      <c r="L14" s="89"/>
      <c r="M14" s="89"/>
      <c r="N14" s="89"/>
      <c r="O14" s="89"/>
      <c r="P14" s="89"/>
      <c r="Q14" s="89">
        <f>SUM(H14:O14)</f>
        <v>0</v>
      </c>
      <c r="R14" s="255"/>
      <c r="S14" s="255"/>
      <c r="T14" s="1"/>
      <c r="U14" s="1"/>
      <c r="V14" s="1"/>
      <c r="W14" s="1"/>
      <c r="X14" s="1"/>
    </row>
    <row r="15" spans="1:26" ht="15.95" customHeight="1" x14ac:dyDescent="0.25">
      <c r="A15" s="1"/>
      <c r="B15" s="199">
        <f>B14+1</f>
        <v>44257</v>
      </c>
      <c r="C15" s="86" t="str">
        <f t="shared" si="0"/>
        <v>martes</v>
      </c>
      <c r="D15" s="87"/>
      <c r="E15" s="87"/>
      <c r="F15" s="88"/>
      <c r="G15" s="88"/>
      <c r="H15" s="88"/>
      <c r="I15" s="89"/>
      <c r="J15" s="89"/>
      <c r="K15" s="89"/>
      <c r="L15" s="89"/>
      <c r="M15" s="89"/>
      <c r="N15" s="89"/>
      <c r="O15" s="89"/>
      <c r="P15" s="89"/>
      <c r="Q15" s="89">
        <f t="shared" ref="Q15:Q43" si="1">SUM(H15:O15)</f>
        <v>0</v>
      </c>
      <c r="R15" s="255"/>
      <c r="S15" s="255"/>
      <c r="T15" s="1"/>
      <c r="U15" s="1"/>
      <c r="V15" s="1"/>
      <c r="W15" s="1"/>
      <c r="X15" s="1"/>
    </row>
    <row r="16" spans="1:26" ht="15.95" customHeight="1" x14ac:dyDescent="0.25">
      <c r="A16" s="1"/>
      <c r="B16" s="199">
        <f t="shared" ref="B16:B44" si="2">B15+1</f>
        <v>44258</v>
      </c>
      <c r="C16" s="86" t="str">
        <f t="shared" si="0"/>
        <v>miércoles</v>
      </c>
      <c r="D16" s="87"/>
      <c r="E16" s="87"/>
      <c r="F16" s="88"/>
      <c r="G16" s="88"/>
      <c r="H16" s="88"/>
      <c r="I16" s="89"/>
      <c r="J16" s="89"/>
      <c r="K16" s="89"/>
      <c r="L16" s="89"/>
      <c r="M16" s="89"/>
      <c r="N16" s="89"/>
      <c r="O16" s="89"/>
      <c r="P16" s="89"/>
      <c r="Q16" s="89">
        <f t="shared" si="1"/>
        <v>0</v>
      </c>
      <c r="R16" s="255"/>
      <c r="S16" s="255"/>
      <c r="T16" s="1"/>
      <c r="U16" s="1"/>
      <c r="V16" s="1"/>
      <c r="W16" s="1"/>
      <c r="X16" s="1"/>
    </row>
    <row r="17" spans="1:24" ht="15.95" customHeight="1" x14ac:dyDescent="0.25">
      <c r="A17" s="1"/>
      <c r="B17" s="199">
        <f t="shared" si="2"/>
        <v>44259</v>
      </c>
      <c r="C17" s="86" t="str">
        <f t="shared" si="0"/>
        <v>jueves</v>
      </c>
      <c r="D17" s="87"/>
      <c r="E17" s="87"/>
      <c r="F17" s="88"/>
      <c r="G17" s="88"/>
      <c r="H17" s="88"/>
      <c r="I17" s="89"/>
      <c r="J17" s="89"/>
      <c r="K17" s="89"/>
      <c r="L17" s="89"/>
      <c r="M17" s="89"/>
      <c r="N17" s="89"/>
      <c r="O17" s="89"/>
      <c r="P17" s="89"/>
      <c r="Q17" s="89">
        <f t="shared" si="1"/>
        <v>0</v>
      </c>
      <c r="R17" s="255"/>
      <c r="S17" s="255"/>
      <c r="T17" s="1"/>
      <c r="U17" s="1"/>
      <c r="V17" s="1"/>
      <c r="W17" s="1"/>
      <c r="X17" s="1"/>
    </row>
    <row r="18" spans="1:24" ht="15.95" customHeight="1" x14ac:dyDescent="0.25">
      <c r="A18" s="1"/>
      <c r="B18" s="199">
        <f t="shared" si="2"/>
        <v>44260</v>
      </c>
      <c r="C18" s="86" t="str">
        <f t="shared" si="0"/>
        <v>viernes</v>
      </c>
      <c r="D18" s="87"/>
      <c r="E18" s="87"/>
      <c r="F18" s="88"/>
      <c r="G18" s="88"/>
      <c r="H18" s="88"/>
      <c r="I18" s="89"/>
      <c r="J18" s="89"/>
      <c r="K18" s="89"/>
      <c r="L18" s="89"/>
      <c r="M18" s="89"/>
      <c r="N18" s="89"/>
      <c r="O18" s="89"/>
      <c r="P18" s="89"/>
      <c r="Q18" s="89">
        <f t="shared" si="1"/>
        <v>0</v>
      </c>
      <c r="R18" s="255"/>
      <c r="S18" s="255"/>
      <c r="T18" s="1"/>
      <c r="U18" s="1"/>
      <c r="V18" s="1"/>
      <c r="W18" s="1"/>
      <c r="X18" s="1"/>
    </row>
    <row r="19" spans="1:24" ht="15.95" customHeight="1" x14ac:dyDescent="0.25">
      <c r="A19" s="1"/>
      <c r="B19" s="199">
        <f t="shared" si="2"/>
        <v>44261</v>
      </c>
      <c r="C19" s="86" t="str">
        <f t="shared" si="0"/>
        <v>sábado</v>
      </c>
      <c r="D19" s="87"/>
      <c r="E19" s="87"/>
      <c r="F19" s="88"/>
      <c r="G19" s="88"/>
      <c r="H19" s="88"/>
      <c r="I19" s="89"/>
      <c r="J19" s="89"/>
      <c r="K19" s="89"/>
      <c r="L19" s="89"/>
      <c r="M19" s="89"/>
      <c r="N19" s="89"/>
      <c r="O19" s="89"/>
      <c r="P19" s="89"/>
      <c r="Q19" s="89">
        <f t="shared" si="1"/>
        <v>0</v>
      </c>
      <c r="R19" s="255"/>
      <c r="S19" s="255"/>
      <c r="T19" s="1"/>
      <c r="U19" s="1"/>
      <c r="V19" s="1"/>
      <c r="W19" s="1"/>
      <c r="X19" s="1"/>
    </row>
    <row r="20" spans="1:24" ht="15.95" customHeight="1" x14ac:dyDescent="0.25">
      <c r="A20" s="1"/>
      <c r="B20" s="199">
        <f t="shared" si="2"/>
        <v>44262</v>
      </c>
      <c r="C20" s="86" t="str">
        <f t="shared" si="0"/>
        <v>domingo</v>
      </c>
      <c r="D20" s="87"/>
      <c r="E20" s="87"/>
      <c r="F20" s="88"/>
      <c r="G20" s="88"/>
      <c r="H20" s="88"/>
      <c r="I20" s="89"/>
      <c r="J20" s="89"/>
      <c r="K20" s="89"/>
      <c r="L20" s="89"/>
      <c r="M20" s="89"/>
      <c r="N20" s="89"/>
      <c r="O20" s="89"/>
      <c r="P20" s="89"/>
      <c r="Q20" s="89">
        <f t="shared" si="1"/>
        <v>0</v>
      </c>
      <c r="R20" s="255"/>
      <c r="S20" s="255"/>
      <c r="T20" s="1"/>
      <c r="U20" s="1"/>
      <c r="V20" s="1"/>
      <c r="W20" s="1"/>
      <c r="X20" s="1"/>
    </row>
    <row r="21" spans="1:24" ht="15.95" customHeight="1" x14ac:dyDescent="0.25">
      <c r="A21" s="1"/>
      <c r="B21" s="199">
        <f t="shared" si="2"/>
        <v>44263</v>
      </c>
      <c r="C21" s="86" t="str">
        <f t="shared" si="0"/>
        <v>lunes</v>
      </c>
      <c r="D21" s="87"/>
      <c r="E21" s="87"/>
      <c r="F21" s="88"/>
      <c r="G21" s="88"/>
      <c r="H21" s="88"/>
      <c r="I21" s="89"/>
      <c r="J21" s="89"/>
      <c r="K21" s="89"/>
      <c r="L21" s="89"/>
      <c r="M21" s="89"/>
      <c r="N21" s="89"/>
      <c r="O21" s="89"/>
      <c r="P21" s="89"/>
      <c r="Q21" s="89">
        <f t="shared" si="1"/>
        <v>0</v>
      </c>
      <c r="R21" s="255"/>
      <c r="S21" s="255"/>
      <c r="T21" s="1"/>
      <c r="U21" s="1"/>
      <c r="V21" s="1"/>
      <c r="W21" s="1"/>
      <c r="X21" s="1"/>
    </row>
    <row r="22" spans="1:24" ht="15.95" customHeight="1" x14ac:dyDescent="0.25">
      <c r="A22" s="1"/>
      <c r="B22" s="199">
        <f t="shared" si="2"/>
        <v>44264</v>
      </c>
      <c r="C22" s="86" t="str">
        <f t="shared" si="0"/>
        <v>martes</v>
      </c>
      <c r="D22" s="87"/>
      <c r="E22" s="87"/>
      <c r="F22" s="88"/>
      <c r="G22" s="88"/>
      <c r="H22" s="88"/>
      <c r="I22" s="89"/>
      <c r="J22" s="89"/>
      <c r="K22" s="89"/>
      <c r="L22" s="89"/>
      <c r="M22" s="89"/>
      <c r="N22" s="89"/>
      <c r="O22" s="89"/>
      <c r="P22" s="89"/>
      <c r="Q22" s="89">
        <f t="shared" si="1"/>
        <v>0</v>
      </c>
      <c r="R22" s="255"/>
      <c r="S22" s="255"/>
      <c r="T22" s="1"/>
      <c r="U22" s="1"/>
      <c r="V22" s="1"/>
      <c r="W22" s="1"/>
      <c r="X22" s="1"/>
    </row>
    <row r="23" spans="1:24" ht="15.95" customHeight="1" x14ac:dyDescent="0.25">
      <c r="A23" s="1"/>
      <c r="B23" s="199">
        <f t="shared" si="2"/>
        <v>44265</v>
      </c>
      <c r="C23" s="86" t="str">
        <f t="shared" si="0"/>
        <v>miércoles</v>
      </c>
      <c r="D23" s="87"/>
      <c r="E23" s="87"/>
      <c r="F23" s="88"/>
      <c r="G23" s="88"/>
      <c r="H23" s="88"/>
      <c r="I23" s="89"/>
      <c r="J23" s="89"/>
      <c r="K23" s="89"/>
      <c r="L23" s="89"/>
      <c r="M23" s="89"/>
      <c r="N23" s="89"/>
      <c r="O23" s="89"/>
      <c r="P23" s="89"/>
      <c r="Q23" s="89">
        <f t="shared" si="1"/>
        <v>0</v>
      </c>
      <c r="R23" s="255"/>
      <c r="S23" s="255"/>
      <c r="T23" s="1"/>
      <c r="U23" s="1"/>
      <c r="V23" s="1"/>
      <c r="W23" s="1"/>
      <c r="X23" s="1"/>
    </row>
    <row r="24" spans="1:24" ht="15.95" customHeight="1" x14ac:dyDescent="0.25">
      <c r="A24" s="1"/>
      <c r="B24" s="199">
        <f t="shared" si="2"/>
        <v>44266</v>
      </c>
      <c r="C24" s="86" t="str">
        <f t="shared" si="0"/>
        <v>jueves</v>
      </c>
      <c r="D24" s="87"/>
      <c r="E24" s="87"/>
      <c r="F24" s="88"/>
      <c r="G24" s="88"/>
      <c r="H24" s="88"/>
      <c r="I24" s="89"/>
      <c r="J24" s="89"/>
      <c r="K24" s="89"/>
      <c r="L24" s="89"/>
      <c r="M24" s="89"/>
      <c r="N24" s="89"/>
      <c r="O24" s="89"/>
      <c r="P24" s="89"/>
      <c r="Q24" s="89">
        <f t="shared" si="1"/>
        <v>0</v>
      </c>
      <c r="R24" s="255"/>
      <c r="S24" s="255"/>
      <c r="T24" s="1"/>
      <c r="U24" s="1"/>
      <c r="V24" s="1"/>
      <c r="W24" s="1"/>
      <c r="X24" s="1"/>
    </row>
    <row r="25" spans="1:24" ht="15.95" customHeight="1" x14ac:dyDescent="0.25">
      <c r="A25" s="1"/>
      <c r="B25" s="199">
        <f t="shared" si="2"/>
        <v>44267</v>
      </c>
      <c r="C25" s="86" t="str">
        <f t="shared" si="0"/>
        <v>viernes</v>
      </c>
      <c r="D25" s="87"/>
      <c r="E25" s="87"/>
      <c r="F25" s="88"/>
      <c r="G25" s="88"/>
      <c r="H25" s="88"/>
      <c r="I25" s="89"/>
      <c r="J25" s="89"/>
      <c r="K25" s="89"/>
      <c r="L25" s="89"/>
      <c r="M25" s="89"/>
      <c r="N25" s="89"/>
      <c r="O25" s="89"/>
      <c r="P25" s="89"/>
      <c r="Q25" s="89">
        <f t="shared" si="1"/>
        <v>0</v>
      </c>
      <c r="R25" s="255"/>
      <c r="S25" s="255"/>
      <c r="T25" s="1"/>
      <c r="U25" s="1"/>
      <c r="V25" s="1"/>
      <c r="W25" s="1"/>
      <c r="X25" s="1"/>
    </row>
    <row r="26" spans="1:24" ht="15.95" customHeight="1" x14ac:dyDescent="0.25">
      <c r="A26" s="1"/>
      <c r="B26" s="199">
        <f t="shared" si="2"/>
        <v>44268</v>
      </c>
      <c r="C26" s="86" t="str">
        <f t="shared" si="0"/>
        <v>sábado</v>
      </c>
      <c r="D26" s="87"/>
      <c r="E26" s="87"/>
      <c r="F26" s="88"/>
      <c r="G26" s="88"/>
      <c r="H26" s="88"/>
      <c r="I26" s="89"/>
      <c r="J26" s="89"/>
      <c r="K26" s="89"/>
      <c r="L26" s="89"/>
      <c r="M26" s="89"/>
      <c r="N26" s="89"/>
      <c r="O26" s="89"/>
      <c r="P26" s="89"/>
      <c r="Q26" s="89">
        <f t="shared" si="1"/>
        <v>0</v>
      </c>
      <c r="R26" s="255"/>
      <c r="S26" s="255"/>
      <c r="T26" s="1"/>
      <c r="U26" s="1"/>
      <c r="V26" s="1"/>
      <c r="W26" s="1"/>
      <c r="X26" s="1"/>
    </row>
    <row r="27" spans="1:24" ht="15.95" customHeight="1" x14ac:dyDescent="0.25">
      <c r="A27" s="1"/>
      <c r="B27" s="199">
        <f t="shared" si="2"/>
        <v>44269</v>
      </c>
      <c r="C27" s="86" t="str">
        <f t="shared" si="0"/>
        <v>domingo</v>
      </c>
      <c r="D27" s="87"/>
      <c r="E27" s="87"/>
      <c r="F27" s="88"/>
      <c r="G27" s="88"/>
      <c r="H27" s="88"/>
      <c r="I27" s="89"/>
      <c r="J27" s="89"/>
      <c r="K27" s="89"/>
      <c r="L27" s="89"/>
      <c r="M27" s="89"/>
      <c r="N27" s="89"/>
      <c r="O27" s="89"/>
      <c r="P27" s="89"/>
      <c r="Q27" s="89">
        <f t="shared" si="1"/>
        <v>0</v>
      </c>
      <c r="R27" s="255"/>
      <c r="S27" s="255"/>
      <c r="T27" s="1"/>
      <c r="U27" s="1"/>
      <c r="V27" s="1"/>
      <c r="W27" s="1"/>
      <c r="X27" s="1"/>
    </row>
    <row r="28" spans="1:24" ht="15.95" customHeight="1" x14ac:dyDescent="0.25">
      <c r="A28" s="1"/>
      <c r="B28" s="199">
        <f t="shared" si="2"/>
        <v>44270</v>
      </c>
      <c r="C28" s="86" t="str">
        <f t="shared" si="0"/>
        <v>lunes</v>
      </c>
      <c r="D28" s="87"/>
      <c r="E28" s="87"/>
      <c r="F28" s="88"/>
      <c r="G28" s="88"/>
      <c r="H28" s="88"/>
      <c r="I28" s="89"/>
      <c r="J28" s="89"/>
      <c r="K28" s="89"/>
      <c r="L28" s="89"/>
      <c r="M28" s="89"/>
      <c r="N28" s="89"/>
      <c r="O28" s="89"/>
      <c r="P28" s="89"/>
      <c r="Q28" s="89">
        <f t="shared" si="1"/>
        <v>0</v>
      </c>
      <c r="R28" s="255"/>
      <c r="S28" s="255"/>
      <c r="T28" s="1"/>
      <c r="U28" s="1"/>
      <c r="V28" s="1"/>
      <c r="W28" s="1"/>
      <c r="X28" s="1"/>
    </row>
    <row r="29" spans="1:24" ht="15.95" customHeight="1" x14ac:dyDescent="0.25">
      <c r="A29" s="1"/>
      <c r="B29" s="199">
        <f t="shared" si="2"/>
        <v>44271</v>
      </c>
      <c r="C29" s="86" t="str">
        <f t="shared" si="0"/>
        <v>martes</v>
      </c>
      <c r="D29" s="87"/>
      <c r="E29" s="87"/>
      <c r="F29" s="88"/>
      <c r="G29" s="88"/>
      <c r="H29" s="88"/>
      <c r="I29" s="89"/>
      <c r="J29" s="89"/>
      <c r="K29" s="89"/>
      <c r="L29" s="89"/>
      <c r="M29" s="89"/>
      <c r="N29" s="89"/>
      <c r="O29" s="89"/>
      <c r="P29" s="89"/>
      <c r="Q29" s="89">
        <f t="shared" si="1"/>
        <v>0</v>
      </c>
      <c r="R29" s="255"/>
      <c r="S29" s="255"/>
      <c r="T29" s="1"/>
      <c r="U29" s="1"/>
      <c r="V29" s="1"/>
      <c r="W29" s="1"/>
      <c r="X29" s="1"/>
    </row>
    <row r="30" spans="1:24" ht="15.95" customHeight="1" x14ac:dyDescent="0.25">
      <c r="A30" s="1"/>
      <c r="B30" s="199">
        <f t="shared" si="2"/>
        <v>44272</v>
      </c>
      <c r="C30" s="86" t="str">
        <f t="shared" si="0"/>
        <v>miércoles</v>
      </c>
      <c r="D30" s="87"/>
      <c r="E30" s="87"/>
      <c r="F30" s="88"/>
      <c r="G30" s="88"/>
      <c r="H30" s="88"/>
      <c r="I30" s="89"/>
      <c r="J30" s="89"/>
      <c r="K30" s="89"/>
      <c r="L30" s="89"/>
      <c r="M30" s="89"/>
      <c r="N30" s="89"/>
      <c r="O30" s="89"/>
      <c r="P30" s="89"/>
      <c r="Q30" s="89">
        <f t="shared" si="1"/>
        <v>0</v>
      </c>
      <c r="R30" s="255"/>
      <c r="S30" s="255"/>
      <c r="T30" s="1"/>
      <c r="U30" s="1"/>
      <c r="V30" s="1"/>
      <c r="W30" s="1"/>
      <c r="X30" s="1"/>
    </row>
    <row r="31" spans="1:24" ht="15.95" customHeight="1" x14ac:dyDescent="0.25">
      <c r="A31" s="1"/>
      <c r="B31" s="199">
        <f t="shared" si="2"/>
        <v>44273</v>
      </c>
      <c r="C31" s="86" t="str">
        <f t="shared" si="0"/>
        <v>jueves</v>
      </c>
      <c r="D31" s="87"/>
      <c r="E31" s="87"/>
      <c r="F31" s="88"/>
      <c r="G31" s="88"/>
      <c r="H31" s="88"/>
      <c r="I31" s="89"/>
      <c r="J31" s="89"/>
      <c r="K31" s="89"/>
      <c r="L31" s="89"/>
      <c r="M31" s="89"/>
      <c r="N31" s="89"/>
      <c r="O31" s="89"/>
      <c r="P31" s="89"/>
      <c r="Q31" s="89">
        <f t="shared" si="1"/>
        <v>0</v>
      </c>
      <c r="R31" s="255"/>
      <c r="S31" s="255"/>
      <c r="T31" s="1"/>
      <c r="U31" s="1"/>
      <c r="V31" s="1"/>
      <c r="W31" s="1"/>
      <c r="X31" s="1"/>
    </row>
    <row r="32" spans="1:24" ht="15.95" customHeight="1" x14ac:dyDescent="0.25">
      <c r="A32" s="1"/>
      <c r="B32" s="199">
        <f t="shared" si="2"/>
        <v>44274</v>
      </c>
      <c r="C32" s="86" t="str">
        <f t="shared" si="0"/>
        <v>viernes</v>
      </c>
      <c r="D32" s="87"/>
      <c r="E32" s="87"/>
      <c r="F32" s="88"/>
      <c r="G32" s="88"/>
      <c r="H32" s="88"/>
      <c r="I32" s="89"/>
      <c r="J32" s="89"/>
      <c r="K32" s="89"/>
      <c r="L32" s="89"/>
      <c r="M32" s="89"/>
      <c r="N32" s="89"/>
      <c r="O32" s="89"/>
      <c r="P32" s="89"/>
      <c r="Q32" s="89">
        <f t="shared" si="1"/>
        <v>0</v>
      </c>
      <c r="R32" s="255"/>
      <c r="S32" s="255"/>
      <c r="T32" s="1"/>
      <c r="U32" s="1"/>
      <c r="V32" s="1"/>
      <c r="W32" s="1"/>
      <c r="X32" s="1"/>
    </row>
    <row r="33" spans="1:24" ht="15.95" customHeight="1" x14ac:dyDescent="0.25">
      <c r="A33" s="1"/>
      <c r="B33" s="199">
        <f t="shared" si="2"/>
        <v>44275</v>
      </c>
      <c r="C33" s="86" t="str">
        <f t="shared" si="0"/>
        <v>sábado</v>
      </c>
      <c r="D33" s="87"/>
      <c r="E33" s="87"/>
      <c r="F33" s="88"/>
      <c r="G33" s="88"/>
      <c r="H33" s="88"/>
      <c r="I33" s="89"/>
      <c r="J33" s="89"/>
      <c r="K33" s="89"/>
      <c r="L33" s="89"/>
      <c r="M33" s="89"/>
      <c r="N33" s="89"/>
      <c r="O33" s="89"/>
      <c r="P33" s="89"/>
      <c r="Q33" s="89">
        <f t="shared" si="1"/>
        <v>0</v>
      </c>
      <c r="R33" s="255"/>
      <c r="S33" s="255"/>
      <c r="T33" s="1"/>
      <c r="U33" s="1"/>
      <c r="V33" s="1"/>
      <c r="W33" s="1"/>
      <c r="X33" s="1"/>
    </row>
    <row r="34" spans="1:24" ht="15.95" customHeight="1" x14ac:dyDescent="0.25">
      <c r="A34" s="1"/>
      <c r="B34" s="199">
        <f t="shared" si="2"/>
        <v>44276</v>
      </c>
      <c r="C34" s="86" t="str">
        <f t="shared" si="0"/>
        <v>domingo</v>
      </c>
      <c r="D34" s="87"/>
      <c r="E34" s="87"/>
      <c r="F34" s="88"/>
      <c r="G34" s="88"/>
      <c r="H34" s="88"/>
      <c r="I34" s="89"/>
      <c r="J34" s="89"/>
      <c r="K34" s="89"/>
      <c r="L34" s="89"/>
      <c r="M34" s="89"/>
      <c r="N34" s="89"/>
      <c r="O34" s="89"/>
      <c r="P34" s="89"/>
      <c r="Q34" s="89">
        <f t="shared" si="1"/>
        <v>0</v>
      </c>
      <c r="R34" s="255"/>
      <c r="S34" s="255"/>
      <c r="T34" s="1"/>
      <c r="U34" s="1"/>
      <c r="V34" s="1"/>
      <c r="W34" s="1"/>
      <c r="X34" s="1"/>
    </row>
    <row r="35" spans="1:24" ht="15.95" customHeight="1" x14ac:dyDescent="0.25">
      <c r="A35" s="1"/>
      <c r="B35" s="199">
        <f t="shared" si="2"/>
        <v>44277</v>
      </c>
      <c r="C35" s="86" t="str">
        <f t="shared" si="0"/>
        <v>lunes</v>
      </c>
      <c r="D35" s="87"/>
      <c r="E35" s="87"/>
      <c r="F35" s="88"/>
      <c r="G35" s="88"/>
      <c r="H35" s="88"/>
      <c r="I35" s="89"/>
      <c r="J35" s="89"/>
      <c r="K35" s="89"/>
      <c r="L35" s="89"/>
      <c r="M35" s="89"/>
      <c r="N35" s="89"/>
      <c r="O35" s="89"/>
      <c r="P35" s="89"/>
      <c r="Q35" s="89">
        <f t="shared" si="1"/>
        <v>0</v>
      </c>
      <c r="R35" s="255"/>
      <c r="S35" s="255"/>
      <c r="T35" s="1"/>
      <c r="U35" s="1"/>
      <c r="V35" s="1"/>
      <c r="W35" s="1"/>
      <c r="X35" s="1"/>
    </row>
    <row r="36" spans="1:24" ht="15.95" customHeight="1" x14ac:dyDescent="0.25">
      <c r="A36" s="1"/>
      <c r="B36" s="199">
        <f t="shared" si="2"/>
        <v>44278</v>
      </c>
      <c r="C36" s="86" t="str">
        <f t="shared" si="0"/>
        <v>martes</v>
      </c>
      <c r="D36" s="87"/>
      <c r="E36" s="87"/>
      <c r="F36" s="88"/>
      <c r="G36" s="88"/>
      <c r="H36" s="88"/>
      <c r="I36" s="89"/>
      <c r="J36" s="89"/>
      <c r="K36" s="89"/>
      <c r="L36" s="89"/>
      <c r="M36" s="89"/>
      <c r="N36" s="89"/>
      <c r="O36" s="89"/>
      <c r="P36" s="89"/>
      <c r="Q36" s="89">
        <f t="shared" si="1"/>
        <v>0</v>
      </c>
      <c r="R36" s="255"/>
      <c r="S36" s="255"/>
      <c r="T36" s="1"/>
      <c r="U36" s="1"/>
      <c r="V36" s="1"/>
      <c r="W36" s="1"/>
      <c r="X36" s="1"/>
    </row>
    <row r="37" spans="1:24" ht="15.95" customHeight="1" x14ac:dyDescent="0.25">
      <c r="A37" s="1"/>
      <c r="B37" s="199">
        <f t="shared" si="2"/>
        <v>44279</v>
      </c>
      <c r="C37" s="86" t="str">
        <f t="shared" si="0"/>
        <v>miércoles</v>
      </c>
      <c r="D37" s="87"/>
      <c r="E37" s="87"/>
      <c r="F37" s="88"/>
      <c r="G37" s="88"/>
      <c r="H37" s="88"/>
      <c r="I37" s="89"/>
      <c r="J37" s="89"/>
      <c r="K37" s="89"/>
      <c r="L37" s="89"/>
      <c r="M37" s="89"/>
      <c r="N37" s="89"/>
      <c r="O37" s="89"/>
      <c r="P37" s="89"/>
      <c r="Q37" s="89">
        <f t="shared" si="1"/>
        <v>0</v>
      </c>
      <c r="R37" s="255"/>
      <c r="S37" s="255"/>
      <c r="T37" s="1"/>
      <c r="U37" s="1"/>
      <c r="V37" s="1"/>
      <c r="W37" s="1"/>
      <c r="X37" s="1"/>
    </row>
    <row r="38" spans="1:24" ht="15.95" customHeight="1" x14ac:dyDescent="0.25">
      <c r="A38" s="1"/>
      <c r="B38" s="199">
        <f t="shared" si="2"/>
        <v>44280</v>
      </c>
      <c r="C38" s="86" t="str">
        <f t="shared" si="0"/>
        <v>jueves</v>
      </c>
      <c r="D38" s="87"/>
      <c r="E38" s="87"/>
      <c r="F38" s="88"/>
      <c r="G38" s="88"/>
      <c r="H38" s="88"/>
      <c r="I38" s="89"/>
      <c r="J38" s="89"/>
      <c r="K38" s="89"/>
      <c r="L38" s="89"/>
      <c r="M38" s="89"/>
      <c r="N38" s="89"/>
      <c r="O38" s="89"/>
      <c r="P38" s="89"/>
      <c r="Q38" s="89">
        <f t="shared" si="1"/>
        <v>0</v>
      </c>
      <c r="R38" s="255"/>
      <c r="S38" s="255"/>
      <c r="T38" s="1"/>
      <c r="U38" s="1"/>
      <c r="V38" s="1"/>
      <c r="W38" s="1"/>
      <c r="X38" s="1"/>
    </row>
    <row r="39" spans="1:24" ht="15.95" customHeight="1" x14ac:dyDescent="0.25">
      <c r="A39" s="1"/>
      <c r="B39" s="199">
        <f t="shared" si="2"/>
        <v>44281</v>
      </c>
      <c r="C39" s="86" t="str">
        <f t="shared" si="0"/>
        <v>viernes</v>
      </c>
      <c r="D39" s="87"/>
      <c r="E39" s="87"/>
      <c r="F39" s="88"/>
      <c r="G39" s="88"/>
      <c r="H39" s="88"/>
      <c r="I39" s="89"/>
      <c r="J39" s="89"/>
      <c r="K39" s="89"/>
      <c r="L39" s="89"/>
      <c r="M39" s="89"/>
      <c r="N39" s="89"/>
      <c r="O39" s="89"/>
      <c r="P39" s="89"/>
      <c r="Q39" s="89">
        <f t="shared" si="1"/>
        <v>0</v>
      </c>
      <c r="R39" s="255"/>
      <c r="S39" s="255"/>
      <c r="T39" s="1"/>
      <c r="U39" s="1"/>
      <c r="V39" s="1"/>
      <c r="W39" s="1"/>
      <c r="X39" s="1"/>
    </row>
    <row r="40" spans="1:24" ht="15.95" customHeight="1" x14ac:dyDescent="0.25">
      <c r="A40" s="1"/>
      <c r="B40" s="199">
        <f t="shared" si="2"/>
        <v>44282</v>
      </c>
      <c r="C40" s="86" t="str">
        <f t="shared" si="0"/>
        <v>sábado</v>
      </c>
      <c r="D40" s="87"/>
      <c r="E40" s="87"/>
      <c r="F40" s="88"/>
      <c r="G40" s="88"/>
      <c r="H40" s="88"/>
      <c r="I40" s="89"/>
      <c r="J40" s="89"/>
      <c r="K40" s="89"/>
      <c r="L40" s="89"/>
      <c r="M40" s="89"/>
      <c r="N40" s="89"/>
      <c r="O40" s="89"/>
      <c r="P40" s="89"/>
      <c r="Q40" s="89">
        <f t="shared" si="1"/>
        <v>0</v>
      </c>
      <c r="R40" s="255"/>
      <c r="S40" s="255"/>
      <c r="T40" s="1"/>
      <c r="U40" s="1"/>
      <c r="V40" s="1"/>
      <c r="W40" s="1"/>
      <c r="X40" s="1"/>
    </row>
    <row r="41" spans="1:24" ht="15.95" customHeight="1" x14ac:dyDescent="0.25">
      <c r="A41" s="1"/>
      <c r="B41" s="199">
        <f t="shared" si="2"/>
        <v>44283</v>
      </c>
      <c r="C41" s="86" t="str">
        <f t="shared" si="0"/>
        <v>domingo</v>
      </c>
      <c r="D41" s="87"/>
      <c r="E41" s="87"/>
      <c r="F41" s="88"/>
      <c r="G41" s="88"/>
      <c r="H41" s="88"/>
      <c r="I41" s="89"/>
      <c r="J41" s="89"/>
      <c r="K41" s="89"/>
      <c r="L41" s="89"/>
      <c r="M41" s="89"/>
      <c r="N41" s="89"/>
      <c r="O41" s="89"/>
      <c r="P41" s="89"/>
      <c r="Q41" s="89">
        <f t="shared" si="1"/>
        <v>0</v>
      </c>
      <c r="R41" s="255"/>
      <c r="S41" s="255"/>
      <c r="T41" s="1"/>
      <c r="U41" s="1"/>
      <c r="V41" s="1"/>
      <c r="W41" s="1"/>
      <c r="X41" s="1"/>
    </row>
    <row r="42" spans="1:24" ht="15.95" customHeight="1" x14ac:dyDescent="0.25">
      <c r="A42" s="1"/>
      <c r="B42" s="199">
        <f t="shared" si="2"/>
        <v>44284</v>
      </c>
      <c r="C42" s="86" t="str">
        <f t="shared" si="0"/>
        <v>lunes</v>
      </c>
      <c r="D42" s="87"/>
      <c r="E42" s="87"/>
      <c r="F42" s="88"/>
      <c r="G42" s="88"/>
      <c r="H42" s="88"/>
      <c r="I42" s="89"/>
      <c r="J42" s="89"/>
      <c r="K42" s="89"/>
      <c r="L42" s="89"/>
      <c r="M42" s="89"/>
      <c r="N42" s="89"/>
      <c r="O42" s="89"/>
      <c r="P42" s="89"/>
      <c r="Q42" s="89">
        <f t="shared" si="1"/>
        <v>0</v>
      </c>
      <c r="R42" s="255"/>
      <c r="S42" s="255"/>
      <c r="T42" s="1"/>
      <c r="U42" s="1"/>
      <c r="V42" s="1"/>
      <c r="W42" s="1"/>
      <c r="X42" s="1"/>
    </row>
    <row r="43" spans="1:24" ht="15.95" customHeight="1" x14ac:dyDescent="0.25">
      <c r="A43" s="1"/>
      <c r="B43" s="199">
        <f t="shared" si="2"/>
        <v>44285</v>
      </c>
      <c r="C43" s="86" t="str">
        <f t="shared" si="0"/>
        <v>martes</v>
      </c>
      <c r="D43" s="87"/>
      <c r="E43" s="87"/>
      <c r="F43" s="88"/>
      <c r="G43" s="88"/>
      <c r="H43" s="88"/>
      <c r="I43" s="89"/>
      <c r="J43" s="89"/>
      <c r="K43" s="89"/>
      <c r="L43" s="89"/>
      <c r="M43" s="89"/>
      <c r="N43" s="89"/>
      <c r="O43" s="89"/>
      <c r="P43" s="89"/>
      <c r="Q43" s="89">
        <f t="shared" si="1"/>
        <v>0</v>
      </c>
      <c r="R43" s="255"/>
      <c r="S43" s="255"/>
      <c r="T43" s="1"/>
      <c r="U43" s="1"/>
      <c r="V43" s="1"/>
      <c r="W43" s="1"/>
      <c r="X43" s="1"/>
    </row>
    <row r="44" spans="1:24" ht="15.95" hidden="1" customHeight="1" thickBot="1" x14ac:dyDescent="0.25">
      <c r="A44" s="1"/>
      <c r="B44" s="199">
        <f t="shared" si="2"/>
        <v>44286</v>
      </c>
      <c r="C44" s="86" t="str">
        <f t="shared" si="0"/>
        <v>miércoles</v>
      </c>
      <c r="D44" s="87"/>
      <c r="E44" s="87"/>
      <c r="F44" s="88"/>
      <c r="G44" s="88"/>
      <c r="H44" s="88"/>
      <c r="I44" s="89"/>
      <c r="J44" s="89"/>
      <c r="K44" s="89"/>
      <c r="L44" s="89"/>
      <c r="M44" s="89"/>
      <c r="N44" s="89"/>
      <c r="O44" s="89"/>
      <c r="P44" s="89"/>
      <c r="Q44" s="89"/>
      <c r="R44" s="309"/>
      <c r="S44" s="309"/>
      <c r="T44" s="1"/>
      <c r="U44" s="1"/>
      <c r="V44" s="1"/>
      <c r="W44" s="1"/>
      <c r="X44" s="1"/>
    </row>
    <row r="45" spans="1:24" s="9" customFormat="1" ht="27.75" customHeight="1" x14ac:dyDescent="0.25">
      <c r="B45" s="308" t="s">
        <v>42</v>
      </c>
      <c r="C45" s="308"/>
      <c r="D45" s="308"/>
      <c r="E45" s="308"/>
      <c r="F45" s="308"/>
      <c r="G45" s="308"/>
      <c r="H45" s="200">
        <f>SUM(H14:H44)</f>
        <v>0</v>
      </c>
      <c r="I45" s="200">
        <f>SUM(I14:I44)</f>
        <v>0</v>
      </c>
      <c r="J45" s="200">
        <f t="shared" ref="J45:Q45" si="3">SUM(J14:J44)</f>
        <v>0</v>
      </c>
      <c r="K45" s="200">
        <f t="shared" si="3"/>
        <v>0</v>
      </c>
      <c r="L45" s="200">
        <f t="shared" si="3"/>
        <v>0</v>
      </c>
      <c r="M45" s="200">
        <f>SUM(M14:M44)</f>
        <v>0</v>
      </c>
      <c r="N45" s="200">
        <f t="shared" si="3"/>
        <v>0</v>
      </c>
      <c r="O45" s="200">
        <f t="shared" si="3"/>
        <v>0</v>
      </c>
      <c r="P45" s="200">
        <f t="shared" si="3"/>
        <v>0</v>
      </c>
      <c r="Q45" s="200">
        <f t="shared" si="3"/>
        <v>0</v>
      </c>
      <c r="R45" s="201"/>
      <c r="S45" s="201"/>
    </row>
    <row r="46" spans="1:24" ht="6.75" customHeight="1" x14ac:dyDescent="0.25">
      <c r="B46" s="202"/>
      <c r="C46" s="202"/>
      <c r="D46" s="202"/>
      <c r="E46" s="202"/>
      <c r="F46" s="202"/>
      <c r="G46" s="202"/>
      <c r="H46" s="202"/>
      <c r="I46" s="202"/>
      <c r="J46" s="202"/>
      <c r="K46" s="202"/>
      <c r="L46" s="202"/>
      <c r="M46" s="202"/>
      <c r="N46" s="202"/>
      <c r="O46" s="202"/>
      <c r="P46" s="202"/>
      <c r="Q46" s="202"/>
      <c r="R46" s="202"/>
      <c r="S46" s="202"/>
    </row>
    <row r="47" spans="1:24" ht="29.25" customHeight="1" x14ac:dyDescent="0.25">
      <c r="B47" s="260" t="s">
        <v>43</v>
      </c>
      <c r="C47" s="260"/>
      <c r="D47" s="260"/>
      <c r="E47" s="260"/>
      <c r="F47" s="260"/>
      <c r="G47" s="260"/>
      <c r="H47" s="260"/>
      <c r="I47" s="260"/>
      <c r="J47" s="260"/>
      <c r="K47" s="260"/>
      <c r="L47" s="260"/>
      <c r="M47" s="260"/>
      <c r="N47" s="260"/>
      <c r="O47" s="260"/>
      <c r="P47" s="260"/>
      <c r="Q47" s="260"/>
      <c r="R47" s="260"/>
      <c r="S47" s="260"/>
    </row>
    <row r="48" spans="1:24" ht="25.5" customHeight="1" x14ac:dyDescent="0.25">
      <c r="A48" s="1"/>
      <c r="B48" s="251" t="s">
        <v>30</v>
      </c>
      <c r="C48" s="251"/>
      <c r="D48" s="251" t="s">
        <v>31</v>
      </c>
      <c r="E48" s="251"/>
      <c r="F48" s="254" t="s">
        <v>2</v>
      </c>
      <c r="G48" s="254" t="s">
        <v>168</v>
      </c>
      <c r="H48" s="254" t="s">
        <v>190</v>
      </c>
      <c r="I48" s="254" t="s">
        <v>3</v>
      </c>
      <c r="J48" s="254" t="s">
        <v>4</v>
      </c>
      <c r="K48" s="254" t="s">
        <v>32</v>
      </c>
      <c r="L48" s="254" t="s">
        <v>33</v>
      </c>
      <c r="M48" s="254" t="s">
        <v>34</v>
      </c>
      <c r="N48" s="254" t="s">
        <v>35</v>
      </c>
      <c r="O48" s="254" t="s">
        <v>36</v>
      </c>
      <c r="P48" s="254" t="s">
        <v>5</v>
      </c>
      <c r="Q48" s="254" t="s">
        <v>191</v>
      </c>
      <c r="R48" s="254" t="s">
        <v>37</v>
      </c>
      <c r="S48" s="254"/>
      <c r="T48" s="1"/>
      <c r="U48" s="1"/>
      <c r="V48" s="1"/>
      <c r="W48" s="1"/>
      <c r="X48" s="1"/>
    </row>
    <row r="49" spans="1:24" ht="25.5" customHeight="1" x14ac:dyDescent="0.25">
      <c r="A49" s="1"/>
      <c r="B49" s="113" t="s">
        <v>38</v>
      </c>
      <c r="C49" s="113" t="s">
        <v>39</v>
      </c>
      <c r="D49" s="114" t="s">
        <v>40</v>
      </c>
      <c r="E49" s="114" t="s">
        <v>41</v>
      </c>
      <c r="F49" s="254"/>
      <c r="G49" s="254"/>
      <c r="H49" s="254"/>
      <c r="I49" s="254"/>
      <c r="J49" s="254"/>
      <c r="K49" s="254"/>
      <c r="L49" s="254"/>
      <c r="M49" s="254"/>
      <c r="N49" s="254"/>
      <c r="O49" s="254"/>
      <c r="P49" s="254"/>
      <c r="Q49" s="254"/>
      <c r="R49" s="254"/>
      <c r="S49" s="254"/>
      <c r="T49" s="1"/>
      <c r="U49" s="1"/>
      <c r="V49" s="1"/>
      <c r="W49" s="1"/>
      <c r="X49" s="1"/>
    </row>
    <row r="50" spans="1:24" ht="15" customHeight="1" x14ac:dyDescent="0.25">
      <c r="A50" s="1"/>
      <c r="B50" s="100"/>
      <c r="C50" s="101"/>
      <c r="D50" s="102"/>
      <c r="E50" s="102"/>
      <c r="F50" s="103"/>
      <c r="G50" s="103"/>
      <c r="H50" s="103"/>
      <c r="I50" s="104"/>
      <c r="J50" s="104"/>
      <c r="K50" s="104"/>
      <c r="L50" s="104"/>
      <c r="M50" s="104"/>
      <c r="N50" s="104"/>
      <c r="O50" s="104"/>
      <c r="P50" s="104"/>
      <c r="Q50" s="104"/>
      <c r="R50" s="253"/>
      <c r="S50" s="253"/>
      <c r="T50" s="1"/>
      <c r="U50" s="1"/>
      <c r="V50" s="1"/>
      <c r="W50" s="1"/>
      <c r="X50" s="1"/>
    </row>
    <row r="51" spans="1:24" ht="15" customHeight="1" x14ac:dyDescent="0.25">
      <c r="A51" s="1"/>
      <c r="B51" s="100"/>
      <c r="C51" s="101"/>
      <c r="D51" s="102"/>
      <c r="E51" s="102"/>
      <c r="F51" s="103"/>
      <c r="G51" s="103"/>
      <c r="H51" s="103"/>
      <c r="I51" s="104"/>
      <c r="J51" s="104"/>
      <c r="K51" s="104"/>
      <c r="L51" s="104"/>
      <c r="M51" s="104"/>
      <c r="N51" s="104"/>
      <c r="O51" s="104"/>
      <c r="P51" s="104"/>
      <c r="Q51" s="104"/>
      <c r="R51" s="253"/>
      <c r="S51" s="253"/>
      <c r="T51" s="1"/>
      <c r="U51" s="1"/>
      <c r="V51" s="1"/>
      <c r="W51" s="1"/>
      <c r="X51" s="1"/>
    </row>
    <row r="52" spans="1:24" ht="15" customHeight="1" x14ac:dyDescent="0.25">
      <c r="A52" s="1"/>
      <c r="B52" s="100"/>
      <c r="C52" s="101"/>
      <c r="D52" s="102"/>
      <c r="E52" s="102"/>
      <c r="F52" s="103"/>
      <c r="G52" s="103"/>
      <c r="H52" s="103"/>
      <c r="I52" s="104"/>
      <c r="J52" s="104"/>
      <c r="K52" s="104"/>
      <c r="L52" s="104"/>
      <c r="M52" s="104"/>
      <c r="N52" s="104"/>
      <c r="O52" s="104"/>
      <c r="P52" s="104"/>
      <c r="Q52" s="104"/>
      <c r="R52" s="253"/>
      <c r="S52" s="253"/>
      <c r="T52" s="1"/>
      <c r="U52" s="1"/>
      <c r="V52" s="1"/>
      <c r="W52" s="1"/>
      <c r="X52" s="1"/>
    </row>
    <row r="53" spans="1:24" ht="15" customHeight="1" x14ac:dyDescent="0.25">
      <c r="A53" s="1"/>
      <c r="B53" s="100"/>
      <c r="C53" s="101"/>
      <c r="D53" s="102"/>
      <c r="E53" s="102"/>
      <c r="F53" s="103"/>
      <c r="G53" s="103"/>
      <c r="H53" s="103"/>
      <c r="I53" s="104"/>
      <c r="J53" s="104"/>
      <c r="K53" s="104"/>
      <c r="L53" s="104"/>
      <c r="M53" s="104"/>
      <c r="N53" s="104"/>
      <c r="O53" s="104"/>
      <c r="P53" s="104"/>
      <c r="Q53" s="104"/>
      <c r="R53" s="253"/>
      <c r="S53" s="253"/>
      <c r="T53" s="1"/>
      <c r="U53" s="1"/>
      <c r="V53" s="1"/>
      <c r="W53" s="1"/>
      <c r="X53" s="1"/>
    </row>
    <row r="54" spans="1:24" ht="15" customHeight="1" x14ac:dyDescent="0.25">
      <c r="A54" s="1"/>
      <c r="B54" s="100"/>
      <c r="C54" s="101"/>
      <c r="D54" s="102"/>
      <c r="E54" s="102"/>
      <c r="F54" s="103"/>
      <c r="G54" s="103"/>
      <c r="H54" s="103"/>
      <c r="I54" s="104"/>
      <c r="J54" s="104"/>
      <c r="K54" s="104"/>
      <c r="L54" s="104"/>
      <c r="M54" s="104"/>
      <c r="N54" s="104"/>
      <c r="O54" s="104"/>
      <c r="P54" s="104"/>
      <c r="Q54" s="104"/>
      <c r="R54" s="253"/>
      <c r="S54" s="253"/>
      <c r="T54" s="1"/>
      <c r="U54" s="1"/>
      <c r="V54" s="1"/>
      <c r="W54" s="1"/>
      <c r="X54" s="1"/>
    </row>
    <row r="55" spans="1:24" ht="15" customHeight="1" x14ac:dyDescent="0.25">
      <c r="B55" s="202"/>
      <c r="C55" s="202"/>
      <c r="D55" s="202"/>
      <c r="E55" s="202"/>
      <c r="F55" s="202"/>
      <c r="G55" s="202"/>
      <c r="H55" s="202"/>
      <c r="I55" s="202"/>
      <c r="J55" s="202"/>
      <c r="K55" s="202"/>
      <c r="L55" s="202"/>
      <c r="M55" s="202"/>
      <c r="N55" s="202"/>
      <c r="O55" s="202"/>
      <c r="P55" s="202"/>
      <c r="Q55" s="202"/>
      <c r="R55" s="219"/>
      <c r="S55" s="221"/>
    </row>
    <row r="56" spans="1:24" s="9" customFormat="1" ht="27.75" customHeight="1" x14ac:dyDescent="0.25">
      <c r="B56" s="313" t="s">
        <v>12</v>
      </c>
      <c r="C56" s="313"/>
      <c r="D56" s="313"/>
      <c r="E56" s="313"/>
      <c r="F56" s="313"/>
      <c r="G56" s="313"/>
      <c r="H56" s="203"/>
      <c r="I56" s="204">
        <f>+I45+I50+I51+I52+I53+I54</f>
        <v>0</v>
      </c>
      <c r="J56" s="204">
        <f t="shared" ref="J56:P56" si="4">+J45+J50+J51+J52+J53+J54</f>
        <v>0</v>
      </c>
      <c r="K56" s="204">
        <f t="shared" si="4"/>
        <v>0</v>
      </c>
      <c r="L56" s="204">
        <f t="shared" si="4"/>
        <v>0</v>
      </c>
      <c r="M56" s="204">
        <f t="shared" si="4"/>
        <v>0</v>
      </c>
      <c r="N56" s="204">
        <f t="shared" si="4"/>
        <v>0</v>
      </c>
      <c r="O56" s="204">
        <f t="shared" si="4"/>
        <v>0</v>
      </c>
      <c r="P56" s="204">
        <f t="shared" si="4"/>
        <v>0</v>
      </c>
      <c r="Q56" s="204"/>
      <c r="R56" s="230"/>
      <c r="S56" s="229"/>
    </row>
    <row r="57" spans="1:24" ht="15" customHeight="1" x14ac:dyDescent="0.25">
      <c r="B57" s="219"/>
      <c r="C57" s="220"/>
      <c r="D57" s="220"/>
      <c r="E57" s="220"/>
      <c r="F57" s="220"/>
      <c r="G57" s="224"/>
      <c r="H57" s="224"/>
      <c r="I57" s="220"/>
      <c r="J57" s="220"/>
      <c r="K57" s="220"/>
      <c r="L57" s="224"/>
      <c r="M57" s="220"/>
      <c r="N57" s="220"/>
      <c r="O57" s="220"/>
      <c r="P57" s="220"/>
      <c r="Q57" s="220"/>
      <c r="R57" s="231"/>
      <c r="S57" s="225"/>
    </row>
    <row r="58" spans="1:24" ht="20.25" customHeight="1" x14ac:dyDescent="0.25">
      <c r="B58" s="249" t="s">
        <v>44</v>
      </c>
      <c r="C58" s="249"/>
      <c r="D58" s="249"/>
      <c r="E58" s="249"/>
      <c r="F58" s="249"/>
      <c r="G58" s="222"/>
      <c r="H58" s="226"/>
      <c r="I58" s="250" t="s">
        <v>45</v>
      </c>
      <c r="J58" s="250"/>
      <c r="K58" s="250"/>
      <c r="L58" s="314"/>
      <c r="M58" s="250"/>
      <c r="N58" s="250"/>
      <c r="O58" s="250"/>
      <c r="P58" s="250"/>
      <c r="Q58" s="250"/>
      <c r="R58" s="250"/>
      <c r="S58" s="250"/>
      <c r="T58" s="5"/>
      <c r="U58" s="5"/>
      <c r="W58" s="1"/>
      <c r="X58" s="1"/>
    </row>
    <row r="59" spans="1:24" s="10" customFormat="1" ht="22.5" customHeight="1" x14ac:dyDescent="0.25">
      <c r="B59" s="251" t="s">
        <v>46</v>
      </c>
      <c r="C59" s="251"/>
      <c r="D59" s="113" t="s">
        <v>47</v>
      </c>
      <c r="E59" s="113" t="s">
        <v>48</v>
      </c>
      <c r="F59" s="113" t="s">
        <v>49</v>
      </c>
      <c r="G59" s="196"/>
      <c r="H59" s="227"/>
      <c r="I59" s="250"/>
      <c r="J59" s="250"/>
      <c r="K59" s="250"/>
      <c r="L59" s="250"/>
      <c r="M59" s="250"/>
      <c r="N59" s="250"/>
      <c r="O59" s="250"/>
      <c r="P59" s="250"/>
      <c r="Q59" s="250"/>
      <c r="R59" s="250"/>
      <c r="S59" s="250"/>
    </row>
    <row r="60" spans="1:24" ht="17.25" customHeight="1" x14ac:dyDescent="0.25">
      <c r="A60" s="1"/>
      <c r="B60" s="244" t="str">
        <f>+I12</f>
        <v xml:space="preserve"> EXT. DIURNA 1.25</v>
      </c>
      <c r="C60" s="244"/>
      <c r="D60" s="106">
        <v>1.25</v>
      </c>
      <c r="E60" s="107">
        <f>+$I$56</f>
        <v>0</v>
      </c>
      <c r="F60" s="108" t="str">
        <f>IF(E60=0,"",D60*E60*(VLOOKUP($E$8,'BD Personal'!$A$6:$R$56,12,FALSE)/240))</f>
        <v/>
      </c>
      <c r="G60" s="197"/>
      <c r="H60" s="228"/>
      <c r="I60" s="252"/>
      <c r="J60" s="252"/>
      <c r="K60" s="252"/>
      <c r="L60" s="252"/>
      <c r="M60" s="252"/>
      <c r="N60" s="252"/>
      <c r="O60" s="252"/>
      <c r="P60" s="252"/>
      <c r="Q60" s="252"/>
      <c r="R60" s="252"/>
      <c r="S60" s="252"/>
      <c r="T60" s="1"/>
      <c r="U60" s="1"/>
      <c r="V60" s="1"/>
      <c r="W60" s="1"/>
      <c r="X60" s="1"/>
    </row>
    <row r="61" spans="1:24" ht="17.25" customHeight="1" x14ac:dyDescent="0.25">
      <c r="A61" s="1"/>
      <c r="B61" s="244" t="str">
        <f>+J12</f>
        <v>EXT. NOC. ORD. 1.75</v>
      </c>
      <c r="C61" s="244"/>
      <c r="D61" s="106">
        <v>1.75</v>
      </c>
      <c r="E61" s="109">
        <f>+$J$56</f>
        <v>0</v>
      </c>
      <c r="F61" s="108" t="str">
        <f>IF(E61=0,"",D61*E61*(VLOOKUP($E$8,'BD Personal'!$A$6:$R$56,12,FALSE)/240))</f>
        <v/>
      </c>
      <c r="G61" s="197"/>
      <c r="H61" s="228"/>
      <c r="I61" s="252"/>
      <c r="J61" s="252"/>
      <c r="K61" s="252"/>
      <c r="L61" s="252"/>
      <c r="M61" s="252"/>
      <c r="N61" s="252"/>
      <c r="O61" s="252"/>
      <c r="P61" s="252"/>
      <c r="Q61" s="252"/>
      <c r="R61" s="252"/>
      <c r="S61" s="252"/>
      <c r="T61" s="1"/>
      <c r="U61" s="1"/>
      <c r="V61" s="1"/>
      <c r="W61" s="1"/>
      <c r="X61" s="1"/>
    </row>
    <row r="62" spans="1:24" ht="17.25" customHeight="1" x14ac:dyDescent="0.25">
      <c r="A62" s="1"/>
      <c r="B62" s="244" t="str">
        <f>+K12</f>
        <v>EXTRA DOM./FES. DIU.2.00</v>
      </c>
      <c r="C62" s="244"/>
      <c r="D62" s="106">
        <v>2</v>
      </c>
      <c r="E62" s="109">
        <f>+$K$56</f>
        <v>0</v>
      </c>
      <c r="F62" s="108" t="str">
        <f>IF(E62=0,"",D62*E62*(VLOOKUP($E$8,'BD Personal'!$A$6:$R$56,12,FALSE)/240))</f>
        <v/>
      </c>
      <c r="G62" s="197"/>
      <c r="H62" s="228"/>
      <c r="I62" s="252"/>
      <c r="J62" s="252"/>
      <c r="K62" s="252"/>
      <c r="L62" s="252"/>
      <c r="M62" s="252"/>
      <c r="N62" s="252"/>
      <c r="O62" s="252"/>
      <c r="P62" s="252"/>
      <c r="Q62" s="252"/>
      <c r="R62" s="252"/>
      <c r="S62" s="252"/>
      <c r="T62" s="1"/>
      <c r="U62" s="1"/>
      <c r="V62" s="1"/>
      <c r="W62" s="1"/>
      <c r="X62" s="1"/>
    </row>
    <row r="63" spans="1:24" ht="17.25" customHeight="1" x14ac:dyDescent="0.25">
      <c r="A63" s="1"/>
      <c r="B63" s="244" t="str">
        <f>+L12</f>
        <v>EXTRA DOM./FES.  NOC. 2.50</v>
      </c>
      <c r="C63" s="244"/>
      <c r="D63" s="106">
        <v>2.5</v>
      </c>
      <c r="E63" s="109">
        <f>+$L$56</f>
        <v>0</v>
      </c>
      <c r="F63" s="108" t="str">
        <f>IF(E63=0,"",D63*E63*(VLOOKUP($E$8,'BD Personal'!$A$6:$R$56,12,FALSE)/240))</f>
        <v/>
      </c>
      <c r="G63" s="197"/>
      <c r="H63" s="228"/>
      <c r="I63" s="252"/>
      <c r="J63" s="252"/>
      <c r="K63" s="252"/>
      <c r="L63" s="252"/>
      <c r="M63" s="252"/>
      <c r="N63" s="252"/>
      <c r="O63" s="252"/>
      <c r="P63" s="252"/>
      <c r="Q63" s="252"/>
      <c r="R63" s="252"/>
      <c r="S63" s="252"/>
      <c r="T63" s="1"/>
      <c r="U63" s="1"/>
      <c r="V63" s="1"/>
      <c r="W63" s="1"/>
      <c r="X63" s="1"/>
    </row>
    <row r="64" spans="1:24" ht="17.25" customHeight="1" x14ac:dyDescent="0.25">
      <c r="A64" s="1"/>
      <c r="B64" s="244" t="str">
        <f>+M12</f>
        <v>REC. NOCT ORD.              0.35</v>
      </c>
      <c r="C64" s="244"/>
      <c r="D64" s="106">
        <f>IF(E9="Convencional Ecopetrol",38%,35%)</f>
        <v>0.35</v>
      </c>
      <c r="E64" s="109">
        <f>+$M$56</f>
        <v>0</v>
      </c>
      <c r="F64" s="108" t="str">
        <f>IF(E64=0,"",D64*E64*(VLOOKUP($E$8,'BD Personal'!$A$6:$R$56,12,FALSE)/240))</f>
        <v/>
      </c>
      <c r="G64" s="197"/>
      <c r="H64" s="228"/>
      <c r="I64" s="252"/>
      <c r="J64" s="252"/>
      <c r="K64" s="252"/>
      <c r="L64" s="252"/>
      <c r="M64" s="252"/>
      <c r="N64" s="252"/>
      <c r="O64" s="252"/>
      <c r="P64" s="252"/>
      <c r="Q64" s="252"/>
      <c r="R64" s="252"/>
      <c r="S64" s="252"/>
      <c r="T64" s="1"/>
      <c r="U64" s="1"/>
      <c r="V64" s="1"/>
      <c r="W64" s="1"/>
      <c r="X64" s="1"/>
    </row>
    <row r="65" spans="1:24" ht="17.25" customHeight="1" x14ac:dyDescent="0.25">
      <c r="A65" s="1"/>
      <c r="B65" s="244" t="str">
        <f>+N12</f>
        <v xml:space="preserve">REC, DOM / FESTIVA DIU 1.75 </v>
      </c>
      <c r="C65" s="244"/>
      <c r="D65" s="106">
        <v>1.75</v>
      </c>
      <c r="E65" s="109">
        <f>+$N$56</f>
        <v>0</v>
      </c>
      <c r="F65" s="108" t="str">
        <f>IF(E65=0,"",D65*E65*(VLOOKUP($E$8,'BD Personal'!$A$6:$R$56,12,FALSE)/240))</f>
        <v/>
      </c>
      <c r="G65" s="197"/>
      <c r="H65" s="228"/>
      <c r="I65" s="252"/>
      <c r="J65" s="252"/>
      <c r="K65" s="252"/>
      <c r="L65" s="252"/>
      <c r="M65" s="252"/>
      <c r="N65" s="252"/>
      <c r="O65" s="252"/>
      <c r="P65" s="252"/>
      <c r="Q65" s="252"/>
      <c r="R65" s="252"/>
      <c r="S65" s="252"/>
      <c r="T65" s="1"/>
      <c r="U65" s="1"/>
      <c r="V65" s="1"/>
      <c r="W65" s="1"/>
      <c r="X65" s="1"/>
    </row>
    <row r="66" spans="1:24" ht="17.25" customHeight="1" x14ac:dyDescent="0.25">
      <c r="A66" s="1"/>
      <c r="B66" s="244" t="str">
        <f>+O12</f>
        <v>REC. DOM. / FES. NOC.  2.10</v>
      </c>
      <c r="C66" s="244"/>
      <c r="D66" s="106">
        <f>IF(E9="Convencional Ecopetrol",213%,210%)</f>
        <v>2.1</v>
      </c>
      <c r="E66" s="109">
        <f>+$O$56</f>
        <v>0</v>
      </c>
      <c r="F66" s="108" t="str">
        <f>IF(E66=0,"",D66*E66*(VLOOKUP($E$8,'BD Personal'!$A$6:$R$56,12,FALSE)/240))</f>
        <v/>
      </c>
      <c r="G66" s="197"/>
      <c r="H66" s="228"/>
      <c r="I66" s="252"/>
      <c r="J66" s="252"/>
      <c r="K66" s="252"/>
      <c r="L66" s="252"/>
      <c r="M66" s="252"/>
      <c r="N66" s="252"/>
      <c r="O66" s="252"/>
      <c r="P66" s="252"/>
      <c r="Q66" s="252"/>
      <c r="R66" s="252"/>
      <c r="S66" s="252"/>
      <c r="T66" s="1"/>
      <c r="U66" s="1"/>
      <c r="V66" s="1"/>
      <c r="W66" s="1"/>
      <c r="X66" s="1"/>
    </row>
    <row r="67" spans="1:24" ht="17.25" customHeight="1" x14ac:dyDescent="0.25">
      <c r="A67" s="1"/>
      <c r="B67" s="244" t="str">
        <f>+P12</f>
        <v>COMPENSATORIOS</v>
      </c>
      <c r="C67" s="244"/>
      <c r="D67" s="110" t="s">
        <v>50</v>
      </c>
      <c r="E67" s="109">
        <f>+$P$56</f>
        <v>0</v>
      </c>
      <c r="F67" s="108" t="str">
        <f>IF(E67=0,"",E67*(VLOOKUP($E$8,'BD Personal'!$A$6:$R$56,12,FALSE)/30))</f>
        <v/>
      </c>
      <c r="G67" s="197"/>
      <c r="H67" s="228"/>
      <c r="I67" s="252"/>
      <c r="J67" s="252"/>
      <c r="K67" s="252"/>
      <c r="L67" s="252"/>
      <c r="M67" s="252"/>
      <c r="N67" s="252"/>
      <c r="O67" s="252"/>
      <c r="P67" s="252"/>
      <c r="Q67" s="252"/>
      <c r="R67" s="252"/>
      <c r="S67" s="252"/>
      <c r="T67" s="1"/>
      <c r="U67" s="1"/>
      <c r="V67" s="1"/>
      <c r="W67" s="1"/>
      <c r="X67" s="1"/>
    </row>
    <row r="68" spans="1:24" ht="15.75" customHeight="1" x14ac:dyDescent="0.25">
      <c r="A68" s="1"/>
      <c r="B68" s="232"/>
      <c r="C68" s="232"/>
      <c r="D68" s="232"/>
      <c r="E68" s="232"/>
      <c r="F68" s="233"/>
      <c r="G68" s="197"/>
      <c r="H68" s="228"/>
      <c r="I68" s="252"/>
      <c r="J68" s="252"/>
      <c r="K68" s="252"/>
      <c r="L68" s="252"/>
      <c r="M68" s="252"/>
      <c r="N68" s="252"/>
      <c r="O68" s="252"/>
      <c r="P68" s="252"/>
      <c r="Q68" s="252"/>
      <c r="R68" s="252"/>
      <c r="S68" s="252"/>
      <c r="T68" s="1"/>
      <c r="U68" s="1"/>
      <c r="V68" s="1"/>
      <c r="W68" s="1"/>
      <c r="X68" s="1"/>
    </row>
    <row r="69" spans="1:24" ht="18" customHeight="1" x14ac:dyDescent="0.25">
      <c r="A69" s="1"/>
      <c r="B69" s="312" t="s">
        <v>51</v>
      </c>
      <c r="C69" s="312"/>
      <c r="D69" s="312"/>
      <c r="E69" s="312"/>
      <c r="F69" s="223">
        <f>SUM(F60:F67)</f>
        <v>0</v>
      </c>
      <c r="G69" s="197"/>
      <c r="H69" s="228"/>
      <c r="I69" s="252"/>
      <c r="J69" s="252"/>
      <c r="K69" s="252"/>
      <c r="L69" s="252"/>
      <c r="M69" s="252"/>
      <c r="N69" s="252"/>
      <c r="O69" s="252"/>
      <c r="P69" s="252"/>
      <c r="Q69" s="252"/>
      <c r="R69" s="252"/>
      <c r="S69" s="252"/>
      <c r="T69" s="1"/>
      <c r="U69" s="1"/>
      <c r="V69" s="1"/>
      <c r="W69" s="1"/>
      <c r="X69" s="1"/>
    </row>
    <row r="70" spans="1:24" x14ac:dyDescent="0.25">
      <c r="A70" s="1"/>
      <c r="H70" s="195"/>
    </row>
    <row r="71" spans="1:24" x14ac:dyDescent="0.25"/>
    <row r="72" spans="1:24" x14ac:dyDescent="0.25"/>
    <row r="73" spans="1:24" x14ac:dyDescent="0.25"/>
    <row r="74" spans="1:24" x14ac:dyDescent="0.25">
      <c r="C74" s="11"/>
      <c r="D74" s="11"/>
      <c r="E74" s="11"/>
      <c r="F74" s="11"/>
      <c r="G74" s="11"/>
      <c r="H74" s="11"/>
      <c r="I74" s="11"/>
      <c r="J74" s="11"/>
    </row>
    <row r="75" spans="1:24" x14ac:dyDescent="0.25"/>
    <row r="76" spans="1:24" ht="13.5" thickBot="1" x14ac:dyDescent="0.3">
      <c r="C76" s="247"/>
      <c r="D76" s="247"/>
      <c r="E76" s="247"/>
      <c r="F76" s="247"/>
      <c r="G76" s="247"/>
      <c r="H76" s="247"/>
      <c r="I76" s="247"/>
      <c r="J76" s="247"/>
      <c r="M76" s="247"/>
      <c r="N76" s="247"/>
      <c r="O76" s="247"/>
      <c r="P76" s="247"/>
      <c r="Q76" s="247"/>
      <c r="R76" s="247"/>
    </row>
    <row r="77" spans="1:24" ht="30.75" customHeight="1" thickTop="1" x14ac:dyDescent="0.25">
      <c r="C77" s="243" t="s">
        <v>52</v>
      </c>
      <c r="D77" s="243"/>
      <c r="E77" s="243"/>
      <c r="F77" s="243"/>
      <c r="G77" s="243"/>
      <c r="H77" s="243"/>
      <c r="I77" s="243"/>
      <c r="J77" s="243"/>
      <c r="K77" s="12"/>
      <c r="L77" s="12"/>
      <c r="M77" s="243" t="s">
        <v>53</v>
      </c>
      <c r="N77" s="243"/>
      <c r="O77" s="243"/>
      <c r="P77" s="243"/>
      <c r="Q77" s="243"/>
      <c r="R77" s="243"/>
    </row>
    <row r="78" spans="1:24" x14ac:dyDescent="0.25"/>
    <row r="79" spans="1:24" x14ac:dyDescent="0.25"/>
  </sheetData>
  <sheetProtection formatCells="0" formatColumns="0" formatRows="0" insertColumns="0" insertRows="0" insertHyperlinks="0" deleteColumns="0" deleteRows="0" sort="0" autoFilter="0" pivotTables="0"/>
  <mergeCells count="125">
    <mergeCell ref="I69:S69"/>
    <mergeCell ref="I60:S60"/>
    <mergeCell ref="I61:S61"/>
    <mergeCell ref="I62:S62"/>
    <mergeCell ref="I63:S63"/>
    <mergeCell ref="I64:S64"/>
    <mergeCell ref="I65:S65"/>
    <mergeCell ref="I66:S66"/>
    <mergeCell ref="I67:S67"/>
    <mergeCell ref="I68:S68"/>
    <mergeCell ref="C77:J77"/>
    <mergeCell ref="M77:R77"/>
    <mergeCell ref="B2:E5"/>
    <mergeCell ref="F2:S5"/>
    <mergeCell ref="B65:C65"/>
    <mergeCell ref="B66:C66"/>
    <mergeCell ref="B67:C67"/>
    <mergeCell ref="B69:E69"/>
    <mergeCell ref="C76:J76"/>
    <mergeCell ref="M76:R76"/>
    <mergeCell ref="B56:G56"/>
    <mergeCell ref="B58:F58"/>
    <mergeCell ref="I58:S59"/>
    <mergeCell ref="B59:C59"/>
    <mergeCell ref="B60:C60"/>
    <mergeCell ref="B61:C61"/>
    <mergeCell ref="B62:C62"/>
    <mergeCell ref="B63:C63"/>
    <mergeCell ref="B64:C64"/>
    <mergeCell ref="R48:S49"/>
    <mergeCell ref="R50:S50"/>
    <mergeCell ref="R51:S51"/>
    <mergeCell ref="R52:S52"/>
    <mergeCell ref="R53:S53"/>
    <mergeCell ref="R54:S54"/>
    <mergeCell ref="K48:K49"/>
    <mergeCell ref="L48:L49"/>
    <mergeCell ref="M48:M49"/>
    <mergeCell ref="N48:N49"/>
    <mergeCell ref="O48:O49"/>
    <mergeCell ref="P48:P49"/>
    <mergeCell ref="Q48:Q49"/>
    <mergeCell ref="R43:S43"/>
    <mergeCell ref="R44:S44"/>
    <mergeCell ref="B45:G45"/>
    <mergeCell ref="B47:S47"/>
    <mergeCell ref="B48:C48"/>
    <mergeCell ref="D48:E48"/>
    <mergeCell ref="F48:F49"/>
    <mergeCell ref="G48:G49"/>
    <mergeCell ref="I48:I49"/>
    <mergeCell ref="J48:J49"/>
    <mergeCell ref="H48:H49"/>
    <mergeCell ref="R37:S37"/>
    <mergeCell ref="R38:S38"/>
    <mergeCell ref="R39:S39"/>
    <mergeCell ref="R40:S40"/>
    <mergeCell ref="R41:S41"/>
    <mergeCell ref="R42:S42"/>
    <mergeCell ref="R31:S31"/>
    <mergeCell ref="R32:S32"/>
    <mergeCell ref="R33:S33"/>
    <mergeCell ref="R34:S34"/>
    <mergeCell ref="R35:S35"/>
    <mergeCell ref="R36:S36"/>
    <mergeCell ref="R25:S25"/>
    <mergeCell ref="R26:S26"/>
    <mergeCell ref="R27:S27"/>
    <mergeCell ref="R28:S28"/>
    <mergeCell ref="R29:S29"/>
    <mergeCell ref="R30:S30"/>
    <mergeCell ref="R19:S19"/>
    <mergeCell ref="R20:S20"/>
    <mergeCell ref="R21:S21"/>
    <mergeCell ref="R22:S22"/>
    <mergeCell ref="R23:S23"/>
    <mergeCell ref="R24:S24"/>
    <mergeCell ref="R14:S14"/>
    <mergeCell ref="R15:S15"/>
    <mergeCell ref="R16:S16"/>
    <mergeCell ref="R17:S17"/>
    <mergeCell ref="R18:S18"/>
    <mergeCell ref="K12:K13"/>
    <mergeCell ref="L12:L13"/>
    <mergeCell ref="M12:M13"/>
    <mergeCell ref="N12:N13"/>
    <mergeCell ref="O12:O13"/>
    <mergeCell ref="P12:P13"/>
    <mergeCell ref="Q12:Q13"/>
    <mergeCell ref="B12:C12"/>
    <mergeCell ref="D12:E12"/>
    <mergeCell ref="F12:F13"/>
    <mergeCell ref="G12:G13"/>
    <mergeCell ref="I12:I13"/>
    <mergeCell ref="J12:J13"/>
    <mergeCell ref="H12:H13"/>
    <mergeCell ref="W10:Y10"/>
    <mergeCell ref="C11:D11"/>
    <mergeCell ref="E11:I11"/>
    <mergeCell ref="J11:K11"/>
    <mergeCell ref="L11:N11"/>
    <mergeCell ref="X11:Z11"/>
    <mergeCell ref="C10:D10"/>
    <mergeCell ref="E10:I10"/>
    <mergeCell ref="J10:K10"/>
    <mergeCell ref="R10:S10"/>
    <mergeCell ref="L10:O10"/>
    <mergeCell ref="R12:S13"/>
    <mergeCell ref="C7:D7"/>
    <mergeCell ref="E7:I7"/>
    <mergeCell ref="J7:K7"/>
    <mergeCell ref="R7:S7"/>
    <mergeCell ref="W8:Y8"/>
    <mergeCell ref="C9:D9"/>
    <mergeCell ref="E9:I9"/>
    <mergeCell ref="J9:K9"/>
    <mergeCell ref="R9:S9"/>
    <mergeCell ref="X9:Z9"/>
    <mergeCell ref="C8:D8"/>
    <mergeCell ref="E8:I8"/>
    <mergeCell ref="J8:K8"/>
    <mergeCell ref="R8:S8"/>
    <mergeCell ref="L7:O7"/>
    <mergeCell ref="L8:O8"/>
    <mergeCell ref="L9:O9"/>
  </mergeCells>
  <conditionalFormatting sqref="B14:B44">
    <cfRule type="expression" dxfId="106" priority="4">
      <formula>WEEKDAY(B14,2)=7</formula>
    </cfRule>
  </conditionalFormatting>
  <conditionalFormatting sqref="C14:C44">
    <cfRule type="expression" dxfId="105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6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F39F8B87-17D9-43AC-BBDB-926734C672C8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BF24225C-8C85-4BE2-AA91-A27F67E60711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1F544-CF95-4769-BD6C-D3E99427D324}">
  <sheetPr codeName="Hoja3"/>
  <dimension ref="B1:AO472"/>
  <sheetViews>
    <sheetView topLeftCell="J1" workbookViewId="0">
      <selection activeCell="AG9" sqref="AG9"/>
    </sheetView>
  </sheetViews>
  <sheetFormatPr baseColWidth="10" defaultRowHeight="15" x14ac:dyDescent="0.25"/>
  <cols>
    <col min="1" max="1" width="6.7109375" customWidth="1"/>
    <col min="2" max="2" width="25.7109375" customWidth="1"/>
    <col min="3" max="3" width="14.85546875" bestFit="1" customWidth="1"/>
    <col min="4" max="4" width="17.7109375" bestFit="1" customWidth="1"/>
    <col min="5" max="5" width="23.5703125" bestFit="1" customWidth="1"/>
    <col min="6" max="6" width="13" bestFit="1" customWidth="1"/>
    <col min="7" max="7" width="11.5703125" bestFit="1" customWidth="1"/>
    <col min="8" max="8" width="37.85546875" bestFit="1" customWidth="1"/>
    <col min="10" max="10" width="11.7109375" customWidth="1"/>
    <col min="11" max="11" width="12.28515625" customWidth="1"/>
    <col min="12" max="12" width="8.42578125" customWidth="1"/>
    <col min="13" max="13" width="16.7109375" bestFit="1" customWidth="1"/>
    <col min="14" max="14" width="5.28515625" bestFit="1" customWidth="1"/>
    <col min="15" max="15" width="4.28515625" bestFit="1" customWidth="1"/>
    <col min="16" max="16" width="7" bestFit="1" customWidth="1"/>
    <col min="17" max="17" width="17.85546875" bestFit="1" customWidth="1"/>
    <col min="18" max="18" width="11.28515625" bestFit="1" customWidth="1"/>
    <col min="19" max="19" width="5.85546875" bestFit="1" customWidth="1"/>
    <col min="20" max="20" width="23.5703125" bestFit="1" customWidth="1"/>
    <col min="21" max="21" width="17.5703125" bestFit="1" customWidth="1"/>
    <col min="22" max="22" width="20.85546875" bestFit="1" customWidth="1"/>
    <col min="23" max="23" width="20.5703125" bestFit="1" customWidth="1"/>
    <col min="24" max="24" width="17.85546875" bestFit="1" customWidth="1"/>
    <col min="27" max="27" width="13" bestFit="1" customWidth="1"/>
    <col min="28" max="28" width="17" bestFit="1" customWidth="1"/>
    <col min="29" max="29" width="13.5703125" bestFit="1" customWidth="1"/>
    <col min="31" max="31" width="14.5703125" bestFit="1" customWidth="1"/>
    <col min="32" max="32" width="15.28515625" bestFit="1" customWidth="1"/>
    <col min="33" max="33" width="20" customWidth="1"/>
  </cols>
  <sheetData>
    <row r="1" spans="2:41" ht="15.75" thickBot="1" x14ac:dyDescent="0.3">
      <c r="I1">
        <v>3</v>
      </c>
      <c r="J1" s="37">
        <v>13</v>
      </c>
      <c r="K1" t="s">
        <v>391</v>
      </c>
      <c r="M1">
        <v>1</v>
      </c>
      <c r="N1">
        <v>1</v>
      </c>
      <c r="O1">
        <v>1</v>
      </c>
      <c r="P1">
        <v>1</v>
      </c>
    </row>
    <row r="2" spans="2:41" ht="15.75" thickBot="1" x14ac:dyDescent="0.3">
      <c r="B2" s="24" t="s">
        <v>54</v>
      </c>
      <c r="C2" s="25" t="s">
        <v>13</v>
      </c>
      <c r="D2" s="25" t="s">
        <v>55</v>
      </c>
      <c r="E2" s="25" t="s">
        <v>56</v>
      </c>
      <c r="F2" s="25" t="s">
        <v>70</v>
      </c>
      <c r="G2" s="25" t="s">
        <v>71</v>
      </c>
      <c r="H2" s="25" t="s">
        <v>0</v>
      </c>
      <c r="I2" s="59" t="s">
        <v>72</v>
      </c>
      <c r="J2" s="68" t="s">
        <v>170</v>
      </c>
      <c r="K2" s="69" t="s">
        <v>183</v>
      </c>
      <c r="L2" s="60" t="s">
        <v>74</v>
      </c>
      <c r="M2" s="61" t="s">
        <v>67</v>
      </c>
      <c r="N2" s="61" t="s">
        <v>79</v>
      </c>
      <c r="O2" s="61" t="s">
        <v>82</v>
      </c>
      <c r="P2" s="61" t="s">
        <v>85</v>
      </c>
      <c r="Q2" s="61" t="s">
        <v>129</v>
      </c>
      <c r="R2" s="61" t="s">
        <v>88</v>
      </c>
      <c r="S2" s="61" t="s">
        <v>91</v>
      </c>
      <c r="T2" s="61" t="s">
        <v>136</v>
      </c>
      <c r="U2" s="47" t="s">
        <v>137</v>
      </c>
      <c r="V2" s="60" t="s">
        <v>202</v>
      </c>
      <c r="W2" s="61" t="s">
        <v>188</v>
      </c>
      <c r="X2" s="60" t="s">
        <v>203</v>
      </c>
      <c r="Y2" s="61" t="s">
        <v>204</v>
      </c>
      <c r="Z2" s="61" t="s">
        <v>205</v>
      </c>
      <c r="AA2" s="61" t="s">
        <v>207</v>
      </c>
      <c r="AB2" s="61" t="s">
        <v>208</v>
      </c>
      <c r="AC2" s="61" t="s">
        <v>206</v>
      </c>
      <c r="AD2" s="61" t="s">
        <v>209</v>
      </c>
      <c r="AE2" s="47" t="s">
        <v>210</v>
      </c>
      <c r="AF2" s="47" t="s">
        <v>239</v>
      </c>
      <c r="AG2" s="61" t="s">
        <v>241</v>
      </c>
      <c r="AH2" s="61"/>
      <c r="AI2" s="61"/>
      <c r="AJ2" s="61"/>
      <c r="AK2" s="61"/>
      <c r="AL2" s="61"/>
      <c r="AM2" s="61"/>
      <c r="AN2" s="61"/>
      <c r="AO2" s="47"/>
    </row>
    <row r="3" spans="2:41" x14ac:dyDescent="0.25">
      <c r="B3" s="26" t="s">
        <v>73</v>
      </c>
      <c r="C3" s="27" t="s">
        <v>123</v>
      </c>
      <c r="D3" s="27" t="s">
        <v>57</v>
      </c>
      <c r="E3" s="27" t="s">
        <v>74</v>
      </c>
      <c r="F3" s="28" t="s">
        <v>75</v>
      </c>
      <c r="G3" s="27">
        <v>0</v>
      </c>
      <c r="H3" s="27" t="s">
        <v>132</v>
      </c>
      <c r="I3" s="58">
        <v>43831</v>
      </c>
      <c r="J3" s="66" t="s">
        <v>171</v>
      </c>
      <c r="K3">
        <v>2019</v>
      </c>
      <c r="L3" s="62" t="s">
        <v>76</v>
      </c>
      <c r="M3" s="63" t="s">
        <v>76</v>
      </c>
      <c r="N3" s="63" t="s">
        <v>76</v>
      </c>
      <c r="O3" s="63" t="s">
        <v>76</v>
      </c>
      <c r="P3" s="63" t="s">
        <v>76</v>
      </c>
      <c r="Q3" s="63" t="s">
        <v>76</v>
      </c>
      <c r="R3" s="63" t="s">
        <v>76</v>
      </c>
      <c r="S3" s="63" t="s">
        <v>76</v>
      </c>
      <c r="T3" s="63" t="s">
        <v>76</v>
      </c>
      <c r="U3" s="64" t="s">
        <v>76</v>
      </c>
      <c r="V3" s="62" t="s">
        <v>76</v>
      </c>
      <c r="W3" s="63" t="s">
        <v>76</v>
      </c>
      <c r="X3" s="62" t="s">
        <v>76</v>
      </c>
      <c r="Y3" s="62" t="s">
        <v>76</v>
      </c>
      <c r="Z3" s="62" t="s">
        <v>76</v>
      </c>
      <c r="AA3" s="62" t="s">
        <v>76</v>
      </c>
      <c r="AB3" s="62" t="s">
        <v>76</v>
      </c>
      <c r="AC3" s="63" t="s">
        <v>76</v>
      </c>
      <c r="AD3" s="63" t="s">
        <v>76</v>
      </c>
      <c r="AE3" s="63" t="s">
        <v>76</v>
      </c>
      <c r="AF3" s="63" t="s">
        <v>76</v>
      </c>
      <c r="AG3" s="63" t="s">
        <v>76</v>
      </c>
      <c r="AH3" s="63"/>
      <c r="AI3" s="63"/>
      <c r="AJ3" s="63"/>
      <c r="AK3" s="63"/>
      <c r="AL3" s="63"/>
      <c r="AM3" s="63"/>
      <c r="AN3" s="63"/>
      <c r="AO3" s="64"/>
    </row>
    <row r="4" spans="2:41" x14ac:dyDescent="0.25">
      <c r="B4" s="29" t="s">
        <v>77</v>
      </c>
      <c r="C4" s="30" t="s">
        <v>130</v>
      </c>
      <c r="D4" s="30" t="s">
        <v>167</v>
      </c>
      <c r="E4" s="30" t="s">
        <v>203</v>
      </c>
      <c r="F4" s="31" t="s">
        <v>68</v>
      </c>
      <c r="G4" s="30">
        <v>1</v>
      </c>
      <c r="H4" s="30" t="s">
        <v>194</v>
      </c>
      <c r="I4" s="57">
        <v>43836</v>
      </c>
      <c r="J4" s="66" t="s">
        <v>172</v>
      </c>
      <c r="K4">
        <v>2020</v>
      </c>
      <c r="L4" s="29" t="s">
        <v>78</v>
      </c>
      <c r="M4" s="30" t="s">
        <v>78</v>
      </c>
      <c r="N4" s="30" t="s">
        <v>78</v>
      </c>
      <c r="O4" s="30" t="s">
        <v>78</v>
      </c>
      <c r="P4" s="30" t="s">
        <v>78</v>
      </c>
      <c r="Q4" s="30" t="s">
        <v>126</v>
      </c>
      <c r="R4" s="30" t="s">
        <v>78</v>
      </c>
      <c r="S4" s="30" t="s">
        <v>78</v>
      </c>
      <c r="T4" s="30" t="s">
        <v>126</v>
      </c>
      <c r="U4" s="32" t="s">
        <v>126</v>
      </c>
      <c r="V4" s="29" t="s">
        <v>78</v>
      </c>
      <c r="W4" s="30" t="s">
        <v>78</v>
      </c>
      <c r="X4" s="29" t="s">
        <v>78</v>
      </c>
      <c r="Y4" s="29" t="s">
        <v>78</v>
      </c>
      <c r="Z4" s="29" t="s">
        <v>78</v>
      </c>
      <c r="AA4" s="29" t="s">
        <v>78</v>
      </c>
      <c r="AB4" s="29" t="s">
        <v>78</v>
      </c>
      <c r="AC4" s="30" t="s">
        <v>78</v>
      </c>
      <c r="AD4" s="30" t="s">
        <v>78</v>
      </c>
      <c r="AE4" s="30" t="s">
        <v>78</v>
      </c>
      <c r="AF4" s="30" t="s">
        <v>126</v>
      </c>
      <c r="AG4" s="30" t="s">
        <v>78</v>
      </c>
      <c r="AH4" s="30"/>
      <c r="AI4" s="30"/>
      <c r="AJ4" s="30"/>
      <c r="AK4" s="30"/>
      <c r="AL4" s="30"/>
      <c r="AM4" s="30"/>
      <c r="AN4" s="30"/>
      <c r="AO4" s="32"/>
    </row>
    <row r="5" spans="2:41" x14ac:dyDescent="0.25">
      <c r="B5" s="29" t="s">
        <v>58</v>
      </c>
      <c r="C5" s="30" t="s">
        <v>122</v>
      </c>
      <c r="D5" s="30"/>
      <c r="E5" s="30" t="s">
        <v>202</v>
      </c>
      <c r="F5" s="31" t="s">
        <v>80</v>
      </c>
      <c r="G5" s="30">
        <v>2</v>
      </c>
      <c r="H5" s="30" t="s">
        <v>161</v>
      </c>
      <c r="I5" s="57">
        <v>43913</v>
      </c>
      <c r="J5" s="66" t="s">
        <v>173</v>
      </c>
      <c r="K5">
        <v>2021</v>
      </c>
      <c r="L5" s="29" t="s">
        <v>92</v>
      </c>
      <c r="M5" s="30" t="s">
        <v>169</v>
      </c>
      <c r="N5" s="30" t="s">
        <v>81</v>
      </c>
      <c r="O5" s="30" t="s">
        <v>81</v>
      </c>
      <c r="P5" s="30" t="s">
        <v>81</v>
      </c>
      <c r="Q5" s="30" t="s">
        <v>127</v>
      </c>
      <c r="R5" s="30" t="s">
        <v>126</v>
      </c>
      <c r="S5" s="30" t="s">
        <v>81</v>
      </c>
      <c r="T5" s="30" t="s">
        <v>127</v>
      </c>
      <c r="U5" s="32" t="s">
        <v>127</v>
      </c>
      <c r="V5" s="29" t="s">
        <v>81</v>
      </c>
      <c r="W5" s="30" t="s">
        <v>90</v>
      </c>
      <c r="X5" s="29" t="s">
        <v>81</v>
      </c>
      <c r="Y5" s="29" t="s">
        <v>81</v>
      </c>
      <c r="Z5" s="29" t="s">
        <v>81</v>
      </c>
      <c r="AA5" s="29" t="s">
        <v>84</v>
      </c>
      <c r="AB5" s="29" t="s">
        <v>84</v>
      </c>
      <c r="AC5" s="30" t="s">
        <v>126</v>
      </c>
      <c r="AD5" s="30" t="s">
        <v>81</v>
      </c>
      <c r="AE5" s="30" t="s">
        <v>126</v>
      </c>
      <c r="AF5" s="30" t="s">
        <v>127</v>
      </c>
      <c r="AG5" s="30" t="s">
        <v>126</v>
      </c>
      <c r="AH5" s="30"/>
      <c r="AI5" s="30"/>
      <c r="AJ5" s="30"/>
      <c r="AK5" s="30"/>
      <c r="AL5" s="30"/>
      <c r="AM5" s="30"/>
      <c r="AN5" s="30"/>
      <c r="AO5" s="32"/>
    </row>
    <row r="6" spans="2:41" x14ac:dyDescent="0.25">
      <c r="B6" s="29" t="s">
        <v>124</v>
      </c>
      <c r="C6" s="30" t="s">
        <v>125</v>
      </c>
      <c r="D6" s="30"/>
      <c r="E6" s="30" t="s">
        <v>67</v>
      </c>
      <c r="F6" s="31" t="s">
        <v>83</v>
      </c>
      <c r="G6" s="30">
        <v>3</v>
      </c>
      <c r="H6" s="30" t="s">
        <v>195</v>
      </c>
      <c r="I6" s="57">
        <v>43930</v>
      </c>
      <c r="J6" s="66" t="s">
        <v>174</v>
      </c>
      <c r="K6">
        <v>2022</v>
      </c>
      <c r="L6" s="29" t="s">
        <v>90</v>
      </c>
      <c r="M6" s="30" t="s">
        <v>90</v>
      </c>
      <c r="N6" s="30" t="s">
        <v>84</v>
      </c>
      <c r="O6" s="30" t="s">
        <v>84</v>
      </c>
      <c r="P6" s="30" t="s">
        <v>84</v>
      </c>
      <c r="Q6" s="30" t="s">
        <v>128</v>
      </c>
      <c r="R6" s="30" t="s">
        <v>127</v>
      </c>
      <c r="S6" s="30" t="s">
        <v>84</v>
      </c>
      <c r="T6" s="30" t="s">
        <v>128</v>
      </c>
      <c r="U6" s="32" t="s">
        <v>128</v>
      </c>
      <c r="V6" s="29" t="s">
        <v>84</v>
      </c>
      <c r="W6" s="30" t="s">
        <v>92</v>
      </c>
      <c r="X6" s="29" t="s">
        <v>84</v>
      </c>
      <c r="Y6" s="29" t="s">
        <v>84</v>
      </c>
      <c r="Z6" s="29" t="s">
        <v>84</v>
      </c>
      <c r="AA6" s="29" t="s">
        <v>90</v>
      </c>
      <c r="AB6" s="29" t="s">
        <v>90</v>
      </c>
      <c r="AC6" s="30" t="s">
        <v>127</v>
      </c>
      <c r="AD6" s="30" t="s">
        <v>235</v>
      </c>
      <c r="AE6" s="30" t="s">
        <v>127</v>
      </c>
      <c r="AF6" s="30" t="s">
        <v>240</v>
      </c>
      <c r="AG6" s="30" t="s">
        <v>127</v>
      </c>
      <c r="AH6" s="30"/>
      <c r="AI6" s="30"/>
      <c r="AJ6" s="30"/>
      <c r="AK6" s="30"/>
      <c r="AL6" s="30"/>
      <c r="AM6" s="30"/>
      <c r="AN6" s="30"/>
      <c r="AO6" s="32"/>
    </row>
    <row r="7" spans="2:41" x14ac:dyDescent="0.25">
      <c r="B7" s="29"/>
      <c r="C7" s="30" t="s">
        <v>164</v>
      </c>
      <c r="D7" s="30"/>
      <c r="E7" s="30" t="s">
        <v>79</v>
      </c>
      <c r="F7" s="31" t="s">
        <v>86</v>
      </c>
      <c r="G7" s="30">
        <v>4</v>
      </c>
      <c r="H7" s="30" t="s">
        <v>200</v>
      </c>
      <c r="I7" s="57">
        <v>43931</v>
      </c>
      <c r="J7" s="66" t="s">
        <v>175</v>
      </c>
      <c r="K7">
        <v>2023</v>
      </c>
      <c r="L7" s="29" t="s">
        <v>92</v>
      </c>
      <c r="M7" s="30" t="s">
        <v>92</v>
      </c>
      <c r="N7" s="30" t="s">
        <v>87</v>
      </c>
      <c r="O7" s="30" t="s">
        <v>87</v>
      </c>
      <c r="P7" s="30" t="s">
        <v>87</v>
      </c>
      <c r="Q7" s="30" t="s">
        <v>90</v>
      </c>
      <c r="R7" s="30" t="s">
        <v>128</v>
      </c>
      <c r="S7" s="30" t="s">
        <v>87</v>
      </c>
      <c r="T7" s="30" t="s">
        <v>90</v>
      </c>
      <c r="U7" s="32" t="s">
        <v>90</v>
      </c>
      <c r="V7" s="29" t="s">
        <v>87</v>
      </c>
      <c r="W7" s="30" t="s">
        <v>163</v>
      </c>
      <c r="X7" s="29" t="s">
        <v>87</v>
      </c>
      <c r="Y7" s="29" t="s">
        <v>87</v>
      </c>
      <c r="Z7" s="29" t="s">
        <v>87</v>
      </c>
      <c r="AA7" s="29" t="s">
        <v>92</v>
      </c>
      <c r="AB7" s="29" t="s">
        <v>92</v>
      </c>
      <c r="AC7" s="30" t="s">
        <v>128</v>
      </c>
      <c r="AD7" s="30" t="s">
        <v>236</v>
      </c>
      <c r="AE7" s="30" t="s">
        <v>128</v>
      </c>
      <c r="AF7" s="30" t="s">
        <v>90</v>
      </c>
      <c r="AG7" s="30" t="s">
        <v>128</v>
      </c>
      <c r="AH7" s="30"/>
      <c r="AI7" s="30"/>
      <c r="AJ7" s="30"/>
      <c r="AK7" s="30"/>
      <c r="AL7" s="30"/>
      <c r="AM7" s="30"/>
      <c r="AN7" s="30"/>
      <c r="AO7" s="32"/>
    </row>
    <row r="8" spans="2:41" x14ac:dyDescent="0.25">
      <c r="B8" s="29"/>
      <c r="C8" s="30" t="s">
        <v>131</v>
      </c>
      <c r="D8" s="30"/>
      <c r="E8" s="30" t="s">
        <v>204</v>
      </c>
      <c r="F8" s="31" t="s">
        <v>89</v>
      </c>
      <c r="G8" s="30">
        <v>5</v>
      </c>
      <c r="H8" s="30" t="s">
        <v>197</v>
      </c>
      <c r="I8" s="57">
        <v>43952</v>
      </c>
      <c r="J8" s="66" t="s">
        <v>176</v>
      </c>
      <c r="K8">
        <v>2024</v>
      </c>
      <c r="L8" s="29" t="s">
        <v>169</v>
      </c>
      <c r="M8" s="30" t="s">
        <v>163</v>
      </c>
      <c r="N8" s="30" t="s">
        <v>90</v>
      </c>
      <c r="O8" s="30" t="s">
        <v>90</v>
      </c>
      <c r="P8" s="30" t="s">
        <v>90</v>
      </c>
      <c r="Q8" s="30" t="s">
        <v>92</v>
      </c>
      <c r="R8" s="30" t="s">
        <v>90</v>
      </c>
      <c r="S8" s="30" t="s">
        <v>90</v>
      </c>
      <c r="T8" s="30" t="s">
        <v>92</v>
      </c>
      <c r="U8" s="32" t="s">
        <v>92</v>
      </c>
      <c r="V8" s="29" t="s">
        <v>90</v>
      </c>
      <c r="W8" s="30" t="s">
        <v>187</v>
      </c>
      <c r="X8" s="29" t="s">
        <v>90</v>
      </c>
      <c r="Y8" s="29" t="s">
        <v>90</v>
      </c>
      <c r="Z8" s="29" t="s">
        <v>90</v>
      </c>
      <c r="AA8" s="29" t="s">
        <v>163</v>
      </c>
      <c r="AB8" s="29" t="s">
        <v>163</v>
      </c>
      <c r="AC8" s="30" t="s">
        <v>90</v>
      </c>
      <c r="AD8" s="30" t="s">
        <v>237</v>
      </c>
      <c r="AE8" s="30" t="s">
        <v>90</v>
      </c>
      <c r="AF8" s="30" t="s">
        <v>92</v>
      </c>
      <c r="AG8" s="237" t="s">
        <v>242</v>
      </c>
      <c r="AH8" s="30"/>
      <c r="AI8" s="30"/>
      <c r="AJ8" s="30"/>
      <c r="AK8" s="30"/>
      <c r="AL8" s="30"/>
      <c r="AM8" s="30"/>
      <c r="AN8" s="30"/>
      <c r="AO8" s="32"/>
    </row>
    <row r="9" spans="2:41" x14ac:dyDescent="0.25">
      <c r="B9" s="29"/>
      <c r="C9" s="33" t="s">
        <v>165</v>
      </c>
      <c r="D9" s="30"/>
      <c r="E9" s="30" t="s">
        <v>82</v>
      </c>
      <c r="F9" s="31" t="s">
        <v>69</v>
      </c>
      <c r="G9" s="30">
        <v>6</v>
      </c>
      <c r="H9" s="30" t="s">
        <v>229</v>
      </c>
      <c r="I9" s="57">
        <v>43976</v>
      </c>
      <c r="J9" s="66" t="s">
        <v>177</v>
      </c>
      <c r="K9">
        <v>2025</v>
      </c>
      <c r="L9" s="29" t="s">
        <v>163</v>
      </c>
      <c r="M9" s="30"/>
      <c r="N9" s="30" t="s">
        <v>92</v>
      </c>
      <c r="O9" s="30" t="s">
        <v>92</v>
      </c>
      <c r="P9" s="30" t="s">
        <v>92</v>
      </c>
      <c r="Q9" s="30" t="s">
        <v>163</v>
      </c>
      <c r="R9" s="30" t="s">
        <v>92</v>
      </c>
      <c r="S9" s="30" t="s">
        <v>92</v>
      </c>
      <c r="T9" s="30" t="s">
        <v>163</v>
      </c>
      <c r="U9" s="32" t="s">
        <v>163</v>
      </c>
      <c r="V9" s="29" t="s">
        <v>92</v>
      </c>
      <c r="W9" s="30"/>
      <c r="X9" s="29" t="s">
        <v>92</v>
      </c>
      <c r="Y9" s="29" t="s">
        <v>92</v>
      </c>
      <c r="Z9" s="29" t="s">
        <v>92</v>
      </c>
      <c r="AA9" s="29"/>
      <c r="AB9" s="30"/>
      <c r="AC9" s="30" t="s">
        <v>92</v>
      </c>
      <c r="AD9" s="30" t="s">
        <v>238</v>
      </c>
      <c r="AE9" s="30" t="s">
        <v>92</v>
      </c>
      <c r="AF9" s="30" t="s">
        <v>163</v>
      </c>
      <c r="AG9" s="30" t="s">
        <v>90</v>
      </c>
      <c r="AH9" s="30"/>
      <c r="AI9" s="30"/>
      <c r="AJ9" s="30"/>
      <c r="AK9" s="30"/>
      <c r="AL9" s="30"/>
      <c r="AM9" s="30"/>
      <c r="AN9" s="30"/>
      <c r="AO9" s="32"/>
    </row>
    <row r="10" spans="2:41" x14ac:dyDescent="0.25">
      <c r="B10" s="29"/>
      <c r="C10" s="33" t="s">
        <v>186</v>
      </c>
      <c r="D10" s="30"/>
      <c r="E10" s="30" t="s">
        <v>205</v>
      </c>
      <c r="F10" s="31" t="s">
        <v>93</v>
      </c>
      <c r="G10" s="30">
        <v>7</v>
      </c>
      <c r="H10" s="30" t="s">
        <v>133</v>
      </c>
      <c r="I10" s="57">
        <v>43997</v>
      </c>
      <c r="J10" s="66" t="s">
        <v>178</v>
      </c>
      <c r="K10">
        <v>2026</v>
      </c>
      <c r="L10" s="29" t="s">
        <v>84</v>
      </c>
      <c r="M10" s="30"/>
      <c r="N10" s="30" t="s">
        <v>163</v>
      </c>
      <c r="O10" s="30" t="s">
        <v>163</v>
      </c>
      <c r="P10" s="30" t="s">
        <v>163</v>
      </c>
      <c r="Q10" s="30" t="s">
        <v>187</v>
      </c>
      <c r="R10" s="30" t="s">
        <v>163</v>
      </c>
      <c r="S10" s="30" t="s">
        <v>163</v>
      </c>
      <c r="T10" s="30" t="s">
        <v>134</v>
      </c>
      <c r="U10" s="32" t="s">
        <v>134</v>
      </c>
      <c r="V10" s="29" t="s">
        <v>163</v>
      </c>
      <c r="W10" s="30"/>
      <c r="X10" s="29" t="s">
        <v>163</v>
      </c>
      <c r="Y10" s="29" t="s">
        <v>163</v>
      </c>
      <c r="Z10" s="29" t="s">
        <v>163</v>
      </c>
      <c r="AA10" s="29"/>
      <c r="AB10" s="30"/>
      <c r="AC10" s="30" t="s">
        <v>163</v>
      </c>
      <c r="AD10" s="30" t="s">
        <v>92</v>
      </c>
      <c r="AE10" s="30" t="s">
        <v>163</v>
      </c>
      <c r="AF10" s="30"/>
      <c r="AG10" s="30" t="s">
        <v>92</v>
      </c>
      <c r="AH10" s="30"/>
      <c r="AI10" s="30"/>
      <c r="AJ10" s="30"/>
      <c r="AK10" s="30"/>
      <c r="AL10" s="30"/>
      <c r="AM10" s="30"/>
      <c r="AN10" s="30"/>
      <c r="AO10" s="32"/>
    </row>
    <row r="11" spans="2:41" x14ac:dyDescent="0.25">
      <c r="B11" s="29"/>
      <c r="C11" s="30" t="s">
        <v>185</v>
      </c>
      <c r="D11" s="30"/>
      <c r="E11" s="30" t="s">
        <v>206</v>
      </c>
      <c r="F11" s="31" t="s">
        <v>94</v>
      </c>
      <c r="G11" s="30">
        <v>8</v>
      </c>
      <c r="H11" s="30" t="s">
        <v>225</v>
      </c>
      <c r="I11" s="57">
        <v>44004</v>
      </c>
      <c r="J11" s="66" t="s">
        <v>179</v>
      </c>
      <c r="K11">
        <v>2027</v>
      </c>
      <c r="L11" s="29" t="s">
        <v>87</v>
      </c>
      <c r="M11" s="30"/>
      <c r="N11" s="30"/>
      <c r="O11" s="30"/>
      <c r="P11" s="30"/>
      <c r="Q11" s="30"/>
      <c r="R11" s="30" t="s">
        <v>149</v>
      </c>
      <c r="S11" s="30"/>
      <c r="T11" s="30" t="s">
        <v>135</v>
      </c>
      <c r="U11" s="32" t="s">
        <v>135</v>
      </c>
      <c r="V11" s="29"/>
      <c r="W11" s="30"/>
      <c r="X11" s="29"/>
      <c r="Y11" s="30"/>
      <c r="Z11" s="30"/>
      <c r="AA11" s="30"/>
      <c r="AB11" s="30"/>
      <c r="AC11" s="30" t="s">
        <v>149</v>
      </c>
      <c r="AD11" s="30" t="s">
        <v>163</v>
      </c>
      <c r="AE11" s="30"/>
      <c r="AF11" s="29"/>
      <c r="AG11" s="30" t="s">
        <v>163</v>
      </c>
      <c r="AH11" s="30"/>
      <c r="AI11" s="30"/>
      <c r="AJ11" s="30"/>
      <c r="AK11" s="30"/>
      <c r="AL11" s="30"/>
      <c r="AM11" s="30"/>
      <c r="AN11" s="30"/>
      <c r="AO11" s="32"/>
    </row>
    <row r="12" spans="2:41" x14ac:dyDescent="0.25">
      <c r="B12" s="29"/>
      <c r="C12" s="30" t="s">
        <v>189</v>
      </c>
      <c r="D12" s="30"/>
      <c r="E12" s="30" t="s">
        <v>209</v>
      </c>
      <c r="F12" s="31" t="s">
        <v>95</v>
      </c>
      <c r="G12" s="30"/>
      <c r="H12" s="30" t="s">
        <v>155</v>
      </c>
      <c r="I12" s="57">
        <v>44011</v>
      </c>
      <c r="J12" s="66" t="s">
        <v>180</v>
      </c>
      <c r="K12">
        <v>2028</v>
      </c>
      <c r="L12" s="29"/>
      <c r="M12" s="30"/>
      <c r="N12" s="30"/>
      <c r="O12" s="30"/>
      <c r="P12" s="30"/>
      <c r="Q12" s="30"/>
      <c r="R12" s="30" t="s">
        <v>150</v>
      </c>
      <c r="S12" s="30"/>
      <c r="T12" s="30" t="s">
        <v>187</v>
      </c>
      <c r="U12" s="32" t="s">
        <v>187</v>
      </c>
      <c r="V12" s="29"/>
      <c r="W12" s="30"/>
      <c r="X12" s="29"/>
      <c r="Y12" s="30"/>
      <c r="Z12" s="30"/>
      <c r="AA12" s="30"/>
      <c r="AB12" s="30"/>
      <c r="AC12" s="30" t="s">
        <v>150</v>
      </c>
      <c r="AD12" s="30"/>
      <c r="AE12" s="30"/>
      <c r="AF12" s="29"/>
      <c r="AG12" s="30"/>
      <c r="AH12" s="30"/>
      <c r="AI12" s="30"/>
      <c r="AJ12" s="30"/>
      <c r="AK12" s="30"/>
      <c r="AL12" s="30"/>
      <c r="AM12" s="30"/>
      <c r="AN12" s="30"/>
      <c r="AO12" s="32"/>
    </row>
    <row r="13" spans="2:41" x14ac:dyDescent="0.25">
      <c r="B13" s="29"/>
      <c r="C13" s="30" t="s">
        <v>234</v>
      </c>
      <c r="D13" s="30"/>
      <c r="E13" s="30" t="s">
        <v>85</v>
      </c>
      <c r="F13" s="31" t="s">
        <v>96</v>
      </c>
      <c r="G13" s="30"/>
      <c r="H13" s="30" t="s">
        <v>160</v>
      </c>
      <c r="I13" s="57">
        <v>44032</v>
      </c>
      <c r="J13" s="66" t="s">
        <v>181</v>
      </c>
      <c r="K13">
        <v>2029</v>
      </c>
      <c r="L13" s="29"/>
      <c r="M13" s="30"/>
      <c r="N13" s="30"/>
      <c r="O13" s="30"/>
      <c r="P13" s="30"/>
      <c r="Q13" s="30"/>
      <c r="R13" s="30"/>
      <c r="S13" s="30"/>
      <c r="T13" s="30"/>
      <c r="U13" s="32"/>
      <c r="V13" s="29"/>
      <c r="W13" s="30"/>
      <c r="X13" s="29"/>
      <c r="Y13" s="30"/>
      <c r="Z13" s="30"/>
      <c r="AA13" s="30"/>
      <c r="AB13" s="30"/>
      <c r="AC13" s="30"/>
      <c r="AD13" s="30"/>
      <c r="AE13" s="32"/>
      <c r="AF13" s="29"/>
      <c r="AG13" s="30"/>
      <c r="AH13" s="30"/>
      <c r="AI13" s="30"/>
      <c r="AJ13" s="30"/>
      <c r="AK13" s="30"/>
      <c r="AL13" s="30"/>
      <c r="AM13" s="30"/>
      <c r="AN13" s="30"/>
      <c r="AO13" s="32"/>
    </row>
    <row r="14" spans="2:41" x14ac:dyDescent="0.25">
      <c r="B14" s="29"/>
      <c r="C14" s="30"/>
      <c r="D14" s="30"/>
      <c r="E14" s="30" t="s">
        <v>129</v>
      </c>
      <c r="F14" s="31" t="s">
        <v>97</v>
      </c>
      <c r="G14" s="30"/>
      <c r="H14" s="30" t="s">
        <v>196</v>
      </c>
      <c r="I14" s="57">
        <v>44050</v>
      </c>
      <c r="J14" s="66" t="s">
        <v>182</v>
      </c>
      <c r="K14">
        <v>2030</v>
      </c>
      <c r="L14" s="29"/>
      <c r="M14" s="30"/>
      <c r="N14" s="30"/>
      <c r="O14" s="30"/>
      <c r="P14" s="30"/>
      <c r="Q14" s="54"/>
      <c r="R14" s="30"/>
      <c r="S14" s="30"/>
      <c r="T14" s="54"/>
      <c r="U14" s="65"/>
      <c r="V14" s="29"/>
      <c r="W14" s="30"/>
      <c r="X14" s="29"/>
      <c r="Y14" s="30"/>
      <c r="Z14" s="30"/>
      <c r="AA14" s="54"/>
      <c r="AB14" s="30"/>
      <c r="AC14" s="30"/>
      <c r="AD14" s="54"/>
      <c r="AE14" s="65"/>
      <c r="AF14" s="29"/>
      <c r="AG14" s="30"/>
      <c r="AH14" s="30"/>
      <c r="AI14" s="30"/>
      <c r="AJ14" s="30"/>
      <c r="AK14" s="54"/>
      <c r="AL14" s="30"/>
      <c r="AM14" s="30"/>
      <c r="AN14" s="54"/>
      <c r="AO14" s="65"/>
    </row>
    <row r="15" spans="2:41" x14ac:dyDescent="0.25">
      <c r="B15" s="29"/>
      <c r="C15" s="30"/>
      <c r="D15" s="30"/>
      <c r="E15" s="30" t="s">
        <v>188</v>
      </c>
      <c r="F15" s="31" t="s">
        <v>98</v>
      </c>
      <c r="G15" s="30"/>
      <c r="H15" s="30" t="s">
        <v>158</v>
      </c>
      <c r="I15" s="57">
        <v>44060</v>
      </c>
      <c r="J15" s="56"/>
      <c r="L15" s="29"/>
      <c r="M15" s="30"/>
      <c r="N15" s="30"/>
      <c r="O15" s="30"/>
      <c r="P15" s="30"/>
      <c r="Q15" s="30"/>
      <c r="R15" s="30"/>
      <c r="S15" s="30"/>
      <c r="T15" s="30"/>
      <c r="U15" s="32"/>
      <c r="V15" s="29"/>
      <c r="W15" s="30"/>
      <c r="X15" s="29"/>
      <c r="Y15" s="30"/>
      <c r="Z15" s="30"/>
      <c r="AA15" s="30"/>
      <c r="AB15" s="30"/>
      <c r="AC15" s="30"/>
      <c r="AD15" s="30"/>
      <c r="AE15" s="32"/>
      <c r="AF15" s="29"/>
      <c r="AG15" s="30"/>
      <c r="AH15" s="30"/>
      <c r="AI15" s="30"/>
      <c r="AJ15" s="30"/>
      <c r="AK15" s="30"/>
      <c r="AL15" s="30"/>
      <c r="AM15" s="30"/>
      <c r="AN15" s="30"/>
      <c r="AO15" s="32"/>
    </row>
    <row r="16" spans="2:41" x14ac:dyDescent="0.25">
      <c r="B16" s="29"/>
      <c r="C16" s="30"/>
      <c r="D16" s="30"/>
      <c r="E16" s="30" t="s">
        <v>137</v>
      </c>
      <c r="F16" s="31" t="s">
        <v>99</v>
      </c>
      <c r="G16" s="30"/>
      <c r="H16" s="30" t="s">
        <v>153</v>
      </c>
      <c r="I16" s="57">
        <v>44116</v>
      </c>
      <c r="J16" s="56"/>
      <c r="L16" s="29"/>
      <c r="M16" s="30"/>
      <c r="N16" s="30"/>
      <c r="O16" s="30"/>
      <c r="P16" s="30"/>
      <c r="Q16" s="30"/>
      <c r="R16" s="30"/>
      <c r="S16" s="30"/>
      <c r="T16" s="30"/>
      <c r="U16" s="32"/>
      <c r="V16" s="29"/>
      <c r="W16" s="30"/>
      <c r="X16" s="29"/>
      <c r="Y16" s="30"/>
      <c r="Z16" s="30"/>
      <c r="AA16" s="30"/>
      <c r="AB16" s="30"/>
      <c r="AC16" s="30"/>
      <c r="AD16" s="30"/>
      <c r="AE16" s="32"/>
      <c r="AF16" s="29"/>
      <c r="AG16" s="30"/>
      <c r="AH16" s="30"/>
      <c r="AI16" s="30"/>
      <c r="AJ16" s="30"/>
      <c r="AK16" s="30"/>
      <c r="AL16" s="30"/>
      <c r="AM16" s="30"/>
      <c r="AN16" s="30"/>
      <c r="AO16" s="32"/>
    </row>
    <row r="17" spans="2:41" x14ac:dyDescent="0.25">
      <c r="B17" s="29"/>
      <c r="C17" s="30"/>
      <c r="D17" s="30"/>
      <c r="E17" s="30" t="s">
        <v>136</v>
      </c>
      <c r="F17" s="31" t="s">
        <v>100</v>
      </c>
      <c r="G17" s="30"/>
      <c r="H17" s="30" t="s">
        <v>184</v>
      </c>
      <c r="I17" s="57">
        <v>44137</v>
      </c>
      <c r="J17" s="56"/>
      <c r="L17" s="29"/>
      <c r="M17" s="30"/>
      <c r="N17" s="30"/>
      <c r="O17" s="30"/>
      <c r="P17" s="30"/>
      <c r="Q17" s="30"/>
      <c r="R17" s="30"/>
      <c r="S17" s="30"/>
      <c r="T17" s="30"/>
      <c r="U17" s="32"/>
      <c r="V17" s="29"/>
      <c r="W17" s="30"/>
      <c r="X17" s="29"/>
      <c r="Y17" s="30"/>
      <c r="Z17" s="30"/>
      <c r="AA17" s="30"/>
      <c r="AB17" s="30"/>
      <c r="AC17" s="30"/>
      <c r="AD17" s="30"/>
      <c r="AE17" s="32"/>
      <c r="AF17" s="29"/>
      <c r="AG17" s="30"/>
      <c r="AH17" s="30"/>
      <c r="AI17" s="30"/>
      <c r="AJ17" s="30"/>
      <c r="AK17" s="30"/>
      <c r="AL17" s="30"/>
      <c r="AM17" s="30"/>
      <c r="AN17" s="30"/>
      <c r="AO17" s="32"/>
    </row>
    <row r="18" spans="2:41" x14ac:dyDescent="0.25">
      <c r="B18" s="29"/>
      <c r="C18" s="30"/>
      <c r="D18" s="30"/>
      <c r="E18" s="30" t="s">
        <v>88</v>
      </c>
      <c r="F18" s="31" t="s">
        <v>101</v>
      </c>
      <c r="G18" s="30"/>
      <c r="H18" s="30" t="s">
        <v>230</v>
      </c>
      <c r="I18" s="57">
        <v>44151</v>
      </c>
      <c r="J18" s="56"/>
      <c r="L18" s="29"/>
      <c r="M18" s="30"/>
      <c r="N18" s="30"/>
      <c r="O18" s="30"/>
      <c r="P18" s="30"/>
      <c r="Q18" s="30"/>
      <c r="R18" s="30"/>
      <c r="S18" s="30"/>
      <c r="T18" s="30"/>
      <c r="U18" s="32"/>
      <c r="V18" s="29"/>
      <c r="W18" s="30"/>
      <c r="X18" s="29"/>
      <c r="Y18" s="30"/>
      <c r="Z18" s="30"/>
      <c r="AA18" s="30"/>
      <c r="AB18" s="30"/>
      <c r="AC18" s="30"/>
      <c r="AD18" s="30"/>
      <c r="AE18" s="32"/>
      <c r="AF18" s="29"/>
      <c r="AG18" s="30"/>
      <c r="AH18" s="30"/>
      <c r="AI18" s="30"/>
      <c r="AJ18" s="30"/>
      <c r="AK18" s="30"/>
      <c r="AL18" s="30"/>
      <c r="AM18" s="30"/>
      <c r="AN18" s="30"/>
      <c r="AO18" s="32"/>
    </row>
    <row r="19" spans="2:41" ht="15.75" thickBot="1" x14ac:dyDescent="0.3">
      <c r="B19" s="29"/>
      <c r="C19" s="30"/>
      <c r="D19" s="30"/>
      <c r="E19" s="30" t="s">
        <v>213</v>
      </c>
      <c r="F19" s="31" t="s">
        <v>102</v>
      </c>
      <c r="G19" s="30"/>
      <c r="H19" s="30" t="s">
        <v>156</v>
      </c>
      <c r="I19" s="57">
        <v>44173</v>
      </c>
      <c r="J19" s="56"/>
      <c r="L19" s="34"/>
      <c r="M19" s="35"/>
      <c r="N19" s="35"/>
      <c r="O19" s="35"/>
      <c r="P19" s="35"/>
      <c r="Q19" s="35"/>
      <c r="R19" s="35"/>
      <c r="S19" s="35"/>
      <c r="T19" s="35"/>
      <c r="U19" s="36"/>
      <c r="V19" s="34"/>
      <c r="W19" s="35"/>
      <c r="X19" s="34"/>
      <c r="Y19" s="35"/>
      <c r="Z19" s="35"/>
      <c r="AA19" s="35"/>
      <c r="AB19" s="35"/>
      <c r="AC19" s="35"/>
      <c r="AD19" s="35"/>
      <c r="AE19" s="36"/>
      <c r="AF19" s="34"/>
      <c r="AG19" s="35"/>
      <c r="AH19" s="35"/>
      <c r="AI19" s="35"/>
      <c r="AJ19" s="35"/>
      <c r="AK19" s="35"/>
      <c r="AL19" s="35"/>
      <c r="AM19" s="35"/>
      <c r="AN19" s="35"/>
      <c r="AO19" s="36"/>
    </row>
    <row r="20" spans="2:41" x14ac:dyDescent="0.25">
      <c r="B20" s="29"/>
      <c r="C20" s="30"/>
      <c r="D20" s="30"/>
      <c r="E20" s="30" t="s">
        <v>212</v>
      </c>
      <c r="F20" s="31" t="s">
        <v>103</v>
      </c>
      <c r="G20" s="30"/>
      <c r="H20" s="30" t="s">
        <v>226</v>
      </c>
      <c r="I20" s="57">
        <v>44190</v>
      </c>
      <c r="J20" s="56"/>
    </row>
    <row r="21" spans="2:41" ht="15.75" x14ac:dyDescent="0.25">
      <c r="B21" s="29"/>
      <c r="C21" s="30"/>
      <c r="D21" s="30"/>
      <c r="E21" s="30" t="s">
        <v>91</v>
      </c>
      <c r="F21" s="31" t="s">
        <v>104</v>
      </c>
      <c r="G21" s="30"/>
      <c r="H21" s="30" t="s">
        <v>154</v>
      </c>
      <c r="I21" s="57">
        <v>44197</v>
      </c>
      <c r="J21" s="56"/>
      <c r="AG21" s="236"/>
    </row>
    <row r="22" spans="2:41" x14ac:dyDescent="0.25">
      <c r="B22" s="29"/>
      <c r="C22" s="30"/>
      <c r="D22" s="30"/>
      <c r="E22" s="30" t="s">
        <v>214</v>
      </c>
      <c r="F22" s="31" t="s">
        <v>105</v>
      </c>
      <c r="G22" s="30"/>
      <c r="H22" s="30" t="s">
        <v>159</v>
      </c>
      <c r="I22" s="57">
        <v>44207</v>
      </c>
      <c r="J22" s="56"/>
    </row>
    <row r="23" spans="2:41" x14ac:dyDescent="0.25">
      <c r="B23" s="29"/>
      <c r="C23" s="30"/>
      <c r="D23" s="30"/>
      <c r="E23" s="30" t="s">
        <v>208</v>
      </c>
      <c r="F23" s="31" t="s">
        <v>106</v>
      </c>
      <c r="G23" s="30"/>
      <c r="H23" s="30" t="s">
        <v>151</v>
      </c>
      <c r="I23" s="57">
        <v>44277</v>
      </c>
      <c r="J23" s="56"/>
    </row>
    <row r="24" spans="2:41" x14ac:dyDescent="0.25">
      <c r="B24" s="29"/>
      <c r="C24" s="30"/>
      <c r="D24" s="30"/>
      <c r="E24" s="30" t="s">
        <v>207</v>
      </c>
      <c r="F24" s="31" t="s">
        <v>107</v>
      </c>
      <c r="G24" s="30"/>
      <c r="H24" s="30" t="s">
        <v>192</v>
      </c>
      <c r="I24" s="57">
        <v>44287</v>
      </c>
      <c r="J24" s="56"/>
    </row>
    <row r="25" spans="2:41" x14ac:dyDescent="0.25">
      <c r="B25" s="29"/>
      <c r="C25" s="30"/>
      <c r="D25" s="30"/>
      <c r="E25" s="30" t="s">
        <v>210</v>
      </c>
      <c r="F25" s="31" t="s">
        <v>108</v>
      </c>
      <c r="G25" s="30"/>
      <c r="H25" s="30" t="s">
        <v>193</v>
      </c>
      <c r="I25" s="57">
        <v>44288</v>
      </c>
      <c r="J25" s="56"/>
    </row>
    <row r="26" spans="2:41" x14ac:dyDescent="0.25">
      <c r="B26" s="29"/>
      <c r="C26" s="30"/>
      <c r="D26" s="30"/>
      <c r="E26" s="30" t="s">
        <v>211</v>
      </c>
      <c r="F26" s="31" t="s">
        <v>109</v>
      </c>
      <c r="G26" s="30"/>
      <c r="H26" s="30" t="s">
        <v>157</v>
      </c>
      <c r="I26" s="57">
        <v>44317</v>
      </c>
      <c r="J26" s="56"/>
    </row>
    <row r="27" spans="2:41" x14ac:dyDescent="0.25">
      <c r="B27" s="29"/>
      <c r="C27" s="30"/>
      <c r="D27" s="30"/>
      <c r="E27" s="30" t="s">
        <v>239</v>
      </c>
      <c r="F27" s="31" t="s">
        <v>110</v>
      </c>
      <c r="G27" s="30"/>
      <c r="H27" s="30" t="s">
        <v>199</v>
      </c>
      <c r="I27" s="57">
        <v>44333</v>
      </c>
      <c r="J27" s="56"/>
    </row>
    <row r="28" spans="2:41" x14ac:dyDescent="0.25">
      <c r="B28" s="29"/>
      <c r="C28" s="30"/>
      <c r="D28" s="30"/>
      <c r="E28" s="30"/>
      <c r="F28" s="31" t="s">
        <v>111</v>
      </c>
      <c r="G28" s="30"/>
      <c r="H28" s="30" t="s">
        <v>227</v>
      </c>
      <c r="I28" s="57">
        <v>44354</v>
      </c>
      <c r="J28" s="56"/>
    </row>
    <row r="29" spans="2:41" x14ac:dyDescent="0.25">
      <c r="B29" s="29"/>
      <c r="C29" s="30"/>
      <c r="D29" s="30"/>
      <c r="E29" s="30"/>
      <c r="F29" s="31" t="s">
        <v>112</v>
      </c>
      <c r="G29" s="30"/>
      <c r="H29" s="30" t="s">
        <v>198</v>
      </c>
      <c r="I29" s="57">
        <v>44361</v>
      </c>
      <c r="J29" s="56"/>
    </row>
    <row r="30" spans="2:41" x14ac:dyDescent="0.25">
      <c r="B30" s="29"/>
      <c r="C30" s="30"/>
      <c r="D30" s="30"/>
      <c r="E30" s="30"/>
      <c r="F30" s="31" t="s">
        <v>113</v>
      </c>
      <c r="G30" s="30"/>
      <c r="H30" s="30" t="s">
        <v>201</v>
      </c>
      <c r="I30" s="57">
        <v>44382</v>
      </c>
      <c r="J30" s="56"/>
    </row>
    <row r="31" spans="2:41" x14ac:dyDescent="0.25">
      <c r="B31" s="29"/>
      <c r="C31" s="30"/>
      <c r="D31" s="30"/>
      <c r="E31" s="30"/>
      <c r="F31" s="31" t="s">
        <v>114</v>
      </c>
      <c r="G31" s="30"/>
      <c r="H31" s="30" t="s">
        <v>224</v>
      </c>
      <c r="I31" s="57">
        <v>44397</v>
      </c>
      <c r="J31" s="56"/>
    </row>
    <row r="32" spans="2:41" x14ac:dyDescent="0.25">
      <c r="B32" s="29"/>
      <c r="C32" s="30"/>
      <c r="D32" s="30"/>
      <c r="E32" s="30"/>
      <c r="F32" s="31" t="s">
        <v>115</v>
      </c>
      <c r="G32" s="30"/>
      <c r="H32" s="30" t="s">
        <v>152</v>
      </c>
      <c r="I32" s="57">
        <v>44415</v>
      </c>
      <c r="J32" s="56"/>
    </row>
    <row r="33" spans="2:10" x14ac:dyDescent="0.25">
      <c r="B33" s="29"/>
      <c r="C33" s="30"/>
      <c r="D33" s="30"/>
      <c r="E33" s="30"/>
      <c r="F33" s="31" t="s">
        <v>116</v>
      </c>
      <c r="G33" s="30"/>
      <c r="H33" s="30" t="s">
        <v>228</v>
      </c>
      <c r="I33" s="57">
        <v>44424</v>
      </c>
      <c r="J33" s="56"/>
    </row>
    <row r="34" spans="2:10" x14ac:dyDescent="0.25">
      <c r="B34" s="29"/>
      <c r="C34" s="30"/>
      <c r="D34" s="30"/>
      <c r="E34" s="30"/>
      <c r="F34" s="31" t="s">
        <v>117</v>
      </c>
      <c r="G34" s="30"/>
      <c r="H34" s="30"/>
      <c r="I34" s="57">
        <v>44487</v>
      </c>
      <c r="J34" s="56"/>
    </row>
    <row r="35" spans="2:10" x14ac:dyDescent="0.25">
      <c r="B35" s="29"/>
      <c r="C35" s="30"/>
      <c r="D35" s="30"/>
      <c r="E35" s="30"/>
      <c r="F35" s="31" t="s">
        <v>118</v>
      </c>
      <c r="G35" s="30"/>
      <c r="H35" s="30"/>
      <c r="I35" s="57">
        <v>44501</v>
      </c>
      <c r="J35" s="56"/>
    </row>
    <row r="36" spans="2:10" x14ac:dyDescent="0.25">
      <c r="B36" s="29"/>
      <c r="C36" s="30"/>
      <c r="D36" s="30"/>
      <c r="E36" s="30"/>
      <c r="F36" s="31" t="s">
        <v>119</v>
      </c>
      <c r="G36" s="30"/>
      <c r="H36" s="30"/>
      <c r="I36" s="57">
        <v>44515</v>
      </c>
      <c r="J36" s="56"/>
    </row>
    <row r="37" spans="2:10" x14ac:dyDescent="0.25">
      <c r="B37" s="29"/>
      <c r="C37" s="30"/>
      <c r="D37" s="30"/>
      <c r="E37" s="30"/>
      <c r="F37" s="31" t="s">
        <v>120</v>
      </c>
      <c r="G37" s="30"/>
      <c r="H37" s="30"/>
      <c r="I37" s="57">
        <v>44538</v>
      </c>
      <c r="J37" s="56"/>
    </row>
    <row r="38" spans="2:10" x14ac:dyDescent="0.25">
      <c r="B38" s="29"/>
      <c r="C38" s="30"/>
      <c r="D38" s="30"/>
      <c r="E38" s="30"/>
      <c r="F38" s="31" t="s">
        <v>121</v>
      </c>
      <c r="G38" s="30"/>
      <c r="H38" s="30"/>
      <c r="I38" s="57">
        <v>44555</v>
      </c>
      <c r="J38" s="56"/>
    </row>
    <row r="39" spans="2:10" x14ac:dyDescent="0.25">
      <c r="B39" s="29"/>
      <c r="C39" s="30"/>
      <c r="D39" s="30"/>
      <c r="E39" s="30"/>
      <c r="F39" s="31" t="s">
        <v>166</v>
      </c>
      <c r="G39" s="30"/>
      <c r="H39" s="30"/>
      <c r="I39" s="32"/>
      <c r="J39" s="56"/>
    </row>
    <row r="40" spans="2:10" x14ac:dyDescent="0.25">
      <c r="B40" s="29"/>
      <c r="C40" s="30"/>
      <c r="D40" s="30"/>
      <c r="E40" s="30"/>
      <c r="F40" s="31" t="s">
        <v>215</v>
      </c>
      <c r="G40" s="30"/>
      <c r="H40" s="30"/>
      <c r="I40" s="32"/>
      <c r="J40" s="56"/>
    </row>
    <row r="41" spans="2:10" x14ac:dyDescent="0.25">
      <c r="B41" s="29"/>
      <c r="C41" s="30"/>
      <c r="D41" s="30"/>
      <c r="E41" s="30"/>
      <c r="F41" s="31" t="s">
        <v>216</v>
      </c>
      <c r="G41" s="30"/>
      <c r="H41" s="30"/>
      <c r="I41" s="32"/>
      <c r="J41" s="56"/>
    </row>
    <row r="42" spans="2:10" x14ac:dyDescent="0.25">
      <c r="B42" s="29"/>
      <c r="C42" s="30"/>
      <c r="D42" s="30"/>
      <c r="E42" s="30"/>
      <c r="F42" s="31" t="s">
        <v>217</v>
      </c>
      <c r="G42" s="30"/>
      <c r="H42" s="30"/>
      <c r="I42" s="32"/>
      <c r="J42" s="56"/>
    </row>
    <row r="43" spans="2:10" x14ac:dyDescent="0.25">
      <c r="B43" s="29"/>
      <c r="C43" s="30"/>
      <c r="D43" s="30"/>
      <c r="E43" s="30"/>
      <c r="F43" s="31" t="s">
        <v>218</v>
      </c>
      <c r="G43" s="30"/>
      <c r="H43" s="30"/>
      <c r="I43" s="32"/>
      <c r="J43" s="56"/>
    </row>
    <row r="44" spans="2:10" x14ac:dyDescent="0.25">
      <c r="B44" s="29"/>
      <c r="C44" s="30"/>
      <c r="D44" s="30"/>
      <c r="E44" s="30"/>
      <c r="F44" s="31" t="s">
        <v>219</v>
      </c>
      <c r="G44" s="30"/>
      <c r="H44" s="30"/>
      <c r="I44" s="32"/>
      <c r="J44" s="56"/>
    </row>
    <row r="45" spans="2:10" x14ac:dyDescent="0.25">
      <c r="B45" s="29"/>
      <c r="C45" s="30"/>
      <c r="D45" s="30"/>
      <c r="E45" s="30"/>
      <c r="F45" s="31" t="s">
        <v>220</v>
      </c>
      <c r="G45" s="30"/>
      <c r="H45" s="30"/>
      <c r="I45" s="32"/>
      <c r="J45" s="56"/>
    </row>
    <row r="46" spans="2:10" x14ac:dyDescent="0.25">
      <c r="B46" s="29"/>
      <c r="C46" s="30"/>
      <c r="D46" s="30"/>
      <c r="E46" s="30"/>
      <c r="F46" s="31" t="s">
        <v>221</v>
      </c>
      <c r="G46" s="30"/>
      <c r="H46" s="30"/>
      <c r="I46" s="32"/>
      <c r="J46" s="56"/>
    </row>
    <row r="47" spans="2:10" x14ac:dyDescent="0.25">
      <c r="B47" s="29"/>
      <c r="C47" s="30"/>
      <c r="D47" s="30"/>
      <c r="E47" s="30"/>
      <c r="F47" s="31" t="s">
        <v>222</v>
      </c>
      <c r="G47" s="30"/>
      <c r="H47" s="30"/>
      <c r="I47" s="32"/>
      <c r="J47" s="56"/>
    </row>
    <row r="48" spans="2:10" x14ac:dyDescent="0.25">
      <c r="B48" s="29"/>
      <c r="C48" s="30"/>
      <c r="D48" s="30"/>
      <c r="E48" s="30"/>
      <c r="F48" s="31" t="s">
        <v>223</v>
      </c>
      <c r="G48" s="30"/>
      <c r="H48" s="30"/>
      <c r="I48" s="32"/>
    </row>
    <row r="49" spans="2:9" x14ac:dyDescent="0.25">
      <c r="B49" s="29"/>
      <c r="C49" s="30"/>
      <c r="D49" s="30"/>
      <c r="E49" s="30"/>
      <c r="F49" s="30">
        <v>60570015011</v>
      </c>
      <c r="G49" s="30"/>
      <c r="H49" s="30"/>
      <c r="I49" s="32"/>
    </row>
    <row r="50" spans="2:9" x14ac:dyDescent="0.25">
      <c r="B50" s="29"/>
      <c r="C50" s="30"/>
      <c r="D50" s="30"/>
      <c r="E50" s="30"/>
      <c r="F50" s="30">
        <v>60570015012</v>
      </c>
      <c r="G50" s="30"/>
      <c r="H50" s="30"/>
      <c r="I50" s="32"/>
    </row>
    <row r="51" spans="2:9" x14ac:dyDescent="0.25">
      <c r="B51" s="29"/>
      <c r="C51" s="30"/>
      <c r="D51" s="30"/>
      <c r="E51" s="30"/>
      <c r="F51" s="30">
        <v>60570015001</v>
      </c>
      <c r="G51" s="30"/>
      <c r="H51" s="30"/>
      <c r="I51" s="32"/>
    </row>
    <row r="52" spans="2:9" x14ac:dyDescent="0.25">
      <c r="B52" s="29"/>
      <c r="C52" s="30"/>
      <c r="D52" s="30"/>
      <c r="E52" s="30"/>
      <c r="F52" s="30">
        <v>60570015001</v>
      </c>
      <c r="G52" s="30"/>
      <c r="H52" s="30"/>
      <c r="I52" s="32"/>
    </row>
    <row r="53" spans="2:9" x14ac:dyDescent="0.25">
      <c r="B53" s="29"/>
      <c r="C53" s="30"/>
      <c r="D53" s="30"/>
      <c r="E53" s="30"/>
      <c r="F53" s="30">
        <v>60570016</v>
      </c>
      <c r="G53" s="30"/>
      <c r="H53" s="30"/>
      <c r="I53" s="32"/>
    </row>
    <row r="54" spans="2:9" x14ac:dyDescent="0.25">
      <c r="B54" s="29"/>
      <c r="C54" s="30"/>
      <c r="D54" s="30"/>
      <c r="E54" s="30"/>
      <c r="F54" s="30">
        <v>10040012</v>
      </c>
      <c r="G54" s="30"/>
      <c r="H54" s="30"/>
      <c r="I54" s="32"/>
    </row>
    <row r="55" spans="2:9" x14ac:dyDescent="0.25">
      <c r="B55" s="29"/>
      <c r="C55" s="30"/>
      <c r="D55" s="30"/>
      <c r="E55" s="30"/>
      <c r="F55" s="30">
        <v>10040013</v>
      </c>
      <c r="G55" s="30"/>
      <c r="H55" s="30"/>
      <c r="I55" s="32"/>
    </row>
    <row r="56" spans="2:9" x14ac:dyDescent="0.25">
      <c r="B56" s="29"/>
      <c r="C56" s="30"/>
      <c r="D56" s="30"/>
      <c r="E56" s="30"/>
      <c r="F56" s="30"/>
      <c r="G56" s="30"/>
      <c r="H56" s="30"/>
      <c r="I56" s="32"/>
    </row>
    <row r="57" spans="2:9" x14ac:dyDescent="0.25">
      <c r="B57" s="29"/>
      <c r="C57" s="30"/>
      <c r="D57" s="30"/>
      <c r="E57" s="30"/>
      <c r="F57" s="30"/>
      <c r="G57" s="30"/>
      <c r="H57" s="30"/>
      <c r="I57" s="32"/>
    </row>
    <row r="58" spans="2:9" x14ac:dyDescent="0.25">
      <c r="B58" s="29"/>
      <c r="C58" s="30"/>
      <c r="D58" s="30"/>
      <c r="E58" s="30"/>
      <c r="F58" s="30"/>
      <c r="G58" s="30"/>
      <c r="H58" s="30"/>
      <c r="I58" s="32"/>
    </row>
    <row r="59" spans="2:9" x14ac:dyDescent="0.25">
      <c r="B59" s="29"/>
      <c r="C59" s="30"/>
      <c r="D59" s="30"/>
      <c r="E59" s="30"/>
      <c r="F59" s="30"/>
      <c r="G59" s="30"/>
      <c r="H59" s="30"/>
      <c r="I59" s="32"/>
    </row>
    <row r="60" spans="2:9" x14ac:dyDescent="0.25">
      <c r="B60" s="29"/>
      <c r="C60" s="30"/>
      <c r="D60" s="30"/>
      <c r="E60" s="30"/>
      <c r="F60" s="30"/>
      <c r="G60" s="30"/>
      <c r="H60" s="30"/>
      <c r="I60" s="32"/>
    </row>
    <row r="61" spans="2:9" x14ac:dyDescent="0.25">
      <c r="B61" s="29"/>
      <c r="C61" s="30"/>
      <c r="D61" s="30"/>
      <c r="E61" s="30"/>
      <c r="F61" s="30"/>
      <c r="G61" s="30"/>
      <c r="H61" s="30"/>
      <c r="I61" s="32"/>
    </row>
    <row r="62" spans="2:9" x14ac:dyDescent="0.25">
      <c r="B62" s="29"/>
      <c r="C62" s="30"/>
      <c r="D62" s="30"/>
      <c r="E62" s="30"/>
      <c r="F62" s="30"/>
      <c r="G62" s="30"/>
      <c r="H62" s="30"/>
      <c r="I62" s="32"/>
    </row>
    <row r="63" spans="2:9" x14ac:dyDescent="0.25">
      <c r="B63" s="29"/>
      <c r="C63" s="30"/>
      <c r="D63" s="30"/>
      <c r="E63" s="30"/>
      <c r="F63" s="30"/>
      <c r="G63" s="30"/>
      <c r="H63" s="30"/>
      <c r="I63" s="32"/>
    </row>
    <row r="64" spans="2:9" x14ac:dyDescent="0.25">
      <c r="B64" s="29"/>
      <c r="C64" s="30"/>
      <c r="D64" s="30"/>
      <c r="E64" s="30"/>
      <c r="F64" s="30"/>
      <c r="G64" s="30"/>
      <c r="H64" s="30"/>
      <c r="I64" s="32"/>
    </row>
    <row r="65" spans="2:9" x14ac:dyDescent="0.25">
      <c r="B65" s="29"/>
      <c r="C65" s="30"/>
      <c r="D65" s="30"/>
      <c r="E65" s="30"/>
      <c r="F65" s="30"/>
      <c r="G65" s="30"/>
      <c r="H65" s="30"/>
      <c r="I65" s="32"/>
    </row>
    <row r="66" spans="2:9" x14ac:dyDescent="0.25">
      <c r="B66" s="29"/>
      <c r="C66" s="30"/>
      <c r="D66" s="30"/>
      <c r="E66" s="30"/>
      <c r="F66" s="30"/>
      <c r="G66" s="30"/>
      <c r="H66" s="30"/>
      <c r="I66" s="32"/>
    </row>
    <row r="67" spans="2:9" x14ac:dyDescent="0.25">
      <c r="B67" s="29"/>
      <c r="C67" s="30"/>
      <c r="D67" s="30"/>
      <c r="E67" s="30"/>
      <c r="F67" s="30"/>
      <c r="G67" s="30"/>
      <c r="H67" s="30"/>
      <c r="I67" s="32"/>
    </row>
    <row r="68" spans="2:9" x14ac:dyDescent="0.25">
      <c r="B68" s="29"/>
      <c r="C68" s="30"/>
      <c r="D68" s="30"/>
      <c r="E68" s="30"/>
      <c r="F68" s="30"/>
      <c r="G68" s="30"/>
      <c r="H68" s="30"/>
      <c r="I68" s="32"/>
    </row>
    <row r="69" spans="2:9" x14ac:dyDescent="0.25">
      <c r="B69" s="29"/>
      <c r="C69" s="30"/>
      <c r="D69" s="30"/>
      <c r="E69" s="30"/>
      <c r="F69" s="30"/>
      <c r="G69" s="30"/>
      <c r="H69" s="30"/>
      <c r="I69" s="32"/>
    </row>
    <row r="70" spans="2:9" x14ac:dyDescent="0.25">
      <c r="B70" s="29"/>
      <c r="C70" s="30"/>
      <c r="D70" s="30"/>
      <c r="E70" s="30"/>
      <c r="F70" s="30"/>
      <c r="G70" s="30"/>
      <c r="H70" s="30"/>
      <c r="I70" s="32"/>
    </row>
    <row r="71" spans="2:9" x14ac:dyDescent="0.25">
      <c r="B71" s="29"/>
      <c r="C71" s="30"/>
      <c r="D71" s="30"/>
      <c r="E71" s="30"/>
      <c r="F71" s="30"/>
      <c r="G71" s="30"/>
      <c r="H71" s="30"/>
      <c r="I71" s="32"/>
    </row>
    <row r="72" spans="2:9" x14ac:dyDescent="0.25">
      <c r="B72" s="29"/>
      <c r="C72" s="30"/>
      <c r="D72" s="30"/>
      <c r="E72" s="30"/>
      <c r="F72" s="30"/>
      <c r="G72" s="30"/>
      <c r="H72" s="30"/>
      <c r="I72" s="32"/>
    </row>
    <row r="73" spans="2:9" x14ac:dyDescent="0.25">
      <c r="B73" s="29"/>
      <c r="C73" s="30"/>
      <c r="D73" s="30"/>
      <c r="E73" s="30"/>
      <c r="F73" s="30"/>
      <c r="G73" s="30"/>
      <c r="H73" s="30"/>
      <c r="I73" s="32"/>
    </row>
    <row r="74" spans="2:9" x14ac:dyDescent="0.25">
      <c r="B74" s="29"/>
      <c r="C74" s="30"/>
      <c r="D74" s="30"/>
      <c r="E74" s="30"/>
      <c r="F74" s="30"/>
      <c r="G74" s="30"/>
      <c r="H74" s="30"/>
      <c r="I74" s="32"/>
    </row>
    <row r="75" spans="2:9" x14ac:dyDescent="0.25">
      <c r="B75" s="29"/>
      <c r="C75" s="30"/>
      <c r="D75" s="30"/>
      <c r="E75" s="30"/>
      <c r="F75" s="30"/>
      <c r="G75" s="30"/>
      <c r="H75" s="30"/>
      <c r="I75" s="32"/>
    </row>
    <row r="76" spans="2:9" x14ac:dyDescent="0.25">
      <c r="B76" s="29"/>
      <c r="C76" s="30"/>
      <c r="D76" s="30"/>
      <c r="E76" s="30"/>
      <c r="F76" s="30"/>
      <c r="G76" s="30"/>
      <c r="H76" s="30"/>
      <c r="I76" s="32"/>
    </row>
    <row r="77" spans="2:9" x14ac:dyDescent="0.25">
      <c r="B77" s="29"/>
      <c r="C77" s="30"/>
      <c r="D77" s="30"/>
      <c r="E77" s="30"/>
      <c r="F77" s="30"/>
      <c r="G77" s="30"/>
      <c r="H77" s="30"/>
      <c r="I77" s="32"/>
    </row>
    <row r="78" spans="2:9" x14ac:dyDescent="0.25">
      <c r="B78" s="29"/>
      <c r="C78" s="30"/>
      <c r="D78" s="30"/>
      <c r="E78" s="30"/>
      <c r="F78" s="30"/>
      <c r="G78" s="30"/>
      <c r="H78" s="30"/>
      <c r="I78" s="32"/>
    </row>
    <row r="79" spans="2:9" x14ac:dyDescent="0.25">
      <c r="B79" s="29"/>
      <c r="C79" s="30"/>
      <c r="D79" s="30"/>
      <c r="E79" s="30"/>
      <c r="F79" s="30"/>
      <c r="G79" s="30"/>
      <c r="H79" s="30"/>
      <c r="I79" s="32"/>
    </row>
    <row r="80" spans="2:9" x14ac:dyDescent="0.25">
      <c r="B80" s="29"/>
      <c r="C80" s="30"/>
      <c r="D80" s="30"/>
      <c r="E80" s="30"/>
      <c r="F80" s="30"/>
      <c r="G80" s="30"/>
      <c r="H80" s="30"/>
      <c r="I80" s="32"/>
    </row>
    <row r="81" spans="2:9" x14ac:dyDescent="0.25">
      <c r="B81" s="29"/>
      <c r="C81" s="30"/>
      <c r="D81" s="30"/>
      <c r="E81" s="30"/>
      <c r="F81" s="30"/>
      <c r="G81" s="30"/>
      <c r="H81" s="30"/>
      <c r="I81" s="32"/>
    </row>
    <row r="82" spans="2:9" x14ac:dyDescent="0.25">
      <c r="B82" s="29"/>
      <c r="C82" s="30"/>
      <c r="D82" s="30"/>
      <c r="E82" s="30"/>
      <c r="F82" s="30"/>
      <c r="G82" s="30"/>
      <c r="H82" s="30"/>
      <c r="I82" s="32"/>
    </row>
    <row r="83" spans="2:9" x14ac:dyDescent="0.25">
      <c r="B83" s="29"/>
      <c r="C83" s="30"/>
      <c r="D83" s="30"/>
      <c r="E83" s="30"/>
      <c r="F83" s="30"/>
      <c r="G83" s="30"/>
      <c r="H83" s="30"/>
      <c r="I83" s="32"/>
    </row>
    <row r="84" spans="2:9" x14ac:dyDescent="0.25">
      <c r="B84" s="29"/>
      <c r="C84" s="30"/>
      <c r="D84" s="30"/>
      <c r="E84" s="30"/>
      <c r="F84" s="30"/>
      <c r="G84" s="30"/>
      <c r="H84" s="30"/>
      <c r="I84" s="32"/>
    </row>
    <row r="85" spans="2:9" x14ac:dyDescent="0.25">
      <c r="B85" s="29"/>
      <c r="C85" s="30"/>
      <c r="D85" s="30"/>
      <c r="E85" s="30"/>
      <c r="F85" s="30"/>
      <c r="G85" s="30"/>
      <c r="H85" s="30"/>
      <c r="I85" s="32"/>
    </row>
    <row r="86" spans="2:9" x14ac:dyDescent="0.25">
      <c r="B86" s="29"/>
      <c r="C86" s="30"/>
      <c r="D86" s="30"/>
      <c r="E86" s="30"/>
      <c r="F86" s="30"/>
      <c r="G86" s="30"/>
      <c r="H86" s="30"/>
      <c r="I86" s="32"/>
    </row>
    <row r="87" spans="2:9" x14ac:dyDescent="0.25">
      <c r="B87" s="29"/>
      <c r="C87" s="30"/>
      <c r="D87" s="30"/>
      <c r="E87" s="30"/>
      <c r="F87" s="30"/>
      <c r="G87" s="30"/>
      <c r="H87" s="30"/>
      <c r="I87" s="32"/>
    </row>
    <row r="88" spans="2:9" x14ac:dyDescent="0.25">
      <c r="B88" s="29"/>
      <c r="C88" s="30"/>
      <c r="D88" s="30"/>
      <c r="E88" s="30"/>
      <c r="F88" s="30"/>
      <c r="G88" s="30"/>
      <c r="H88" s="30"/>
      <c r="I88" s="32"/>
    </row>
    <row r="89" spans="2:9" x14ac:dyDescent="0.25">
      <c r="B89" s="29"/>
      <c r="C89" s="30"/>
      <c r="D89" s="30"/>
      <c r="E89" s="30"/>
      <c r="F89" s="30"/>
      <c r="G89" s="30"/>
      <c r="H89" s="30"/>
      <c r="I89" s="32"/>
    </row>
    <row r="90" spans="2:9" x14ac:dyDescent="0.25">
      <c r="B90" s="29"/>
      <c r="C90" s="30"/>
      <c r="D90" s="30"/>
      <c r="E90" s="30"/>
      <c r="F90" s="30"/>
      <c r="G90" s="30"/>
      <c r="H90" s="30"/>
      <c r="I90" s="32"/>
    </row>
    <row r="91" spans="2:9" x14ac:dyDescent="0.25">
      <c r="B91" s="29"/>
      <c r="C91" s="30"/>
      <c r="D91" s="30"/>
      <c r="E91" s="30"/>
      <c r="F91" s="30"/>
      <c r="G91" s="30"/>
      <c r="H91" s="30"/>
      <c r="I91" s="32"/>
    </row>
    <row r="92" spans="2:9" x14ac:dyDescent="0.25">
      <c r="B92" s="29"/>
      <c r="C92" s="30"/>
      <c r="D92" s="30"/>
      <c r="E92" s="30"/>
      <c r="F92" s="30"/>
      <c r="G92" s="30"/>
      <c r="H92" s="30"/>
      <c r="I92" s="32"/>
    </row>
    <row r="93" spans="2:9" x14ac:dyDescent="0.25">
      <c r="B93" s="29"/>
      <c r="C93" s="30"/>
      <c r="D93" s="30"/>
      <c r="E93" s="30"/>
      <c r="F93" s="30"/>
      <c r="G93" s="30"/>
      <c r="H93" s="30"/>
      <c r="I93" s="32"/>
    </row>
    <row r="94" spans="2:9" x14ac:dyDescent="0.25">
      <c r="B94" s="29"/>
      <c r="C94" s="30"/>
      <c r="D94" s="30"/>
      <c r="E94" s="30"/>
      <c r="F94" s="30"/>
      <c r="G94" s="30"/>
      <c r="H94" s="30"/>
      <c r="I94" s="32"/>
    </row>
    <row r="95" spans="2:9" x14ac:dyDescent="0.25">
      <c r="B95" s="29"/>
      <c r="C95" s="30"/>
      <c r="D95" s="30"/>
      <c r="E95" s="30"/>
      <c r="F95" s="30"/>
      <c r="G95" s="30"/>
      <c r="H95" s="30"/>
      <c r="I95" s="32"/>
    </row>
    <row r="96" spans="2:9" x14ac:dyDescent="0.25">
      <c r="B96" s="29"/>
      <c r="C96" s="30"/>
      <c r="D96" s="30"/>
      <c r="E96" s="30"/>
      <c r="F96" s="30"/>
      <c r="G96" s="30"/>
      <c r="H96" s="30"/>
      <c r="I96" s="32"/>
    </row>
    <row r="97" spans="2:9" x14ac:dyDescent="0.25">
      <c r="B97" s="29"/>
      <c r="C97" s="30"/>
      <c r="D97" s="30"/>
      <c r="E97" s="30"/>
      <c r="F97" s="30"/>
      <c r="G97" s="30"/>
      <c r="H97" s="30"/>
      <c r="I97" s="32"/>
    </row>
    <row r="98" spans="2:9" x14ac:dyDescent="0.25">
      <c r="B98" s="29"/>
      <c r="C98" s="30"/>
      <c r="D98" s="30"/>
      <c r="E98" s="30"/>
      <c r="F98" s="30"/>
      <c r="G98" s="30"/>
      <c r="H98" s="30"/>
      <c r="I98" s="32"/>
    </row>
    <row r="99" spans="2:9" x14ac:dyDescent="0.25">
      <c r="B99" s="29"/>
      <c r="C99" s="30"/>
      <c r="D99" s="30"/>
      <c r="E99" s="30"/>
      <c r="F99" s="30"/>
      <c r="G99" s="30"/>
      <c r="H99" s="30"/>
      <c r="I99" s="32"/>
    </row>
    <row r="100" spans="2:9" x14ac:dyDescent="0.25">
      <c r="B100" s="29"/>
      <c r="C100" s="30"/>
      <c r="D100" s="30"/>
      <c r="E100" s="30"/>
      <c r="F100" s="30"/>
      <c r="G100" s="30"/>
      <c r="H100" s="30"/>
      <c r="I100" s="32"/>
    </row>
    <row r="101" spans="2:9" x14ac:dyDescent="0.25">
      <c r="B101" s="29"/>
      <c r="C101" s="30"/>
      <c r="D101" s="30"/>
      <c r="E101" s="30"/>
      <c r="F101" s="30"/>
      <c r="G101" s="30"/>
      <c r="H101" s="30"/>
      <c r="I101" s="32"/>
    </row>
    <row r="102" spans="2:9" x14ac:dyDescent="0.25">
      <c r="B102" s="29"/>
      <c r="C102" s="30"/>
      <c r="D102" s="30"/>
      <c r="E102" s="30"/>
      <c r="F102" s="30"/>
      <c r="G102" s="30"/>
      <c r="H102" s="30"/>
      <c r="I102" s="32"/>
    </row>
    <row r="103" spans="2:9" x14ac:dyDescent="0.25">
      <c r="B103" s="29"/>
      <c r="C103" s="30"/>
      <c r="D103" s="30"/>
      <c r="E103" s="30"/>
      <c r="F103" s="30"/>
      <c r="G103" s="30"/>
      <c r="H103" s="30"/>
      <c r="I103" s="32"/>
    </row>
    <row r="104" spans="2:9" x14ac:dyDescent="0.25">
      <c r="B104" s="29"/>
      <c r="C104" s="30"/>
      <c r="D104" s="30"/>
      <c r="E104" s="30"/>
      <c r="F104" s="30"/>
      <c r="G104" s="30"/>
      <c r="H104" s="30"/>
      <c r="I104" s="32"/>
    </row>
    <row r="105" spans="2:9" x14ac:dyDescent="0.25">
      <c r="B105" s="29"/>
      <c r="C105" s="30"/>
      <c r="D105" s="30"/>
      <c r="E105" s="30"/>
      <c r="F105" s="30"/>
      <c r="G105" s="30"/>
      <c r="H105" s="30"/>
      <c r="I105" s="32"/>
    </row>
    <row r="106" spans="2:9" x14ac:dyDescent="0.25">
      <c r="B106" s="29"/>
      <c r="C106" s="30"/>
      <c r="D106" s="30"/>
      <c r="E106" s="30"/>
      <c r="F106" s="30"/>
      <c r="G106" s="30"/>
      <c r="H106" s="30"/>
      <c r="I106" s="32"/>
    </row>
    <row r="107" spans="2:9" x14ac:dyDescent="0.25">
      <c r="B107" s="29"/>
      <c r="C107" s="30"/>
      <c r="D107" s="30"/>
      <c r="E107" s="30"/>
      <c r="F107" s="30"/>
      <c r="G107" s="30"/>
      <c r="H107" s="30"/>
      <c r="I107" s="32"/>
    </row>
    <row r="108" spans="2:9" x14ac:dyDescent="0.25">
      <c r="B108" s="29"/>
      <c r="C108" s="30"/>
      <c r="D108" s="30"/>
      <c r="E108" s="30"/>
      <c r="F108" s="30"/>
      <c r="G108" s="30"/>
      <c r="H108" s="30"/>
      <c r="I108" s="32"/>
    </row>
    <row r="109" spans="2:9" x14ac:dyDescent="0.25">
      <c r="B109" s="29"/>
      <c r="C109" s="30"/>
      <c r="D109" s="30"/>
      <c r="E109" s="30"/>
      <c r="F109" s="30"/>
      <c r="G109" s="30"/>
      <c r="H109" s="30"/>
      <c r="I109" s="32"/>
    </row>
    <row r="110" spans="2:9" x14ac:dyDescent="0.25">
      <c r="B110" s="29"/>
      <c r="C110" s="30"/>
      <c r="D110" s="30"/>
      <c r="E110" s="30"/>
      <c r="F110" s="30"/>
      <c r="G110" s="30"/>
      <c r="H110" s="30"/>
      <c r="I110" s="32"/>
    </row>
    <row r="111" spans="2:9" x14ac:dyDescent="0.25">
      <c r="B111" s="29"/>
      <c r="C111" s="30"/>
      <c r="D111" s="30"/>
      <c r="E111" s="30"/>
      <c r="F111" s="30"/>
      <c r="G111" s="30"/>
      <c r="H111" s="30"/>
      <c r="I111" s="32"/>
    </row>
    <row r="112" spans="2:9" x14ac:dyDescent="0.25">
      <c r="B112" s="29"/>
      <c r="C112" s="30"/>
      <c r="D112" s="30"/>
      <c r="E112" s="30"/>
      <c r="F112" s="30"/>
      <c r="G112" s="30"/>
      <c r="H112" s="30"/>
      <c r="I112" s="32"/>
    </row>
    <row r="113" spans="2:9" x14ac:dyDescent="0.25">
      <c r="B113" s="29"/>
      <c r="C113" s="30"/>
      <c r="D113" s="30"/>
      <c r="E113" s="30"/>
      <c r="F113" s="30"/>
      <c r="G113" s="30"/>
      <c r="H113" s="30"/>
      <c r="I113" s="32"/>
    </row>
    <row r="114" spans="2:9" x14ac:dyDescent="0.25">
      <c r="B114" s="29"/>
      <c r="C114" s="30"/>
      <c r="D114" s="30"/>
      <c r="E114" s="30"/>
      <c r="F114" s="30"/>
      <c r="G114" s="30"/>
      <c r="H114" s="30"/>
      <c r="I114" s="32"/>
    </row>
    <row r="115" spans="2:9" x14ac:dyDescent="0.25">
      <c r="B115" s="29"/>
      <c r="C115" s="30"/>
      <c r="D115" s="30"/>
      <c r="E115" s="30"/>
      <c r="F115" s="30"/>
      <c r="G115" s="30"/>
      <c r="H115" s="30"/>
      <c r="I115" s="32"/>
    </row>
    <row r="116" spans="2:9" x14ac:dyDescent="0.25">
      <c r="B116" s="29"/>
      <c r="C116" s="30"/>
      <c r="D116" s="30"/>
      <c r="E116" s="30"/>
      <c r="F116" s="30"/>
      <c r="G116" s="30"/>
      <c r="H116" s="30"/>
      <c r="I116" s="32"/>
    </row>
    <row r="117" spans="2:9" x14ac:dyDescent="0.25">
      <c r="B117" s="29"/>
      <c r="C117" s="30"/>
      <c r="D117" s="30"/>
      <c r="E117" s="30"/>
      <c r="F117" s="30"/>
      <c r="G117" s="30"/>
      <c r="H117" s="30"/>
      <c r="I117" s="32"/>
    </row>
    <row r="118" spans="2:9" x14ac:dyDescent="0.25">
      <c r="B118" s="29"/>
      <c r="C118" s="30"/>
      <c r="D118" s="30"/>
      <c r="E118" s="30"/>
      <c r="F118" s="30"/>
      <c r="G118" s="30"/>
      <c r="H118" s="30"/>
      <c r="I118" s="32"/>
    </row>
    <row r="119" spans="2:9" x14ac:dyDescent="0.25">
      <c r="B119" s="29"/>
      <c r="C119" s="30"/>
      <c r="D119" s="30"/>
      <c r="E119" s="30"/>
      <c r="F119" s="30"/>
      <c r="G119" s="30"/>
      <c r="H119" s="30"/>
      <c r="I119" s="32"/>
    </row>
    <row r="120" spans="2:9" x14ac:dyDescent="0.25">
      <c r="B120" s="29"/>
      <c r="C120" s="30"/>
      <c r="D120" s="30"/>
      <c r="E120" s="30"/>
      <c r="F120" s="30"/>
      <c r="G120" s="30"/>
      <c r="H120" s="30"/>
      <c r="I120" s="32"/>
    </row>
    <row r="121" spans="2:9" x14ac:dyDescent="0.25">
      <c r="B121" s="29"/>
      <c r="C121" s="30"/>
      <c r="D121" s="30"/>
      <c r="E121" s="30"/>
      <c r="F121" s="30"/>
      <c r="G121" s="30"/>
      <c r="H121" s="30"/>
      <c r="I121" s="32"/>
    </row>
    <row r="122" spans="2:9" x14ac:dyDescent="0.25">
      <c r="B122" s="29"/>
      <c r="C122" s="30"/>
      <c r="D122" s="30"/>
      <c r="E122" s="30"/>
      <c r="F122" s="30"/>
      <c r="G122" s="30"/>
      <c r="H122" s="30"/>
      <c r="I122" s="32"/>
    </row>
    <row r="123" spans="2:9" x14ac:dyDescent="0.25">
      <c r="B123" s="29"/>
      <c r="C123" s="30"/>
      <c r="D123" s="30"/>
      <c r="E123" s="30"/>
      <c r="F123" s="30"/>
      <c r="G123" s="30"/>
      <c r="H123" s="30"/>
      <c r="I123" s="32"/>
    </row>
    <row r="124" spans="2:9" x14ac:dyDescent="0.25">
      <c r="B124" s="29"/>
      <c r="C124" s="30"/>
      <c r="D124" s="30"/>
      <c r="E124" s="30"/>
      <c r="F124" s="30"/>
      <c r="G124" s="30"/>
      <c r="H124" s="30"/>
      <c r="I124" s="32"/>
    </row>
    <row r="125" spans="2:9" x14ac:dyDescent="0.25">
      <c r="B125" s="29"/>
      <c r="C125" s="30"/>
      <c r="D125" s="30"/>
      <c r="E125" s="30"/>
      <c r="F125" s="30"/>
      <c r="G125" s="30"/>
      <c r="H125" s="30"/>
      <c r="I125" s="32"/>
    </row>
    <row r="126" spans="2:9" x14ac:dyDescent="0.25">
      <c r="B126" s="29"/>
      <c r="C126" s="30"/>
      <c r="D126" s="30"/>
      <c r="E126" s="30"/>
      <c r="F126" s="30"/>
      <c r="G126" s="30"/>
      <c r="H126" s="30"/>
      <c r="I126" s="32"/>
    </row>
    <row r="127" spans="2:9" x14ac:dyDescent="0.25">
      <c r="B127" s="29"/>
      <c r="C127" s="30"/>
      <c r="D127" s="30"/>
      <c r="E127" s="30"/>
      <c r="F127" s="30"/>
      <c r="G127" s="30"/>
      <c r="H127" s="30"/>
      <c r="I127" s="32"/>
    </row>
    <row r="128" spans="2:9" x14ac:dyDescent="0.25">
      <c r="B128" s="29"/>
      <c r="C128" s="30"/>
      <c r="D128" s="30"/>
      <c r="E128" s="30"/>
      <c r="F128" s="30"/>
      <c r="G128" s="30"/>
      <c r="H128" s="30"/>
      <c r="I128" s="32"/>
    </row>
    <row r="129" spans="2:9" x14ac:dyDescent="0.25">
      <c r="B129" s="29"/>
      <c r="C129" s="30"/>
      <c r="D129" s="30"/>
      <c r="E129" s="30"/>
      <c r="F129" s="30"/>
      <c r="G129" s="30"/>
      <c r="H129" s="30"/>
      <c r="I129" s="32"/>
    </row>
    <row r="130" spans="2:9" x14ac:dyDescent="0.25">
      <c r="B130" s="29"/>
      <c r="C130" s="30"/>
      <c r="D130" s="30"/>
      <c r="E130" s="30"/>
      <c r="F130" s="30"/>
      <c r="G130" s="30"/>
      <c r="H130" s="30"/>
      <c r="I130" s="32"/>
    </row>
    <row r="131" spans="2:9" x14ac:dyDescent="0.25">
      <c r="B131" s="29"/>
      <c r="C131" s="30"/>
      <c r="D131" s="30"/>
      <c r="E131" s="30"/>
      <c r="F131" s="30"/>
      <c r="G131" s="30"/>
      <c r="H131" s="30"/>
      <c r="I131" s="32"/>
    </row>
    <row r="132" spans="2:9" x14ac:dyDescent="0.25">
      <c r="B132" s="29"/>
      <c r="C132" s="30"/>
      <c r="D132" s="30"/>
      <c r="E132" s="30"/>
      <c r="F132" s="30"/>
      <c r="G132" s="30"/>
      <c r="H132" s="30"/>
      <c r="I132" s="32"/>
    </row>
    <row r="133" spans="2:9" x14ac:dyDescent="0.25">
      <c r="B133" s="29"/>
      <c r="C133" s="30"/>
      <c r="D133" s="30"/>
      <c r="E133" s="30"/>
      <c r="F133" s="30"/>
      <c r="G133" s="30"/>
      <c r="H133" s="30"/>
      <c r="I133" s="32"/>
    </row>
    <row r="134" spans="2:9" x14ac:dyDescent="0.25">
      <c r="B134" s="29"/>
      <c r="C134" s="30"/>
      <c r="D134" s="30"/>
      <c r="E134" s="30"/>
      <c r="F134" s="30"/>
      <c r="G134" s="30"/>
      <c r="H134" s="30"/>
      <c r="I134" s="32"/>
    </row>
    <row r="135" spans="2:9" x14ac:dyDescent="0.25">
      <c r="B135" s="29"/>
      <c r="C135" s="30"/>
      <c r="D135" s="30"/>
      <c r="E135" s="30"/>
      <c r="F135" s="30"/>
      <c r="G135" s="30"/>
      <c r="H135" s="30"/>
      <c r="I135" s="32"/>
    </row>
    <row r="136" spans="2:9" x14ac:dyDescent="0.25">
      <c r="B136" s="29"/>
      <c r="C136" s="30"/>
      <c r="D136" s="30"/>
      <c r="E136" s="30"/>
      <c r="F136" s="30"/>
      <c r="G136" s="30"/>
      <c r="H136" s="30"/>
      <c r="I136" s="32"/>
    </row>
    <row r="137" spans="2:9" x14ac:dyDescent="0.25">
      <c r="B137" s="29"/>
      <c r="C137" s="30"/>
      <c r="D137" s="30"/>
      <c r="E137" s="30"/>
      <c r="F137" s="30"/>
      <c r="G137" s="30"/>
      <c r="H137" s="30"/>
      <c r="I137" s="32"/>
    </row>
    <row r="138" spans="2:9" x14ac:dyDescent="0.25">
      <c r="B138" s="29"/>
      <c r="C138" s="30"/>
      <c r="D138" s="30"/>
      <c r="E138" s="30"/>
      <c r="F138" s="30"/>
      <c r="G138" s="30"/>
      <c r="H138" s="30"/>
      <c r="I138" s="32"/>
    </row>
    <row r="139" spans="2:9" x14ac:dyDescent="0.25">
      <c r="B139" s="29"/>
      <c r="C139" s="30"/>
      <c r="D139" s="30"/>
      <c r="E139" s="30"/>
      <c r="F139" s="30"/>
      <c r="G139" s="30"/>
      <c r="H139" s="30"/>
      <c r="I139" s="32"/>
    </row>
    <row r="140" spans="2:9" x14ac:dyDescent="0.25">
      <c r="B140" s="29"/>
      <c r="C140" s="30"/>
      <c r="D140" s="30"/>
      <c r="E140" s="30"/>
      <c r="F140" s="30"/>
      <c r="G140" s="30"/>
      <c r="H140" s="30"/>
      <c r="I140" s="32"/>
    </row>
    <row r="141" spans="2:9" x14ac:dyDescent="0.25">
      <c r="B141" s="29"/>
      <c r="C141" s="30"/>
      <c r="D141" s="30"/>
      <c r="E141" s="30"/>
      <c r="F141" s="30"/>
      <c r="G141" s="30"/>
      <c r="H141" s="30"/>
      <c r="I141" s="32"/>
    </row>
    <row r="142" spans="2:9" x14ac:dyDescent="0.25">
      <c r="B142" s="29"/>
      <c r="C142" s="30"/>
      <c r="D142" s="30"/>
      <c r="E142" s="30"/>
      <c r="F142" s="30"/>
      <c r="G142" s="30"/>
      <c r="H142" s="30"/>
      <c r="I142" s="32"/>
    </row>
    <row r="143" spans="2:9" x14ac:dyDescent="0.25">
      <c r="B143" s="29"/>
      <c r="C143" s="30"/>
      <c r="D143" s="30"/>
      <c r="E143" s="30"/>
      <c r="F143" s="30"/>
      <c r="G143" s="30"/>
      <c r="H143" s="30"/>
      <c r="I143" s="32"/>
    </row>
    <row r="144" spans="2:9" x14ac:dyDescent="0.25">
      <c r="B144" s="29"/>
      <c r="C144" s="30"/>
      <c r="D144" s="30"/>
      <c r="E144" s="30"/>
      <c r="F144" s="30"/>
      <c r="G144" s="30"/>
      <c r="H144" s="30"/>
      <c r="I144" s="32"/>
    </row>
    <row r="145" spans="2:9" x14ac:dyDescent="0.25">
      <c r="B145" s="29"/>
      <c r="C145" s="30"/>
      <c r="D145" s="30"/>
      <c r="E145" s="30"/>
      <c r="F145" s="30"/>
      <c r="G145" s="30"/>
      <c r="H145" s="30"/>
      <c r="I145" s="32"/>
    </row>
    <row r="146" spans="2:9" x14ac:dyDescent="0.25">
      <c r="B146" s="29"/>
      <c r="C146" s="30"/>
      <c r="D146" s="30"/>
      <c r="E146" s="30"/>
      <c r="F146" s="30"/>
      <c r="G146" s="30"/>
      <c r="H146" s="30"/>
      <c r="I146" s="32"/>
    </row>
    <row r="147" spans="2:9" x14ac:dyDescent="0.25">
      <c r="B147" s="29"/>
      <c r="C147" s="30"/>
      <c r="D147" s="30"/>
      <c r="E147" s="30"/>
      <c r="F147" s="30"/>
      <c r="G147" s="30"/>
      <c r="H147" s="30"/>
      <c r="I147" s="32"/>
    </row>
    <row r="148" spans="2:9" x14ac:dyDescent="0.25">
      <c r="B148" s="29"/>
      <c r="C148" s="30"/>
      <c r="D148" s="30"/>
      <c r="E148" s="30"/>
      <c r="F148" s="30"/>
      <c r="G148" s="30"/>
      <c r="H148" s="30"/>
      <c r="I148" s="32"/>
    </row>
    <row r="149" spans="2:9" x14ac:dyDescent="0.25">
      <c r="B149" s="29"/>
      <c r="C149" s="30"/>
      <c r="D149" s="30"/>
      <c r="E149" s="30"/>
      <c r="F149" s="30"/>
      <c r="G149" s="30"/>
      <c r="H149" s="30"/>
      <c r="I149" s="32"/>
    </row>
    <row r="150" spans="2:9" x14ac:dyDescent="0.25">
      <c r="B150" s="29"/>
      <c r="C150" s="30"/>
      <c r="D150" s="30"/>
      <c r="E150" s="30"/>
      <c r="F150" s="30"/>
      <c r="G150" s="30"/>
      <c r="H150" s="30"/>
      <c r="I150" s="32"/>
    </row>
    <row r="151" spans="2:9" x14ac:dyDescent="0.25">
      <c r="B151" s="29"/>
      <c r="C151" s="30"/>
      <c r="D151" s="30"/>
      <c r="E151" s="30"/>
      <c r="F151" s="30"/>
      <c r="G151" s="30"/>
      <c r="H151" s="30"/>
      <c r="I151" s="32"/>
    </row>
    <row r="152" spans="2:9" x14ac:dyDescent="0.25">
      <c r="B152" s="29"/>
      <c r="C152" s="30"/>
      <c r="D152" s="30"/>
      <c r="E152" s="30"/>
      <c r="F152" s="30"/>
      <c r="G152" s="30"/>
      <c r="H152" s="30"/>
      <c r="I152" s="32"/>
    </row>
    <row r="153" spans="2:9" x14ac:dyDescent="0.25">
      <c r="B153" s="29"/>
      <c r="C153" s="30"/>
      <c r="D153" s="30"/>
      <c r="E153" s="30"/>
      <c r="F153" s="30"/>
      <c r="G153" s="30"/>
      <c r="H153" s="30"/>
      <c r="I153" s="32"/>
    </row>
    <row r="154" spans="2:9" x14ac:dyDescent="0.25">
      <c r="B154" s="29"/>
      <c r="C154" s="30"/>
      <c r="D154" s="30"/>
      <c r="E154" s="30"/>
      <c r="F154" s="30"/>
      <c r="G154" s="30"/>
      <c r="H154" s="30"/>
      <c r="I154" s="32"/>
    </row>
    <row r="155" spans="2:9" x14ac:dyDescent="0.25">
      <c r="B155" s="29"/>
      <c r="C155" s="30"/>
      <c r="D155" s="30"/>
      <c r="E155" s="30"/>
      <c r="F155" s="30"/>
      <c r="G155" s="30"/>
      <c r="H155" s="30"/>
      <c r="I155" s="32"/>
    </row>
    <row r="156" spans="2:9" x14ac:dyDescent="0.25">
      <c r="B156" s="29"/>
      <c r="C156" s="30"/>
      <c r="D156" s="30"/>
      <c r="E156" s="30"/>
      <c r="F156" s="30"/>
      <c r="G156" s="30"/>
      <c r="H156" s="30"/>
      <c r="I156" s="32"/>
    </row>
    <row r="157" spans="2:9" x14ac:dyDescent="0.25">
      <c r="B157" s="29"/>
      <c r="C157" s="30"/>
      <c r="D157" s="30"/>
      <c r="E157" s="30"/>
      <c r="F157" s="30"/>
      <c r="G157" s="30"/>
      <c r="H157" s="30"/>
      <c r="I157" s="32"/>
    </row>
    <row r="158" spans="2:9" x14ac:dyDescent="0.25">
      <c r="B158" s="29"/>
      <c r="C158" s="30"/>
      <c r="D158" s="30"/>
      <c r="E158" s="30"/>
      <c r="F158" s="30"/>
      <c r="G158" s="30"/>
      <c r="H158" s="30"/>
      <c r="I158" s="32"/>
    </row>
    <row r="159" spans="2:9" x14ac:dyDescent="0.25">
      <c r="B159" s="29"/>
      <c r="C159" s="30"/>
      <c r="D159" s="30"/>
      <c r="E159" s="30"/>
      <c r="F159" s="30"/>
      <c r="G159" s="30"/>
      <c r="H159" s="30"/>
      <c r="I159" s="32"/>
    </row>
    <row r="160" spans="2:9" x14ac:dyDescent="0.25">
      <c r="B160" s="29"/>
      <c r="C160" s="30"/>
      <c r="D160" s="30"/>
      <c r="E160" s="30"/>
      <c r="F160" s="30"/>
      <c r="G160" s="30"/>
      <c r="H160" s="30"/>
      <c r="I160" s="32"/>
    </row>
    <row r="161" spans="2:9" x14ac:dyDescent="0.25">
      <c r="B161" s="29"/>
      <c r="C161" s="30"/>
      <c r="D161" s="30"/>
      <c r="E161" s="30"/>
      <c r="F161" s="30"/>
      <c r="G161" s="30"/>
      <c r="H161" s="30"/>
      <c r="I161" s="32"/>
    </row>
    <row r="162" spans="2:9" x14ac:dyDescent="0.25">
      <c r="B162" s="29"/>
      <c r="C162" s="30"/>
      <c r="D162" s="30"/>
      <c r="E162" s="30"/>
      <c r="F162" s="30"/>
      <c r="G162" s="30"/>
      <c r="H162" s="30"/>
      <c r="I162" s="32"/>
    </row>
    <row r="163" spans="2:9" x14ac:dyDescent="0.25">
      <c r="B163" s="29"/>
      <c r="C163" s="30"/>
      <c r="D163" s="30"/>
      <c r="E163" s="30"/>
      <c r="F163" s="30"/>
      <c r="G163" s="30"/>
      <c r="H163" s="30"/>
      <c r="I163" s="32"/>
    </row>
    <row r="164" spans="2:9" x14ac:dyDescent="0.25">
      <c r="B164" s="29"/>
      <c r="C164" s="30"/>
      <c r="D164" s="30"/>
      <c r="E164" s="30"/>
      <c r="F164" s="30"/>
      <c r="G164" s="30"/>
      <c r="H164" s="30"/>
      <c r="I164" s="32"/>
    </row>
    <row r="165" spans="2:9" x14ac:dyDescent="0.25">
      <c r="B165" s="29"/>
      <c r="C165" s="30"/>
      <c r="D165" s="30"/>
      <c r="E165" s="30"/>
      <c r="F165" s="30"/>
      <c r="G165" s="30"/>
      <c r="H165" s="30"/>
      <c r="I165" s="32"/>
    </row>
    <row r="166" spans="2:9" x14ac:dyDescent="0.25">
      <c r="B166" s="29"/>
      <c r="C166" s="30"/>
      <c r="D166" s="30"/>
      <c r="E166" s="30"/>
      <c r="F166" s="30"/>
      <c r="G166" s="30"/>
      <c r="H166" s="30"/>
      <c r="I166" s="32"/>
    </row>
    <row r="167" spans="2:9" x14ac:dyDescent="0.25">
      <c r="B167" s="29"/>
      <c r="C167" s="30"/>
      <c r="D167" s="30"/>
      <c r="E167" s="30"/>
      <c r="F167" s="30"/>
      <c r="G167" s="30"/>
      <c r="H167" s="30"/>
      <c r="I167" s="32"/>
    </row>
    <row r="168" spans="2:9" x14ac:dyDescent="0.25">
      <c r="B168" s="29"/>
      <c r="C168" s="30"/>
      <c r="D168" s="30"/>
      <c r="E168" s="30"/>
      <c r="F168" s="30"/>
      <c r="G168" s="30"/>
      <c r="H168" s="30"/>
      <c r="I168" s="32"/>
    </row>
    <row r="169" spans="2:9" x14ac:dyDescent="0.25">
      <c r="B169" s="29"/>
      <c r="C169" s="30"/>
      <c r="D169" s="30"/>
      <c r="E169" s="30"/>
      <c r="F169" s="30"/>
      <c r="G169" s="30"/>
      <c r="H169" s="30"/>
      <c r="I169" s="32"/>
    </row>
    <row r="170" spans="2:9" x14ac:dyDescent="0.25">
      <c r="B170" s="29"/>
      <c r="C170" s="30"/>
      <c r="D170" s="30"/>
      <c r="E170" s="30"/>
      <c r="F170" s="30"/>
      <c r="G170" s="30"/>
      <c r="H170" s="30"/>
      <c r="I170" s="32"/>
    </row>
    <row r="171" spans="2:9" x14ac:dyDescent="0.25">
      <c r="B171" s="29"/>
      <c r="C171" s="30"/>
      <c r="D171" s="30"/>
      <c r="E171" s="30"/>
      <c r="F171" s="30"/>
      <c r="G171" s="30"/>
      <c r="H171" s="30"/>
      <c r="I171" s="32"/>
    </row>
    <row r="172" spans="2:9" x14ac:dyDescent="0.25">
      <c r="B172" s="29"/>
      <c r="C172" s="30"/>
      <c r="D172" s="30"/>
      <c r="E172" s="30"/>
      <c r="F172" s="30"/>
      <c r="G172" s="30"/>
      <c r="H172" s="30"/>
      <c r="I172" s="32"/>
    </row>
    <row r="173" spans="2:9" x14ac:dyDescent="0.25">
      <c r="B173" s="29"/>
      <c r="C173" s="30"/>
      <c r="D173" s="30"/>
      <c r="E173" s="30"/>
      <c r="F173" s="30"/>
      <c r="G173" s="30"/>
      <c r="H173" s="30"/>
      <c r="I173" s="32"/>
    </row>
    <row r="174" spans="2:9" x14ac:dyDescent="0.25">
      <c r="B174" s="29"/>
      <c r="C174" s="30"/>
      <c r="D174" s="30"/>
      <c r="E174" s="30"/>
      <c r="F174" s="30"/>
      <c r="G174" s="30"/>
      <c r="H174" s="30"/>
      <c r="I174" s="32"/>
    </row>
    <row r="175" spans="2:9" x14ac:dyDescent="0.25">
      <c r="B175" s="29"/>
      <c r="C175" s="30"/>
      <c r="D175" s="30"/>
      <c r="E175" s="30"/>
      <c r="F175" s="30"/>
      <c r="G175" s="30"/>
      <c r="H175" s="30"/>
      <c r="I175" s="32"/>
    </row>
    <row r="176" spans="2:9" x14ac:dyDescent="0.25">
      <c r="B176" s="29"/>
      <c r="C176" s="30"/>
      <c r="D176" s="30"/>
      <c r="E176" s="30"/>
      <c r="F176" s="30"/>
      <c r="G176" s="30"/>
      <c r="H176" s="30"/>
      <c r="I176" s="32"/>
    </row>
    <row r="177" spans="2:9" x14ac:dyDescent="0.25">
      <c r="B177" s="29"/>
      <c r="C177" s="30"/>
      <c r="D177" s="30"/>
      <c r="E177" s="30"/>
      <c r="F177" s="30"/>
      <c r="G177" s="30"/>
      <c r="H177" s="30"/>
      <c r="I177" s="32"/>
    </row>
    <row r="178" spans="2:9" x14ac:dyDescent="0.25">
      <c r="B178" s="29"/>
      <c r="C178" s="30"/>
      <c r="D178" s="30"/>
      <c r="E178" s="30"/>
      <c r="F178" s="30"/>
      <c r="G178" s="30"/>
      <c r="H178" s="30"/>
      <c r="I178" s="32"/>
    </row>
    <row r="179" spans="2:9" x14ac:dyDescent="0.25">
      <c r="B179" s="29"/>
      <c r="C179" s="30"/>
      <c r="D179" s="30"/>
      <c r="E179" s="30"/>
      <c r="F179" s="30"/>
      <c r="G179" s="30"/>
      <c r="H179" s="30"/>
      <c r="I179" s="32"/>
    </row>
    <row r="180" spans="2:9" x14ac:dyDescent="0.25">
      <c r="B180" s="29"/>
      <c r="C180" s="30"/>
      <c r="D180" s="30"/>
      <c r="E180" s="30"/>
      <c r="F180" s="30"/>
      <c r="G180" s="30"/>
      <c r="H180" s="30"/>
      <c r="I180" s="32"/>
    </row>
    <row r="181" spans="2:9" x14ac:dyDescent="0.25">
      <c r="B181" s="29"/>
      <c r="C181" s="30"/>
      <c r="D181" s="30"/>
      <c r="E181" s="30"/>
      <c r="F181" s="30"/>
      <c r="G181" s="30"/>
      <c r="H181" s="30"/>
      <c r="I181" s="32"/>
    </row>
    <row r="182" spans="2:9" x14ac:dyDescent="0.25">
      <c r="B182" s="29"/>
      <c r="C182" s="30"/>
      <c r="D182" s="30"/>
      <c r="E182" s="30"/>
      <c r="F182" s="30"/>
      <c r="G182" s="30"/>
      <c r="H182" s="30"/>
      <c r="I182" s="32"/>
    </row>
    <row r="183" spans="2:9" x14ac:dyDescent="0.25">
      <c r="B183" s="29"/>
      <c r="C183" s="30"/>
      <c r="D183" s="30"/>
      <c r="E183" s="30"/>
      <c r="F183" s="30"/>
      <c r="G183" s="30"/>
      <c r="H183" s="30"/>
      <c r="I183" s="32"/>
    </row>
    <row r="184" spans="2:9" x14ac:dyDescent="0.25">
      <c r="B184" s="29"/>
      <c r="C184" s="30"/>
      <c r="D184" s="30"/>
      <c r="E184" s="30"/>
      <c r="F184" s="30"/>
      <c r="G184" s="30"/>
      <c r="H184" s="30"/>
      <c r="I184" s="32"/>
    </row>
    <row r="185" spans="2:9" x14ac:dyDescent="0.25">
      <c r="B185" s="29"/>
      <c r="C185" s="30"/>
      <c r="D185" s="30"/>
      <c r="E185" s="30"/>
      <c r="F185" s="30"/>
      <c r="G185" s="30"/>
      <c r="H185" s="30"/>
      <c r="I185" s="32"/>
    </row>
    <row r="186" spans="2:9" x14ac:dyDescent="0.25">
      <c r="B186" s="29"/>
      <c r="C186" s="30"/>
      <c r="D186" s="30"/>
      <c r="E186" s="30"/>
      <c r="F186" s="30"/>
      <c r="G186" s="30"/>
      <c r="H186" s="30"/>
      <c r="I186" s="32"/>
    </row>
    <row r="187" spans="2:9" x14ac:dyDescent="0.25">
      <c r="B187" s="29"/>
      <c r="C187" s="30"/>
      <c r="D187" s="30"/>
      <c r="E187" s="30"/>
      <c r="F187" s="30"/>
      <c r="G187" s="30"/>
      <c r="H187" s="30"/>
      <c r="I187" s="32"/>
    </row>
    <row r="188" spans="2:9" x14ac:dyDescent="0.25">
      <c r="B188" s="29"/>
      <c r="C188" s="30"/>
      <c r="D188" s="30"/>
      <c r="E188" s="30"/>
      <c r="F188" s="30"/>
      <c r="G188" s="30"/>
      <c r="H188" s="30"/>
      <c r="I188" s="32"/>
    </row>
    <row r="189" spans="2:9" x14ac:dyDescent="0.25">
      <c r="B189" s="29"/>
      <c r="C189" s="30"/>
      <c r="D189" s="30"/>
      <c r="E189" s="30"/>
      <c r="F189" s="30"/>
      <c r="G189" s="30"/>
      <c r="H189" s="30"/>
      <c r="I189" s="32"/>
    </row>
    <row r="190" spans="2:9" x14ac:dyDescent="0.25">
      <c r="B190" s="29"/>
      <c r="C190" s="30"/>
      <c r="D190" s="30"/>
      <c r="E190" s="30"/>
      <c r="F190" s="30"/>
      <c r="G190" s="30"/>
      <c r="H190" s="30"/>
      <c r="I190" s="32"/>
    </row>
    <row r="191" spans="2:9" x14ac:dyDescent="0.25">
      <c r="B191" s="29"/>
      <c r="C191" s="30"/>
      <c r="D191" s="30"/>
      <c r="E191" s="30"/>
      <c r="F191" s="30"/>
      <c r="G191" s="30"/>
      <c r="H191" s="30"/>
      <c r="I191" s="32"/>
    </row>
    <row r="192" spans="2:9" x14ac:dyDescent="0.25">
      <c r="B192" s="29"/>
      <c r="C192" s="30"/>
      <c r="D192" s="30"/>
      <c r="E192" s="30"/>
      <c r="F192" s="30"/>
      <c r="G192" s="30"/>
      <c r="H192" s="30"/>
      <c r="I192" s="32"/>
    </row>
    <row r="193" spans="2:9" x14ac:dyDescent="0.25">
      <c r="B193" s="29"/>
      <c r="C193" s="30"/>
      <c r="D193" s="30"/>
      <c r="E193" s="30"/>
      <c r="F193" s="30"/>
      <c r="G193" s="30"/>
      <c r="H193" s="30"/>
      <c r="I193" s="32"/>
    </row>
    <row r="194" spans="2:9" x14ac:dyDescent="0.25">
      <c r="B194" s="29"/>
      <c r="C194" s="30"/>
      <c r="D194" s="30"/>
      <c r="E194" s="30"/>
      <c r="F194" s="30"/>
      <c r="G194" s="30"/>
      <c r="H194" s="30"/>
      <c r="I194" s="32"/>
    </row>
    <row r="195" spans="2:9" x14ac:dyDescent="0.25">
      <c r="B195" s="29"/>
      <c r="C195" s="30"/>
      <c r="D195" s="30"/>
      <c r="E195" s="30"/>
      <c r="F195" s="30"/>
      <c r="G195" s="30"/>
      <c r="H195" s="30"/>
      <c r="I195" s="32"/>
    </row>
    <row r="196" spans="2:9" x14ac:dyDescent="0.25">
      <c r="B196" s="29"/>
      <c r="C196" s="30"/>
      <c r="D196" s="30"/>
      <c r="E196" s="30"/>
      <c r="F196" s="30"/>
      <c r="G196" s="30"/>
      <c r="H196" s="30"/>
      <c r="I196" s="32"/>
    </row>
    <row r="197" spans="2:9" x14ac:dyDescent="0.25">
      <c r="B197" s="29"/>
      <c r="C197" s="30"/>
      <c r="D197" s="30"/>
      <c r="E197" s="30"/>
      <c r="F197" s="30"/>
      <c r="G197" s="30"/>
      <c r="H197" s="30"/>
      <c r="I197" s="32"/>
    </row>
    <row r="198" spans="2:9" x14ac:dyDescent="0.25">
      <c r="B198" s="29"/>
      <c r="C198" s="30"/>
      <c r="D198" s="30"/>
      <c r="E198" s="30"/>
      <c r="F198" s="30"/>
      <c r="G198" s="30"/>
      <c r="H198" s="30"/>
      <c r="I198" s="32"/>
    </row>
    <row r="199" spans="2:9" x14ac:dyDescent="0.25">
      <c r="B199" s="29"/>
      <c r="C199" s="30"/>
      <c r="D199" s="30"/>
      <c r="E199" s="30"/>
      <c r="F199" s="30"/>
      <c r="G199" s="30"/>
      <c r="H199" s="30"/>
      <c r="I199" s="32"/>
    </row>
    <row r="200" spans="2:9" x14ac:dyDescent="0.25">
      <c r="B200" s="29"/>
      <c r="C200" s="30"/>
      <c r="D200" s="30"/>
      <c r="E200" s="30"/>
      <c r="F200" s="30"/>
      <c r="G200" s="30"/>
      <c r="H200" s="30"/>
      <c r="I200" s="32"/>
    </row>
    <row r="201" spans="2:9" x14ac:dyDescent="0.25">
      <c r="B201" s="29"/>
      <c r="C201" s="30"/>
      <c r="D201" s="30"/>
      <c r="E201" s="30"/>
      <c r="F201" s="30"/>
      <c r="G201" s="30"/>
      <c r="H201" s="30"/>
      <c r="I201" s="32"/>
    </row>
    <row r="202" spans="2:9" x14ac:dyDescent="0.25">
      <c r="B202" s="29"/>
      <c r="C202" s="30"/>
      <c r="D202" s="30"/>
      <c r="E202" s="30"/>
      <c r="F202" s="30"/>
      <c r="G202" s="30"/>
      <c r="H202" s="30"/>
      <c r="I202" s="32"/>
    </row>
    <row r="203" spans="2:9" x14ac:dyDescent="0.25">
      <c r="B203" s="29"/>
      <c r="C203" s="30"/>
      <c r="D203" s="30"/>
      <c r="E203" s="30"/>
      <c r="F203" s="30"/>
      <c r="G203" s="30"/>
      <c r="H203" s="30"/>
      <c r="I203" s="32"/>
    </row>
    <row r="204" spans="2:9" x14ac:dyDescent="0.25">
      <c r="B204" s="29"/>
      <c r="C204" s="30"/>
      <c r="D204" s="30"/>
      <c r="E204" s="30"/>
      <c r="F204" s="30"/>
      <c r="G204" s="30"/>
      <c r="H204" s="30"/>
      <c r="I204" s="32"/>
    </row>
    <row r="205" spans="2:9" x14ac:dyDescent="0.25">
      <c r="B205" s="29"/>
      <c r="C205" s="30"/>
      <c r="D205" s="30"/>
      <c r="E205" s="30"/>
      <c r="F205" s="30"/>
      <c r="G205" s="30"/>
      <c r="H205" s="30"/>
      <c r="I205" s="32"/>
    </row>
    <row r="206" spans="2:9" x14ac:dyDescent="0.25">
      <c r="B206" s="29"/>
      <c r="C206" s="30"/>
      <c r="D206" s="30"/>
      <c r="E206" s="30"/>
      <c r="F206" s="30"/>
      <c r="G206" s="30"/>
      <c r="H206" s="30"/>
      <c r="I206" s="32"/>
    </row>
    <row r="207" spans="2:9" x14ac:dyDescent="0.25">
      <c r="B207" s="29"/>
      <c r="C207" s="30"/>
      <c r="D207" s="30"/>
      <c r="E207" s="30"/>
      <c r="F207" s="30"/>
      <c r="G207" s="30"/>
      <c r="H207" s="30"/>
      <c r="I207" s="32"/>
    </row>
    <row r="208" spans="2:9" x14ac:dyDescent="0.25">
      <c r="B208" s="29"/>
      <c r="C208" s="30"/>
      <c r="D208" s="30"/>
      <c r="E208" s="30"/>
      <c r="F208" s="30"/>
      <c r="G208" s="30"/>
      <c r="H208" s="30"/>
      <c r="I208" s="32"/>
    </row>
    <row r="209" spans="2:9" x14ac:dyDescent="0.25">
      <c r="B209" s="29"/>
      <c r="C209" s="30"/>
      <c r="D209" s="30"/>
      <c r="E209" s="30"/>
      <c r="F209" s="30"/>
      <c r="G209" s="30"/>
      <c r="H209" s="30"/>
      <c r="I209" s="32"/>
    </row>
    <row r="210" spans="2:9" x14ac:dyDescent="0.25">
      <c r="B210" s="29"/>
      <c r="C210" s="30"/>
      <c r="D210" s="30"/>
      <c r="E210" s="30"/>
      <c r="F210" s="30"/>
      <c r="G210" s="30"/>
      <c r="H210" s="30"/>
      <c r="I210" s="32"/>
    </row>
    <row r="211" spans="2:9" x14ac:dyDescent="0.25">
      <c r="B211" s="29"/>
      <c r="C211" s="30"/>
      <c r="D211" s="30"/>
      <c r="E211" s="30"/>
      <c r="F211" s="30"/>
      <c r="G211" s="30"/>
      <c r="H211" s="30"/>
      <c r="I211" s="32"/>
    </row>
    <row r="212" spans="2:9" x14ac:dyDescent="0.25">
      <c r="B212" s="29"/>
      <c r="C212" s="30"/>
      <c r="D212" s="30"/>
      <c r="E212" s="30"/>
      <c r="F212" s="30"/>
      <c r="G212" s="30"/>
      <c r="H212" s="30"/>
      <c r="I212" s="32"/>
    </row>
    <row r="213" spans="2:9" x14ac:dyDescent="0.25">
      <c r="B213" s="29"/>
      <c r="C213" s="30"/>
      <c r="D213" s="30"/>
      <c r="E213" s="30"/>
      <c r="F213" s="30"/>
      <c r="G213" s="30"/>
      <c r="H213" s="30"/>
      <c r="I213" s="32"/>
    </row>
    <row r="214" spans="2:9" x14ac:dyDescent="0.25">
      <c r="B214" s="29"/>
      <c r="C214" s="30"/>
      <c r="D214" s="30"/>
      <c r="E214" s="30"/>
      <c r="F214" s="30"/>
      <c r="G214" s="30"/>
      <c r="H214" s="30"/>
      <c r="I214" s="32"/>
    </row>
    <row r="215" spans="2:9" x14ac:dyDescent="0.25">
      <c r="B215" s="29"/>
      <c r="C215" s="30"/>
      <c r="D215" s="30"/>
      <c r="E215" s="30"/>
      <c r="F215" s="30"/>
      <c r="G215" s="30"/>
      <c r="H215" s="30"/>
      <c r="I215" s="32"/>
    </row>
    <row r="216" spans="2:9" x14ac:dyDescent="0.25">
      <c r="B216" s="29"/>
      <c r="C216" s="30"/>
      <c r="D216" s="30"/>
      <c r="E216" s="30"/>
      <c r="F216" s="30"/>
      <c r="G216" s="30"/>
      <c r="H216" s="30"/>
      <c r="I216" s="32"/>
    </row>
    <row r="217" spans="2:9" x14ac:dyDescent="0.25">
      <c r="B217" s="29"/>
      <c r="C217" s="30"/>
      <c r="D217" s="30"/>
      <c r="E217" s="30"/>
      <c r="F217" s="30"/>
      <c r="G217" s="30"/>
      <c r="H217" s="30"/>
      <c r="I217" s="32"/>
    </row>
    <row r="218" spans="2:9" x14ac:dyDescent="0.25">
      <c r="B218" s="29"/>
      <c r="C218" s="30"/>
      <c r="D218" s="30"/>
      <c r="E218" s="30"/>
      <c r="F218" s="30"/>
      <c r="G218" s="30"/>
      <c r="H218" s="30"/>
      <c r="I218" s="32"/>
    </row>
    <row r="219" spans="2:9" x14ac:dyDescent="0.25">
      <c r="B219" s="29"/>
      <c r="C219" s="30"/>
      <c r="D219" s="30"/>
      <c r="E219" s="30"/>
      <c r="F219" s="30"/>
      <c r="G219" s="30"/>
      <c r="H219" s="30"/>
      <c r="I219" s="32"/>
    </row>
    <row r="220" spans="2:9" x14ac:dyDescent="0.25">
      <c r="B220" s="29"/>
      <c r="C220" s="30"/>
      <c r="D220" s="30"/>
      <c r="E220" s="30"/>
      <c r="F220" s="30"/>
      <c r="G220" s="30"/>
      <c r="H220" s="30"/>
      <c r="I220" s="32"/>
    </row>
    <row r="221" spans="2:9" x14ac:dyDescent="0.25">
      <c r="B221" s="29"/>
      <c r="C221" s="30"/>
      <c r="D221" s="30"/>
      <c r="E221" s="30"/>
      <c r="F221" s="30"/>
      <c r="G221" s="30"/>
      <c r="H221" s="30"/>
      <c r="I221" s="32"/>
    </row>
    <row r="222" spans="2:9" x14ac:dyDescent="0.25">
      <c r="B222" s="29"/>
      <c r="C222" s="30"/>
      <c r="D222" s="30"/>
      <c r="E222" s="30"/>
      <c r="F222" s="30"/>
      <c r="G222" s="30"/>
      <c r="H222" s="30"/>
      <c r="I222" s="32"/>
    </row>
    <row r="223" spans="2:9" x14ac:dyDescent="0.25">
      <c r="B223" s="29"/>
      <c r="C223" s="30"/>
      <c r="D223" s="30"/>
      <c r="E223" s="30"/>
      <c r="F223" s="30"/>
      <c r="G223" s="30"/>
      <c r="H223" s="30"/>
      <c r="I223" s="32"/>
    </row>
    <row r="224" spans="2:9" x14ac:dyDescent="0.25">
      <c r="B224" s="29"/>
      <c r="C224" s="30"/>
      <c r="D224" s="30"/>
      <c r="E224" s="30"/>
      <c r="F224" s="30"/>
      <c r="G224" s="30"/>
      <c r="H224" s="30"/>
      <c r="I224" s="32"/>
    </row>
    <row r="225" spans="2:9" x14ac:dyDescent="0.25">
      <c r="B225" s="29"/>
      <c r="C225" s="30"/>
      <c r="D225" s="30"/>
      <c r="E225" s="30"/>
      <c r="F225" s="30"/>
      <c r="G225" s="30"/>
      <c r="H225" s="30"/>
      <c r="I225" s="32"/>
    </row>
    <row r="226" spans="2:9" x14ac:dyDescent="0.25">
      <c r="B226" s="29"/>
      <c r="C226" s="30"/>
      <c r="D226" s="30"/>
      <c r="E226" s="30"/>
      <c r="F226" s="30"/>
      <c r="G226" s="30"/>
      <c r="H226" s="30"/>
      <c r="I226" s="32"/>
    </row>
    <row r="227" spans="2:9" x14ac:dyDescent="0.25">
      <c r="B227" s="29"/>
      <c r="C227" s="30"/>
      <c r="D227" s="30"/>
      <c r="E227" s="30"/>
      <c r="F227" s="30"/>
      <c r="G227" s="30"/>
      <c r="H227" s="30"/>
      <c r="I227" s="32"/>
    </row>
    <row r="228" spans="2:9" x14ac:dyDescent="0.25">
      <c r="B228" s="29"/>
      <c r="C228" s="30"/>
      <c r="D228" s="30"/>
      <c r="E228" s="30"/>
      <c r="F228" s="30"/>
      <c r="G228" s="30"/>
      <c r="H228" s="30"/>
      <c r="I228" s="32"/>
    </row>
    <row r="229" spans="2:9" x14ac:dyDescent="0.25">
      <c r="B229" s="29"/>
      <c r="C229" s="30"/>
      <c r="D229" s="30"/>
      <c r="E229" s="30"/>
      <c r="F229" s="30"/>
      <c r="G229" s="30"/>
      <c r="H229" s="30"/>
      <c r="I229" s="32"/>
    </row>
    <row r="230" spans="2:9" x14ac:dyDescent="0.25">
      <c r="B230" s="29"/>
      <c r="C230" s="30"/>
      <c r="D230" s="30"/>
      <c r="E230" s="30"/>
      <c r="F230" s="30"/>
      <c r="G230" s="30"/>
      <c r="H230" s="30"/>
      <c r="I230" s="32"/>
    </row>
    <row r="231" spans="2:9" x14ac:dyDescent="0.25">
      <c r="B231" s="29"/>
      <c r="C231" s="30"/>
      <c r="D231" s="30"/>
      <c r="E231" s="30"/>
      <c r="F231" s="30"/>
      <c r="G231" s="30"/>
      <c r="H231" s="30"/>
      <c r="I231" s="32"/>
    </row>
    <row r="232" spans="2:9" x14ac:dyDescent="0.25">
      <c r="B232" s="29"/>
      <c r="C232" s="30"/>
      <c r="D232" s="30"/>
      <c r="E232" s="30"/>
      <c r="F232" s="30"/>
      <c r="G232" s="30"/>
      <c r="H232" s="30"/>
      <c r="I232" s="32"/>
    </row>
    <row r="233" spans="2:9" x14ac:dyDescent="0.25">
      <c r="B233" s="29"/>
      <c r="C233" s="30"/>
      <c r="D233" s="30"/>
      <c r="E233" s="30"/>
      <c r="F233" s="30"/>
      <c r="G233" s="30"/>
      <c r="H233" s="30"/>
      <c r="I233" s="32"/>
    </row>
    <row r="234" spans="2:9" x14ac:dyDescent="0.25">
      <c r="B234" s="29"/>
      <c r="C234" s="30"/>
      <c r="D234" s="30"/>
      <c r="E234" s="30"/>
      <c r="F234" s="30"/>
      <c r="G234" s="30"/>
      <c r="H234" s="30"/>
      <c r="I234" s="32"/>
    </row>
    <row r="235" spans="2:9" x14ac:dyDescent="0.25">
      <c r="B235" s="29"/>
      <c r="C235" s="30"/>
      <c r="D235" s="30"/>
      <c r="E235" s="30"/>
      <c r="F235" s="30"/>
      <c r="G235" s="30"/>
      <c r="H235" s="30"/>
      <c r="I235" s="32"/>
    </row>
    <row r="236" spans="2:9" x14ac:dyDescent="0.25">
      <c r="B236" s="29"/>
      <c r="C236" s="30"/>
      <c r="D236" s="30"/>
      <c r="E236" s="30"/>
      <c r="F236" s="30"/>
      <c r="G236" s="30"/>
      <c r="H236" s="30"/>
      <c r="I236" s="32"/>
    </row>
    <row r="237" spans="2:9" x14ac:dyDescent="0.25">
      <c r="B237" s="29"/>
      <c r="C237" s="30"/>
      <c r="D237" s="30"/>
      <c r="E237" s="30"/>
      <c r="F237" s="30"/>
      <c r="G237" s="30"/>
      <c r="H237" s="30"/>
      <c r="I237" s="32"/>
    </row>
    <row r="238" spans="2:9" x14ac:dyDescent="0.25">
      <c r="B238" s="29"/>
      <c r="C238" s="30"/>
      <c r="D238" s="30"/>
      <c r="E238" s="30"/>
      <c r="F238" s="30"/>
      <c r="G238" s="30"/>
      <c r="H238" s="30"/>
      <c r="I238" s="32"/>
    </row>
    <row r="239" spans="2:9" x14ac:dyDescent="0.25">
      <c r="B239" s="29"/>
      <c r="C239" s="30"/>
      <c r="D239" s="30"/>
      <c r="E239" s="30"/>
      <c r="F239" s="30"/>
      <c r="G239" s="30"/>
      <c r="H239" s="30"/>
      <c r="I239" s="32"/>
    </row>
    <row r="240" spans="2:9" x14ac:dyDescent="0.25">
      <c r="B240" s="29"/>
      <c r="C240" s="30"/>
      <c r="D240" s="30"/>
      <c r="E240" s="30"/>
      <c r="F240" s="30"/>
      <c r="G240" s="30"/>
      <c r="H240" s="30"/>
      <c r="I240" s="32"/>
    </row>
    <row r="241" spans="2:9" x14ac:dyDescent="0.25">
      <c r="B241" s="29"/>
      <c r="C241" s="30"/>
      <c r="D241" s="30"/>
      <c r="E241" s="30"/>
      <c r="F241" s="30"/>
      <c r="G241" s="30"/>
      <c r="H241" s="30"/>
      <c r="I241" s="32"/>
    </row>
    <row r="242" spans="2:9" x14ac:dyDescent="0.25">
      <c r="B242" s="29"/>
      <c r="C242" s="30"/>
      <c r="D242" s="30"/>
      <c r="E242" s="30"/>
      <c r="F242" s="30"/>
      <c r="G242" s="30"/>
      <c r="H242" s="30"/>
      <c r="I242" s="32"/>
    </row>
    <row r="243" spans="2:9" x14ac:dyDescent="0.25">
      <c r="B243" s="29"/>
      <c r="C243" s="30"/>
      <c r="D243" s="30"/>
      <c r="E243" s="30"/>
      <c r="F243" s="30"/>
      <c r="G243" s="30"/>
      <c r="H243" s="30"/>
      <c r="I243" s="32"/>
    </row>
    <row r="244" spans="2:9" x14ac:dyDescent="0.25">
      <c r="B244" s="29"/>
      <c r="C244" s="30"/>
      <c r="D244" s="30"/>
      <c r="E244" s="30"/>
      <c r="F244" s="30"/>
      <c r="G244" s="30"/>
      <c r="H244" s="30"/>
      <c r="I244" s="32"/>
    </row>
    <row r="245" spans="2:9" x14ac:dyDescent="0.25">
      <c r="B245" s="29"/>
      <c r="C245" s="30"/>
      <c r="D245" s="30"/>
      <c r="E245" s="30"/>
      <c r="F245" s="30"/>
      <c r="G245" s="30"/>
      <c r="H245" s="30"/>
      <c r="I245" s="32"/>
    </row>
    <row r="246" spans="2:9" x14ac:dyDescent="0.25">
      <c r="B246" s="29"/>
      <c r="C246" s="30"/>
      <c r="D246" s="30"/>
      <c r="E246" s="30"/>
      <c r="F246" s="30"/>
      <c r="G246" s="30"/>
      <c r="H246" s="30"/>
      <c r="I246" s="32"/>
    </row>
    <row r="247" spans="2:9" x14ac:dyDescent="0.25">
      <c r="B247" s="29"/>
      <c r="C247" s="30"/>
      <c r="D247" s="30"/>
      <c r="E247" s="30"/>
      <c r="F247" s="30"/>
      <c r="G247" s="30"/>
      <c r="H247" s="30"/>
      <c r="I247" s="32"/>
    </row>
    <row r="248" spans="2:9" x14ac:dyDescent="0.25">
      <c r="B248" s="29"/>
      <c r="C248" s="30"/>
      <c r="D248" s="30"/>
      <c r="E248" s="30"/>
      <c r="F248" s="30"/>
      <c r="G248" s="30"/>
      <c r="H248" s="30"/>
      <c r="I248" s="32"/>
    </row>
    <row r="249" spans="2:9" x14ac:dyDescent="0.25">
      <c r="B249" s="29"/>
      <c r="C249" s="30"/>
      <c r="D249" s="30"/>
      <c r="E249" s="30"/>
      <c r="F249" s="30"/>
      <c r="G249" s="30"/>
      <c r="H249" s="30"/>
      <c r="I249" s="32"/>
    </row>
    <row r="250" spans="2:9" x14ac:dyDescent="0.25">
      <c r="B250" s="29"/>
      <c r="C250" s="30"/>
      <c r="D250" s="30"/>
      <c r="E250" s="30"/>
      <c r="F250" s="30"/>
      <c r="G250" s="30"/>
      <c r="H250" s="30"/>
      <c r="I250" s="32"/>
    </row>
    <row r="251" spans="2:9" x14ac:dyDescent="0.25">
      <c r="B251" s="29"/>
      <c r="C251" s="30"/>
      <c r="D251" s="30"/>
      <c r="E251" s="30"/>
      <c r="F251" s="30"/>
      <c r="G251" s="30"/>
      <c r="H251" s="30"/>
      <c r="I251" s="32"/>
    </row>
    <row r="252" spans="2:9" x14ac:dyDescent="0.25">
      <c r="B252" s="29"/>
      <c r="C252" s="30"/>
      <c r="D252" s="30"/>
      <c r="E252" s="30"/>
      <c r="F252" s="30"/>
      <c r="G252" s="30"/>
      <c r="H252" s="30"/>
      <c r="I252" s="32"/>
    </row>
    <row r="253" spans="2:9" x14ac:dyDescent="0.25">
      <c r="B253" s="29"/>
      <c r="C253" s="30"/>
      <c r="D253" s="30"/>
      <c r="E253" s="30"/>
      <c r="F253" s="30"/>
      <c r="G253" s="30"/>
      <c r="H253" s="30"/>
      <c r="I253" s="32"/>
    </row>
    <row r="254" spans="2:9" x14ac:dyDescent="0.25">
      <c r="B254" s="29"/>
      <c r="C254" s="30"/>
      <c r="D254" s="30"/>
      <c r="E254" s="30"/>
      <c r="F254" s="30"/>
      <c r="G254" s="30"/>
      <c r="H254" s="30"/>
      <c r="I254" s="32"/>
    </row>
    <row r="255" spans="2:9" x14ac:dyDescent="0.25">
      <c r="B255" s="29"/>
      <c r="C255" s="30"/>
      <c r="D255" s="30"/>
      <c r="E255" s="30"/>
      <c r="F255" s="30"/>
      <c r="G255" s="30"/>
      <c r="H255" s="30"/>
      <c r="I255" s="32"/>
    </row>
    <row r="256" spans="2:9" x14ac:dyDescent="0.25">
      <c r="B256" s="29"/>
      <c r="C256" s="30"/>
      <c r="D256" s="30"/>
      <c r="E256" s="30"/>
      <c r="F256" s="30"/>
      <c r="G256" s="30"/>
      <c r="H256" s="30"/>
      <c r="I256" s="32"/>
    </row>
    <row r="257" spans="2:9" x14ac:dyDescent="0.25">
      <c r="B257" s="29"/>
      <c r="C257" s="30"/>
      <c r="D257" s="30"/>
      <c r="E257" s="30"/>
      <c r="F257" s="30"/>
      <c r="G257" s="30"/>
      <c r="H257" s="30"/>
      <c r="I257" s="32"/>
    </row>
    <row r="258" spans="2:9" x14ac:dyDescent="0.25">
      <c r="B258" s="29"/>
      <c r="C258" s="30"/>
      <c r="D258" s="30"/>
      <c r="E258" s="30"/>
      <c r="F258" s="30"/>
      <c r="G258" s="30"/>
      <c r="H258" s="30"/>
      <c r="I258" s="32"/>
    </row>
    <row r="259" spans="2:9" x14ac:dyDescent="0.25">
      <c r="B259" s="29"/>
      <c r="C259" s="30"/>
      <c r="D259" s="30"/>
      <c r="E259" s="30"/>
      <c r="F259" s="30"/>
      <c r="G259" s="30"/>
      <c r="H259" s="30"/>
      <c r="I259" s="32"/>
    </row>
    <row r="260" spans="2:9" x14ac:dyDescent="0.25">
      <c r="B260" s="29"/>
      <c r="C260" s="30"/>
      <c r="D260" s="30"/>
      <c r="E260" s="30"/>
      <c r="F260" s="30"/>
      <c r="G260" s="30"/>
      <c r="H260" s="30"/>
      <c r="I260" s="32"/>
    </row>
    <row r="261" spans="2:9" x14ac:dyDescent="0.25">
      <c r="B261" s="29"/>
      <c r="C261" s="30"/>
      <c r="D261" s="30"/>
      <c r="E261" s="30"/>
      <c r="F261" s="30"/>
      <c r="G261" s="30"/>
      <c r="H261" s="30"/>
      <c r="I261" s="32"/>
    </row>
    <row r="262" spans="2:9" x14ac:dyDescent="0.25">
      <c r="B262" s="29"/>
      <c r="C262" s="30"/>
      <c r="D262" s="30"/>
      <c r="E262" s="30"/>
      <c r="F262" s="30"/>
      <c r="G262" s="30"/>
      <c r="H262" s="30"/>
      <c r="I262" s="32"/>
    </row>
    <row r="263" spans="2:9" x14ac:dyDescent="0.25">
      <c r="B263" s="29"/>
      <c r="C263" s="30"/>
      <c r="D263" s="30"/>
      <c r="E263" s="30"/>
      <c r="F263" s="30"/>
      <c r="G263" s="30"/>
      <c r="H263" s="30"/>
      <c r="I263" s="32"/>
    </row>
    <row r="264" spans="2:9" x14ac:dyDescent="0.25">
      <c r="B264" s="29"/>
      <c r="C264" s="30"/>
      <c r="D264" s="30"/>
      <c r="E264" s="30"/>
      <c r="F264" s="30"/>
      <c r="G264" s="30"/>
      <c r="H264" s="30"/>
      <c r="I264" s="32"/>
    </row>
    <row r="265" spans="2:9" x14ac:dyDescent="0.25">
      <c r="B265" s="29"/>
      <c r="C265" s="30"/>
      <c r="D265" s="30"/>
      <c r="E265" s="30"/>
      <c r="F265" s="30"/>
      <c r="G265" s="30"/>
      <c r="H265" s="30"/>
      <c r="I265" s="32"/>
    </row>
    <row r="266" spans="2:9" x14ac:dyDescent="0.25">
      <c r="B266" s="29"/>
      <c r="C266" s="30"/>
      <c r="D266" s="30"/>
      <c r="E266" s="30"/>
      <c r="F266" s="30"/>
      <c r="G266" s="30"/>
      <c r="H266" s="30"/>
      <c r="I266" s="32"/>
    </row>
    <row r="267" spans="2:9" x14ac:dyDescent="0.25">
      <c r="B267" s="29"/>
      <c r="C267" s="30"/>
      <c r="D267" s="30"/>
      <c r="E267" s="30"/>
      <c r="F267" s="30"/>
      <c r="G267" s="30"/>
      <c r="H267" s="30"/>
      <c r="I267" s="32"/>
    </row>
    <row r="268" spans="2:9" x14ac:dyDescent="0.25">
      <c r="B268" s="29"/>
      <c r="C268" s="30"/>
      <c r="D268" s="30"/>
      <c r="E268" s="30"/>
      <c r="F268" s="30"/>
      <c r="G268" s="30"/>
      <c r="H268" s="30"/>
      <c r="I268" s="32"/>
    </row>
    <row r="269" spans="2:9" x14ac:dyDescent="0.25">
      <c r="B269" s="29"/>
      <c r="C269" s="30"/>
      <c r="D269" s="30"/>
      <c r="E269" s="30"/>
      <c r="F269" s="30"/>
      <c r="G269" s="30"/>
      <c r="H269" s="30"/>
      <c r="I269" s="32"/>
    </row>
    <row r="270" spans="2:9" x14ac:dyDescent="0.25">
      <c r="B270" s="29"/>
      <c r="C270" s="30"/>
      <c r="D270" s="30"/>
      <c r="E270" s="30"/>
      <c r="F270" s="30"/>
      <c r="G270" s="30"/>
      <c r="H270" s="30"/>
      <c r="I270" s="32"/>
    </row>
    <row r="271" spans="2:9" x14ac:dyDescent="0.25">
      <c r="B271" s="29"/>
      <c r="C271" s="30"/>
      <c r="D271" s="30"/>
      <c r="E271" s="30"/>
      <c r="F271" s="30"/>
      <c r="G271" s="30"/>
      <c r="H271" s="30"/>
      <c r="I271" s="32"/>
    </row>
    <row r="272" spans="2:9" x14ac:dyDescent="0.25">
      <c r="B272" s="29"/>
      <c r="C272" s="30"/>
      <c r="D272" s="30"/>
      <c r="E272" s="30"/>
      <c r="F272" s="30"/>
      <c r="G272" s="30"/>
      <c r="H272" s="30"/>
      <c r="I272" s="32"/>
    </row>
    <row r="273" spans="2:9" x14ac:dyDescent="0.25">
      <c r="B273" s="29"/>
      <c r="C273" s="30"/>
      <c r="D273" s="30"/>
      <c r="E273" s="30"/>
      <c r="F273" s="30"/>
      <c r="G273" s="30"/>
      <c r="H273" s="30"/>
      <c r="I273" s="32"/>
    </row>
    <row r="274" spans="2:9" x14ac:dyDescent="0.25">
      <c r="B274" s="29"/>
      <c r="C274" s="30"/>
      <c r="D274" s="30"/>
      <c r="E274" s="30"/>
      <c r="F274" s="30"/>
      <c r="G274" s="30"/>
      <c r="H274" s="30"/>
      <c r="I274" s="32"/>
    </row>
    <row r="275" spans="2:9" x14ac:dyDescent="0.25">
      <c r="B275" s="29"/>
      <c r="C275" s="30"/>
      <c r="D275" s="30"/>
      <c r="E275" s="30"/>
      <c r="F275" s="30"/>
      <c r="G275" s="30"/>
      <c r="H275" s="30"/>
      <c r="I275" s="32"/>
    </row>
    <row r="276" spans="2:9" x14ac:dyDescent="0.25">
      <c r="B276" s="29"/>
      <c r="C276" s="30"/>
      <c r="D276" s="30"/>
      <c r="E276" s="30"/>
      <c r="F276" s="30"/>
      <c r="G276" s="30"/>
      <c r="H276" s="30"/>
      <c r="I276" s="32"/>
    </row>
    <row r="277" spans="2:9" x14ac:dyDescent="0.25">
      <c r="B277" s="29"/>
      <c r="C277" s="30"/>
      <c r="D277" s="30"/>
      <c r="E277" s="30"/>
      <c r="F277" s="30"/>
      <c r="G277" s="30"/>
      <c r="H277" s="30"/>
      <c r="I277" s="32"/>
    </row>
    <row r="278" spans="2:9" x14ac:dyDescent="0.25">
      <c r="B278" s="29"/>
      <c r="C278" s="30"/>
      <c r="D278" s="30"/>
      <c r="E278" s="30"/>
      <c r="F278" s="30"/>
      <c r="G278" s="30"/>
      <c r="H278" s="30"/>
      <c r="I278" s="32"/>
    </row>
    <row r="279" spans="2:9" x14ac:dyDescent="0.25">
      <c r="B279" s="29"/>
      <c r="C279" s="30"/>
      <c r="D279" s="30"/>
      <c r="E279" s="30"/>
      <c r="F279" s="30"/>
      <c r="G279" s="30"/>
      <c r="H279" s="30"/>
      <c r="I279" s="32"/>
    </row>
    <row r="280" spans="2:9" x14ac:dyDescent="0.25">
      <c r="B280" s="29"/>
      <c r="C280" s="30"/>
      <c r="D280" s="30"/>
      <c r="E280" s="30"/>
      <c r="F280" s="30"/>
      <c r="G280" s="30"/>
      <c r="H280" s="30"/>
      <c r="I280" s="32"/>
    </row>
    <row r="281" spans="2:9" x14ac:dyDescent="0.25">
      <c r="B281" s="29"/>
      <c r="C281" s="30"/>
      <c r="D281" s="30"/>
      <c r="E281" s="30"/>
      <c r="F281" s="30"/>
      <c r="G281" s="30"/>
      <c r="H281" s="30"/>
      <c r="I281" s="32"/>
    </row>
    <row r="282" spans="2:9" x14ac:dyDescent="0.25">
      <c r="B282" s="29"/>
      <c r="C282" s="30"/>
      <c r="D282" s="30"/>
      <c r="E282" s="30"/>
      <c r="F282" s="30"/>
      <c r="G282" s="30"/>
      <c r="H282" s="30"/>
      <c r="I282" s="32"/>
    </row>
    <row r="283" spans="2:9" x14ac:dyDescent="0.25">
      <c r="B283" s="29"/>
      <c r="C283" s="30"/>
      <c r="D283" s="30"/>
      <c r="E283" s="30"/>
      <c r="F283" s="30"/>
      <c r="G283" s="30"/>
      <c r="H283" s="30"/>
      <c r="I283" s="32"/>
    </row>
    <row r="284" spans="2:9" x14ac:dyDescent="0.25">
      <c r="B284" s="29"/>
      <c r="C284" s="30"/>
      <c r="D284" s="30"/>
      <c r="E284" s="30"/>
      <c r="F284" s="30"/>
      <c r="G284" s="30"/>
      <c r="H284" s="30"/>
      <c r="I284" s="32"/>
    </row>
    <row r="285" spans="2:9" x14ac:dyDescent="0.25">
      <c r="B285" s="29"/>
      <c r="C285" s="30"/>
      <c r="D285" s="30"/>
      <c r="E285" s="30"/>
      <c r="F285" s="30"/>
      <c r="G285" s="30"/>
      <c r="H285" s="30"/>
      <c r="I285" s="32"/>
    </row>
    <row r="286" spans="2:9" x14ac:dyDescent="0.25">
      <c r="B286" s="29"/>
      <c r="C286" s="30"/>
      <c r="D286" s="30"/>
      <c r="E286" s="30"/>
      <c r="F286" s="30"/>
      <c r="G286" s="30"/>
      <c r="H286" s="30"/>
      <c r="I286" s="32"/>
    </row>
    <row r="287" spans="2:9" x14ac:dyDescent="0.25">
      <c r="B287" s="29"/>
      <c r="C287" s="30"/>
      <c r="D287" s="30"/>
      <c r="E287" s="30"/>
      <c r="F287" s="30"/>
      <c r="G287" s="30"/>
      <c r="H287" s="30"/>
      <c r="I287" s="32"/>
    </row>
    <row r="288" spans="2:9" x14ac:dyDescent="0.25">
      <c r="B288" s="29"/>
      <c r="C288" s="30"/>
      <c r="D288" s="30"/>
      <c r="E288" s="30"/>
      <c r="F288" s="30"/>
      <c r="G288" s="30"/>
      <c r="H288" s="30"/>
      <c r="I288" s="32"/>
    </row>
    <row r="289" spans="2:9" x14ac:dyDescent="0.25">
      <c r="B289" s="29"/>
      <c r="C289" s="30"/>
      <c r="D289" s="30"/>
      <c r="E289" s="30"/>
      <c r="F289" s="30"/>
      <c r="G289" s="30"/>
      <c r="H289" s="30"/>
      <c r="I289" s="32"/>
    </row>
    <row r="290" spans="2:9" x14ac:dyDescent="0.25">
      <c r="B290" s="29"/>
      <c r="C290" s="30"/>
      <c r="D290" s="30"/>
      <c r="E290" s="30"/>
      <c r="F290" s="30"/>
      <c r="G290" s="30"/>
      <c r="H290" s="30"/>
      <c r="I290" s="32"/>
    </row>
    <row r="291" spans="2:9" x14ac:dyDescent="0.25">
      <c r="B291" s="29"/>
      <c r="C291" s="30"/>
      <c r="D291" s="30"/>
      <c r="E291" s="30"/>
      <c r="F291" s="30"/>
      <c r="G291" s="30"/>
      <c r="H291" s="30"/>
      <c r="I291" s="32"/>
    </row>
    <row r="292" spans="2:9" x14ac:dyDescent="0.25">
      <c r="B292" s="29"/>
      <c r="C292" s="30"/>
      <c r="D292" s="30"/>
      <c r="E292" s="30"/>
      <c r="F292" s="30"/>
      <c r="G292" s="30"/>
      <c r="H292" s="30"/>
      <c r="I292" s="32"/>
    </row>
    <row r="293" spans="2:9" x14ac:dyDescent="0.25">
      <c r="B293" s="29"/>
      <c r="C293" s="30"/>
      <c r="D293" s="30"/>
      <c r="E293" s="30"/>
      <c r="F293" s="30"/>
      <c r="G293" s="30"/>
      <c r="H293" s="30"/>
      <c r="I293" s="32"/>
    </row>
    <row r="294" spans="2:9" x14ac:dyDescent="0.25">
      <c r="B294" s="29"/>
      <c r="C294" s="30"/>
      <c r="D294" s="30"/>
      <c r="E294" s="30"/>
      <c r="F294" s="30"/>
      <c r="G294" s="30"/>
      <c r="H294" s="30"/>
      <c r="I294" s="32"/>
    </row>
    <row r="295" spans="2:9" x14ac:dyDescent="0.25">
      <c r="B295" s="29"/>
      <c r="C295" s="30"/>
      <c r="D295" s="30"/>
      <c r="E295" s="30"/>
      <c r="F295" s="30"/>
      <c r="G295" s="30"/>
      <c r="H295" s="30"/>
      <c r="I295" s="32"/>
    </row>
    <row r="296" spans="2:9" x14ac:dyDescent="0.25">
      <c r="B296" s="29"/>
      <c r="C296" s="30"/>
      <c r="D296" s="30"/>
      <c r="E296" s="30"/>
      <c r="F296" s="30"/>
      <c r="G296" s="30"/>
      <c r="H296" s="30"/>
      <c r="I296" s="32"/>
    </row>
    <row r="297" spans="2:9" x14ac:dyDescent="0.25">
      <c r="B297" s="29"/>
      <c r="C297" s="30"/>
      <c r="D297" s="30"/>
      <c r="E297" s="30"/>
      <c r="F297" s="30"/>
      <c r="G297" s="30"/>
      <c r="H297" s="30"/>
      <c r="I297" s="32"/>
    </row>
    <row r="298" spans="2:9" x14ac:dyDescent="0.25">
      <c r="B298" s="29"/>
      <c r="C298" s="30"/>
      <c r="D298" s="30"/>
      <c r="E298" s="30"/>
      <c r="F298" s="30"/>
      <c r="G298" s="30"/>
      <c r="H298" s="30"/>
      <c r="I298" s="32"/>
    </row>
    <row r="299" spans="2:9" x14ac:dyDescent="0.25">
      <c r="B299" s="29"/>
      <c r="C299" s="30"/>
      <c r="D299" s="30"/>
      <c r="E299" s="30"/>
      <c r="F299" s="30"/>
      <c r="G299" s="30"/>
      <c r="H299" s="30"/>
      <c r="I299" s="32"/>
    </row>
    <row r="300" spans="2:9" x14ac:dyDescent="0.25">
      <c r="B300" s="29"/>
      <c r="C300" s="30"/>
      <c r="D300" s="30"/>
      <c r="E300" s="30"/>
      <c r="F300" s="30"/>
      <c r="G300" s="30"/>
      <c r="H300" s="30"/>
      <c r="I300" s="32"/>
    </row>
    <row r="301" spans="2:9" x14ac:dyDescent="0.25">
      <c r="B301" s="29"/>
      <c r="C301" s="30"/>
      <c r="D301" s="30"/>
      <c r="E301" s="30"/>
      <c r="F301" s="30"/>
      <c r="G301" s="30"/>
      <c r="H301" s="30"/>
      <c r="I301" s="32"/>
    </row>
    <row r="302" spans="2:9" x14ac:dyDescent="0.25">
      <c r="B302" s="29"/>
      <c r="C302" s="30"/>
      <c r="D302" s="30"/>
      <c r="E302" s="30"/>
      <c r="F302" s="30"/>
      <c r="G302" s="30"/>
      <c r="H302" s="30"/>
      <c r="I302" s="32"/>
    </row>
    <row r="303" spans="2:9" x14ac:dyDescent="0.25">
      <c r="B303" s="29"/>
      <c r="C303" s="30"/>
      <c r="D303" s="30"/>
      <c r="E303" s="30"/>
      <c r="F303" s="30"/>
      <c r="G303" s="30"/>
      <c r="H303" s="30"/>
      <c r="I303" s="32"/>
    </row>
    <row r="304" spans="2:9" x14ac:dyDescent="0.25">
      <c r="B304" s="29"/>
      <c r="C304" s="30"/>
      <c r="D304" s="30"/>
      <c r="E304" s="30"/>
      <c r="F304" s="30"/>
      <c r="G304" s="30"/>
      <c r="H304" s="30"/>
      <c r="I304" s="32"/>
    </row>
    <row r="305" spans="2:9" x14ac:dyDescent="0.25">
      <c r="B305" s="29"/>
      <c r="C305" s="30"/>
      <c r="D305" s="30"/>
      <c r="E305" s="30"/>
      <c r="F305" s="30"/>
      <c r="G305" s="30"/>
      <c r="H305" s="30"/>
      <c r="I305" s="32"/>
    </row>
    <row r="306" spans="2:9" x14ac:dyDescent="0.25">
      <c r="B306" s="29"/>
      <c r="C306" s="30"/>
      <c r="D306" s="30"/>
      <c r="E306" s="30"/>
      <c r="F306" s="30"/>
      <c r="G306" s="30"/>
      <c r="H306" s="30"/>
      <c r="I306" s="32"/>
    </row>
    <row r="307" spans="2:9" x14ac:dyDescent="0.25">
      <c r="B307" s="29"/>
      <c r="C307" s="30"/>
      <c r="D307" s="30"/>
      <c r="E307" s="30"/>
      <c r="F307" s="30"/>
      <c r="G307" s="30"/>
      <c r="H307" s="30"/>
      <c r="I307" s="32"/>
    </row>
    <row r="308" spans="2:9" x14ac:dyDescent="0.25">
      <c r="B308" s="29"/>
      <c r="C308" s="30"/>
      <c r="D308" s="30"/>
      <c r="E308" s="30"/>
      <c r="F308" s="30"/>
      <c r="G308" s="30"/>
      <c r="H308" s="30"/>
      <c r="I308" s="32"/>
    </row>
    <row r="309" spans="2:9" x14ac:dyDescent="0.25">
      <c r="B309" s="29"/>
      <c r="C309" s="30"/>
      <c r="D309" s="30"/>
      <c r="E309" s="30"/>
      <c r="F309" s="30"/>
      <c r="G309" s="30"/>
      <c r="H309" s="30"/>
      <c r="I309" s="32"/>
    </row>
    <row r="310" spans="2:9" x14ac:dyDescent="0.25">
      <c r="B310" s="29"/>
      <c r="C310" s="30"/>
      <c r="D310" s="30"/>
      <c r="E310" s="30"/>
      <c r="F310" s="30"/>
      <c r="G310" s="30"/>
      <c r="H310" s="30"/>
      <c r="I310" s="32"/>
    </row>
    <row r="311" spans="2:9" x14ac:dyDescent="0.25">
      <c r="B311" s="29"/>
      <c r="C311" s="30"/>
      <c r="D311" s="30"/>
      <c r="E311" s="30"/>
      <c r="F311" s="30"/>
      <c r="G311" s="30"/>
      <c r="H311" s="30"/>
      <c r="I311" s="32"/>
    </row>
    <row r="312" spans="2:9" x14ac:dyDescent="0.25">
      <c r="B312" s="29"/>
      <c r="C312" s="30"/>
      <c r="D312" s="30"/>
      <c r="E312" s="30"/>
      <c r="F312" s="30"/>
      <c r="G312" s="30"/>
      <c r="H312" s="30"/>
      <c r="I312" s="32"/>
    </row>
    <row r="313" spans="2:9" x14ac:dyDescent="0.25">
      <c r="B313" s="29"/>
      <c r="C313" s="30"/>
      <c r="D313" s="30"/>
      <c r="E313" s="30"/>
      <c r="F313" s="30"/>
      <c r="G313" s="30"/>
      <c r="H313" s="30"/>
      <c r="I313" s="32"/>
    </row>
    <row r="314" spans="2:9" x14ac:dyDescent="0.25">
      <c r="B314" s="29"/>
      <c r="C314" s="30"/>
      <c r="D314" s="30"/>
      <c r="E314" s="30"/>
      <c r="F314" s="30"/>
      <c r="G314" s="30"/>
      <c r="H314" s="30"/>
      <c r="I314" s="32"/>
    </row>
    <row r="315" spans="2:9" x14ac:dyDescent="0.25">
      <c r="B315" s="29"/>
      <c r="C315" s="30"/>
      <c r="D315" s="30"/>
      <c r="E315" s="30"/>
      <c r="F315" s="30"/>
      <c r="G315" s="30"/>
      <c r="H315" s="30"/>
      <c r="I315" s="32"/>
    </row>
    <row r="316" spans="2:9" x14ac:dyDescent="0.25">
      <c r="B316" s="29"/>
      <c r="C316" s="30"/>
      <c r="D316" s="30"/>
      <c r="E316" s="30"/>
      <c r="F316" s="30"/>
      <c r="G316" s="30"/>
      <c r="H316" s="30"/>
      <c r="I316" s="32"/>
    </row>
    <row r="317" spans="2:9" x14ac:dyDescent="0.25">
      <c r="B317" s="29"/>
      <c r="C317" s="30"/>
      <c r="D317" s="30"/>
      <c r="E317" s="30"/>
      <c r="F317" s="30"/>
      <c r="G317" s="30"/>
      <c r="H317" s="30"/>
      <c r="I317" s="32"/>
    </row>
    <row r="318" spans="2:9" x14ac:dyDescent="0.25">
      <c r="B318" s="29"/>
      <c r="C318" s="30"/>
      <c r="D318" s="30"/>
      <c r="E318" s="30"/>
      <c r="F318" s="30"/>
      <c r="G318" s="30"/>
      <c r="H318" s="30"/>
      <c r="I318" s="32"/>
    </row>
    <row r="319" spans="2:9" x14ac:dyDescent="0.25">
      <c r="B319" s="29"/>
      <c r="C319" s="30"/>
      <c r="D319" s="30"/>
      <c r="E319" s="30"/>
      <c r="F319" s="30"/>
      <c r="G319" s="30"/>
      <c r="H319" s="30"/>
      <c r="I319" s="32"/>
    </row>
    <row r="320" spans="2:9" x14ac:dyDescent="0.25">
      <c r="B320" s="29"/>
      <c r="C320" s="30"/>
      <c r="D320" s="30"/>
      <c r="E320" s="30"/>
      <c r="F320" s="30"/>
      <c r="G320" s="30"/>
      <c r="H320" s="30"/>
      <c r="I320" s="32"/>
    </row>
    <row r="321" spans="2:9" x14ac:dyDescent="0.25">
      <c r="B321" s="29"/>
      <c r="C321" s="30"/>
      <c r="D321" s="30"/>
      <c r="E321" s="30"/>
      <c r="F321" s="30"/>
      <c r="G321" s="30"/>
      <c r="H321" s="30"/>
      <c r="I321" s="32"/>
    </row>
    <row r="322" spans="2:9" x14ac:dyDescent="0.25">
      <c r="B322" s="29"/>
      <c r="C322" s="30"/>
      <c r="D322" s="30"/>
      <c r="E322" s="30"/>
      <c r="F322" s="30"/>
      <c r="G322" s="30"/>
      <c r="H322" s="30"/>
      <c r="I322" s="32"/>
    </row>
    <row r="323" spans="2:9" x14ac:dyDescent="0.25">
      <c r="B323" s="29"/>
      <c r="C323" s="30"/>
      <c r="D323" s="30"/>
      <c r="E323" s="30"/>
      <c r="F323" s="30"/>
      <c r="G323" s="30"/>
      <c r="H323" s="30"/>
      <c r="I323" s="32"/>
    </row>
    <row r="324" spans="2:9" x14ac:dyDescent="0.25">
      <c r="B324" s="29"/>
      <c r="C324" s="30"/>
      <c r="D324" s="30"/>
      <c r="E324" s="30"/>
      <c r="F324" s="30"/>
      <c r="G324" s="30"/>
      <c r="H324" s="30"/>
      <c r="I324" s="32"/>
    </row>
    <row r="325" spans="2:9" x14ac:dyDescent="0.25">
      <c r="B325" s="29"/>
      <c r="C325" s="30"/>
      <c r="D325" s="30"/>
      <c r="E325" s="30"/>
      <c r="F325" s="30"/>
      <c r="G325" s="30"/>
      <c r="H325" s="30"/>
      <c r="I325" s="32"/>
    </row>
    <row r="326" spans="2:9" x14ac:dyDescent="0.25">
      <c r="B326" s="29"/>
      <c r="C326" s="30"/>
      <c r="D326" s="30"/>
      <c r="E326" s="30"/>
      <c r="F326" s="30"/>
      <c r="G326" s="30"/>
      <c r="H326" s="30"/>
      <c r="I326" s="32"/>
    </row>
    <row r="327" spans="2:9" x14ac:dyDescent="0.25">
      <c r="B327" s="29"/>
      <c r="C327" s="30"/>
      <c r="D327" s="30"/>
      <c r="E327" s="30"/>
      <c r="F327" s="30"/>
      <c r="G327" s="30"/>
      <c r="H327" s="30"/>
      <c r="I327" s="32"/>
    </row>
    <row r="328" spans="2:9" x14ac:dyDescent="0.25">
      <c r="B328" s="29"/>
      <c r="C328" s="30"/>
      <c r="D328" s="30"/>
      <c r="E328" s="30"/>
      <c r="F328" s="30"/>
      <c r="G328" s="30"/>
      <c r="H328" s="30"/>
      <c r="I328" s="32"/>
    </row>
    <row r="329" spans="2:9" x14ac:dyDescent="0.25">
      <c r="B329" s="29"/>
      <c r="C329" s="30"/>
      <c r="D329" s="30"/>
      <c r="E329" s="30"/>
      <c r="F329" s="30"/>
      <c r="G329" s="30"/>
      <c r="H329" s="30"/>
      <c r="I329" s="32"/>
    </row>
    <row r="330" spans="2:9" x14ac:dyDescent="0.25">
      <c r="B330" s="29"/>
      <c r="C330" s="30"/>
      <c r="D330" s="30"/>
      <c r="E330" s="30"/>
      <c r="F330" s="30"/>
      <c r="G330" s="30"/>
      <c r="H330" s="30"/>
      <c r="I330" s="32"/>
    </row>
    <row r="331" spans="2:9" x14ac:dyDescent="0.25">
      <c r="B331" s="29"/>
      <c r="C331" s="30"/>
      <c r="D331" s="30"/>
      <c r="E331" s="30"/>
      <c r="F331" s="30"/>
      <c r="G331" s="30"/>
      <c r="H331" s="30"/>
      <c r="I331" s="32"/>
    </row>
    <row r="332" spans="2:9" x14ac:dyDescent="0.25">
      <c r="B332" s="29"/>
      <c r="C332" s="30"/>
      <c r="D332" s="30"/>
      <c r="E332" s="30"/>
      <c r="F332" s="30"/>
      <c r="G332" s="30"/>
      <c r="H332" s="30"/>
      <c r="I332" s="32"/>
    </row>
    <row r="333" spans="2:9" x14ac:dyDescent="0.25">
      <c r="B333" s="29"/>
      <c r="C333" s="30"/>
      <c r="D333" s="30"/>
      <c r="E333" s="30"/>
      <c r="F333" s="30"/>
      <c r="G333" s="30"/>
      <c r="H333" s="30"/>
      <c r="I333" s="32"/>
    </row>
    <row r="334" spans="2:9" x14ac:dyDescent="0.25">
      <c r="B334" s="29"/>
      <c r="C334" s="30"/>
      <c r="D334" s="30"/>
      <c r="E334" s="30"/>
      <c r="F334" s="30"/>
      <c r="G334" s="30"/>
      <c r="H334" s="30"/>
      <c r="I334" s="32"/>
    </row>
    <row r="335" spans="2:9" x14ac:dyDescent="0.25">
      <c r="B335" s="29"/>
      <c r="C335" s="30"/>
      <c r="D335" s="30"/>
      <c r="E335" s="30"/>
      <c r="F335" s="30"/>
      <c r="G335" s="30"/>
      <c r="H335" s="30"/>
      <c r="I335" s="32"/>
    </row>
    <row r="336" spans="2:9" x14ac:dyDescent="0.25">
      <c r="B336" s="29"/>
      <c r="C336" s="30"/>
      <c r="D336" s="30"/>
      <c r="E336" s="30"/>
      <c r="F336" s="30"/>
      <c r="G336" s="30"/>
      <c r="H336" s="30"/>
      <c r="I336" s="32"/>
    </row>
    <row r="337" spans="2:9" x14ac:dyDescent="0.25">
      <c r="B337" s="29"/>
      <c r="C337" s="30"/>
      <c r="D337" s="30"/>
      <c r="E337" s="30"/>
      <c r="F337" s="30"/>
      <c r="G337" s="30"/>
      <c r="H337" s="30"/>
      <c r="I337" s="32"/>
    </row>
    <row r="338" spans="2:9" x14ac:dyDescent="0.25">
      <c r="B338" s="29"/>
      <c r="C338" s="30"/>
      <c r="D338" s="30"/>
      <c r="E338" s="30"/>
      <c r="F338" s="30"/>
      <c r="G338" s="30"/>
      <c r="H338" s="30"/>
      <c r="I338" s="32"/>
    </row>
    <row r="339" spans="2:9" x14ac:dyDescent="0.25">
      <c r="B339" s="29"/>
      <c r="C339" s="30"/>
      <c r="D339" s="30"/>
      <c r="E339" s="30"/>
      <c r="F339" s="30"/>
      <c r="G339" s="30"/>
      <c r="H339" s="30"/>
      <c r="I339" s="32"/>
    </row>
    <row r="340" spans="2:9" x14ac:dyDescent="0.25">
      <c r="B340" s="29"/>
      <c r="C340" s="30"/>
      <c r="D340" s="30"/>
      <c r="E340" s="30"/>
      <c r="F340" s="30"/>
      <c r="G340" s="30"/>
      <c r="H340" s="30"/>
      <c r="I340" s="32"/>
    </row>
    <row r="341" spans="2:9" x14ac:dyDescent="0.25">
      <c r="B341" s="29"/>
      <c r="C341" s="30"/>
      <c r="D341" s="30"/>
      <c r="E341" s="30"/>
      <c r="F341" s="30"/>
      <c r="G341" s="30"/>
      <c r="H341" s="30"/>
      <c r="I341" s="32"/>
    </row>
    <row r="342" spans="2:9" x14ac:dyDescent="0.25">
      <c r="B342" s="29"/>
      <c r="C342" s="30"/>
      <c r="D342" s="30"/>
      <c r="E342" s="30"/>
      <c r="F342" s="30"/>
      <c r="G342" s="30"/>
      <c r="H342" s="30"/>
      <c r="I342" s="32"/>
    </row>
    <row r="343" spans="2:9" x14ac:dyDescent="0.25">
      <c r="B343" s="29"/>
      <c r="C343" s="30"/>
      <c r="D343" s="30"/>
      <c r="E343" s="30"/>
      <c r="F343" s="30"/>
      <c r="G343" s="30"/>
      <c r="H343" s="30"/>
      <c r="I343" s="32"/>
    </row>
    <row r="344" spans="2:9" x14ac:dyDescent="0.25">
      <c r="B344" s="29"/>
      <c r="C344" s="30"/>
      <c r="D344" s="30"/>
      <c r="E344" s="30"/>
      <c r="F344" s="30"/>
      <c r="G344" s="30"/>
      <c r="H344" s="30"/>
      <c r="I344" s="32"/>
    </row>
    <row r="345" spans="2:9" x14ac:dyDescent="0.25">
      <c r="B345" s="29"/>
      <c r="C345" s="30"/>
      <c r="D345" s="30"/>
      <c r="E345" s="30"/>
      <c r="F345" s="30"/>
      <c r="G345" s="30"/>
      <c r="H345" s="30"/>
      <c r="I345" s="32"/>
    </row>
    <row r="346" spans="2:9" x14ac:dyDescent="0.25">
      <c r="B346" s="29"/>
      <c r="C346" s="30"/>
      <c r="D346" s="30"/>
      <c r="E346" s="30"/>
      <c r="F346" s="30"/>
      <c r="G346" s="30"/>
      <c r="H346" s="30"/>
      <c r="I346" s="32"/>
    </row>
    <row r="347" spans="2:9" x14ac:dyDescent="0.25">
      <c r="B347" s="29"/>
      <c r="C347" s="30"/>
      <c r="D347" s="30"/>
      <c r="E347" s="30"/>
      <c r="F347" s="30"/>
      <c r="G347" s="30"/>
      <c r="H347" s="30"/>
      <c r="I347" s="32"/>
    </row>
    <row r="348" spans="2:9" x14ac:dyDescent="0.25">
      <c r="B348" s="29"/>
      <c r="C348" s="30"/>
      <c r="D348" s="30"/>
      <c r="E348" s="30"/>
      <c r="F348" s="30"/>
      <c r="G348" s="30"/>
      <c r="H348" s="30"/>
      <c r="I348" s="32"/>
    </row>
    <row r="349" spans="2:9" x14ac:dyDescent="0.25">
      <c r="B349" s="29"/>
      <c r="C349" s="30"/>
      <c r="D349" s="30"/>
      <c r="E349" s="30"/>
      <c r="F349" s="30"/>
      <c r="G349" s="30"/>
      <c r="H349" s="30"/>
      <c r="I349" s="32"/>
    </row>
    <row r="350" spans="2:9" x14ac:dyDescent="0.25">
      <c r="B350" s="29"/>
      <c r="C350" s="30"/>
      <c r="D350" s="30"/>
      <c r="E350" s="30"/>
      <c r="F350" s="30"/>
      <c r="G350" s="30"/>
      <c r="H350" s="30"/>
      <c r="I350" s="32"/>
    </row>
    <row r="351" spans="2:9" x14ac:dyDescent="0.25">
      <c r="B351" s="29"/>
      <c r="C351" s="30"/>
      <c r="D351" s="30"/>
      <c r="E351" s="30"/>
      <c r="F351" s="30"/>
      <c r="G351" s="30"/>
      <c r="H351" s="30"/>
      <c r="I351" s="32"/>
    </row>
    <row r="352" spans="2:9" x14ac:dyDescent="0.25">
      <c r="B352" s="29"/>
      <c r="C352" s="30"/>
      <c r="D352" s="30"/>
      <c r="E352" s="30"/>
      <c r="F352" s="30"/>
      <c r="G352" s="30"/>
      <c r="H352" s="30"/>
      <c r="I352" s="32"/>
    </row>
    <row r="353" spans="2:9" x14ac:dyDescent="0.25">
      <c r="B353" s="29"/>
      <c r="C353" s="30"/>
      <c r="D353" s="30"/>
      <c r="E353" s="30"/>
      <c r="F353" s="30"/>
      <c r="G353" s="30"/>
      <c r="H353" s="30"/>
      <c r="I353" s="32"/>
    </row>
    <row r="354" spans="2:9" x14ac:dyDescent="0.25">
      <c r="B354" s="29"/>
      <c r="C354" s="30"/>
      <c r="D354" s="30"/>
      <c r="E354" s="30"/>
      <c r="F354" s="30"/>
      <c r="G354" s="30"/>
      <c r="H354" s="30"/>
      <c r="I354" s="32"/>
    </row>
    <row r="355" spans="2:9" x14ac:dyDescent="0.25">
      <c r="B355" s="29"/>
      <c r="C355" s="30"/>
      <c r="D355" s="30"/>
      <c r="E355" s="30"/>
      <c r="F355" s="30"/>
      <c r="G355" s="30"/>
      <c r="H355" s="30"/>
      <c r="I355" s="32"/>
    </row>
    <row r="356" spans="2:9" x14ac:dyDescent="0.25">
      <c r="B356" s="29"/>
      <c r="C356" s="30"/>
      <c r="D356" s="30"/>
      <c r="E356" s="30"/>
      <c r="F356" s="30"/>
      <c r="G356" s="30"/>
      <c r="H356" s="30"/>
      <c r="I356" s="32"/>
    </row>
    <row r="357" spans="2:9" x14ac:dyDescent="0.25">
      <c r="B357" s="29"/>
      <c r="C357" s="30"/>
      <c r="D357" s="30"/>
      <c r="E357" s="30"/>
      <c r="F357" s="30"/>
      <c r="G357" s="30"/>
      <c r="H357" s="30"/>
      <c r="I357" s="32"/>
    </row>
    <row r="358" spans="2:9" x14ac:dyDescent="0.25">
      <c r="B358" s="29"/>
      <c r="C358" s="30"/>
      <c r="D358" s="30"/>
      <c r="E358" s="30"/>
      <c r="F358" s="30"/>
      <c r="G358" s="30"/>
      <c r="H358" s="30"/>
      <c r="I358" s="32"/>
    </row>
    <row r="359" spans="2:9" x14ac:dyDescent="0.25">
      <c r="B359" s="29"/>
      <c r="C359" s="30"/>
      <c r="D359" s="30"/>
      <c r="E359" s="30"/>
      <c r="F359" s="30"/>
      <c r="G359" s="30"/>
      <c r="H359" s="30"/>
      <c r="I359" s="32"/>
    </row>
    <row r="360" spans="2:9" x14ac:dyDescent="0.25">
      <c r="B360" s="29"/>
      <c r="C360" s="30"/>
      <c r="D360" s="30"/>
      <c r="E360" s="30"/>
      <c r="F360" s="30"/>
      <c r="G360" s="30"/>
      <c r="H360" s="30"/>
      <c r="I360" s="32"/>
    </row>
    <row r="361" spans="2:9" x14ac:dyDescent="0.25">
      <c r="B361" s="29"/>
      <c r="C361" s="30"/>
      <c r="D361" s="30"/>
      <c r="E361" s="30"/>
      <c r="F361" s="30"/>
      <c r="G361" s="30"/>
      <c r="H361" s="30"/>
      <c r="I361" s="32"/>
    </row>
    <row r="362" spans="2:9" x14ac:dyDescent="0.25">
      <c r="B362" s="29"/>
      <c r="C362" s="30"/>
      <c r="D362" s="30"/>
      <c r="E362" s="30"/>
      <c r="F362" s="30"/>
      <c r="G362" s="30"/>
      <c r="H362" s="30"/>
      <c r="I362" s="32"/>
    </row>
    <row r="363" spans="2:9" x14ac:dyDescent="0.25">
      <c r="B363" s="29"/>
      <c r="C363" s="30"/>
      <c r="D363" s="30"/>
      <c r="E363" s="30"/>
      <c r="F363" s="30"/>
      <c r="G363" s="30"/>
      <c r="H363" s="30"/>
      <c r="I363" s="32"/>
    </row>
    <row r="364" spans="2:9" x14ac:dyDescent="0.25">
      <c r="B364" s="29"/>
      <c r="C364" s="30"/>
      <c r="D364" s="30"/>
      <c r="E364" s="30"/>
      <c r="F364" s="30"/>
      <c r="G364" s="30"/>
      <c r="H364" s="30"/>
      <c r="I364" s="32"/>
    </row>
    <row r="365" spans="2:9" x14ac:dyDescent="0.25">
      <c r="B365" s="29"/>
      <c r="C365" s="30"/>
      <c r="D365" s="30"/>
      <c r="E365" s="30"/>
      <c r="F365" s="30"/>
      <c r="G365" s="30"/>
      <c r="H365" s="30"/>
      <c r="I365" s="32"/>
    </row>
    <row r="366" spans="2:9" x14ac:dyDescent="0.25">
      <c r="B366" s="29"/>
      <c r="C366" s="30"/>
      <c r="D366" s="30"/>
      <c r="E366" s="30"/>
      <c r="F366" s="30"/>
      <c r="G366" s="30"/>
      <c r="H366" s="30"/>
      <c r="I366" s="32"/>
    </row>
    <row r="367" spans="2:9" x14ac:dyDescent="0.25">
      <c r="B367" s="29"/>
      <c r="C367" s="30"/>
      <c r="D367" s="30"/>
      <c r="E367" s="30"/>
      <c r="F367" s="30"/>
      <c r="G367" s="30"/>
      <c r="H367" s="30"/>
      <c r="I367" s="32"/>
    </row>
    <row r="368" spans="2:9" x14ac:dyDescent="0.25">
      <c r="B368" s="29"/>
      <c r="C368" s="30"/>
      <c r="D368" s="30"/>
      <c r="E368" s="30"/>
      <c r="F368" s="30"/>
      <c r="G368" s="30"/>
      <c r="H368" s="30"/>
      <c r="I368" s="32"/>
    </row>
    <row r="369" spans="2:9" x14ac:dyDescent="0.25">
      <c r="B369" s="29"/>
      <c r="C369" s="30"/>
      <c r="D369" s="30"/>
      <c r="E369" s="30"/>
      <c r="F369" s="30"/>
      <c r="G369" s="30"/>
      <c r="H369" s="30"/>
      <c r="I369" s="32"/>
    </row>
    <row r="370" spans="2:9" x14ac:dyDescent="0.25">
      <c r="B370" s="29"/>
      <c r="C370" s="30"/>
      <c r="D370" s="30"/>
      <c r="E370" s="30"/>
      <c r="F370" s="30"/>
      <c r="G370" s="30"/>
      <c r="H370" s="30"/>
      <c r="I370" s="32"/>
    </row>
    <row r="371" spans="2:9" x14ac:dyDescent="0.25">
      <c r="B371" s="29"/>
      <c r="C371" s="30"/>
      <c r="D371" s="30"/>
      <c r="E371" s="30"/>
      <c r="F371" s="30"/>
      <c r="G371" s="30"/>
      <c r="H371" s="30"/>
      <c r="I371" s="32"/>
    </row>
    <row r="372" spans="2:9" x14ac:dyDescent="0.25">
      <c r="B372" s="29"/>
      <c r="C372" s="30"/>
      <c r="D372" s="30"/>
      <c r="E372" s="30"/>
      <c r="F372" s="30"/>
      <c r="G372" s="30"/>
      <c r="H372" s="30"/>
      <c r="I372" s="32"/>
    </row>
    <row r="373" spans="2:9" x14ac:dyDescent="0.25">
      <c r="B373" s="29"/>
      <c r="C373" s="30"/>
      <c r="D373" s="30"/>
      <c r="E373" s="30"/>
      <c r="F373" s="30"/>
      <c r="G373" s="30"/>
      <c r="H373" s="30"/>
      <c r="I373" s="32"/>
    </row>
    <row r="374" spans="2:9" x14ac:dyDescent="0.25">
      <c r="B374" s="29"/>
      <c r="C374" s="30"/>
      <c r="D374" s="30"/>
      <c r="E374" s="30"/>
      <c r="F374" s="30"/>
      <c r="G374" s="30"/>
      <c r="H374" s="30"/>
      <c r="I374" s="32"/>
    </row>
    <row r="375" spans="2:9" x14ac:dyDescent="0.25">
      <c r="B375" s="29"/>
      <c r="C375" s="30"/>
      <c r="D375" s="30"/>
      <c r="E375" s="30"/>
      <c r="F375" s="30"/>
      <c r="G375" s="30"/>
      <c r="H375" s="30"/>
      <c r="I375" s="32"/>
    </row>
    <row r="376" spans="2:9" x14ac:dyDescent="0.25">
      <c r="B376" s="29"/>
      <c r="C376" s="30"/>
      <c r="D376" s="30"/>
      <c r="E376" s="30"/>
      <c r="F376" s="30"/>
      <c r="G376" s="30"/>
      <c r="H376" s="30"/>
      <c r="I376" s="32"/>
    </row>
    <row r="377" spans="2:9" x14ac:dyDescent="0.25">
      <c r="B377" s="29"/>
      <c r="C377" s="30"/>
      <c r="D377" s="30"/>
      <c r="E377" s="30"/>
      <c r="F377" s="30"/>
      <c r="G377" s="30"/>
      <c r="H377" s="30"/>
      <c r="I377" s="32"/>
    </row>
    <row r="378" spans="2:9" x14ac:dyDescent="0.25">
      <c r="B378" s="29"/>
      <c r="C378" s="30"/>
      <c r="D378" s="30"/>
      <c r="E378" s="30"/>
      <c r="F378" s="30"/>
      <c r="G378" s="30"/>
      <c r="H378" s="30"/>
      <c r="I378" s="32"/>
    </row>
    <row r="379" spans="2:9" x14ac:dyDescent="0.25">
      <c r="B379" s="29"/>
      <c r="C379" s="30"/>
      <c r="D379" s="30"/>
      <c r="E379" s="30"/>
      <c r="F379" s="30"/>
      <c r="G379" s="30"/>
      <c r="H379" s="30"/>
      <c r="I379" s="32"/>
    </row>
    <row r="380" spans="2:9" x14ac:dyDescent="0.25">
      <c r="B380" s="29"/>
      <c r="C380" s="30"/>
      <c r="D380" s="30"/>
      <c r="E380" s="30"/>
      <c r="F380" s="30"/>
      <c r="G380" s="30"/>
      <c r="H380" s="30"/>
      <c r="I380" s="32"/>
    </row>
    <row r="381" spans="2:9" x14ac:dyDescent="0.25">
      <c r="B381" s="29"/>
      <c r="C381" s="30"/>
      <c r="D381" s="30"/>
      <c r="E381" s="30"/>
      <c r="F381" s="30"/>
      <c r="G381" s="30"/>
      <c r="H381" s="30"/>
      <c r="I381" s="32"/>
    </row>
    <row r="382" spans="2:9" x14ac:dyDescent="0.25">
      <c r="B382" s="29"/>
      <c r="C382" s="30"/>
      <c r="D382" s="30"/>
      <c r="E382" s="30"/>
      <c r="F382" s="30"/>
      <c r="G382" s="30"/>
      <c r="H382" s="30"/>
      <c r="I382" s="32"/>
    </row>
    <row r="383" spans="2:9" x14ac:dyDescent="0.25">
      <c r="B383" s="29"/>
      <c r="C383" s="30"/>
      <c r="D383" s="30"/>
      <c r="E383" s="30"/>
      <c r="F383" s="30"/>
      <c r="G383" s="30"/>
      <c r="H383" s="30"/>
      <c r="I383" s="32"/>
    </row>
    <row r="384" spans="2:9" x14ac:dyDescent="0.25">
      <c r="B384" s="29"/>
      <c r="C384" s="30"/>
      <c r="D384" s="30"/>
      <c r="E384" s="30"/>
      <c r="F384" s="30"/>
      <c r="G384" s="30"/>
      <c r="H384" s="30"/>
      <c r="I384" s="32"/>
    </row>
    <row r="385" spans="2:9" x14ac:dyDescent="0.25">
      <c r="B385" s="29"/>
      <c r="C385" s="30"/>
      <c r="D385" s="30"/>
      <c r="E385" s="30"/>
      <c r="F385" s="30"/>
      <c r="G385" s="30"/>
      <c r="H385" s="30"/>
      <c r="I385" s="32"/>
    </row>
    <row r="386" spans="2:9" x14ac:dyDescent="0.25">
      <c r="B386" s="29"/>
      <c r="C386" s="30"/>
      <c r="D386" s="30"/>
      <c r="E386" s="30"/>
      <c r="F386" s="30"/>
      <c r="G386" s="30"/>
      <c r="H386" s="30"/>
      <c r="I386" s="32"/>
    </row>
    <row r="387" spans="2:9" x14ac:dyDescent="0.25">
      <c r="B387" s="29"/>
      <c r="C387" s="30"/>
      <c r="D387" s="30"/>
      <c r="E387" s="30"/>
      <c r="F387" s="30"/>
      <c r="G387" s="30"/>
      <c r="H387" s="30"/>
      <c r="I387" s="32"/>
    </row>
    <row r="388" spans="2:9" x14ac:dyDescent="0.25">
      <c r="B388" s="29"/>
      <c r="C388" s="30"/>
      <c r="D388" s="30"/>
      <c r="E388" s="30"/>
      <c r="F388" s="30"/>
      <c r="G388" s="30"/>
      <c r="H388" s="30"/>
      <c r="I388" s="32"/>
    </row>
    <row r="389" spans="2:9" x14ac:dyDescent="0.25">
      <c r="B389" s="29"/>
      <c r="C389" s="30"/>
      <c r="D389" s="30"/>
      <c r="E389" s="30"/>
      <c r="F389" s="30"/>
      <c r="G389" s="30"/>
      <c r="H389" s="30"/>
      <c r="I389" s="32"/>
    </row>
    <row r="390" spans="2:9" x14ac:dyDescent="0.25">
      <c r="B390" s="29"/>
      <c r="C390" s="30"/>
      <c r="D390" s="30"/>
      <c r="E390" s="30"/>
      <c r="F390" s="30"/>
      <c r="G390" s="30"/>
      <c r="H390" s="30"/>
      <c r="I390" s="32"/>
    </row>
    <row r="391" spans="2:9" x14ac:dyDescent="0.25">
      <c r="B391" s="29"/>
      <c r="C391" s="30"/>
      <c r="D391" s="30"/>
      <c r="E391" s="30"/>
      <c r="F391" s="30"/>
      <c r="G391" s="30"/>
      <c r="H391" s="30"/>
      <c r="I391" s="32"/>
    </row>
    <row r="392" spans="2:9" x14ac:dyDescent="0.25">
      <c r="B392" s="29"/>
      <c r="C392" s="30"/>
      <c r="D392" s="30"/>
      <c r="E392" s="30"/>
      <c r="F392" s="30"/>
      <c r="G392" s="30"/>
      <c r="H392" s="30"/>
      <c r="I392" s="32"/>
    </row>
    <row r="393" spans="2:9" x14ac:dyDescent="0.25">
      <c r="B393" s="29"/>
      <c r="C393" s="30"/>
      <c r="D393" s="30"/>
      <c r="E393" s="30"/>
      <c r="F393" s="30"/>
      <c r="G393" s="30"/>
      <c r="H393" s="30"/>
      <c r="I393" s="32"/>
    </row>
    <row r="394" spans="2:9" x14ac:dyDescent="0.25">
      <c r="B394" s="29"/>
      <c r="C394" s="30"/>
      <c r="D394" s="30"/>
      <c r="E394" s="30"/>
      <c r="F394" s="30"/>
      <c r="G394" s="30"/>
      <c r="H394" s="30"/>
      <c r="I394" s="32"/>
    </row>
    <row r="395" spans="2:9" x14ac:dyDescent="0.25">
      <c r="B395" s="29"/>
      <c r="C395" s="30"/>
      <c r="D395" s="30"/>
      <c r="E395" s="30"/>
      <c r="F395" s="30"/>
      <c r="G395" s="30"/>
      <c r="H395" s="30"/>
      <c r="I395" s="32"/>
    </row>
    <row r="396" spans="2:9" x14ac:dyDescent="0.25">
      <c r="B396" s="29"/>
      <c r="C396" s="30"/>
      <c r="D396" s="30"/>
      <c r="E396" s="30"/>
      <c r="F396" s="30"/>
      <c r="G396" s="30"/>
      <c r="H396" s="30"/>
      <c r="I396" s="32"/>
    </row>
    <row r="397" spans="2:9" x14ac:dyDescent="0.25">
      <c r="B397" s="29"/>
      <c r="C397" s="30"/>
      <c r="D397" s="30"/>
      <c r="E397" s="30"/>
      <c r="F397" s="30"/>
      <c r="G397" s="30"/>
      <c r="H397" s="30"/>
      <c r="I397" s="32"/>
    </row>
    <row r="398" spans="2:9" x14ac:dyDescent="0.25">
      <c r="B398" s="29"/>
      <c r="C398" s="30"/>
      <c r="D398" s="30"/>
      <c r="E398" s="30"/>
      <c r="F398" s="30"/>
      <c r="G398" s="30"/>
      <c r="H398" s="30"/>
      <c r="I398" s="32"/>
    </row>
    <row r="399" spans="2:9" x14ac:dyDescent="0.25">
      <c r="B399" s="29"/>
      <c r="C399" s="30"/>
      <c r="D399" s="30"/>
      <c r="E399" s="30"/>
      <c r="F399" s="30"/>
      <c r="G399" s="30"/>
      <c r="H399" s="30"/>
      <c r="I399" s="32"/>
    </row>
    <row r="400" spans="2:9" x14ac:dyDescent="0.25">
      <c r="B400" s="29"/>
      <c r="C400" s="30"/>
      <c r="D400" s="30"/>
      <c r="E400" s="30"/>
      <c r="F400" s="30"/>
      <c r="G400" s="30"/>
      <c r="H400" s="30"/>
      <c r="I400" s="32"/>
    </row>
    <row r="401" spans="2:9" x14ac:dyDescent="0.25">
      <c r="B401" s="29"/>
      <c r="C401" s="30"/>
      <c r="D401" s="30"/>
      <c r="E401" s="30"/>
      <c r="F401" s="30"/>
      <c r="G401" s="30"/>
      <c r="H401" s="30"/>
      <c r="I401" s="32"/>
    </row>
    <row r="402" spans="2:9" x14ac:dyDescent="0.25">
      <c r="B402" s="29"/>
      <c r="C402" s="30"/>
      <c r="D402" s="30"/>
      <c r="E402" s="30"/>
      <c r="F402" s="30"/>
      <c r="G402" s="30"/>
      <c r="H402" s="30"/>
      <c r="I402" s="32"/>
    </row>
    <row r="403" spans="2:9" x14ac:dyDescent="0.25">
      <c r="B403" s="29"/>
      <c r="C403" s="30"/>
      <c r="D403" s="30"/>
      <c r="E403" s="30"/>
      <c r="F403" s="30"/>
      <c r="G403" s="30"/>
      <c r="H403" s="30"/>
      <c r="I403" s="32"/>
    </row>
    <row r="404" spans="2:9" x14ac:dyDescent="0.25">
      <c r="B404" s="29"/>
      <c r="C404" s="30"/>
      <c r="D404" s="30"/>
      <c r="E404" s="30"/>
      <c r="F404" s="30"/>
      <c r="G404" s="30"/>
      <c r="H404" s="30"/>
      <c r="I404" s="32"/>
    </row>
    <row r="405" spans="2:9" x14ac:dyDescent="0.25">
      <c r="B405" s="29"/>
      <c r="C405" s="30"/>
      <c r="D405" s="30"/>
      <c r="E405" s="30"/>
      <c r="F405" s="30"/>
      <c r="G405" s="30"/>
      <c r="H405" s="30"/>
      <c r="I405" s="32"/>
    </row>
    <row r="406" spans="2:9" x14ac:dyDescent="0.25">
      <c r="B406" s="29"/>
      <c r="C406" s="30"/>
      <c r="D406" s="30"/>
      <c r="E406" s="30"/>
      <c r="F406" s="30"/>
      <c r="G406" s="30"/>
      <c r="H406" s="30"/>
      <c r="I406" s="32"/>
    </row>
    <row r="407" spans="2:9" x14ac:dyDescent="0.25">
      <c r="B407" s="29"/>
      <c r="C407" s="30"/>
      <c r="D407" s="30"/>
      <c r="E407" s="30"/>
      <c r="F407" s="30"/>
      <c r="G407" s="30"/>
      <c r="H407" s="30"/>
      <c r="I407" s="32"/>
    </row>
    <row r="408" spans="2:9" x14ac:dyDescent="0.25">
      <c r="B408" s="29"/>
      <c r="C408" s="30"/>
      <c r="D408" s="30"/>
      <c r="E408" s="30"/>
      <c r="F408" s="30"/>
      <c r="G408" s="30"/>
      <c r="H408" s="30"/>
      <c r="I408" s="32"/>
    </row>
    <row r="409" spans="2:9" x14ac:dyDescent="0.25">
      <c r="B409" s="29"/>
      <c r="C409" s="30"/>
      <c r="D409" s="30"/>
      <c r="E409" s="30"/>
      <c r="F409" s="30"/>
      <c r="G409" s="30"/>
      <c r="H409" s="30"/>
      <c r="I409" s="32"/>
    </row>
    <row r="410" spans="2:9" x14ac:dyDescent="0.25">
      <c r="B410" s="29"/>
      <c r="C410" s="30"/>
      <c r="D410" s="30"/>
      <c r="E410" s="30"/>
      <c r="F410" s="30"/>
      <c r="G410" s="30"/>
      <c r="H410" s="30"/>
      <c r="I410" s="32"/>
    </row>
    <row r="411" spans="2:9" x14ac:dyDescent="0.25">
      <c r="B411" s="29"/>
      <c r="C411" s="30"/>
      <c r="D411" s="30"/>
      <c r="E411" s="30"/>
      <c r="F411" s="30"/>
      <c r="G411" s="30"/>
      <c r="H411" s="30"/>
      <c r="I411" s="32"/>
    </row>
    <row r="412" spans="2:9" x14ac:dyDescent="0.25">
      <c r="B412" s="29"/>
      <c r="C412" s="30"/>
      <c r="D412" s="30"/>
      <c r="E412" s="30"/>
      <c r="F412" s="30"/>
      <c r="G412" s="30"/>
      <c r="H412" s="30"/>
      <c r="I412" s="32"/>
    </row>
    <row r="413" spans="2:9" x14ac:dyDescent="0.25">
      <c r="B413" s="29"/>
      <c r="C413" s="30"/>
      <c r="D413" s="30"/>
      <c r="E413" s="30"/>
      <c r="F413" s="30"/>
      <c r="G413" s="30"/>
      <c r="H413" s="30"/>
      <c r="I413" s="32"/>
    </row>
    <row r="414" spans="2:9" x14ac:dyDescent="0.25">
      <c r="B414" s="29"/>
      <c r="C414" s="30"/>
      <c r="D414" s="30"/>
      <c r="E414" s="30"/>
      <c r="F414" s="30"/>
      <c r="G414" s="30"/>
      <c r="H414" s="30"/>
      <c r="I414" s="32"/>
    </row>
    <row r="415" spans="2:9" x14ac:dyDescent="0.25">
      <c r="B415" s="29"/>
      <c r="C415" s="30"/>
      <c r="D415" s="30"/>
      <c r="E415" s="30"/>
      <c r="F415" s="30"/>
      <c r="G415" s="30"/>
      <c r="H415" s="30"/>
      <c r="I415" s="32"/>
    </row>
    <row r="416" spans="2:9" x14ac:dyDescent="0.25">
      <c r="B416" s="29"/>
      <c r="C416" s="30"/>
      <c r="D416" s="30"/>
      <c r="E416" s="30"/>
      <c r="F416" s="30"/>
      <c r="G416" s="30"/>
      <c r="H416" s="30"/>
      <c r="I416" s="32"/>
    </row>
    <row r="417" spans="2:9" x14ac:dyDescent="0.25">
      <c r="B417" s="29"/>
      <c r="C417" s="30"/>
      <c r="D417" s="30"/>
      <c r="E417" s="30"/>
      <c r="F417" s="30"/>
      <c r="G417" s="30"/>
      <c r="H417" s="30"/>
      <c r="I417" s="32"/>
    </row>
    <row r="418" spans="2:9" x14ac:dyDescent="0.25">
      <c r="B418" s="29"/>
      <c r="C418" s="30"/>
      <c r="D418" s="30"/>
      <c r="E418" s="30"/>
      <c r="F418" s="30"/>
      <c r="G418" s="30"/>
      <c r="H418" s="30"/>
      <c r="I418" s="32"/>
    </row>
    <row r="419" spans="2:9" x14ac:dyDescent="0.25">
      <c r="B419" s="29"/>
      <c r="C419" s="30"/>
      <c r="D419" s="30"/>
      <c r="E419" s="30"/>
      <c r="F419" s="30"/>
      <c r="G419" s="30"/>
      <c r="H419" s="30"/>
      <c r="I419" s="32"/>
    </row>
    <row r="420" spans="2:9" x14ac:dyDescent="0.25">
      <c r="B420" s="29"/>
      <c r="C420" s="30"/>
      <c r="D420" s="30"/>
      <c r="E420" s="30"/>
      <c r="F420" s="30"/>
      <c r="G420" s="30"/>
      <c r="H420" s="30"/>
      <c r="I420" s="32"/>
    </row>
    <row r="421" spans="2:9" x14ac:dyDescent="0.25">
      <c r="B421" s="29"/>
      <c r="C421" s="30"/>
      <c r="D421" s="30"/>
      <c r="E421" s="30"/>
      <c r="F421" s="30"/>
      <c r="G421" s="30"/>
      <c r="H421" s="30"/>
      <c r="I421" s="32"/>
    </row>
    <row r="422" spans="2:9" x14ac:dyDescent="0.25">
      <c r="B422" s="29"/>
      <c r="C422" s="30"/>
      <c r="D422" s="30"/>
      <c r="E422" s="30"/>
      <c r="F422" s="30"/>
      <c r="G422" s="30"/>
      <c r="H422" s="30"/>
      <c r="I422" s="32"/>
    </row>
    <row r="423" spans="2:9" x14ac:dyDescent="0.25">
      <c r="B423" s="29"/>
      <c r="C423" s="30"/>
      <c r="D423" s="30"/>
      <c r="E423" s="30"/>
      <c r="F423" s="30"/>
      <c r="G423" s="30"/>
      <c r="H423" s="30"/>
      <c r="I423" s="32"/>
    </row>
    <row r="424" spans="2:9" x14ac:dyDescent="0.25">
      <c r="B424" s="29"/>
      <c r="C424" s="30"/>
      <c r="D424" s="30"/>
      <c r="E424" s="30"/>
      <c r="F424" s="30"/>
      <c r="G424" s="30"/>
      <c r="H424" s="30"/>
      <c r="I424" s="32"/>
    </row>
    <row r="425" spans="2:9" x14ac:dyDescent="0.25">
      <c r="B425" s="29"/>
      <c r="C425" s="30"/>
      <c r="D425" s="30"/>
      <c r="E425" s="30"/>
      <c r="F425" s="30"/>
      <c r="G425" s="30"/>
      <c r="H425" s="30"/>
      <c r="I425" s="32"/>
    </row>
    <row r="426" spans="2:9" x14ac:dyDescent="0.25">
      <c r="B426" s="29"/>
      <c r="C426" s="30"/>
      <c r="D426" s="30"/>
      <c r="E426" s="30"/>
      <c r="F426" s="30"/>
      <c r="G426" s="30"/>
      <c r="H426" s="30"/>
      <c r="I426" s="32"/>
    </row>
    <row r="427" spans="2:9" x14ac:dyDescent="0.25">
      <c r="B427" s="29"/>
      <c r="C427" s="30"/>
      <c r="D427" s="30"/>
      <c r="E427" s="30"/>
      <c r="F427" s="30"/>
      <c r="G427" s="30"/>
      <c r="H427" s="30"/>
      <c r="I427" s="32"/>
    </row>
    <row r="428" spans="2:9" x14ac:dyDescent="0.25">
      <c r="B428" s="29"/>
      <c r="C428" s="30"/>
      <c r="D428" s="30"/>
      <c r="E428" s="30"/>
      <c r="F428" s="30"/>
      <c r="G428" s="30"/>
      <c r="H428" s="30"/>
      <c r="I428" s="32"/>
    </row>
    <row r="429" spans="2:9" x14ac:dyDescent="0.25">
      <c r="B429" s="29"/>
      <c r="C429" s="30"/>
      <c r="D429" s="30"/>
      <c r="E429" s="30"/>
      <c r="F429" s="30"/>
      <c r="G429" s="30"/>
      <c r="H429" s="30"/>
      <c r="I429" s="32"/>
    </row>
    <row r="430" spans="2:9" x14ac:dyDescent="0.25">
      <c r="B430" s="29"/>
      <c r="C430" s="30"/>
      <c r="D430" s="30"/>
      <c r="E430" s="30"/>
      <c r="F430" s="30"/>
      <c r="G430" s="30"/>
      <c r="H430" s="30"/>
      <c r="I430" s="32"/>
    </row>
    <row r="431" spans="2:9" x14ac:dyDescent="0.25">
      <c r="B431" s="29"/>
      <c r="C431" s="30"/>
      <c r="D431" s="30"/>
      <c r="E431" s="30"/>
      <c r="F431" s="30"/>
      <c r="G431" s="30"/>
      <c r="H431" s="30"/>
      <c r="I431" s="32"/>
    </row>
    <row r="432" spans="2:9" x14ac:dyDescent="0.25">
      <c r="B432" s="29"/>
      <c r="C432" s="30"/>
      <c r="D432" s="30"/>
      <c r="E432" s="30"/>
      <c r="F432" s="30"/>
      <c r="G432" s="30"/>
      <c r="H432" s="30"/>
      <c r="I432" s="32"/>
    </row>
    <row r="433" spans="2:9" x14ac:dyDescent="0.25">
      <c r="B433" s="29"/>
      <c r="C433" s="30"/>
      <c r="D433" s="30"/>
      <c r="E433" s="30"/>
      <c r="F433" s="30"/>
      <c r="G433" s="30"/>
      <c r="H433" s="30"/>
      <c r="I433" s="32"/>
    </row>
    <row r="434" spans="2:9" x14ac:dyDescent="0.25">
      <c r="B434" s="29"/>
      <c r="C434" s="30"/>
      <c r="D434" s="30"/>
      <c r="E434" s="30"/>
      <c r="F434" s="30"/>
      <c r="G434" s="30"/>
      <c r="H434" s="30"/>
      <c r="I434" s="32"/>
    </row>
    <row r="435" spans="2:9" x14ac:dyDescent="0.25">
      <c r="B435" s="29"/>
      <c r="C435" s="30"/>
      <c r="D435" s="30"/>
      <c r="E435" s="30"/>
      <c r="F435" s="30"/>
      <c r="G435" s="30"/>
      <c r="H435" s="30"/>
      <c r="I435" s="32"/>
    </row>
    <row r="436" spans="2:9" x14ac:dyDescent="0.25">
      <c r="B436" s="29"/>
      <c r="C436" s="30"/>
      <c r="D436" s="30"/>
      <c r="E436" s="30"/>
      <c r="F436" s="30"/>
      <c r="G436" s="30"/>
      <c r="H436" s="30"/>
      <c r="I436" s="32"/>
    </row>
    <row r="437" spans="2:9" x14ac:dyDescent="0.25">
      <c r="B437" s="29"/>
      <c r="C437" s="30"/>
      <c r="D437" s="30"/>
      <c r="E437" s="30"/>
      <c r="F437" s="30"/>
      <c r="G437" s="30"/>
      <c r="H437" s="30"/>
      <c r="I437" s="32"/>
    </row>
    <row r="438" spans="2:9" x14ac:dyDescent="0.25">
      <c r="B438" s="29"/>
      <c r="C438" s="30"/>
      <c r="D438" s="30"/>
      <c r="E438" s="30"/>
      <c r="F438" s="30"/>
      <c r="G438" s="30"/>
      <c r="H438" s="30"/>
      <c r="I438" s="32"/>
    </row>
    <row r="439" spans="2:9" x14ac:dyDescent="0.25">
      <c r="B439" s="29"/>
      <c r="C439" s="30"/>
      <c r="D439" s="30"/>
      <c r="E439" s="30"/>
      <c r="F439" s="30"/>
      <c r="G439" s="30"/>
      <c r="H439" s="30"/>
      <c r="I439" s="32"/>
    </row>
    <row r="440" spans="2:9" x14ac:dyDescent="0.25">
      <c r="B440" s="29"/>
      <c r="C440" s="30"/>
      <c r="D440" s="30"/>
      <c r="E440" s="30"/>
      <c r="F440" s="30"/>
      <c r="G440" s="30"/>
      <c r="H440" s="30"/>
      <c r="I440" s="32"/>
    </row>
    <row r="441" spans="2:9" x14ac:dyDescent="0.25">
      <c r="B441" s="29"/>
      <c r="C441" s="30"/>
      <c r="D441" s="30"/>
      <c r="E441" s="30"/>
      <c r="F441" s="30"/>
      <c r="G441" s="30"/>
      <c r="H441" s="30"/>
      <c r="I441" s="32"/>
    </row>
    <row r="442" spans="2:9" x14ac:dyDescent="0.25">
      <c r="B442" s="29"/>
      <c r="C442" s="30"/>
      <c r="D442" s="30"/>
      <c r="E442" s="30"/>
      <c r="F442" s="30"/>
      <c r="G442" s="30"/>
      <c r="H442" s="30"/>
      <c r="I442" s="32"/>
    </row>
    <row r="443" spans="2:9" x14ac:dyDescent="0.25">
      <c r="B443" s="29"/>
      <c r="C443" s="30"/>
      <c r="D443" s="30"/>
      <c r="E443" s="30"/>
      <c r="F443" s="30"/>
      <c r="G443" s="30"/>
      <c r="H443" s="30"/>
      <c r="I443" s="32"/>
    </row>
    <row r="444" spans="2:9" x14ac:dyDescent="0.25">
      <c r="B444" s="29"/>
      <c r="C444" s="30"/>
      <c r="D444" s="30"/>
      <c r="E444" s="30"/>
      <c r="F444" s="30"/>
      <c r="G444" s="30"/>
      <c r="H444" s="30"/>
      <c r="I444" s="32"/>
    </row>
    <row r="445" spans="2:9" x14ac:dyDescent="0.25">
      <c r="B445" s="29"/>
      <c r="C445" s="30"/>
      <c r="D445" s="30"/>
      <c r="E445" s="30"/>
      <c r="F445" s="30"/>
      <c r="G445" s="30"/>
      <c r="H445" s="30"/>
      <c r="I445" s="32"/>
    </row>
    <row r="446" spans="2:9" x14ac:dyDescent="0.25">
      <c r="B446" s="29"/>
      <c r="C446" s="30"/>
      <c r="D446" s="30"/>
      <c r="E446" s="30"/>
      <c r="F446" s="30"/>
      <c r="G446" s="30"/>
      <c r="H446" s="30"/>
      <c r="I446" s="32"/>
    </row>
    <row r="447" spans="2:9" x14ac:dyDescent="0.25">
      <c r="B447" s="29"/>
      <c r="C447" s="30"/>
      <c r="D447" s="30"/>
      <c r="E447" s="30"/>
      <c r="F447" s="30"/>
      <c r="G447" s="30"/>
      <c r="H447" s="30"/>
      <c r="I447" s="32"/>
    </row>
    <row r="448" spans="2:9" x14ac:dyDescent="0.25">
      <c r="B448" s="29"/>
      <c r="C448" s="30"/>
      <c r="D448" s="30"/>
      <c r="E448" s="30"/>
      <c r="F448" s="30"/>
      <c r="G448" s="30"/>
      <c r="H448" s="30"/>
      <c r="I448" s="32"/>
    </row>
    <row r="449" spans="2:9" x14ac:dyDescent="0.25">
      <c r="B449" s="29"/>
      <c r="C449" s="30"/>
      <c r="D449" s="30"/>
      <c r="E449" s="30"/>
      <c r="F449" s="30"/>
      <c r="G449" s="30"/>
      <c r="H449" s="30"/>
      <c r="I449" s="32"/>
    </row>
    <row r="450" spans="2:9" x14ac:dyDescent="0.25">
      <c r="B450" s="29"/>
      <c r="C450" s="30"/>
      <c r="D450" s="30"/>
      <c r="E450" s="30"/>
      <c r="F450" s="30"/>
      <c r="G450" s="30"/>
      <c r="H450" s="30"/>
      <c r="I450" s="32"/>
    </row>
    <row r="451" spans="2:9" x14ac:dyDescent="0.25">
      <c r="B451" s="29"/>
      <c r="C451" s="30"/>
      <c r="D451" s="30"/>
      <c r="E451" s="30"/>
      <c r="F451" s="30"/>
      <c r="G451" s="30"/>
      <c r="H451" s="30"/>
      <c r="I451" s="32"/>
    </row>
    <row r="452" spans="2:9" x14ac:dyDescent="0.25">
      <c r="B452" s="29"/>
      <c r="C452" s="30"/>
      <c r="D452" s="30"/>
      <c r="E452" s="30"/>
      <c r="F452" s="30"/>
      <c r="G452" s="30"/>
      <c r="H452" s="30"/>
      <c r="I452" s="32"/>
    </row>
    <row r="453" spans="2:9" x14ac:dyDescent="0.25">
      <c r="B453" s="29"/>
      <c r="C453" s="30"/>
      <c r="D453" s="30"/>
      <c r="E453" s="30"/>
      <c r="F453" s="30"/>
      <c r="G453" s="30"/>
      <c r="H453" s="30"/>
      <c r="I453" s="32"/>
    </row>
    <row r="454" spans="2:9" x14ac:dyDescent="0.25">
      <c r="B454" s="29"/>
      <c r="C454" s="30"/>
      <c r="D454" s="30"/>
      <c r="E454" s="30"/>
      <c r="F454" s="30"/>
      <c r="G454" s="30"/>
      <c r="H454" s="30"/>
      <c r="I454" s="32"/>
    </row>
    <row r="455" spans="2:9" x14ac:dyDescent="0.25">
      <c r="B455" s="29"/>
      <c r="C455" s="30"/>
      <c r="D455" s="30"/>
      <c r="E455" s="30"/>
      <c r="F455" s="30"/>
      <c r="G455" s="30"/>
      <c r="H455" s="30"/>
      <c r="I455" s="32"/>
    </row>
    <row r="456" spans="2:9" x14ac:dyDescent="0.25">
      <c r="B456" s="29"/>
      <c r="C456" s="30"/>
      <c r="D456" s="30"/>
      <c r="E456" s="30"/>
      <c r="F456" s="30"/>
      <c r="G456" s="30"/>
      <c r="H456" s="30"/>
      <c r="I456" s="32"/>
    </row>
    <row r="457" spans="2:9" x14ac:dyDescent="0.25">
      <c r="B457" s="29"/>
      <c r="C457" s="30"/>
      <c r="D457" s="30"/>
      <c r="E457" s="30"/>
      <c r="F457" s="30"/>
      <c r="G457" s="30"/>
      <c r="H457" s="30"/>
      <c r="I457" s="32"/>
    </row>
    <row r="458" spans="2:9" x14ac:dyDescent="0.25">
      <c r="B458" s="29"/>
      <c r="C458" s="30"/>
      <c r="D458" s="30"/>
      <c r="E458" s="30"/>
      <c r="F458" s="30"/>
      <c r="G458" s="30"/>
      <c r="H458" s="30"/>
      <c r="I458" s="32"/>
    </row>
    <row r="459" spans="2:9" x14ac:dyDescent="0.25">
      <c r="B459" s="29"/>
      <c r="C459" s="30"/>
      <c r="D459" s="30"/>
      <c r="E459" s="30"/>
      <c r="F459" s="30"/>
      <c r="G459" s="30"/>
      <c r="H459" s="30"/>
      <c r="I459" s="32"/>
    </row>
    <row r="460" spans="2:9" x14ac:dyDescent="0.25">
      <c r="B460" s="29"/>
      <c r="C460" s="30"/>
      <c r="D460" s="30"/>
      <c r="E460" s="30"/>
      <c r="F460" s="30"/>
      <c r="G460" s="30"/>
      <c r="H460" s="30"/>
      <c r="I460" s="32"/>
    </row>
    <row r="461" spans="2:9" x14ac:dyDescent="0.25">
      <c r="B461" s="29"/>
      <c r="C461" s="30"/>
      <c r="D461" s="30"/>
      <c r="E461" s="30"/>
      <c r="F461" s="30"/>
      <c r="G461" s="30"/>
      <c r="H461" s="30"/>
      <c r="I461" s="32"/>
    </row>
    <row r="462" spans="2:9" x14ac:dyDescent="0.25">
      <c r="B462" s="29"/>
      <c r="C462" s="30"/>
      <c r="D462" s="30"/>
      <c r="E462" s="30"/>
      <c r="F462" s="30"/>
      <c r="G462" s="30"/>
      <c r="H462" s="30"/>
      <c r="I462" s="32"/>
    </row>
    <row r="463" spans="2:9" x14ac:dyDescent="0.25">
      <c r="B463" s="29"/>
      <c r="C463" s="30"/>
      <c r="D463" s="30"/>
      <c r="E463" s="30"/>
      <c r="F463" s="30"/>
      <c r="G463" s="30"/>
      <c r="H463" s="30"/>
      <c r="I463" s="32"/>
    </row>
    <row r="464" spans="2:9" x14ac:dyDescent="0.25">
      <c r="B464" s="29"/>
      <c r="C464" s="30"/>
      <c r="D464" s="30"/>
      <c r="E464" s="30"/>
      <c r="F464" s="30"/>
      <c r="G464" s="30"/>
      <c r="H464" s="30"/>
      <c r="I464" s="32"/>
    </row>
    <row r="465" spans="2:9" x14ac:dyDescent="0.25">
      <c r="B465" s="29"/>
      <c r="C465" s="30"/>
      <c r="D465" s="30"/>
      <c r="E465" s="30"/>
      <c r="F465" s="30"/>
      <c r="G465" s="30"/>
      <c r="H465" s="30"/>
      <c r="I465" s="32"/>
    </row>
    <row r="466" spans="2:9" x14ac:dyDescent="0.25">
      <c r="B466" s="29"/>
      <c r="C466" s="30"/>
      <c r="D466" s="30"/>
      <c r="E466" s="30"/>
      <c r="F466" s="30"/>
      <c r="G466" s="30"/>
      <c r="H466" s="30"/>
      <c r="I466" s="32"/>
    </row>
    <row r="467" spans="2:9" x14ac:dyDescent="0.25">
      <c r="B467" s="29"/>
      <c r="C467" s="30"/>
      <c r="D467" s="30"/>
      <c r="E467" s="30"/>
      <c r="F467" s="30"/>
      <c r="G467" s="30"/>
      <c r="H467" s="30"/>
      <c r="I467" s="32"/>
    </row>
    <row r="468" spans="2:9" x14ac:dyDescent="0.25">
      <c r="B468" s="29"/>
      <c r="C468" s="30"/>
      <c r="D468" s="30"/>
      <c r="E468" s="30"/>
      <c r="F468" s="30"/>
      <c r="G468" s="30"/>
      <c r="H468" s="30"/>
      <c r="I468" s="32"/>
    </row>
    <row r="469" spans="2:9" x14ac:dyDescent="0.25">
      <c r="B469" s="29"/>
      <c r="C469" s="30"/>
      <c r="D469" s="30"/>
      <c r="E469" s="30"/>
      <c r="F469" s="30"/>
      <c r="G469" s="30"/>
      <c r="H469" s="30"/>
      <c r="I469" s="32"/>
    </row>
    <row r="470" spans="2:9" x14ac:dyDescent="0.25">
      <c r="B470" s="29"/>
      <c r="C470" s="30"/>
      <c r="D470" s="30"/>
      <c r="E470" s="30"/>
      <c r="F470" s="30"/>
      <c r="G470" s="30"/>
      <c r="H470" s="30"/>
      <c r="I470" s="32"/>
    </row>
    <row r="471" spans="2:9" x14ac:dyDescent="0.25">
      <c r="B471" s="29"/>
      <c r="C471" s="30"/>
      <c r="D471" s="30"/>
      <c r="E471" s="30"/>
      <c r="F471" s="30"/>
      <c r="G471" s="30"/>
      <c r="H471" s="30"/>
      <c r="I471" s="32"/>
    </row>
    <row r="472" spans="2:9" ht="15.75" thickBot="1" x14ac:dyDescent="0.3">
      <c r="B472" s="34"/>
      <c r="C472" s="35"/>
      <c r="D472" s="35"/>
      <c r="E472" s="35"/>
      <c r="F472" s="35"/>
      <c r="G472" s="35"/>
      <c r="H472" s="35"/>
      <c r="I472" s="36"/>
    </row>
  </sheetData>
  <sortState xmlns:xlrd2="http://schemas.microsoft.com/office/spreadsheetml/2017/richdata2" ref="H4:H33">
    <sortCondition ref="H3"/>
  </sortState>
  <conditionalFormatting sqref="U3:U14">
    <cfRule type="duplicateValues" dxfId="102" priority="3"/>
  </conditionalFormatting>
  <conditionalFormatting sqref="AE13:AE14">
    <cfRule type="duplicateValues" dxfId="101" priority="2"/>
  </conditionalFormatting>
  <conditionalFormatting sqref="AO3:AO14">
    <cfRule type="duplicateValues" dxfId="100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155B7-06C9-4448-AF0A-29B65C559172}">
  <sheetPr codeName="Hoja2">
    <tabColor rgb="FF00B050"/>
  </sheetPr>
  <dimension ref="A1:V556"/>
  <sheetViews>
    <sheetView showGridLines="0" tabSelected="1" zoomScale="50" zoomScaleNormal="50" zoomScalePageLayoutView="90" workbookViewId="0">
      <selection activeCell="O10" sqref="O10"/>
    </sheetView>
  </sheetViews>
  <sheetFormatPr baseColWidth="10" defaultColWidth="11.42578125" defaultRowHeight="36" customHeight="1" x14ac:dyDescent="0.25"/>
  <cols>
    <col min="1" max="1" width="6.5703125" style="42" bestFit="1" customWidth="1"/>
    <col min="2" max="2" width="32.140625" style="43" customWidth="1"/>
    <col min="3" max="3" width="64" style="42" bestFit="1" customWidth="1"/>
    <col min="4" max="4" width="19" style="43" customWidth="1"/>
    <col min="5" max="5" width="11.85546875" style="43" customWidth="1"/>
    <col min="6" max="6" width="68.5703125" style="43" customWidth="1"/>
    <col min="7" max="7" width="14.7109375" style="44" customWidth="1"/>
    <col min="8" max="8" width="14.7109375" style="45" customWidth="1"/>
    <col min="9" max="9" width="16.7109375" style="45" customWidth="1"/>
    <col min="10" max="10" width="17.5703125" style="45" customWidth="1"/>
    <col min="11" max="11" width="16.140625" style="45" customWidth="1"/>
    <col min="12" max="12" width="18" style="45" customWidth="1"/>
    <col min="13" max="13" width="20.85546875" style="45" customWidth="1"/>
    <col min="14" max="15" width="27.140625" style="45" customWidth="1"/>
    <col min="16" max="16" width="24.28515625" style="45" customWidth="1"/>
    <col min="17" max="17" width="25.7109375" style="45" customWidth="1"/>
    <col min="18" max="18" width="25.42578125" style="45" customWidth="1"/>
    <col min="19" max="19" width="26.28515625" style="45" customWidth="1"/>
    <col min="20" max="20" width="159.85546875" style="46" customWidth="1"/>
    <col min="21" max="21" width="22" style="39" customWidth="1"/>
    <col min="22" max="22" width="16.140625" style="39" bestFit="1" customWidth="1"/>
    <col min="23" max="248" width="11.42578125" style="39"/>
    <col min="249" max="249" width="6.42578125" style="39" bestFit="1" customWidth="1"/>
    <col min="250" max="250" width="14.7109375" style="39" customWidth="1"/>
    <col min="251" max="251" width="44.140625" style="39" customWidth="1"/>
    <col min="252" max="252" width="9.28515625" style="39" customWidth="1"/>
    <col min="253" max="253" width="15.42578125" style="39" customWidth="1"/>
    <col min="254" max="254" width="17" style="39" customWidth="1"/>
    <col min="255" max="255" width="13.42578125" style="39" customWidth="1"/>
    <col min="256" max="256" width="14.7109375" style="39" customWidth="1"/>
    <col min="257" max="257" width="15.7109375" style="39" customWidth="1"/>
    <col min="258" max="258" width="21.140625" style="39" customWidth="1"/>
    <col min="259" max="259" width="16.7109375" style="39" customWidth="1"/>
    <col min="260" max="260" width="13.42578125" style="39" customWidth="1"/>
    <col min="261" max="261" width="12.7109375" style="39" bestFit="1" customWidth="1"/>
    <col min="262" max="262" width="13" style="39" customWidth="1"/>
    <col min="263" max="263" width="17.42578125" style="39" customWidth="1"/>
    <col min="264" max="264" width="16.42578125" style="39" customWidth="1"/>
    <col min="265" max="265" width="16.28515625" style="39" customWidth="1"/>
    <col min="266" max="266" width="12.7109375" style="39" bestFit="1" customWidth="1"/>
    <col min="267" max="273" width="9.7109375" style="39" customWidth="1"/>
    <col min="274" max="274" width="15.140625" style="39" customWidth="1"/>
    <col min="275" max="277" width="11.42578125" style="39"/>
    <col min="278" max="278" width="16.140625" style="39" bestFit="1" customWidth="1"/>
    <col min="279" max="504" width="11.42578125" style="39"/>
    <col min="505" max="505" width="6.42578125" style="39" bestFit="1" customWidth="1"/>
    <col min="506" max="506" width="14.7109375" style="39" customWidth="1"/>
    <col min="507" max="507" width="44.140625" style="39" customWidth="1"/>
    <col min="508" max="508" width="9.28515625" style="39" customWidth="1"/>
    <col min="509" max="509" width="15.42578125" style="39" customWidth="1"/>
    <col min="510" max="510" width="17" style="39" customWidth="1"/>
    <col min="511" max="511" width="13.42578125" style="39" customWidth="1"/>
    <col min="512" max="512" width="14.7109375" style="39" customWidth="1"/>
    <col min="513" max="513" width="15.7109375" style="39" customWidth="1"/>
    <col min="514" max="514" width="21.140625" style="39" customWidth="1"/>
    <col min="515" max="515" width="16.7109375" style="39" customWidth="1"/>
    <col min="516" max="516" width="13.42578125" style="39" customWidth="1"/>
    <col min="517" max="517" width="12.7109375" style="39" bestFit="1" customWidth="1"/>
    <col min="518" max="518" width="13" style="39" customWidth="1"/>
    <col min="519" max="519" width="17.42578125" style="39" customWidth="1"/>
    <col min="520" max="520" width="16.42578125" style="39" customWidth="1"/>
    <col min="521" max="521" width="16.28515625" style="39" customWidth="1"/>
    <col min="522" max="522" width="12.7109375" style="39" bestFit="1" customWidth="1"/>
    <col min="523" max="529" width="9.7109375" style="39" customWidth="1"/>
    <col min="530" max="530" width="15.140625" style="39" customWidth="1"/>
    <col min="531" max="533" width="11.42578125" style="39"/>
    <col min="534" max="534" width="16.140625" style="39" bestFit="1" customWidth="1"/>
    <col min="535" max="760" width="11.42578125" style="39"/>
    <col min="761" max="761" width="6.42578125" style="39" bestFit="1" customWidth="1"/>
    <col min="762" max="762" width="14.7109375" style="39" customWidth="1"/>
    <col min="763" max="763" width="44.140625" style="39" customWidth="1"/>
    <col min="764" max="764" width="9.28515625" style="39" customWidth="1"/>
    <col min="765" max="765" width="15.42578125" style="39" customWidth="1"/>
    <col min="766" max="766" width="17" style="39" customWidth="1"/>
    <col min="767" max="767" width="13.42578125" style="39" customWidth="1"/>
    <col min="768" max="768" width="14.7109375" style="39" customWidth="1"/>
    <col min="769" max="769" width="15.7109375" style="39" customWidth="1"/>
    <col min="770" max="770" width="21.140625" style="39" customWidth="1"/>
    <col min="771" max="771" width="16.7109375" style="39" customWidth="1"/>
    <col min="772" max="772" width="13.42578125" style="39" customWidth="1"/>
    <col min="773" max="773" width="12.7109375" style="39" bestFit="1" customWidth="1"/>
    <col min="774" max="774" width="13" style="39" customWidth="1"/>
    <col min="775" max="775" width="17.42578125" style="39" customWidth="1"/>
    <col min="776" max="776" width="16.42578125" style="39" customWidth="1"/>
    <col min="777" max="777" width="16.28515625" style="39" customWidth="1"/>
    <col min="778" max="778" width="12.7109375" style="39" bestFit="1" customWidth="1"/>
    <col min="779" max="785" width="9.7109375" style="39" customWidth="1"/>
    <col min="786" max="786" width="15.140625" style="39" customWidth="1"/>
    <col min="787" max="789" width="11.42578125" style="39"/>
    <col min="790" max="790" width="16.140625" style="39" bestFit="1" customWidth="1"/>
    <col min="791" max="1016" width="11.42578125" style="39"/>
    <col min="1017" max="1017" width="6.42578125" style="39" bestFit="1" customWidth="1"/>
    <col min="1018" max="1018" width="14.7109375" style="39" customWidth="1"/>
    <col min="1019" max="1019" width="44.140625" style="39" customWidth="1"/>
    <col min="1020" max="1020" width="9.28515625" style="39" customWidth="1"/>
    <col min="1021" max="1021" width="15.42578125" style="39" customWidth="1"/>
    <col min="1022" max="1022" width="17" style="39" customWidth="1"/>
    <col min="1023" max="1023" width="13.42578125" style="39" customWidth="1"/>
    <col min="1024" max="1024" width="14.7109375" style="39" customWidth="1"/>
    <col min="1025" max="1025" width="15.7109375" style="39" customWidth="1"/>
    <col min="1026" max="1026" width="21.140625" style="39" customWidth="1"/>
    <col min="1027" max="1027" width="16.7109375" style="39" customWidth="1"/>
    <col min="1028" max="1028" width="13.42578125" style="39" customWidth="1"/>
    <col min="1029" max="1029" width="12.7109375" style="39" bestFit="1" customWidth="1"/>
    <col min="1030" max="1030" width="13" style="39" customWidth="1"/>
    <col min="1031" max="1031" width="17.42578125" style="39" customWidth="1"/>
    <col min="1032" max="1032" width="16.42578125" style="39" customWidth="1"/>
    <col min="1033" max="1033" width="16.28515625" style="39" customWidth="1"/>
    <col min="1034" max="1034" width="12.7109375" style="39" bestFit="1" customWidth="1"/>
    <col min="1035" max="1041" width="9.7109375" style="39" customWidth="1"/>
    <col min="1042" max="1042" width="15.140625" style="39" customWidth="1"/>
    <col min="1043" max="1045" width="11.42578125" style="39"/>
    <col min="1046" max="1046" width="16.140625" style="39" bestFit="1" customWidth="1"/>
    <col min="1047" max="1272" width="11.42578125" style="39"/>
    <col min="1273" max="1273" width="6.42578125" style="39" bestFit="1" customWidth="1"/>
    <col min="1274" max="1274" width="14.7109375" style="39" customWidth="1"/>
    <col min="1275" max="1275" width="44.140625" style="39" customWidth="1"/>
    <col min="1276" max="1276" width="9.28515625" style="39" customWidth="1"/>
    <col min="1277" max="1277" width="15.42578125" style="39" customWidth="1"/>
    <col min="1278" max="1278" width="17" style="39" customWidth="1"/>
    <col min="1279" max="1279" width="13.42578125" style="39" customWidth="1"/>
    <col min="1280" max="1280" width="14.7109375" style="39" customWidth="1"/>
    <col min="1281" max="1281" width="15.7109375" style="39" customWidth="1"/>
    <col min="1282" max="1282" width="21.140625" style="39" customWidth="1"/>
    <col min="1283" max="1283" width="16.7109375" style="39" customWidth="1"/>
    <col min="1284" max="1284" width="13.42578125" style="39" customWidth="1"/>
    <col min="1285" max="1285" width="12.7109375" style="39" bestFit="1" customWidth="1"/>
    <col min="1286" max="1286" width="13" style="39" customWidth="1"/>
    <col min="1287" max="1287" width="17.42578125" style="39" customWidth="1"/>
    <col min="1288" max="1288" width="16.42578125" style="39" customWidth="1"/>
    <col min="1289" max="1289" width="16.28515625" style="39" customWidth="1"/>
    <col min="1290" max="1290" width="12.7109375" style="39" bestFit="1" customWidth="1"/>
    <col min="1291" max="1297" width="9.7109375" style="39" customWidth="1"/>
    <col min="1298" max="1298" width="15.140625" style="39" customWidth="1"/>
    <col min="1299" max="1301" width="11.42578125" style="39"/>
    <col min="1302" max="1302" width="16.140625" style="39" bestFit="1" customWidth="1"/>
    <col min="1303" max="1528" width="11.42578125" style="39"/>
    <col min="1529" max="1529" width="6.42578125" style="39" bestFit="1" customWidth="1"/>
    <col min="1530" max="1530" width="14.7109375" style="39" customWidth="1"/>
    <col min="1531" max="1531" width="44.140625" style="39" customWidth="1"/>
    <col min="1532" max="1532" width="9.28515625" style="39" customWidth="1"/>
    <col min="1533" max="1533" width="15.42578125" style="39" customWidth="1"/>
    <col min="1534" max="1534" width="17" style="39" customWidth="1"/>
    <col min="1535" max="1535" width="13.42578125" style="39" customWidth="1"/>
    <col min="1536" max="1536" width="14.7109375" style="39" customWidth="1"/>
    <col min="1537" max="1537" width="15.7109375" style="39" customWidth="1"/>
    <col min="1538" max="1538" width="21.140625" style="39" customWidth="1"/>
    <col min="1539" max="1539" width="16.7109375" style="39" customWidth="1"/>
    <col min="1540" max="1540" width="13.42578125" style="39" customWidth="1"/>
    <col min="1541" max="1541" width="12.7109375" style="39" bestFit="1" customWidth="1"/>
    <col min="1542" max="1542" width="13" style="39" customWidth="1"/>
    <col min="1543" max="1543" width="17.42578125" style="39" customWidth="1"/>
    <col min="1544" max="1544" width="16.42578125" style="39" customWidth="1"/>
    <col min="1545" max="1545" width="16.28515625" style="39" customWidth="1"/>
    <col min="1546" max="1546" width="12.7109375" style="39" bestFit="1" customWidth="1"/>
    <col min="1547" max="1553" width="9.7109375" style="39" customWidth="1"/>
    <col min="1554" max="1554" width="15.140625" style="39" customWidth="1"/>
    <col min="1555" max="1557" width="11.42578125" style="39"/>
    <col min="1558" max="1558" width="16.140625" style="39" bestFit="1" customWidth="1"/>
    <col min="1559" max="1784" width="11.42578125" style="39"/>
    <col min="1785" max="1785" width="6.42578125" style="39" bestFit="1" customWidth="1"/>
    <col min="1786" max="1786" width="14.7109375" style="39" customWidth="1"/>
    <col min="1787" max="1787" width="44.140625" style="39" customWidth="1"/>
    <col min="1788" max="1788" width="9.28515625" style="39" customWidth="1"/>
    <col min="1789" max="1789" width="15.42578125" style="39" customWidth="1"/>
    <col min="1790" max="1790" width="17" style="39" customWidth="1"/>
    <col min="1791" max="1791" width="13.42578125" style="39" customWidth="1"/>
    <col min="1792" max="1792" width="14.7109375" style="39" customWidth="1"/>
    <col min="1793" max="1793" width="15.7109375" style="39" customWidth="1"/>
    <col min="1794" max="1794" width="21.140625" style="39" customWidth="1"/>
    <col min="1795" max="1795" width="16.7109375" style="39" customWidth="1"/>
    <col min="1796" max="1796" width="13.42578125" style="39" customWidth="1"/>
    <col min="1797" max="1797" width="12.7109375" style="39" bestFit="1" customWidth="1"/>
    <col min="1798" max="1798" width="13" style="39" customWidth="1"/>
    <col min="1799" max="1799" width="17.42578125" style="39" customWidth="1"/>
    <col min="1800" max="1800" width="16.42578125" style="39" customWidth="1"/>
    <col min="1801" max="1801" width="16.28515625" style="39" customWidth="1"/>
    <col min="1802" max="1802" width="12.7109375" style="39" bestFit="1" customWidth="1"/>
    <col min="1803" max="1809" width="9.7109375" style="39" customWidth="1"/>
    <col min="1810" max="1810" width="15.140625" style="39" customWidth="1"/>
    <col min="1811" max="1813" width="11.42578125" style="39"/>
    <col min="1814" max="1814" width="16.140625" style="39" bestFit="1" customWidth="1"/>
    <col min="1815" max="2040" width="11.42578125" style="39"/>
    <col min="2041" max="2041" width="6.42578125" style="39" bestFit="1" customWidth="1"/>
    <col min="2042" max="2042" width="14.7109375" style="39" customWidth="1"/>
    <col min="2043" max="2043" width="44.140625" style="39" customWidth="1"/>
    <col min="2044" max="2044" width="9.28515625" style="39" customWidth="1"/>
    <col min="2045" max="2045" width="15.42578125" style="39" customWidth="1"/>
    <col min="2046" max="2046" width="17" style="39" customWidth="1"/>
    <col min="2047" max="2047" width="13.42578125" style="39" customWidth="1"/>
    <col min="2048" max="2048" width="14.7109375" style="39" customWidth="1"/>
    <col min="2049" max="2049" width="15.7109375" style="39" customWidth="1"/>
    <col min="2050" max="2050" width="21.140625" style="39" customWidth="1"/>
    <col min="2051" max="2051" width="16.7109375" style="39" customWidth="1"/>
    <col min="2052" max="2052" width="13.42578125" style="39" customWidth="1"/>
    <col min="2053" max="2053" width="12.7109375" style="39" bestFit="1" customWidth="1"/>
    <col min="2054" max="2054" width="13" style="39" customWidth="1"/>
    <col min="2055" max="2055" width="17.42578125" style="39" customWidth="1"/>
    <col min="2056" max="2056" width="16.42578125" style="39" customWidth="1"/>
    <col min="2057" max="2057" width="16.28515625" style="39" customWidth="1"/>
    <col min="2058" max="2058" width="12.7109375" style="39" bestFit="1" customWidth="1"/>
    <col min="2059" max="2065" width="9.7109375" style="39" customWidth="1"/>
    <col min="2066" max="2066" width="15.140625" style="39" customWidth="1"/>
    <col min="2067" max="2069" width="11.42578125" style="39"/>
    <col min="2070" max="2070" width="16.140625" style="39" bestFit="1" customWidth="1"/>
    <col min="2071" max="2296" width="11.42578125" style="39"/>
    <col min="2297" max="2297" width="6.42578125" style="39" bestFit="1" customWidth="1"/>
    <col min="2298" max="2298" width="14.7109375" style="39" customWidth="1"/>
    <col min="2299" max="2299" width="44.140625" style="39" customWidth="1"/>
    <col min="2300" max="2300" width="9.28515625" style="39" customWidth="1"/>
    <col min="2301" max="2301" width="15.42578125" style="39" customWidth="1"/>
    <col min="2302" max="2302" width="17" style="39" customWidth="1"/>
    <col min="2303" max="2303" width="13.42578125" style="39" customWidth="1"/>
    <col min="2304" max="2304" width="14.7109375" style="39" customWidth="1"/>
    <col min="2305" max="2305" width="15.7109375" style="39" customWidth="1"/>
    <col min="2306" max="2306" width="21.140625" style="39" customWidth="1"/>
    <col min="2307" max="2307" width="16.7109375" style="39" customWidth="1"/>
    <col min="2308" max="2308" width="13.42578125" style="39" customWidth="1"/>
    <col min="2309" max="2309" width="12.7109375" style="39" bestFit="1" customWidth="1"/>
    <col min="2310" max="2310" width="13" style="39" customWidth="1"/>
    <col min="2311" max="2311" width="17.42578125" style="39" customWidth="1"/>
    <col min="2312" max="2312" width="16.42578125" style="39" customWidth="1"/>
    <col min="2313" max="2313" width="16.28515625" style="39" customWidth="1"/>
    <col min="2314" max="2314" width="12.7109375" style="39" bestFit="1" customWidth="1"/>
    <col min="2315" max="2321" width="9.7109375" style="39" customWidth="1"/>
    <col min="2322" max="2322" width="15.140625" style="39" customWidth="1"/>
    <col min="2323" max="2325" width="11.42578125" style="39"/>
    <col min="2326" max="2326" width="16.140625" style="39" bestFit="1" customWidth="1"/>
    <col min="2327" max="2552" width="11.42578125" style="39"/>
    <col min="2553" max="2553" width="6.42578125" style="39" bestFit="1" customWidth="1"/>
    <col min="2554" max="2554" width="14.7109375" style="39" customWidth="1"/>
    <col min="2555" max="2555" width="44.140625" style="39" customWidth="1"/>
    <col min="2556" max="2556" width="9.28515625" style="39" customWidth="1"/>
    <col min="2557" max="2557" width="15.42578125" style="39" customWidth="1"/>
    <col min="2558" max="2558" width="17" style="39" customWidth="1"/>
    <col min="2559" max="2559" width="13.42578125" style="39" customWidth="1"/>
    <col min="2560" max="2560" width="14.7109375" style="39" customWidth="1"/>
    <col min="2561" max="2561" width="15.7109375" style="39" customWidth="1"/>
    <col min="2562" max="2562" width="21.140625" style="39" customWidth="1"/>
    <col min="2563" max="2563" width="16.7109375" style="39" customWidth="1"/>
    <col min="2564" max="2564" width="13.42578125" style="39" customWidth="1"/>
    <col min="2565" max="2565" width="12.7109375" style="39" bestFit="1" customWidth="1"/>
    <col min="2566" max="2566" width="13" style="39" customWidth="1"/>
    <col min="2567" max="2567" width="17.42578125" style="39" customWidth="1"/>
    <col min="2568" max="2568" width="16.42578125" style="39" customWidth="1"/>
    <col min="2569" max="2569" width="16.28515625" style="39" customWidth="1"/>
    <col min="2570" max="2570" width="12.7109375" style="39" bestFit="1" customWidth="1"/>
    <col min="2571" max="2577" width="9.7109375" style="39" customWidth="1"/>
    <col min="2578" max="2578" width="15.140625" style="39" customWidth="1"/>
    <col min="2579" max="2581" width="11.42578125" style="39"/>
    <col min="2582" max="2582" width="16.140625" style="39" bestFit="1" customWidth="1"/>
    <col min="2583" max="2808" width="11.42578125" style="39"/>
    <col min="2809" max="2809" width="6.42578125" style="39" bestFit="1" customWidth="1"/>
    <col min="2810" max="2810" width="14.7109375" style="39" customWidth="1"/>
    <col min="2811" max="2811" width="44.140625" style="39" customWidth="1"/>
    <col min="2812" max="2812" width="9.28515625" style="39" customWidth="1"/>
    <col min="2813" max="2813" width="15.42578125" style="39" customWidth="1"/>
    <col min="2814" max="2814" width="17" style="39" customWidth="1"/>
    <col min="2815" max="2815" width="13.42578125" style="39" customWidth="1"/>
    <col min="2816" max="2816" width="14.7109375" style="39" customWidth="1"/>
    <col min="2817" max="2817" width="15.7109375" style="39" customWidth="1"/>
    <col min="2818" max="2818" width="21.140625" style="39" customWidth="1"/>
    <col min="2819" max="2819" width="16.7109375" style="39" customWidth="1"/>
    <col min="2820" max="2820" width="13.42578125" style="39" customWidth="1"/>
    <col min="2821" max="2821" width="12.7109375" style="39" bestFit="1" customWidth="1"/>
    <col min="2822" max="2822" width="13" style="39" customWidth="1"/>
    <col min="2823" max="2823" width="17.42578125" style="39" customWidth="1"/>
    <col min="2824" max="2824" width="16.42578125" style="39" customWidth="1"/>
    <col min="2825" max="2825" width="16.28515625" style="39" customWidth="1"/>
    <col min="2826" max="2826" width="12.7109375" style="39" bestFit="1" customWidth="1"/>
    <col min="2827" max="2833" width="9.7109375" style="39" customWidth="1"/>
    <col min="2834" max="2834" width="15.140625" style="39" customWidth="1"/>
    <col min="2835" max="2837" width="11.42578125" style="39"/>
    <col min="2838" max="2838" width="16.140625" style="39" bestFit="1" customWidth="1"/>
    <col min="2839" max="3064" width="11.42578125" style="39"/>
    <col min="3065" max="3065" width="6.42578125" style="39" bestFit="1" customWidth="1"/>
    <col min="3066" max="3066" width="14.7109375" style="39" customWidth="1"/>
    <col min="3067" max="3067" width="44.140625" style="39" customWidth="1"/>
    <col min="3068" max="3068" width="9.28515625" style="39" customWidth="1"/>
    <col min="3069" max="3069" width="15.42578125" style="39" customWidth="1"/>
    <col min="3070" max="3070" width="17" style="39" customWidth="1"/>
    <col min="3071" max="3071" width="13.42578125" style="39" customWidth="1"/>
    <col min="3072" max="3072" width="14.7109375" style="39" customWidth="1"/>
    <col min="3073" max="3073" width="15.7109375" style="39" customWidth="1"/>
    <col min="3074" max="3074" width="21.140625" style="39" customWidth="1"/>
    <col min="3075" max="3075" width="16.7109375" style="39" customWidth="1"/>
    <col min="3076" max="3076" width="13.42578125" style="39" customWidth="1"/>
    <col min="3077" max="3077" width="12.7109375" style="39" bestFit="1" customWidth="1"/>
    <col min="3078" max="3078" width="13" style="39" customWidth="1"/>
    <col min="3079" max="3079" width="17.42578125" style="39" customWidth="1"/>
    <col min="3080" max="3080" width="16.42578125" style="39" customWidth="1"/>
    <col min="3081" max="3081" width="16.28515625" style="39" customWidth="1"/>
    <col min="3082" max="3082" width="12.7109375" style="39" bestFit="1" customWidth="1"/>
    <col min="3083" max="3089" width="9.7109375" style="39" customWidth="1"/>
    <col min="3090" max="3090" width="15.140625" style="39" customWidth="1"/>
    <col min="3091" max="3093" width="11.42578125" style="39"/>
    <col min="3094" max="3094" width="16.140625" style="39" bestFit="1" customWidth="1"/>
    <col min="3095" max="3320" width="11.42578125" style="39"/>
    <col min="3321" max="3321" width="6.42578125" style="39" bestFit="1" customWidth="1"/>
    <col min="3322" max="3322" width="14.7109375" style="39" customWidth="1"/>
    <col min="3323" max="3323" width="44.140625" style="39" customWidth="1"/>
    <col min="3324" max="3324" width="9.28515625" style="39" customWidth="1"/>
    <col min="3325" max="3325" width="15.42578125" style="39" customWidth="1"/>
    <col min="3326" max="3326" width="17" style="39" customWidth="1"/>
    <col min="3327" max="3327" width="13.42578125" style="39" customWidth="1"/>
    <col min="3328" max="3328" width="14.7109375" style="39" customWidth="1"/>
    <col min="3329" max="3329" width="15.7109375" style="39" customWidth="1"/>
    <col min="3330" max="3330" width="21.140625" style="39" customWidth="1"/>
    <col min="3331" max="3331" width="16.7109375" style="39" customWidth="1"/>
    <col min="3332" max="3332" width="13.42578125" style="39" customWidth="1"/>
    <col min="3333" max="3333" width="12.7109375" style="39" bestFit="1" customWidth="1"/>
    <col min="3334" max="3334" width="13" style="39" customWidth="1"/>
    <col min="3335" max="3335" width="17.42578125" style="39" customWidth="1"/>
    <col min="3336" max="3336" width="16.42578125" style="39" customWidth="1"/>
    <col min="3337" max="3337" width="16.28515625" style="39" customWidth="1"/>
    <col min="3338" max="3338" width="12.7109375" style="39" bestFit="1" customWidth="1"/>
    <col min="3339" max="3345" width="9.7109375" style="39" customWidth="1"/>
    <col min="3346" max="3346" width="15.140625" style="39" customWidth="1"/>
    <col min="3347" max="3349" width="11.42578125" style="39"/>
    <col min="3350" max="3350" width="16.140625" style="39" bestFit="1" customWidth="1"/>
    <col min="3351" max="3576" width="11.42578125" style="39"/>
    <col min="3577" max="3577" width="6.42578125" style="39" bestFit="1" customWidth="1"/>
    <col min="3578" max="3578" width="14.7109375" style="39" customWidth="1"/>
    <col min="3579" max="3579" width="44.140625" style="39" customWidth="1"/>
    <col min="3580" max="3580" width="9.28515625" style="39" customWidth="1"/>
    <col min="3581" max="3581" width="15.42578125" style="39" customWidth="1"/>
    <col min="3582" max="3582" width="17" style="39" customWidth="1"/>
    <col min="3583" max="3583" width="13.42578125" style="39" customWidth="1"/>
    <col min="3584" max="3584" width="14.7109375" style="39" customWidth="1"/>
    <col min="3585" max="3585" width="15.7109375" style="39" customWidth="1"/>
    <col min="3586" max="3586" width="21.140625" style="39" customWidth="1"/>
    <col min="3587" max="3587" width="16.7109375" style="39" customWidth="1"/>
    <col min="3588" max="3588" width="13.42578125" style="39" customWidth="1"/>
    <col min="3589" max="3589" width="12.7109375" style="39" bestFit="1" customWidth="1"/>
    <col min="3590" max="3590" width="13" style="39" customWidth="1"/>
    <col min="3591" max="3591" width="17.42578125" style="39" customWidth="1"/>
    <col min="3592" max="3592" width="16.42578125" style="39" customWidth="1"/>
    <col min="3593" max="3593" width="16.28515625" style="39" customWidth="1"/>
    <col min="3594" max="3594" width="12.7109375" style="39" bestFit="1" customWidth="1"/>
    <col min="3595" max="3601" width="9.7109375" style="39" customWidth="1"/>
    <col min="3602" max="3602" width="15.140625" style="39" customWidth="1"/>
    <col min="3603" max="3605" width="11.42578125" style="39"/>
    <col min="3606" max="3606" width="16.140625" style="39" bestFit="1" customWidth="1"/>
    <col min="3607" max="3832" width="11.42578125" style="39"/>
    <col min="3833" max="3833" width="6.42578125" style="39" bestFit="1" customWidth="1"/>
    <col min="3834" max="3834" width="14.7109375" style="39" customWidth="1"/>
    <col min="3835" max="3835" width="44.140625" style="39" customWidth="1"/>
    <col min="3836" max="3836" width="9.28515625" style="39" customWidth="1"/>
    <col min="3837" max="3837" width="15.42578125" style="39" customWidth="1"/>
    <col min="3838" max="3838" width="17" style="39" customWidth="1"/>
    <col min="3839" max="3839" width="13.42578125" style="39" customWidth="1"/>
    <col min="3840" max="3840" width="14.7109375" style="39" customWidth="1"/>
    <col min="3841" max="3841" width="15.7109375" style="39" customWidth="1"/>
    <col min="3842" max="3842" width="21.140625" style="39" customWidth="1"/>
    <col min="3843" max="3843" width="16.7109375" style="39" customWidth="1"/>
    <col min="3844" max="3844" width="13.42578125" style="39" customWidth="1"/>
    <col min="3845" max="3845" width="12.7109375" style="39" bestFit="1" customWidth="1"/>
    <col min="3846" max="3846" width="13" style="39" customWidth="1"/>
    <col min="3847" max="3847" width="17.42578125" style="39" customWidth="1"/>
    <col min="3848" max="3848" width="16.42578125" style="39" customWidth="1"/>
    <col min="3849" max="3849" width="16.28515625" style="39" customWidth="1"/>
    <col min="3850" max="3850" width="12.7109375" style="39" bestFit="1" customWidth="1"/>
    <col min="3851" max="3857" width="9.7109375" style="39" customWidth="1"/>
    <col min="3858" max="3858" width="15.140625" style="39" customWidth="1"/>
    <col min="3859" max="3861" width="11.42578125" style="39"/>
    <col min="3862" max="3862" width="16.140625" style="39" bestFit="1" customWidth="1"/>
    <col min="3863" max="4088" width="11.42578125" style="39"/>
    <col min="4089" max="4089" width="6.42578125" style="39" bestFit="1" customWidth="1"/>
    <col min="4090" max="4090" width="14.7109375" style="39" customWidth="1"/>
    <col min="4091" max="4091" width="44.140625" style="39" customWidth="1"/>
    <col min="4092" max="4092" width="9.28515625" style="39" customWidth="1"/>
    <col min="4093" max="4093" width="15.42578125" style="39" customWidth="1"/>
    <col min="4094" max="4094" width="17" style="39" customWidth="1"/>
    <col min="4095" max="4095" width="13.42578125" style="39" customWidth="1"/>
    <col min="4096" max="4096" width="14.7109375" style="39" customWidth="1"/>
    <col min="4097" max="4097" width="15.7109375" style="39" customWidth="1"/>
    <col min="4098" max="4098" width="21.140625" style="39" customWidth="1"/>
    <col min="4099" max="4099" width="16.7109375" style="39" customWidth="1"/>
    <col min="4100" max="4100" width="13.42578125" style="39" customWidth="1"/>
    <col min="4101" max="4101" width="12.7109375" style="39" bestFit="1" customWidth="1"/>
    <col min="4102" max="4102" width="13" style="39" customWidth="1"/>
    <col min="4103" max="4103" width="17.42578125" style="39" customWidth="1"/>
    <col min="4104" max="4104" width="16.42578125" style="39" customWidth="1"/>
    <col min="4105" max="4105" width="16.28515625" style="39" customWidth="1"/>
    <col min="4106" max="4106" width="12.7109375" style="39" bestFit="1" customWidth="1"/>
    <col min="4107" max="4113" width="9.7109375" style="39" customWidth="1"/>
    <col min="4114" max="4114" width="15.140625" style="39" customWidth="1"/>
    <col min="4115" max="4117" width="11.42578125" style="39"/>
    <col min="4118" max="4118" width="16.140625" style="39" bestFit="1" customWidth="1"/>
    <col min="4119" max="4344" width="11.42578125" style="39"/>
    <col min="4345" max="4345" width="6.42578125" style="39" bestFit="1" customWidth="1"/>
    <col min="4346" max="4346" width="14.7109375" style="39" customWidth="1"/>
    <col min="4347" max="4347" width="44.140625" style="39" customWidth="1"/>
    <col min="4348" max="4348" width="9.28515625" style="39" customWidth="1"/>
    <col min="4349" max="4349" width="15.42578125" style="39" customWidth="1"/>
    <col min="4350" max="4350" width="17" style="39" customWidth="1"/>
    <col min="4351" max="4351" width="13.42578125" style="39" customWidth="1"/>
    <col min="4352" max="4352" width="14.7109375" style="39" customWidth="1"/>
    <col min="4353" max="4353" width="15.7109375" style="39" customWidth="1"/>
    <col min="4354" max="4354" width="21.140625" style="39" customWidth="1"/>
    <col min="4355" max="4355" width="16.7109375" style="39" customWidth="1"/>
    <col min="4356" max="4356" width="13.42578125" style="39" customWidth="1"/>
    <col min="4357" max="4357" width="12.7109375" style="39" bestFit="1" customWidth="1"/>
    <col min="4358" max="4358" width="13" style="39" customWidth="1"/>
    <col min="4359" max="4359" width="17.42578125" style="39" customWidth="1"/>
    <col min="4360" max="4360" width="16.42578125" style="39" customWidth="1"/>
    <col min="4361" max="4361" width="16.28515625" style="39" customWidth="1"/>
    <col min="4362" max="4362" width="12.7109375" style="39" bestFit="1" customWidth="1"/>
    <col min="4363" max="4369" width="9.7109375" style="39" customWidth="1"/>
    <col min="4370" max="4370" width="15.140625" style="39" customWidth="1"/>
    <col min="4371" max="4373" width="11.42578125" style="39"/>
    <col min="4374" max="4374" width="16.140625" style="39" bestFit="1" customWidth="1"/>
    <col min="4375" max="4600" width="11.42578125" style="39"/>
    <col min="4601" max="4601" width="6.42578125" style="39" bestFit="1" customWidth="1"/>
    <col min="4602" max="4602" width="14.7109375" style="39" customWidth="1"/>
    <col min="4603" max="4603" width="44.140625" style="39" customWidth="1"/>
    <col min="4604" max="4604" width="9.28515625" style="39" customWidth="1"/>
    <col min="4605" max="4605" width="15.42578125" style="39" customWidth="1"/>
    <col min="4606" max="4606" width="17" style="39" customWidth="1"/>
    <col min="4607" max="4607" width="13.42578125" style="39" customWidth="1"/>
    <col min="4608" max="4608" width="14.7109375" style="39" customWidth="1"/>
    <col min="4609" max="4609" width="15.7109375" style="39" customWidth="1"/>
    <col min="4610" max="4610" width="21.140625" style="39" customWidth="1"/>
    <col min="4611" max="4611" width="16.7109375" style="39" customWidth="1"/>
    <col min="4612" max="4612" width="13.42578125" style="39" customWidth="1"/>
    <col min="4613" max="4613" width="12.7109375" style="39" bestFit="1" customWidth="1"/>
    <col min="4614" max="4614" width="13" style="39" customWidth="1"/>
    <col min="4615" max="4615" width="17.42578125" style="39" customWidth="1"/>
    <col min="4616" max="4616" width="16.42578125" style="39" customWidth="1"/>
    <col min="4617" max="4617" width="16.28515625" style="39" customWidth="1"/>
    <col min="4618" max="4618" width="12.7109375" style="39" bestFit="1" customWidth="1"/>
    <col min="4619" max="4625" width="9.7109375" style="39" customWidth="1"/>
    <col min="4626" max="4626" width="15.140625" style="39" customWidth="1"/>
    <col min="4627" max="4629" width="11.42578125" style="39"/>
    <col min="4630" max="4630" width="16.140625" style="39" bestFit="1" customWidth="1"/>
    <col min="4631" max="4856" width="11.42578125" style="39"/>
    <col min="4857" max="4857" width="6.42578125" style="39" bestFit="1" customWidth="1"/>
    <col min="4858" max="4858" width="14.7109375" style="39" customWidth="1"/>
    <col min="4859" max="4859" width="44.140625" style="39" customWidth="1"/>
    <col min="4860" max="4860" width="9.28515625" style="39" customWidth="1"/>
    <col min="4861" max="4861" width="15.42578125" style="39" customWidth="1"/>
    <col min="4862" max="4862" width="17" style="39" customWidth="1"/>
    <col min="4863" max="4863" width="13.42578125" style="39" customWidth="1"/>
    <col min="4864" max="4864" width="14.7109375" style="39" customWidth="1"/>
    <col min="4865" max="4865" width="15.7109375" style="39" customWidth="1"/>
    <col min="4866" max="4866" width="21.140625" style="39" customWidth="1"/>
    <col min="4867" max="4867" width="16.7109375" style="39" customWidth="1"/>
    <col min="4868" max="4868" width="13.42578125" style="39" customWidth="1"/>
    <col min="4869" max="4869" width="12.7109375" style="39" bestFit="1" customWidth="1"/>
    <col min="4870" max="4870" width="13" style="39" customWidth="1"/>
    <col min="4871" max="4871" width="17.42578125" style="39" customWidth="1"/>
    <col min="4872" max="4872" width="16.42578125" style="39" customWidth="1"/>
    <col min="4873" max="4873" width="16.28515625" style="39" customWidth="1"/>
    <col min="4874" max="4874" width="12.7109375" style="39" bestFit="1" customWidth="1"/>
    <col min="4875" max="4881" width="9.7109375" style="39" customWidth="1"/>
    <col min="4882" max="4882" width="15.140625" style="39" customWidth="1"/>
    <col min="4883" max="4885" width="11.42578125" style="39"/>
    <col min="4886" max="4886" width="16.140625" style="39" bestFit="1" customWidth="1"/>
    <col min="4887" max="5112" width="11.42578125" style="39"/>
    <col min="5113" max="5113" width="6.42578125" style="39" bestFit="1" customWidth="1"/>
    <col min="5114" max="5114" width="14.7109375" style="39" customWidth="1"/>
    <col min="5115" max="5115" width="44.140625" style="39" customWidth="1"/>
    <col min="5116" max="5116" width="9.28515625" style="39" customWidth="1"/>
    <col min="5117" max="5117" width="15.42578125" style="39" customWidth="1"/>
    <col min="5118" max="5118" width="17" style="39" customWidth="1"/>
    <col min="5119" max="5119" width="13.42578125" style="39" customWidth="1"/>
    <col min="5120" max="5120" width="14.7109375" style="39" customWidth="1"/>
    <col min="5121" max="5121" width="15.7109375" style="39" customWidth="1"/>
    <col min="5122" max="5122" width="21.140625" style="39" customWidth="1"/>
    <col min="5123" max="5123" width="16.7109375" style="39" customWidth="1"/>
    <col min="5124" max="5124" width="13.42578125" style="39" customWidth="1"/>
    <col min="5125" max="5125" width="12.7109375" style="39" bestFit="1" customWidth="1"/>
    <col min="5126" max="5126" width="13" style="39" customWidth="1"/>
    <col min="5127" max="5127" width="17.42578125" style="39" customWidth="1"/>
    <col min="5128" max="5128" width="16.42578125" style="39" customWidth="1"/>
    <col min="5129" max="5129" width="16.28515625" style="39" customWidth="1"/>
    <col min="5130" max="5130" width="12.7109375" style="39" bestFit="1" customWidth="1"/>
    <col min="5131" max="5137" width="9.7109375" style="39" customWidth="1"/>
    <col min="5138" max="5138" width="15.140625" style="39" customWidth="1"/>
    <col min="5139" max="5141" width="11.42578125" style="39"/>
    <col min="5142" max="5142" width="16.140625" style="39" bestFit="1" customWidth="1"/>
    <col min="5143" max="5368" width="11.42578125" style="39"/>
    <col min="5369" max="5369" width="6.42578125" style="39" bestFit="1" customWidth="1"/>
    <col min="5370" max="5370" width="14.7109375" style="39" customWidth="1"/>
    <col min="5371" max="5371" width="44.140625" style="39" customWidth="1"/>
    <col min="5372" max="5372" width="9.28515625" style="39" customWidth="1"/>
    <col min="5373" max="5373" width="15.42578125" style="39" customWidth="1"/>
    <col min="5374" max="5374" width="17" style="39" customWidth="1"/>
    <col min="5375" max="5375" width="13.42578125" style="39" customWidth="1"/>
    <col min="5376" max="5376" width="14.7109375" style="39" customWidth="1"/>
    <col min="5377" max="5377" width="15.7109375" style="39" customWidth="1"/>
    <col min="5378" max="5378" width="21.140625" style="39" customWidth="1"/>
    <col min="5379" max="5379" width="16.7109375" style="39" customWidth="1"/>
    <col min="5380" max="5380" width="13.42578125" style="39" customWidth="1"/>
    <col min="5381" max="5381" width="12.7109375" style="39" bestFit="1" customWidth="1"/>
    <col min="5382" max="5382" width="13" style="39" customWidth="1"/>
    <col min="5383" max="5383" width="17.42578125" style="39" customWidth="1"/>
    <col min="5384" max="5384" width="16.42578125" style="39" customWidth="1"/>
    <col min="5385" max="5385" width="16.28515625" style="39" customWidth="1"/>
    <col min="5386" max="5386" width="12.7109375" style="39" bestFit="1" customWidth="1"/>
    <col min="5387" max="5393" width="9.7109375" style="39" customWidth="1"/>
    <col min="5394" max="5394" width="15.140625" style="39" customWidth="1"/>
    <col min="5395" max="5397" width="11.42578125" style="39"/>
    <col min="5398" max="5398" width="16.140625" style="39" bestFit="1" customWidth="1"/>
    <col min="5399" max="5624" width="11.42578125" style="39"/>
    <col min="5625" max="5625" width="6.42578125" style="39" bestFit="1" customWidth="1"/>
    <col min="5626" max="5626" width="14.7109375" style="39" customWidth="1"/>
    <col min="5627" max="5627" width="44.140625" style="39" customWidth="1"/>
    <col min="5628" max="5628" width="9.28515625" style="39" customWidth="1"/>
    <col min="5629" max="5629" width="15.42578125" style="39" customWidth="1"/>
    <col min="5630" max="5630" width="17" style="39" customWidth="1"/>
    <col min="5631" max="5631" width="13.42578125" style="39" customWidth="1"/>
    <col min="5632" max="5632" width="14.7109375" style="39" customWidth="1"/>
    <col min="5633" max="5633" width="15.7109375" style="39" customWidth="1"/>
    <col min="5634" max="5634" width="21.140625" style="39" customWidth="1"/>
    <col min="5635" max="5635" width="16.7109375" style="39" customWidth="1"/>
    <col min="5636" max="5636" width="13.42578125" style="39" customWidth="1"/>
    <col min="5637" max="5637" width="12.7109375" style="39" bestFit="1" customWidth="1"/>
    <col min="5638" max="5638" width="13" style="39" customWidth="1"/>
    <col min="5639" max="5639" width="17.42578125" style="39" customWidth="1"/>
    <col min="5640" max="5640" width="16.42578125" style="39" customWidth="1"/>
    <col min="5641" max="5641" width="16.28515625" style="39" customWidth="1"/>
    <col min="5642" max="5642" width="12.7109375" style="39" bestFit="1" customWidth="1"/>
    <col min="5643" max="5649" width="9.7109375" style="39" customWidth="1"/>
    <col min="5650" max="5650" width="15.140625" style="39" customWidth="1"/>
    <col min="5651" max="5653" width="11.42578125" style="39"/>
    <col min="5654" max="5654" width="16.140625" style="39" bestFit="1" customWidth="1"/>
    <col min="5655" max="5880" width="11.42578125" style="39"/>
    <col min="5881" max="5881" width="6.42578125" style="39" bestFit="1" customWidth="1"/>
    <col min="5882" max="5882" width="14.7109375" style="39" customWidth="1"/>
    <col min="5883" max="5883" width="44.140625" style="39" customWidth="1"/>
    <col min="5884" max="5884" width="9.28515625" style="39" customWidth="1"/>
    <col min="5885" max="5885" width="15.42578125" style="39" customWidth="1"/>
    <col min="5886" max="5886" width="17" style="39" customWidth="1"/>
    <col min="5887" max="5887" width="13.42578125" style="39" customWidth="1"/>
    <col min="5888" max="5888" width="14.7109375" style="39" customWidth="1"/>
    <col min="5889" max="5889" width="15.7109375" style="39" customWidth="1"/>
    <col min="5890" max="5890" width="21.140625" style="39" customWidth="1"/>
    <col min="5891" max="5891" width="16.7109375" style="39" customWidth="1"/>
    <col min="5892" max="5892" width="13.42578125" style="39" customWidth="1"/>
    <col min="5893" max="5893" width="12.7109375" style="39" bestFit="1" customWidth="1"/>
    <col min="5894" max="5894" width="13" style="39" customWidth="1"/>
    <col min="5895" max="5895" width="17.42578125" style="39" customWidth="1"/>
    <col min="5896" max="5896" width="16.42578125" style="39" customWidth="1"/>
    <col min="5897" max="5897" width="16.28515625" style="39" customWidth="1"/>
    <col min="5898" max="5898" width="12.7109375" style="39" bestFit="1" customWidth="1"/>
    <col min="5899" max="5905" width="9.7109375" style="39" customWidth="1"/>
    <col min="5906" max="5906" width="15.140625" style="39" customWidth="1"/>
    <col min="5907" max="5909" width="11.42578125" style="39"/>
    <col min="5910" max="5910" width="16.140625" style="39" bestFit="1" customWidth="1"/>
    <col min="5911" max="6136" width="11.42578125" style="39"/>
    <col min="6137" max="6137" width="6.42578125" style="39" bestFit="1" customWidth="1"/>
    <col min="6138" max="6138" width="14.7109375" style="39" customWidth="1"/>
    <col min="6139" max="6139" width="44.140625" style="39" customWidth="1"/>
    <col min="6140" max="6140" width="9.28515625" style="39" customWidth="1"/>
    <col min="6141" max="6141" width="15.42578125" style="39" customWidth="1"/>
    <col min="6142" max="6142" width="17" style="39" customWidth="1"/>
    <col min="6143" max="6143" width="13.42578125" style="39" customWidth="1"/>
    <col min="6144" max="6144" width="14.7109375" style="39" customWidth="1"/>
    <col min="6145" max="6145" width="15.7109375" style="39" customWidth="1"/>
    <col min="6146" max="6146" width="21.140625" style="39" customWidth="1"/>
    <col min="6147" max="6147" width="16.7109375" style="39" customWidth="1"/>
    <col min="6148" max="6148" width="13.42578125" style="39" customWidth="1"/>
    <col min="6149" max="6149" width="12.7109375" style="39" bestFit="1" customWidth="1"/>
    <col min="6150" max="6150" width="13" style="39" customWidth="1"/>
    <col min="6151" max="6151" width="17.42578125" style="39" customWidth="1"/>
    <col min="6152" max="6152" width="16.42578125" style="39" customWidth="1"/>
    <col min="6153" max="6153" width="16.28515625" style="39" customWidth="1"/>
    <col min="6154" max="6154" width="12.7109375" style="39" bestFit="1" customWidth="1"/>
    <col min="6155" max="6161" width="9.7109375" style="39" customWidth="1"/>
    <col min="6162" max="6162" width="15.140625" style="39" customWidth="1"/>
    <col min="6163" max="6165" width="11.42578125" style="39"/>
    <col min="6166" max="6166" width="16.140625" style="39" bestFit="1" customWidth="1"/>
    <col min="6167" max="6392" width="11.42578125" style="39"/>
    <col min="6393" max="6393" width="6.42578125" style="39" bestFit="1" customWidth="1"/>
    <col min="6394" max="6394" width="14.7109375" style="39" customWidth="1"/>
    <col min="6395" max="6395" width="44.140625" style="39" customWidth="1"/>
    <col min="6396" max="6396" width="9.28515625" style="39" customWidth="1"/>
    <col min="6397" max="6397" width="15.42578125" style="39" customWidth="1"/>
    <col min="6398" max="6398" width="17" style="39" customWidth="1"/>
    <col min="6399" max="6399" width="13.42578125" style="39" customWidth="1"/>
    <col min="6400" max="6400" width="14.7109375" style="39" customWidth="1"/>
    <col min="6401" max="6401" width="15.7109375" style="39" customWidth="1"/>
    <col min="6402" max="6402" width="21.140625" style="39" customWidth="1"/>
    <col min="6403" max="6403" width="16.7109375" style="39" customWidth="1"/>
    <col min="6404" max="6404" width="13.42578125" style="39" customWidth="1"/>
    <col min="6405" max="6405" width="12.7109375" style="39" bestFit="1" customWidth="1"/>
    <col min="6406" max="6406" width="13" style="39" customWidth="1"/>
    <col min="6407" max="6407" width="17.42578125" style="39" customWidth="1"/>
    <col min="6408" max="6408" width="16.42578125" style="39" customWidth="1"/>
    <col min="6409" max="6409" width="16.28515625" style="39" customWidth="1"/>
    <col min="6410" max="6410" width="12.7109375" style="39" bestFit="1" customWidth="1"/>
    <col min="6411" max="6417" width="9.7109375" style="39" customWidth="1"/>
    <col min="6418" max="6418" width="15.140625" style="39" customWidth="1"/>
    <col min="6419" max="6421" width="11.42578125" style="39"/>
    <col min="6422" max="6422" width="16.140625" style="39" bestFit="1" customWidth="1"/>
    <col min="6423" max="6648" width="11.42578125" style="39"/>
    <col min="6649" max="6649" width="6.42578125" style="39" bestFit="1" customWidth="1"/>
    <col min="6650" max="6650" width="14.7109375" style="39" customWidth="1"/>
    <col min="6651" max="6651" width="44.140625" style="39" customWidth="1"/>
    <col min="6652" max="6652" width="9.28515625" style="39" customWidth="1"/>
    <col min="6653" max="6653" width="15.42578125" style="39" customWidth="1"/>
    <col min="6654" max="6654" width="17" style="39" customWidth="1"/>
    <col min="6655" max="6655" width="13.42578125" style="39" customWidth="1"/>
    <col min="6656" max="6656" width="14.7109375" style="39" customWidth="1"/>
    <col min="6657" max="6657" width="15.7109375" style="39" customWidth="1"/>
    <col min="6658" max="6658" width="21.140625" style="39" customWidth="1"/>
    <col min="6659" max="6659" width="16.7109375" style="39" customWidth="1"/>
    <col min="6660" max="6660" width="13.42578125" style="39" customWidth="1"/>
    <col min="6661" max="6661" width="12.7109375" style="39" bestFit="1" customWidth="1"/>
    <col min="6662" max="6662" width="13" style="39" customWidth="1"/>
    <col min="6663" max="6663" width="17.42578125" style="39" customWidth="1"/>
    <col min="6664" max="6664" width="16.42578125" style="39" customWidth="1"/>
    <col min="6665" max="6665" width="16.28515625" style="39" customWidth="1"/>
    <col min="6666" max="6666" width="12.7109375" style="39" bestFit="1" customWidth="1"/>
    <col min="6667" max="6673" width="9.7109375" style="39" customWidth="1"/>
    <col min="6674" max="6674" width="15.140625" style="39" customWidth="1"/>
    <col min="6675" max="6677" width="11.42578125" style="39"/>
    <col min="6678" max="6678" width="16.140625" style="39" bestFit="1" customWidth="1"/>
    <col min="6679" max="6904" width="11.42578125" style="39"/>
    <col min="6905" max="6905" width="6.42578125" style="39" bestFit="1" customWidth="1"/>
    <col min="6906" max="6906" width="14.7109375" style="39" customWidth="1"/>
    <col min="6907" max="6907" width="44.140625" style="39" customWidth="1"/>
    <col min="6908" max="6908" width="9.28515625" style="39" customWidth="1"/>
    <col min="6909" max="6909" width="15.42578125" style="39" customWidth="1"/>
    <col min="6910" max="6910" width="17" style="39" customWidth="1"/>
    <col min="6911" max="6911" width="13.42578125" style="39" customWidth="1"/>
    <col min="6912" max="6912" width="14.7109375" style="39" customWidth="1"/>
    <col min="6913" max="6913" width="15.7109375" style="39" customWidth="1"/>
    <col min="6914" max="6914" width="21.140625" style="39" customWidth="1"/>
    <col min="6915" max="6915" width="16.7109375" style="39" customWidth="1"/>
    <col min="6916" max="6916" width="13.42578125" style="39" customWidth="1"/>
    <col min="6917" max="6917" width="12.7109375" style="39" bestFit="1" customWidth="1"/>
    <col min="6918" max="6918" width="13" style="39" customWidth="1"/>
    <col min="6919" max="6919" width="17.42578125" style="39" customWidth="1"/>
    <col min="6920" max="6920" width="16.42578125" style="39" customWidth="1"/>
    <col min="6921" max="6921" width="16.28515625" style="39" customWidth="1"/>
    <col min="6922" max="6922" width="12.7109375" style="39" bestFit="1" customWidth="1"/>
    <col min="6923" max="6929" width="9.7109375" style="39" customWidth="1"/>
    <col min="6930" max="6930" width="15.140625" style="39" customWidth="1"/>
    <col min="6931" max="6933" width="11.42578125" style="39"/>
    <col min="6934" max="6934" width="16.140625" style="39" bestFit="1" customWidth="1"/>
    <col min="6935" max="7160" width="11.42578125" style="39"/>
    <col min="7161" max="7161" width="6.42578125" style="39" bestFit="1" customWidth="1"/>
    <col min="7162" max="7162" width="14.7109375" style="39" customWidth="1"/>
    <col min="7163" max="7163" width="44.140625" style="39" customWidth="1"/>
    <col min="7164" max="7164" width="9.28515625" style="39" customWidth="1"/>
    <col min="7165" max="7165" width="15.42578125" style="39" customWidth="1"/>
    <col min="7166" max="7166" width="17" style="39" customWidth="1"/>
    <col min="7167" max="7167" width="13.42578125" style="39" customWidth="1"/>
    <col min="7168" max="7168" width="14.7109375" style="39" customWidth="1"/>
    <col min="7169" max="7169" width="15.7109375" style="39" customWidth="1"/>
    <col min="7170" max="7170" width="21.140625" style="39" customWidth="1"/>
    <col min="7171" max="7171" width="16.7109375" style="39" customWidth="1"/>
    <col min="7172" max="7172" width="13.42578125" style="39" customWidth="1"/>
    <col min="7173" max="7173" width="12.7109375" style="39" bestFit="1" customWidth="1"/>
    <col min="7174" max="7174" width="13" style="39" customWidth="1"/>
    <col min="7175" max="7175" width="17.42578125" style="39" customWidth="1"/>
    <col min="7176" max="7176" width="16.42578125" style="39" customWidth="1"/>
    <col min="7177" max="7177" width="16.28515625" style="39" customWidth="1"/>
    <col min="7178" max="7178" width="12.7109375" style="39" bestFit="1" customWidth="1"/>
    <col min="7179" max="7185" width="9.7109375" style="39" customWidth="1"/>
    <col min="7186" max="7186" width="15.140625" style="39" customWidth="1"/>
    <col min="7187" max="7189" width="11.42578125" style="39"/>
    <col min="7190" max="7190" width="16.140625" style="39" bestFit="1" customWidth="1"/>
    <col min="7191" max="7416" width="11.42578125" style="39"/>
    <col min="7417" max="7417" width="6.42578125" style="39" bestFit="1" customWidth="1"/>
    <col min="7418" max="7418" width="14.7109375" style="39" customWidth="1"/>
    <col min="7419" max="7419" width="44.140625" style="39" customWidth="1"/>
    <col min="7420" max="7420" width="9.28515625" style="39" customWidth="1"/>
    <col min="7421" max="7421" width="15.42578125" style="39" customWidth="1"/>
    <col min="7422" max="7422" width="17" style="39" customWidth="1"/>
    <col min="7423" max="7423" width="13.42578125" style="39" customWidth="1"/>
    <col min="7424" max="7424" width="14.7109375" style="39" customWidth="1"/>
    <col min="7425" max="7425" width="15.7109375" style="39" customWidth="1"/>
    <col min="7426" max="7426" width="21.140625" style="39" customWidth="1"/>
    <col min="7427" max="7427" width="16.7109375" style="39" customWidth="1"/>
    <col min="7428" max="7428" width="13.42578125" style="39" customWidth="1"/>
    <col min="7429" max="7429" width="12.7109375" style="39" bestFit="1" customWidth="1"/>
    <col min="7430" max="7430" width="13" style="39" customWidth="1"/>
    <col min="7431" max="7431" width="17.42578125" style="39" customWidth="1"/>
    <col min="7432" max="7432" width="16.42578125" style="39" customWidth="1"/>
    <col min="7433" max="7433" width="16.28515625" style="39" customWidth="1"/>
    <col min="7434" max="7434" width="12.7109375" style="39" bestFit="1" customWidth="1"/>
    <col min="7435" max="7441" width="9.7109375" style="39" customWidth="1"/>
    <col min="7442" max="7442" width="15.140625" style="39" customWidth="1"/>
    <col min="7443" max="7445" width="11.42578125" style="39"/>
    <col min="7446" max="7446" width="16.140625" style="39" bestFit="1" customWidth="1"/>
    <col min="7447" max="7672" width="11.42578125" style="39"/>
    <col min="7673" max="7673" width="6.42578125" style="39" bestFit="1" customWidth="1"/>
    <col min="7674" max="7674" width="14.7109375" style="39" customWidth="1"/>
    <col min="7675" max="7675" width="44.140625" style="39" customWidth="1"/>
    <col min="7676" max="7676" width="9.28515625" style="39" customWidth="1"/>
    <col min="7677" max="7677" width="15.42578125" style="39" customWidth="1"/>
    <col min="7678" max="7678" width="17" style="39" customWidth="1"/>
    <col min="7679" max="7679" width="13.42578125" style="39" customWidth="1"/>
    <col min="7680" max="7680" width="14.7109375" style="39" customWidth="1"/>
    <col min="7681" max="7681" width="15.7109375" style="39" customWidth="1"/>
    <col min="7682" max="7682" width="21.140625" style="39" customWidth="1"/>
    <col min="7683" max="7683" width="16.7109375" style="39" customWidth="1"/>
    <col min="7684" max="7684" width="13.42578125" style="39" customWidth="1"/>
    <col min="7685" max="7685" width="12.7109375" style="39" bestFit="1" customWidth="1"/>
    <col min="7686" max="7686" width="13" style="39" customWidth="1"/>
    <col min="7687" max="7687" width="17.42578125" style="39" customWidth="1"/>
    <col min="7688" max="7688" width="16.42578125" style="39" customWidth="1"/>
    <col min="7689" max="7689" width="16.28515625" style="39" customWidth="1"/>
    <col min="7690" max="7690" width="12.7109375" style="39" bestFit="1" customWidth="1"/>
    <col min="7691" max="7697" width="9.7109375" style="39" customWidth="1"/>
    <col min="7698" max="7698" width="15.140625" style="39" customWidth="1"/>
    <col min="7699" max="7701" width="11.42578125" style="39"/>
    <col min="7702" max="7702" width="16.140625" style="39" bestFit="1" customWidth="1"/>
    <col min="7703" max="7928" width="11.42578125" style="39"/>
    <col min="7929" max="7929" width="6.42578125" style="39" bestFit="1" customWidth="1"/>
    <col min="7930" max="7930" width="14.7109375" style="39" customWidth="1"/>
    <col min="7931" max="7931" width="44.140625" style="39" customWidth="1"/>
    <col min="7932" max="7932" width="9.28515625" style="39" customWidth="1"/>
    <col min="7933" max="7933" width="15.42578125" style="39" customWidth="1"/>
    <col min="7934" max="7934" width="17" style="39" customWidth="1"/>
    <col min="7935" max="7935" width="13.42578125" style="39" customWidth="1"/>
    <col min="7936" max="7936" width="14.7109375" style="39" customWidth="1"/>
    <col min="7937" max="7937" width="15.7109375" style="39" customWidth="1"/>
    <col min="7938" max="7938" width="21.140625" style="39" customWidth="1"/>
    <col min="7939" max="7939" width="16.7109375" style="39" customWidth="1"/>
    <col min="7940" max="7940" width="13.42578125" style="39" customWidth="1"/>
    <col min="7941" max="7941" width="12.7109375" style="39" bestFit="1" customWidth="1"/>
    <col min="7942" max="7942" width="13" style="39" customWidth="1"/>
    <col min="7943" max="7943" width="17.42578125" style="39" customWidth="1"/>
    <col min="7944" max="7944" width="16.42578125" style="39" customWidth="1"/>
    <col min="7945" max="7945" width="16.28515625" style="39" customWidth="1"/>
    <col min="7946" max="7946" width="12.7109375" style="39" bestFit="1" customWidth="1"/>
    <col min="7947" max="7953" width="9.7109375" style="39" customWidth="1"/>
    <col min="7954" max="7954" width="15.140625" style="39" customWidth="1"/>
    <col min="7955" max="7957" width="11.42578125" style="39"/>
    <col min="7958" max="7958" width="16.140625" style="39" bestFit="1" customWidth="1"/>
    <col min="7959" max="8184" width="11.42578125" style="39"/>
    <col min="8185" max="8185" width="6.42578125" style="39" bestFit="1" customWidth="1"/>
    <col min="8186" max="8186" width="14.7109375" style="39" customWidth="1"/>
    <col min="8187" max="8187" width="44.140625" style="39" customWidth="1"/>
    <col min="8188" max="8188" width="9.28515625" style="39" customWidth="1"/>
    <col min="8189" max="8189" width="15.42578125" style="39" customWidth="1"/>
    <col min="8190" max="8190" width="17" style="39" customWidth="1"/>
    <col min="8191" max="8191" width="13.42578125" style="39" customWidth="1"/>
    <col min="8192" max="8192" width="14.7109375" style="39" customWidth="1"/>
    <col min="8193" max="8193" width="15.7109375" style="39" customWidth="1"/>
    <col min="8194" max="8194" width="21.140625" style="39" customWidth="1"/>
    <col min="8195" max="8195" width="16.7109375" style="39" customWidth="1"/>
    <col min="8196" max="8196" width="13.42578125" style="39" customWidth="1"/>
    <col min="8197" max="8197" width="12.7109375" style="39" bestFit="1" customWidth="1"/>
    <col min="8198" max="8198" width="13" style="39" customWidth="1"/>
    <col min="8199" max="8199" width="17.42578125" style="39" customWidth="1"/>
    <col min="8200" max="8200" width="16.42578125" style="39" customWidth="1"/>
    <col min="8201" max="8201" width="16.28515625" style="39" customWidth="1"/>
    <col min="8202" max="8202" width="12.7109375" style="39" bestFit="1" customWidth="1"/>
    <col min="8203" max="8209" width="9.7109375" style="39" customWidth="1"/>
    <col min="8210" max="8210" width="15.140625" style="39" customWidth="1"/>
    <col min="8211" max="8213" width="11.42578125" style="39"/>
    <col min="8214" max="8214" width="16.140625" style="39" bestFit="1" customWidth="1"/>
    <col min="8215" max="8440" width="11.42578125" style="39"/>
    <col min="8441" max="8441" width="6.42578125" style="39" bestFit="1" customWidth="1"/>
    <col min="8442" max="8442" width="14.7109375" style="39" customWidth="1"/>
    <col min="8443" max="8443" width="44.140625" style="39" customWidth="1"/>
    <col min="8444" max="8444" width="9.28515625" style="39" customWidth="1"/>
    <col min="8445" max="8445" width="15.42578125" style="39" customWidth="1"/>
    <col min="8446" max="8446" width="17" style="39" customWidth="1"/>
    <col min="8447" max="8447" width="13.42578125" style="39" customWidth="1"/>
    <col min="8448" max="8448" width="14.7109375" style="39" customWidth="1"/>
    <col min="8449" max="8449" width="15.7109375" style="39" customWidth="1"/>
    <col min="8450" max="8450" width="21.140625" style="39" customWidth="1"/>
    <col min="8451" max="8451" width="16.7109375" style="39" customWidth="1"/>
    <col min="8452" max="8452" width="13.42578125" style="39" customWidth="1"/>
    <col min="8453" max="8453" width="12.7109375" style="39" bestFit="1" customWidth="1"/>
    <col min="8454" max="8454" width="13" style="39" customWidth="1"/>
    <col min="8455" max="8455" width="17.42578125" style="39" customWidth="1"/>
    <col min="8456" max="8456" width="16.42578125" style="39" customWidth="1"/>
    <col min="8457" max="8457" width="16.28515625" style="39" customWidth="1"/>
    <col min="8458" max="8458" width="12.7109375" style="39" bestFit="1" customWidth="1"/>
    <col min="8459" max="8465" width="9.7109375" style="39" customWidth="1"/>
    <col min="8466" max="8466" width="15.140625" style="39" customWidth="1"/>
    <col min="8467" max="8469" width="11.42578125" style="39"/>
    <col min="8470" max="8470" width="16.140625" style="39" bestFit="1" customWidth="1"/>
    <col min="8471" max="8696" width="11.42578125" style="39"/>
    <col min="8697" max="8697" width="6.42578125" style="39" bestFit="1" customWidth="1"/>
    <col min="8698" max="8698" width="14.7109375" style="39" customWidth="1"/>
    <col min="8699" max="8699" width="44.140625" style="39" customWidth="1"/>
    <col min="8700" max="8700" width="9.28515625" style="39" customWidth="1"/>
    <col min="8701" max="8701" width="15.42578125" style="39" customWidth="1"/>
    <col min="8702" max="8702" width="17" style="39" customWidth="1"/>
    <col min="8703" max="8703" width="13.42578125" style="39" customWidth="1"/>
    <col min="8704" max="8704" width="14.7109375" style="39" customWidth="1"/>
    <col min="8705" max="8705" width="15.7109375" style="39" customWidth="1"/>
    <col min="8706" max="8706" width="21.140625" style="39" customWidth="1"/>
    <col min="8707" max="8707" width="16.7109375" style="39" customWidth="1"/>
    <col min="8708" max="8708" width="13.42578125" style="39" customWidth="1"/>
    <col min="8709" max="8709" width="12.7109375" style="39" bestFit="1" customWidth="1"/>
    <col min="8710" max="8710" width="13" style="39" customWidth="1"/>
    <col min="8711" max="8711" width="17.42578125" style="39" customWidth="1"/>
    <col min="8712" max="8712" width="16.42578125" style="39" customWidth="1"/>
    <col min="8713" max="8713" width="16.28515625" style="39" customWidth="1"/>
    <col min="8714" max="8714" width="12.7109375" style="39" bestFit="1" customWidth="1"/>
    <col min="8715" max="8721" width="9.7109375" style="39" customWidth="1"/>
    <col min="8722" max="8722" width="15.140625" style="39" customWidth="1"/>
    <col min="8723" max="8725" width="11.42578125" style="39"/>
    <col min="8726" max="8726" width="16.140625" style="39" bestFit="1" customWidth="1"/>
    <col min="8727" max="8952" width="11.42578125" style="39"/>
    <col min="8953" max="8953" width="6.42578125" style="39" bestFit="1" customWidth="1"/>
    <col min="8954" max="8954" width="14.7109375" style="39" customWidth="1"/>
    <col min="8955" max="8955" width="44.140625" style="39" customWidth="1"/>
    <col min="8956" max="8956" width="9.28515625" style="39" customWidth="1"/>
    <col min="8957" max="8957" width="15.42578125" style="39" customWidth="1"/>
    <col min="8958" max="8958" width="17" style="39" customWidth="1"/>
    <col min="8959" max="8959" width="13.42578125" style="39" customWidth="1"/>
    <col min="8960" max="8960" width="14.7109375" style="39" customWidth="1"/>
    <col min="8961" max="8961" width="15.7109375" style="39" customWidth="1"/>
    <col min="8962" max="8962" width="21.140625" style="39" customWidth="1"/>
    <col min="8963" max="8963" width="16.7109375" style="39" customWidth="1"/>
    <col min="8964" max="8964" width="13.42578125" style="39" customWidth="1"/>
    <col min="8965" max="8965" width="12.7109375" style="39" bestFit="1" customWidth="1"/>
    <col min="8966" max="8966" width="13" style="39" customWidth="1"/>
    <col min="8967" max="8967" width="17.42578125" style="39" customWidth="1"/>
    <col min="8968" max="8968" width="16.42578125" style="39" customWidth="1"/>
    <col min="8969" max="8969" width="16.28515625" style="39" customWidth="1"/>
    <col min="8970" max="8970" width="12.7109375" style="39" bestFit="1" customWidth="1"/>
    <col min="8971" max="8977" width="9.7109375" style="39" customWidth="1"/>
    <col min="8978" max="8978" width="15.140625" style="39" customWidth="1"/>
    <col min="8979" max="8981" width="11.42578125" style="39"/>
    <col min="8982" max="8982" width="16.140625" style="39" bestFit="1" customWidth="1"/>
    <col min="8983" max="9208" width="11.42578125" style="39"/>
    <col min="9209" max="9209" width="6.42578125" style="39" bestFit="1" customWidth="1"/>
    <col min="9210" max="9210" width="14.7109375" style="39" customWidth="1"/>
    <col min="9211" max="9211" width="44.140625" style="39" customWidth="1"/>
    <col min="9212" max="9212" width="9.28515625" style="39" customWidth="1"/>
    <col min="9213" max="9213" width="15.42578125" style="39" customWidth="1"/>
    <col min="9214" max="9214" width="17" style="39" customWidth="1"/>
    <col min="9215" max="9215" width="13.42578125" style="39" customWidth="1"/>
    <col min="9216" max="9216" width="14.7109375" style="39" customWidth="1"/>
    <col min="9217" max="9217" width="15.7109375" style="39" customWidth="1"/>
    <col min="9218" max="9218" width="21.140625" style="39" customWidth="1"/>
    <col min="9219" max="9219" width="16.7109375" style="39" customWidth="1"/>
    <col min="9220" max="9220" width="13.42578125" style="39" customWidth="1"/>
    <col min="9221" max="9221" width="12.7109375" style="39" bestFit="1" customWidth="1"/>
    <col min="9222" max="9222" width="13" style="39" customWidth="1"/>
    <col min="9223" max="9223" width="17.42578125" style="39" customWidth="1"/>
    <col min="9224" max="9224" width="16.42578125" style="39" customWidth="1"/>
    <col min="9225" max="9225" width="16.28515625" style="39" customWidth="1"/>
    <col min="9226" max="9226" width="12.7109375" style="39" bestFit="1" customWidth="1"/>
    <col min="9227" max="9233" width="9.7109375" style="39" customWidth="1"/>
    <col min="9234" max="9234" width="15.140625" style="39" customWidth="1"/>
    <col min="9235" max="9237" width="11.42578125" style="39"/>
    <col min="9238" max="9238" width="16.140625" style="39" bestFit="1" customWidth="1"/>
    <col min="9239" max="9464" width="11.42578125" style="39"/>
    <col min="9465" max="9465" width="6.42578125" style="39" bestFit="1" customWidth="1"/>
    <col min="9466" max="9466" width="14.7109375" style="39" customWidth="1"/>
    <col min="9467" max="9467" width="44.140625" style="39" customWidth="1"/>
    <col min="9468" max="9468" width="9.28515625" style="39" customWidth="1"/>
    <col min="9469" max="9469" width="15.42578125" style="39" customWidth="1"/>
    <col min="9470" max="9470" width="17" style="39" customWidth="1"/>
    <col min="9471" max="9471" width="13.42578125" style="39" customWidth="1"/>
    <col min="9472" max="9472" width="14.7109375" style="39" customWidth="1"/>
    <col min="9473" max="9473" width="15.7109375" style="39" customWidth="1"/>
    <col min="9474" max="9474" width="21.140625" style="39" customWidth="1"/>
    <col min="9475" max="9475" width="16.7109375" style="39" customWidth="1"/>
    <col min="9476" max="9476" width="13.42578125" style="39" customWidth="1"/>
    <col min="9477" max="9477" width="12.7109375" style="39" bestFit="1" customWidth="1"/>
    <col min="9478" max="9478" width="13" style="39" customWidth="1"/>
    <col min="9479" max="9479" width="17.42578125" style="39" customWidth="1"/>
    <col min="9480" max="9480" width="16.42578125" style="39" customWidth="1"/>
    <col min="9481" max="9481" width="16.28515625" style="39" customWidth="1"/>
    <col min="9482" max="9482" width="12.7109375" style="39" bestFit="1" customWidth="1"/>
    <col min="9483" max="9489" width="9.7109375" style="39" customWidth="1"/>
    <col min="9490" max="9490" width="15.140625" style="39" customWidth="1"/>
    <col min="9491" max="9493" width="11.42578125" style="39"/>
    <col min="9494" max="9494" width="16.140625" style="39" bestFit="1" customWidth="1"/>
    <col min="9495" max="9720" width="11.42578125" style="39"/>
    <col min="9721" max="9721" width="6.42578125" style="39" bestFit="1" customWidth="1"/>
    <col min="9722" max="9722" width="14.7109375" style="39" customWidth="1"/>
    <col min="9723" max="9723" width="44.140625" style="39" customWidth="1"/>
    <col min="9724" max="9724" width="9.28515625" style="39" customWidth="1"/>
    <col min="9725" max="9725" width="15.42578125" style="39" customWidth="1"/>
    <col min="9726" max="9726" width="17" style="39" customWidth="1"/>
    <col min="9727" max="9727" width="13.42578125" style="39" customWidth="1"/>
    <col min="9728" max="9728" width="14.7109375" style="39" customWidth="1"/>
    <col min="9729" max="9729" width="15.7109375" style="39" customWidth="1"/>
    <col min="9730" max="9730" width="21.140625" style="39" customWidth="1"/>
    <col min="9731" max="9731" width="16.7109375" style="39" customWidth="1"/>
    <col min="9732" max="9732" width="13.42578125" style="39" customWidth="1"/>
    <col min="9733" max="9733" width="12.7109375" style="39" bestFit="1" customWidth="1"/>
    <col min="9734" max="9734" width="13" style="39" customWidth="1"/>
    <col min="9735" max="9735" width="17.42578125" style="39" customWidth="1"/>
    <col min="9736" max="9736" width="16.42578125" style="39" customWidth="1"/>
    <col min="9737" max="9737" width="16.28515625" style="39" customWidth="1"/>
    <col min="9738" max="9738" width="12.7109375" style="39" bestFit="1" customWidth="1"/>
    <col min="9739" max="9745" width="9.7109375" style="39" customWidth="1"/>
    <col min="9746" max="9746" width="15.140625" style="39" customWidth="1"/>
    <col min="9747" max="9749" width="11.42578125" style="39"/>
    <col min="9750" max="9750" width="16.140625" style="39" bestFit="1" customWidth="1"/>
    <col min="9751" max="9976" width="11.42578125" style="39"/>
    <col min="9977" max="9977" width="6.42578125" style="39" bestFit="1" customWidth="1"/>
    <col min="9978" max="9978" width="14.7109375" style="39" customWidth="1"/>
    <col min="9979" max="9979" width="44.140625" style="39" customWidth="1"/>
    <col min="9980" max="9980" width="9.28515625" style="39" customWidth="1"/>
    <col min="9981" max="9981" width="15.42578125" style="39" customWidth="1"/>
    <col min="9982" max="9982" width="17" style="39" customWidth="1"/>
    <col min="9983" max="9983" width="13.42578125" style="39" customWidth="1"/>
    <col min="9984" max="9984" width="14.7109375" style="39" customWidth="1"/>
    <col min="9985" max="9985" width="15.7109375" style="39" customWidth="1"/>
    <col min="9986" max="9986" width="21.140625" style="39" customWidth="1"/>
    <col min="9987" max="9987" width="16.7109375" style="39" customWidth="1"/>
    <col min="9988" max="9988" width="13.42578125" style="39" customWidth="1"/>
    <col min="9989" max="9989" width="12.7109375" style="39" bestFit="1" customWidth="1"/>
    <col min="9990" max="9990" width="13" style="39" customWidth="1"/>
    <col min="9991" max="9991" width="17.42578125" style="39" customWidth="1"/>
    <col min="9992" max="9992" width="16.42578125" style="39" customWidth="1"/>
    <col min="9993" max="9993" width="16.28515625" style="39" customWidth="1"/>
    <col min="9994" max="9994" width="12.7109375" style="39" bestFit="1" customWidth="1"/>
    <col min="9995" max="10001" width="9.7109375" style="39" customWidth="1"/>
    <col min="10002" max="10002" width="15.140625" style="39" customWidth="1"/>
    <col min="10003" max="10005" width="11.42578125" style="39"/>
    <col min="10006" max="10006" width="16.140625" style="39" bestFit="1" customWidth="1"/>
    <col min="10007" max="10232" width="11.42578125" style="39"/>
    <col min="10233" max="10233" width="6.42578125" style="39" bestFit="1" customWidth="1"/>
    <col min="10234" max="10234" width="14.7109375" style="39" customWidth="1"/>
    <col min="10235" max="10235" width="44.140625" style="39" customWidth="1"/>
    <col min="10236" max="10236" width="9.28515625" style="39" customWidth="1"/>
    <col min="10237" max="10237" width="15.42578125" style="39" customWidth="1"/>
    <col min="10238" max="10238" width="17" style="39" customWidth="1"/>
    <col min="10239" max="10239" width="13.42578125" style="39" customWidth="1"/>
    <col min="10240" max="10240" width="14.7109375" style="39" customWidth="1"/>
    <col min="10241" max="10241" width="15.7109375" style="39" customWidth="1"/>
    <col min="10242" max="10242" width="21.140625" style="39" customWidth="1"/>
    <col min="10243" max="10243" width="16.7109375" style="39" customWidth="1"/>
    <col min="10244" max="10244" width="13.42578125" style="39" customWidth="1"/>
    <col min="10245" max="10245" width="12.7109375" style="39" bestFit="1" customWidth="1"/>
    <col min="10246" max="10246" width="13" style="39" customWidth="1"/>
    <col min="10247" max="10247" width="17.42578125" style="39" customWidth="1"/>
    <col min="10248" max="10248" width="16.42578125" style="39" customWidth="1"/>
    <col min="10249" max="10249" width="16.28515625" style="39" customWidth="1"/>
    <col min="10250" max="10250" width="12.7109375" style="39" bestFit="1" customWidth="1"/>
    <col min="10251" max="10257" width="9.7109375" style="39" customWidth="1"/>
    <col min="10258" max="10258" width="15.140625" style="39" customWidth="1"/>
    <col min="10259" max="10261" width="11.42578125" style="39"/>
    <col min="10262" max="10262" width="16.140625" style="39" bestFit="1" customWidth="1"/>
    <col min="10263" max="10488" width="11.42578125" style="39"/>
    <col min="10489" max="10489" width="6.42578125" style="39" bestFit="1" customWidth="1"/>
    <col min="10490" max="10490" width="14.7109375" style="39" customWidth="1"/>
    <col min="10491" max="10491" width="44.140625" style="39" customWidth="1"/>
    <col min="10492" max="10492" width="9.28515625" style="39" customWidth="1"/>
    <col min="10493" max="10493" width="15.42578125" style="39" customWidth="1"/>
    <col min="10494" max="10494" width="17" style="39" customWidth="1"/>
    <col min="10495" max="10495" width="13.42578125" style="39" customWidth="1"/>
    <col min="10496" max="10496" width="14.7109375" style="39" customWidth="1"/>
    <col min="10497" max="10497" width="15.7109375" style="39" customWidth="1"/>
    <col min="10498" max="10498" width="21.140625" style="39" customWidth="1"/>
    <col min="10499" max="10499" width="16.7109375" style="39" customWidth="1"/>
    <col min="10500" max="10500" width="13.42578125" style="39" customWidth="1"/>
    <col min="10501" max="10501" width="12.7109375" style="39" bestFit="1" customWidth="1"/>
    <col min="10502" max="10502" width="13" style="39" customWidth="1"/>
    <col min="10503" max="10503" width="17.42578125" style="39" customWidth="1"/>
    <col min="10504" max="10504" width="16.42578125" style="39" customWidth="1"/>
    <col min="10505" max="10505" width="16.28515625" style="39" customWidth="1"/>
    <col min="10506" max="10506" width="12.7109375" style="39" bestFit="1" customWidth="1"/>
    <col min="10507" max="10513" width="9.7109375" style="39" customWidth="1"/>
    <col min="10514" max="10514" width="15.140625" style="39" customWidth="1"/>
    <col min="10515" max="10517" width="11.42578125" style="39"/>
    <col min="10518" max="10518" width="16.140625" style="39" bestFit="1" customWidth="1"/>
    <col min="10519" max="10744" width="11.42578125" style="39"/>
    <col min="10745" max="10745" width="6.42578125" style="39" bestFit="1" customWidth="1"/>
    <col min="10746" max="10746" width="14.7109375" style="39" customWidth="1"/>
    <col min="10747" max="10747" width="44.140625" style="39" customWidth="1"/>
    <col min="10748" max="10748" width="9.28515625" style="39" customWidth="1"/>
    <col min="10749" max="10749" width="15.42578125" style="39" customWidth="1"/>
    <col min="10750" max="10750" width="17" style="39" customWidth="1"/>
    <col min="10751" max="10751" width="13.42578125" style="39" customWidth="1"/>
    <col min="10752" max="10752" width="14.7109375" style="39" customWidth="1"/>
    <col min="10753" max="10753" width="15.7109375" style="39" customWidth="1"/>
    <col min="10754" max="10754" width="21.140625" style="39" customWidth="1"/>
    <col min="10755" max="10755" width="16.7109375" style="39" customWidth="1"/>
    <col min="10756" max="10756" width="13.42578125" style="39" customWidth="1"/>
    <col min="10757" max="10757" width="12.7109375" style="39" bestFit="1" customWidth="1"/>
    <col min="10758" max="10758" width="13" style="39" customWidth="1"/>
    <col min="10759" max="10759" width="17.42578125" style="39" customWidth="1"/>
    <col min="10760" max="10760" width="16.42578125" style="39" customWidth="1"/>
    <col min="10761" max="10761" width="16.28515625" style="39" customWidth="1"/>
    <col min="10762" max="10762" width="12.7109375" style="39" bestFit="1" customWidth="1"/>
    <col min="10763" max="10769" width="9.7109375" style="39" customWidth="1"/>
    <col min="10770" max="10770" width="15.140625" style="39" customWidth="1"/>
    <col min="10771" max="10773" width="11.42578125" style="39"/>
    <col min="10774" max="10774" width="16.140625" style="39" bestFit="1" customWidth="1"/>
    <col min="10775" max="11000" width="11.42578125" style="39"/>
    <col min="11001" max="11001" width="6.42578125" style="39" bestFit="1" customWidth="1"/>
    <col min="11002" max="11002" width="14.7109375" style="39" customWidth="1"/>
    <col min="11003" max="11003" width="44.140625" style="39" customWidth="1"/>
    <col min="11004" max="11004" width="9.28515625" style="39" customWidth="1"/>
    <col min="11005" max="11005" width="15.42578125" style="39" customWidth="1"/>
    <col min="11006" max="11006" width="17" style="39" customWidth="1"/>
    <col min="11007" max="11007" width="13.42578125" style="39" customWidth="1"/>
    <col min="11008" max="11008" width="14.7109375" style="39" customWidth="1"/>
    <col min="11009" max="11009" width="15.7109375" style="39" customWidth="1"/>
    <col min="11010" max="11010" width="21.140625" style="39" customWidth="1"/>
    <col min="11011" max="11011" width="16.7109375" style="39" customWidth="1"/>
    <col min="11012" max="11012" width="13.42578125" style="39" customWidth="1"/>
    <col min="11013" max="11013" width="12.7109375" style="39" bestFit="1" customWidth="1"/>
    <col min="11014" max="11014" width="13" style="39" customWidth="1"/>
    <col min="11015" max="11015" width="17.42578125" style="39" customWidth="1"/>
    <col min="11016" max="11016" width="16.42578125" style="39" customWidth="1"/>
    <col min="11017" max="11017" width="16.28515625" style="39" customWidth="1"/>
    <col min="11018" max="11018" width="12.7109375" style="39" bestFit="1" customWidth="1"/>
    <col min="11019" max="11025" width="9.7109375" style="39" customWidth="1"/>
    <col min="11026" max="11026" width="15.140625" style="39" customWidth="1"/>
    <col min="11027" max="11029" width="11.42578125" style="39"/>
    <col min="11030" max="11030" width="16.140625" style="39" bestFit="1" customWidth="1"/>
    <col min="11031" max="11256" width="11.42578125" style="39"/>
    <col min="11257" max="11257" width="6.42578125" style="39" bestFit="1" customWidth="1"/>
    <col min="11258" max="11258" width="14.7109375" style="39" customWidth="1"/>
    <col min="11259" max="11259" width="44.140625" style="39" customWidth="1"/>
    <col min="11260" max="11260" width="9.28515625" style="39" customWidth="1"/>
    <col min="11261" max="11261" width="15.42578125" style="39" customWidth="1"/>
    <col min="11262" max="11262" width="17" style="39" customWidth="1"/>
    <col min="11263" max="11263" width="13.42578125" style="39" customWidth="1"/>
    <col min="11264" max="11264" width="14.7109375" style="39" customWidth="1"/>
    <col min="11265" max="11265" width="15.7109375" style="39" customWidth="1"/>
    <col min="11266" max="11266" width="21.140625" style="39" customWidth="1"/>
    <col min="11267" max="11267" width="16.7109375" style="39" customWidth="1"/>
    <col min="11268" max="11268" width="13.42578125" style="39" customWidth="1"/>
    <col min="11269" max="11269" width="12.7109375" style="39" bestFit="1" customWidth="1"/>
    <col min="11270" max="11270" width="13" style="39" customWidth="1"/>
    <col min="11271" max="11271" width="17.42578125" style="39" customWidth="1"/>
    <col min="11272" max="11272" width="16.42578125" style="39" customWidth="1"/>
    <col min="11273" max="11273" width="16.28515625" style="39" customWidth="1"/>
    <col min="11274" max="11274" width="12.7109375" style="39" bestFit="1" customWidth="1"/>
    <col min="11275" max="11281" width="9.7109375" style="39" customWidth="1"/>
    <col min="11282" max="11282" width="15.140625" style="39" customWidth="1"/>
    <col min="11283" max="11285" width="11.42578125" style="39"/>
    <col min="11286" max="11286" width="16.140625" style="39" bestFit="1" customWidth="1"/>
    <col min="11287" max="11512" width="11.42578125" style="39"/>
    <col min="11513" max="11513" width="6.42578125" style="39" bestFit="1" customWidth="1"/>
    <col min="11514" max="11514" width="14.7109375" style="39" customWidth="1"/>
    <col min="11515" max="11515" width="44.140625" style="39" customWidth="1"/>
    <col min="11516" max="11516" width="9.28515625" style="39" customWidth="1"/>
    <col min="11517" max="11517" width="15.42578125" style="39" customWidth="1"/>
    <col min="11518" max="11518" width="17" style="39" customWidth="1"/>
    <col min="11519" max="11519" width="13.42578125" style="39" customWidth="1"/>
    <col min="11520" max="11520" width="14.7109375" style="39" customWidth="1"/>
    <col min="11521" max="11521" width="15.7109375" style="39" customWidth="1"/>
    <col min="11522" max="11522" width="21.140625" style="39" customWidth="1"/>
    <col min="11523" max="11523" width="16.7109375" style="39" customWidth="1"/>
    <col min="11524" max="11524" width="13.42578125" style="39" customWidth="1"/>
    <col min="11525" max="11525" width="12.7109375" style="39" bestFit="1" customWidth="1"/>
    <col min="11526" max="11526" width="13" style="39" customWidth="1"/>
    <col min="11527" max="11527" width="17.42578125" style="39" customWidth="1"/>
    <col min="11528" max="11528" width="16.42578125" style="39" customWidth="1"/>
    <col min="11529" max="11529" width="16.28515625" style="39" customWidth="1"/>
    <col min="11530" max="11530" width="12.7109375" style="39" bestFit="1" customWidth="1"/>
    <col min="11531" max="11537" width="9.7109375" style="39" customWidth="1"/>
    <col min="11538" max="11538" width="15.140625" style="39" customWidth="1"/>
    <col min="11539" max="11541" width="11.42578125" style="39"/>
    <col min="11542" max="11542" width="16.140625" style="39" bestFit="1" customWidth="1"/>
    <col min="11543" max="11768" width="11.42578125" style="39"/>
    <col min="11769" max="11769" width="6.42578125" style="39" bestFit="1" customWidth="1"/>
    <col min="11770" max="11770" width="14.7109375" style="39" customWidth="1"/>
    <col min="11771" max="11771" width="44.140625" style="39" customWidth="1"/>
    <col min="11772" max="11772" width="9.28515625" style="39" customWidth="1"/>
    <col min="11773" max="11773" width="15.42578125" style="39" customWidth="1"/>
    <col min="11774" max="11774" width="17" style="39" customWidth="1"/>
    <col min="11775" max="11775" width="13.42578125" style="39" customWidth="1"/>
    <col min="11776" max="11776" width="14.7109375" style="39" customWidth="1"/>
    <col min="11777" max="11777" width="15.7109375" style="39" customWidth="1"/>
    <col min="11778" max="11778" width="21.140625" style="39" customWidth="1"/>
    <col min="11779" max="11779" width="16.7109375" style="39" customWidth="1"/>
    <col min="11780" max="11780" width="13.42578125" style="39" customWidth="1"/>
    <col min="11781" max="11781" width="12.7109375" style="39" bestFit="1" customWidth="1"/>
    <col min="11782" max="11782" width="13" style="39" customWidth="1"/>
    <col min="11783" max="11783" width="17.42578125" style="39" customWidth="1"/>
    <col min="11784" max="11784" width="16.42578125" style="39" customWidth="1"/>
    <col min="11785" max="11785" width="16.28515625" style="39" customWidth="1"/>
    <col min="11786" max="11786" width="12.7109375" style="39" bestFit="1" customWidth="1"/>
    <col min="11787" max="11793" width="9.7109375" style="39" customWidth="1"/>
    <col min="11794" max="11794" width="15.140625" style="39" customWidth="1"/>
    <col min="11795" max="11797" width="11.42578125" style="39"/>
    <col min="11798" max="11798" width="16.140625" style="39" bestFit="1" customWidth="1"/>
    <col min="11799" max="12024" width="11.42578125" style="39"/>
    <col min="12025" max="12025" width="6.42578125" style="39" bestFit="1" customWidth="1"/>
    <col min="12026" max="12026" width="14.7109375" style="39" customWidth="1"/>
    <col min="12027" max="12027" width="44.140625" style="39" customWidth="1"/>
    <col min="12028" max="12028" width="9.28515625" style="39" customWidth="1"/>
    <col min="12029" max="12029" width="15.42578125" style="39" customWidth="1"/>
    <col min="12030" max="12030" width="17" style="39" customWidth="1"/>
    <col min="12031" max="12031" width="13.42578125" style="39" customWidth="1"/>
    <col min="12032" max="12032" width="14.7109375" style="39" customWidth="1"/>
    <col min="12033" max="12033" width="15.7109375" style="39" customWidth="1"/>
    <col min="12034" max="12034" width="21.140625" style="39" customWidth="1"/>
    <col min="12035" max="12035" width="16.7109375" style="39" customWidth="1"/>
    <col min="12036" max="12036" width="13.42578125" style="39" customWidth="1"/>
    <col min="12037" max="12037" width="12.7109375" style="39" bestFit="1" customWidth="1"/>
    <col min="12038" max="12038" width="13" style="39" customWidth="1"/>
    <col min="12039" max="12039" width="17.42578125" style="39" customWidth="1"/>
    <col min="12040" max="12040" width="16.42578125" style="39" customWidth="1"/>
    <col min="12041" max="12041" width="16.28515625" style="39" customWidth="1"/>
    <col min="12042" max="12042" width="12.7109375" style="39" bestFit="1" customWidth="1"/>
    <col min="12043" max="12049" width="9.7109375" style="39" customWidth="1"/>
    <col min="12050" max="12050" width="15.140625" style="39" customWidth="1"/>
    <col min="12051" max="12053" width="11.42578125" style="39"/>
    <col min="12054" max="12054" width="16.140625" style="39" bestFit="1" customWidth="1"/>
    <col min="12055" max="12280" width="11.42578125" style="39"/>
    <col min="12281" max="12281" width="6.42578125" style="39" bestFit="1" customWidth="1"/>
    <col min="12282" max="12282" width="14.7109375" style="39" customWidth="1"/>
    <col min="12283" max="12283" width="44.140625" style="39" customWidth="1"/>
    <col min="12284" max="12284" width="9.28515625" style="39" customWidth="1"/>
    <col min="12285" max="12285" width="15.42578125" style="39" customWidth="1"/>
    <col min="12286" max="12286" width="17" style="39" customWidth="1"/>
    <col min="12287" max="12287" width="13.42578125" style="39" customWidth="1"/>
    <col min="12288" max="12288" width="14.7109375" style="39" customWidth="1"/>
    <col min="12289" max="12289" width="15.7109375" style="39" customWidth="1"/>
    <col min="12290" max="12290" width="21.140625" style="39" customWidth="1"/>
    <col min="12291" max="12291" width="16.7109375" style="39" customWidth="1"/>
    <col min="12292" max="12292" width="13.42578125" style="39" customWidth="1"/>
    <col min="12293" max="12293" width="12.7109375" style="39" bestFit="1" customWidth="1"/>
    <col min="12294" max="12294" width="13" style="39" customWidth="1"/>
    <col min="12295" max="12295" width="17.42578125" style="39" customWidth="1"/>
    <col min="12296" max="12296" width="16.42578125" style="39" customWidth="1"/>
    <col min="12297" max="12297" width="16.28515625" style="39" customWidth="1"/>
    <col min="12298" max="12298" width="12.7109375" style="39" bestFit="1" customWidth="1"/>
    <col min="12299" max="12305" width="9.7109375" style="39" customWidth="1"/>
    <col min="12306" max="12306" width="15.140625" style="39" customWidth="1"/>
    <col min="12307" max="12309" width="11.42578125" style="39"/>
    <col min="12310" max="12310" width="16.140625" style="39" bestFit="1" customWidth="1"/>
    <col min="12311" max="12536" width="11.42578125" style="39"/>
    <col min="12537" max="12537" width="6.42578125" style="39" bestFit="1" customWidth="1"/>
    <col min="12538" max="12538" width="14.7109375" style="39" customWidth="1"/>
    <col min="12539" max="12539" width="44.140625" style="39" customWidth="1"/>
    <col min="12540" max="12540" width="9.28515625" style="39" customWidth="1"/>
    <col min="12541" max="12541" width="15.42578125" style="39" customWidth="1"/>
    <col min="12542" max="12542" width="17" style="39" customWidth="1"/>
    <col min="12543" max="12543" width="13.42578125" style="39" customWidth="1"/>
    <col min="12544" max="12544" width="14.7109375" style="39" customWidth="1"/>
    <col min="12545" max="12545" width="15.7109375" style="39" customWidth="1"/>
    <col min="12546" max="12546" width="21.140625" style="39" customWidth="1"/>
    <col min="12547" max="12547" width="16.7109375" style="39" customWidth="1"/>
    <col min="12548" max="12548" width="13.42578125" style="39" customWidth="1"/>
    <col min="12549" max="12549" width="12.7109375" style="39" bestFit="1" customWidth="1"/>
    <col min="12550" max="12550" width="13" style="39" customWidth="1"/>
    <col min="12551" max="12551" width="17.42578125" style="39" customWidth="1"/>
    <col min="12552" max="12552" width="16.42578125" style="39" customWidth="1"/>
    <col min="12553" max="12553" width="16.28515625" style="39" customWidth="1"/>
    <col min="12554" max="12554" width="12.7109375" style="39" bestFit="1" customWidth="1"/>
    <col min="12555" max="12561" width="9.7109375" style="39" customWidth="1"/>
    <col min="12562" max="12562" width="15.140625" style="39" customWidth="1"/>
    <col min="12563" max="12565" width="11.42578125" style="39"/>
    <col min="12566" max="12566" width="16.140625" style="39" bestFit="1" customWidth="1"/>
    <col min="12567" max="12792" width="11.42578125" style="39"/>
    <col min="12793" max="12793" width="6.42578125" style="39" bestFit="1" customWidth="1"/>
    <col min="12794" max="12794" width="14.7109375" style="39" customWidth="1"/>
    <col min="12795" max="12795" width="44.140625" style="39" customWidth="1"/>
    <col min="12796" max="12796" width="9.28515625" style="39" customWidth="1"/>
    <col min="12797" max="12797" width="15.42578125" style="39" customWidth="1"/>
    <col min="12798" max="12798" width="17" style="39" customWidth="1"/>
    <col min="12799" max="12799" width="13.42578125" style="39" customWidth="1"/>
    <col min="12800" max="12800" width="14.7109375" style="39" customWidth="1"/>
    <col min="12801" max="12801" width="15.7109375" style="39" customWidth="1"/>
    <col min="12802" max="12802" width="21.140625" style="39" customWidth="1"/>
    <col min="12803" max="12803" width="16.7109375" style="39" customWidth="1"/>
    <col min="12804" max="12804" width="13.42578125" style="39" customWidth="1"/>
    <col min="12805" max="12805" width="12.7109375" style="39" bestFit="1" customWidth="1"/>
    <col min="12806" max="12806" width="13" style="39" customWidth="1"/>
    <col min="12807" max="12807" width="17.42578125" style="39" customWidth="1"/>
    <col min="12808" max="12808" width="16.42578125" style="39" customWidth="1"/>
    <col min="12809" max="12809" width="16.28515625" style="39" customWidth="1"/>
    <col min="12810" max="12810" width="12.7109375" style="39" bestFit="1" customWidth="1"/>
    <col min="12811" max="12817" width="9.7109375" style="39" customWidth="1"/>
    <col min="12818" max="12818" width="15.140625" style="39" customWidth="1"/>
    <col min="12819" max="12821" width="11.42578125" style="39"/>
    <col min="12822" max="12822" width="16.140625" style="39" bestFit="1" customWidth="1"/>
    <col min="12823" max="13048" width="11.42578125" style="39"/>
    <col min="13049" max="13049" width="6.42578125" style="39" bestFit="1" customWidth="1"/>
    <col min="13050" max="13050" width="14.7109375" style="39" customWidth="1"/>
    <col min="13051" max="13051" width="44.140625" style="39" customWidth="1"/>
    <col min="13052" max="13052" width="9.28515625" style="39" customWidth="1"/>
    <col min="13053" max="13053" width="15.42578125" style="39" customWidth="1"/>
    <col min="13054" max="13054" width="17" style="39" customWidth="1"/>
    <col min="13055" max="13055" width="13.42578125" style="39" customWidth="1"/>
    <col min="13056" max="13056" width="14.7109375" style="39" customWidth="1"/>
    <col min="13057" max="13057" width="15.7109375" style="39" customWidth="1"/>
    <col min="13058" max="13058" width="21.140625" style="39" customWidth="1"/>
    <col min="13059" max="13059" width="16.7109375" style="39" customWidth="1"/>
    <col min="13060" max="13060" width="13.42578125" style="39" customWidth="1"/>
    <col min="13061" max="13061" width="12.7109375" style="39" bestFit="1" customWidth="1"/>
    <col min="13062" max="13062" width="13" style="39" customWidth="1"/>
    <col min="13063" max="13063" width="17.42578125" style="39" customWidth="1"/>
    <col min="13064" max="13064" width="16.42578125" style="39" customWidth="1"/>
    <col min="13065" max="13065" width="16.28515625" style="39" customWidth="1"/>
    <col min="13066" max="13066" width="12.7109375" style="39" bestFit="1" customWidth="1"/>
    <col min="13067" max="13073" width="9.7109375" style="39" customWidth="1"/>
    <col min="13074" max="13074" width="15.140625" style="39" customWidth="1"/>
    <col min="13075" max="13077" width="11.42578125" style="39"/>
    <col min="13078" max="13078" width="16.140625" style="39" bestFit="1" customWidth="1"/>
    <col min="13079" max="13304" width="11.42578125" style="39"/>
    <col min="13305" max="13305" width="6.42578125" style="39" bestFit="1" customWidth="1"/>
    <col min="13306" max="13306" width="14.7109375" style="39" customWidth="1"/>
    <col min="13307" max="13307" width="44.140625" style="39" customWidth="1"/>
    <col min="13308" max="13308" width="9.28515625" style="39" customWidth="1"/>
    <col min="13309" max="13309" width="15.42578125" style="39" customWidth="1"/>
    <col min="13310" max="13310" width="17" style="39" customWidth="1"/>
    <col min="13311" max="13311" width="13.42578125" style="39" customWidth="1"/>
    <col min="13312" max="13312" width="14.7109375" style="39" customWidth="1"/>
    <col min="13313" max="13313" width="15.7109375" style="39" customWidth="1"/>
    <col min="13314" max="13314" width="21.140625" style="39" customWidth="1"/>
    <col min="13315" max="13315" width="16.7109375" style="39" customWidth="1"/>
    <col min="13316" max="13316" width="13.42578125" style="39" customWidth="1"/>
    <col min="13317" max="13317" width="12.7109375" style="39" bestFit="1" customWidth="1"/>
    <col min="13318" max="13318" width="13" style="39" customWidth="1"/>
    <col min="13319" max="13319" width="17.42578125" style="39" customWidth="1"/>
    <col min="13320" max="13320" width="16.42578125" style="39" customWidth="1"/>
    <col min="13321" max="13321" width="16.28515625" style="39" customWidth="1"/>
    <col min="13322" max="13322" width="12.7109375" style="39" bestFit="1" customWidth="1"/>
    <col min="13323" max="13329" width="9.7109375" style="39" customWidth="1"/>
    <col min="13330" max="13330" width="15.140625" style="39" customWidth="1"/>
    <col min="13331" max="13333" width="11.42578125" style="39"/>
    <col min="13334" max="13334" width="16.140625" style="39" bestFit="1" customWidth="1"/>
    <col min="13335" max="13560" width="11.42578125" style="39"/>
    <col min="13561" max="13561" width="6.42578125" style="39" bestFit="1" customWidth="1"/>
    <col min="13562" max="13562" width="14.7109375" style="39" customWidth="1"/>
    <col min="13563" max="13563" width="44.140625" style="39" customWidth="1"/>
    <col min="13564" max="13564" width="9.28515625" style="39" customWidth="1"/>
    <col min="13565" max="13565" width="15.42578125" style="39" customWidth="1"/>
    <col min="13566" max="13566" width="17" style="39" customWidth="1"/>
    <col min="13567" max="13567" width="13.42578125" style="39" customWidth="1"/>
    <col min="13568" max="13568" width="14.7109375" style="39" customWidth="1"/>
    <col min="13569" max="13569" width="15.7109375" style="39" customWidth="1"/>
    <col min="13570" max="13570" width="21.140625" style="39" customWidth="1"/>
    <col min="13571" max="13571" width="16.7109375" style="39" customWidth="1"/>
    <col min="13572" max="13572" width="13.42578125" style="39" customWidth="1"/>
    <col min="13573" max="13573" width="12.7109375" style="39" bestFit="1" customWidth="1"/>
    <col min="13574" max="13574" width="13" style="39" customWidth="1"/>
    <col min="13575" max="13575" width="17.42578125" style="39" customWidth="1"/>
    <col min="13576" max="13576" width="16.42578125" style="39" customWidth="1"/>
    <col min="13577" max="13577" width="16.28515625" style="39" customWidth="1"/>
    <col min="13578" max="13578" width="12.7109375" style="39" bestFit="1" customWidth="1"/>
    <col min="13579" max="13585" width="9.7109375" style="39" customWidth="1"/>
    <col min="13586" max="13586" width="15.140625" style="39" customWidth="1"/>
    <col min="13587" max="13589" width="11.42578125" style="39"/>
    <col min="13590" max="13590" width="16.140625" style="39" bestFit="1" customWidth="1"/>
    <col min="13591" max="13816" width="11.42578125" style="39"/>
    <col min="13817" max="13817" width="6.42578125" style="39" bestFit="1" customWidth="1"/>
    <col min="13818" max="13818" width="14.7109375" style="39" customWidth="1"/>
    <col min="13819" max="13819" width="44.140625" style="39" customWidth="1"/>
    <col min="13820" max="13820" width="9.28515625" style="39" customWidth="1"/>
    <col min="13821" max="13821" width="15.42578125" style="39" customWidth="1"/>
    <col min="13822" max="13822" width="17" style="39" customWidth="1"/>
    <col min="13823" max="13823" width="13.42578125" style="39" customWidth="1"/>
    <col min="13824" max="13824" width="14.7109375" style="39" customWidth="1"/>
    <col min="13825" max="13825" width="15.7109375" style="39" customWidth="1"/>
    <col min="13826" max="13826" width="21.140625" style="39" customWidth="1"/>
    <col min="13827" max="13827" width="16.7109375" style="39" customWidth="1"/>
    <col min="13828" max="13828" width="13.42578125" style="39" customWidth="1"/>
    <col min="13829" max="13829" width="12.7109375" style="39" bestFit="1" customWidth="1"/>
    <col min="13830" max="13830" width="13" style="39" customWidth="1"/>
    <col min="13831" max="13831" width="17.42578125" style="39" customWidth="1"/>
    <col min="13832" max="13832" width="16.42578125" style="39" customWidth="1"/>
    <col min="13833" max="13833" width="16.28515625" style="39" customWidth="1"/>
    <col min="13834" max="13834" width="12.7109375" style="39" bestFit="1" customWidth="1"/>
    <col min="13835" max="13841" width="9.7109375" style="39" customWidth="1"/>
    <col min="13842" max="13842" width="15.140625" style="39" customWidth="1"/>
    <col min="13843" max="13845" width="11.42578125" style="39"/>
    <col min="13846" max="13846" width="16.140625" style="39" bestFit="1" customWidth="1"/>
    <col min="13847" max="14072" width="11.42578125" style="39"/>
    <col min="14073" max="14073" width="6.42578125" style="39" bestFit="1" customWidth="1"/>
    <col min="14074" max="14074" width="14.7109375" style="39" customWidth="1"/>
    <col min="14075" max="14075" width="44.140625" style="39" customWidth="1"/>
    <col min="14076" max="14076" width="9.28515625" style="39" customWidth="1"/>
    <col min="14077" max="14077" width="15.42578125" style="39" customWidth="1"/>
    <col min="14078" max="14078" width="17" style="39" customWidth="1"/>
    <col min="14079" max="14079" width="13.42578125" style="39" customWidth="1"/>
    <col min="14080" max="14080" width="14.7109375" style="39" customWidth="1"/>
    <col min="14081" max="14081" width="15.7109375" style="39" customWidth="1"/>
    <col min="14082" max="14082" width="21.140625" style="39" customWidth="1"/>
    <col min="14083" max="14083" width="16.7109375" style="39" customWidth="1"/>
    <col min="14084" max="14084" width="13.42578125" style="39" customWidth="1"/>
    <col min="14085" max="14085" width="12.7109375" style="39" bestFit="1" customWidth="1"/>
    <col min="14086" max="14086" width="13" style="39" customWidth="1"/>
    <col min="14087" max="14087" width="17.42578125" style="39" customWidth="1"/>
    <col min="14088" max="14088" width="16.42578125" style="39" customWidth="1"/>
    <col min="14089" max="14089" width="16.28515625" style="39" customWidth="1"/>
    <col min="14090" max="14090" width="12.7109375" style="39" bestFit="1" customWidth="1"/>
    <col min="14091" max="14097" width="9.7109375" style="39" customWidth="1"/>
    <col min="14098" max="14098" width="15.140625" style="39" customWidth="1"/>
    <col min="14099" max="14101" width="11.42578125" style="39"/>
    <col min="14102" max="14102" width="16.140625" style="39" bestFit="1" customWidth="1"/>
    <col min="14103" max="14328" width="11.42578125" style="39"/>
    <col min="14329" max="14329" width="6.42578125" style="39" bestFit="1" customWidth="1"/>
    <col min="14330" max="14330" width="14.7109375" style="39" customWidth="1"/>
    <col min="14331" max="14331" width="44.140625" style="39" customWidth="1"/>
    <col min="14332" max="14332" width="9.28515625" style="39" customWidth="1"/>
    <col min="14333" max="14333" width="15.42578125" style="39" customWidth="1"/>
    <col min="14334" max="14334" width="17" style="39" customWidth="1"/>
    <col min="14335" max="14335" width="13.42578125" style="39" customWidth="1"/>
    <col min="14336" max="14336" width="14.7109375" style="39" customWidth="1"/>
    <col min="14337" max="14337" width="15.7109375" style="39" customWidth="1"/>
    <col min="14338" max="14338" width="21.140625" style="39" customWidth="1"/>
    <col min="14339" max="14339" width="16.7109375" style="39" customWidth="1"/>
    <col min="14340" max="14340" width="13.42578125" style="39" customWidth="1"/>
    <col min="14341" max="14341" width="12.7109375" style="39" bestFit="1" customWidth="1"/>
    <col min="14342" max="14342" width="13" style="39" customWidth="1"/>
    <col min="14343" max="14343" width="17.42578125" style="39" customWidth="1"/>
    <col min="14344" max="14344" width="16.42578125" style="39" customWidth="1"/>
    <col min="14345" max="14345" width="16.28515625" style="39" customWidth="1"/>
    <col min="14346" max="14346" width="12.7109375" style="39" bestFit="1" customWidth="1"/>
    <col min="14347" max="14353" width="9.7109375" style="39" customWidth="1"/>
    <col min="14354" max="14354" width="15.140625" style="39" customWidth="1"/>
    <col min="14355" max="14357" width="11.42578125" style="39"/>
    <col min="14358" max="14358" width="16.140625" style="39" bestFit="1" customWidth="1"/>
    <col min="14359" max="14584" width="11.42578125" style="39"/>
    <col min="14585" max="14585" width="6.42578125" style="39" bestFit="1" customWidth="1"/>
    <col min="14586" max="14586" width="14.7109375" style="39" customWidth="1"/>
    <col min="14587" max="14587" width="44.140625" style="39" customWidth="1"/>
    <col min="14588" max="14588" width="9.28515625" style="39" customWidth="1"/>
    <col min="14589" max="14589" width="15.42578125" style="39" customWidth="1"/>
    <col min="14590" max="14590" width="17" style="39" customWidth="1"/>
    <col min="14591" max="14591" width="13.42578125" style="39" customWidth="1"/>
    <col min="14592" max="14592" width="14.7109375" style="39" customWidth="1"/>
    <col min="14593" max="14593" width="15.7109375" style="39" customWidth="1"/>
    <col min="14594" max="14594" width="21.140625" style="39" customWidth="1"/>
    <col min="14595" max="14595" width="16.7109375" style="39" customWidth="1"/>
    <col min="14596" max="14596" width="13.42578125" style="39" customWidth="1"/>
    <col min="14597" max="14597" width="12.7109375" style="39" bestFit="1" customWidth="1"/>
    <col min="14598" max="14598" width="13" style="39" customWidth="1"/>
    <col min="14599" max="14599" width="17.42578125" style="39" customWidth="1"/>
    <col min="14600" max="14600" width="16.42578125" style="39" customWidth="1"/>
    <col min="14601" max="14601" width="16.28515625" style="39" customWidth="1"/>
    <col min="14602" max="14602" width="12.7109375" style="39" bestFit="1" customWidth="1"/>
    <col min="14603" max="14609" width="9.7109375" style="39" customWidth="1"/>
    <col min="14610" max="14610" width="15.140625" style="39" customWidth="1"/>
    <col min="14611" max="14613" width="11.42578125" style="39"/>
    <col min="14614" max="14614" width="16.140625" style="39" bestFit="1" customWidth="1"/>
    <col min="14615" max="14840" width="11.42578125" style="39"/>
    <col min="14841" max="14841" width="6.42578125" style="39" bestFit="1" customWidth="1"/>
    <col min="14842" max="14842" width="14.7109375" style="39" customWidth="1"/>
    <col min="14843" max="14843" width="44.140625" style="39" customWidth="1"/>
    <col min="14844" max="14844" width="9.28515625" style="39" customWidth="1"/>
    <col min="14845" max="14845" width="15.42578125" style="39" customWidth="1"/>
    <col min="14846" max="14846" width="17" style="39" customWidth="1"/>
    <col min="14847" max="14847" width="13.42578125" style="39" customWidth="1"/>
    <col min="14848" max="14848" width="14.7109375" style="39" customWidth="1"/>
    <col min="14849" max="14849" width="15.7109375" style="39" customWidth="1"/>
    <col min="14850" max="14850" width="21.140625" style="39" customWidth="1"/>
    <col min="14851" max="14851" width="16.7109375" style="39" customWidth="1"/>
    <col min="14852" max="14852" width="13.42578125" style="39" customWidth="1"/>
    <col min="14853" max="14853" width="12.7109375" style="39" bestFit="1" customWidth="1"/>
    <col min="14854" max="14854" width="13" style="39" customWidth="1"/>
    <col min="14855" max="14855" width="17.42578125" style="39" customWidth="1"/>
    <col min="14856" max="14856" width="16.42578125" style="39" customWidth="1"/>
    <col min="14857" max="14857" width="16.28515625" style="39" customWidth="1"/>
    <col min="14858" max="14858" width="12.7109375" style="39" bestFit="1" customWidth="1"/>
    <col min="14859" max="14865" width="9.7109375" style="39" customWidth="1"/>
    <col min="14866" max="14866" width="15.140625" style="39" customWidth="1"/>
    <col min="14867" max="14869" width="11.42578125" style="39"/>
    <col min="14870" max="14870" width="16.140625" style="39" bestFit="1" customWidth="1"/>
    <col min="14871" max="15096" width="11.42578125" style="39"/>
    <col min="15097" max="15097" width="6.42578125" style="39" bestFit="1" customWidth="1"/>
    <col min="15098" max="15098" width="14.7109375" style="39" customWidth="1"/>
    <col min="15099" max="15099" width="44.140625" style="39" customWidth="1"/>
    <col min="15100" max="15100" width="9.28515625" style="39" customWidth="1"/>
    <col min="15101" max="15101" width="15.42578125" style="39" customWidth="1"/>
    <col min="15102" max="15102" width="17" style="39" customWidth="1"/>
    <col min="15103" max="15103" width="13.42578125" style="39" customWidth="1"/>
    <col min="15104" max="15104" width="14.7109375" style="39" customWidth="1"/>
    <col min="15105" max="15105" width="15.7109375" style="39" customWidth="1"/>
    <col min="15106" max="15106" width="21.140625" style="39" customWidth="1"/>
    <col min="15107" max="15107" width="16.7109375" style="39" customWidth="1"/>
    <col min="15108" max="15108" width="13.42578125" style="39" customWidth="1"/>
    <col min="15109" max="15109" width="12.7109375" style="39" bestFit="1" customWidth="1"/>
    <col min="15110" max="15110" width="13" style="39" customWidth="1"/>
    <col min="15111" max="15111" width="17.42578125" style="39" customWidth="1"/>
    <col min="15112" max="15112" width="16.42578125" style="39" customWidth="1"/>
    <col min="15113" max="15113" width="16.28515625" style="39" customWidth="1"/>
    <col min="15114" max="15114" width="12.7109375" style="39" bestFit="1" customWidth="1"/>
    <col min="15115" max="15121" width="9.7109375" style="39" customWidth="1"/>
    <col min="15122" max="15122" width="15.140625" style="39" customWidth="1"/>
    <col min="15123" max="15125" width="11.42578125" style="39"/>
    <col min="15126" max="15126" width="16.140625" style="39" bestFit="1" customWidth="1"/>
    <col min="15127" max="15352" width="11.42578125" style="39"/>
    <col min="15353" max="15353" width="6.42578125" style="39" bestFit="1" customWidth="1"/>
    <col min="15354" max="15354" width="14.7109375" style="39" customWidth="1"/>
    <col min="15355" max="15355" width="44.140625" style="39" customWidth="1"/>
    <col min="15356" max="15356" width="9.28515625" style="39" customWidth="1"/>
    <col min="15357" max="15357" width="15.42578125" style="39" customWidth="1"/>
    <col min="15358" max="15358" width="17" style="39" customWidth="1"/>
    <col min="15359" max="15359" width="13.42578125" style="39" customWidth="1"/>
    <col min="15360" max="15360" width="14.7109375" style="39" customWidth="1"/>
    <col min="15361" max="15361" width="15.7109375" style="39" customWidth="1"/>
    <col min="15362" max="15362" width="21.140625" style="39" customWidth="1"/>
    <col min="15363" max="15363" width="16.7109375" style="39" customWidth="1"/>
    <col min="15364" max="15364" width="13.42578125" style="39" customWidth="1"/>
    <col min="15365" max="15365" width="12.7109375" style="39" bestFit="1" customWidth="1"/>
    <col min="15366" max="15366" width="13" style="39" customWidth="1"/>
    <col min="15367" max="15367" width="17.42578125" style="39" customWidth="1"/>
    <col min="15368" max="15368" width="16.42578125" style="39" customWidth="1"/>
    <col min="15369" max="15369" width="16.28515625" style="39" customWidth="1"/>
    <col min="15370" max="15370" width="12.7109375" style="39" bestFit="1" customWidth="1"/>
    <col min="15371" max="15377" width="9.7109375" style="39" customWidth="1"/>
    <col min="15378" max="15378" width="15.140625" style="39" customWidth="1"/>
    <col min="15379" max="15381" width="11.42578125" style="39"/>
    <col min="15382" max="15382" width="16.140625" style="39" bestFit="1" customWidth="1"/>
    <col min="15383" max="15608" width="11.42578125" style="39"/>
    <col min="15609" max="15609" width="6.42578125" style="39" bestFit="1" customWidth="1"/>
    <col min="15610" max="15610" width="14.7109375" style="39" customWidth="1"/>
    <col min="15611" max="15611" width="44.140625" style="39" customWidth="1"/>
    <col min="15612" max="15612" width="9.28515625" style="39" customWidth="1"/>
    <col min="15613" max="15613" width="15.42578125" style="39" customWidth="1"/>
    <col min="15614" max="15614" width="17" style="39" customWidth="1"/>
    <col min="15615" max="15615" width="13.42578125" style="39" customWidth="1"/>
    <col min="15616" max="15616" width="14.7109375" style="39" customWidth="1"/>
    <col min="15617" max="15617" width="15.7109375" style="39" customWidth="1"/>
    <col min="15618" max="15618" width="21.140625" style="39" customWidth="1"/>
    <col min="15619" max="15619" width="16.7109375" style="39" customWidth="1"/>
    <col min="15620" max="15620" width="13.42578125" style="39" customWidth="1"/>
    <col min="15621" max="15621" width="12.7109375" style="39" bestFit="1" customWidth="1"/>
    <col min="15622" max="15622" width="13" style="39" customWidth="1"/>
    <col min="15623" max="15623" width="17.42578125" style="39" customWidth="1"/>
    <col min="15624" max="15624" width="16.42578125" style="39" customWidth="1"/>
    <col min="15625" max="15625" width="16.28515625" style="39" customWidth="1"/>
    <col min="15626" max="15626" width="12.7109375" style="39" bestFit="1" customWidth="1"/>
    <col min="15627" max="15633" width="9.7109375" style="39" customWidth="1"/>
    <col min="15634" max="15634" width="15.140625" style="39" customWidth="1"/>
    <col min="15635" max="15637" width="11.42578125" style="39"/>
    <col min="15638" max="15638" width="16.140625" style="39" bestFit="1" customWidth="1"/>
    <col min="15639" max="15864" width="11.42578125" style="39"/>
    <col min="15865" max="15865" width="6.42578125" style="39" bestFit="1" customWidth="1"/>
    <col min="15866" max="15866" width="14.7109375" style="39" customWidth="1"/>
    <col min="15867" max="15867" width="44.140625" style="39" customWidth="1"/>
    <col min="15868" max="15868" width="9.28515625" style="39" customWidth="1"/>
    <col min="15869" max="15869" width="15.42578125" style="39" customWidth="1"/>
    <col min="15870" max="15870" width="17" style="39" customWidth="1"/>
    <col min="15871" max="15871" width="13.42578125" style="39" customWidth="1"/>
    <col min="15872" max="15872" width="14.7109375" style="39" customWidth="1"/>
    <col min="15873" max="15873" width="15.7109375" style="39" customWidth="1"/>
    <col min="15874" max="15874" width="21.140625" style="39" customWidth="1"/>
    <col min="15875" max="15875" width="16.7109375" style="39" customWidth="1"/>
    <col min="15876" max="15876" width="13.42578125" style="39" customWidth="1"/>
    <col min="15877" max="15877" width="12.7109375" style="39" bestFit="1" customWidth="1"/>
    <col min="15878" max="15878" width="13" style="39" customWidth="1"/>
    <col min="15879" max="15879" width="17.42578125" style="39" customWidth="1"/>
    <col min="15880" max="15880" width="16.42578125" style="39" customWidth="1"/>
    <col min="15881" max="15881" width="16.28515625" style="39" customWidth="1"/>
    <col min="15882" max="15882" width="12.7109375" style="39" bestFit="1" customWidth="1"/>
    <col min="15883" max="15889" width="9.7109375" style="39" customWidth="1"/>
    <col min="15890" max="15890" width="15.140625" style="39" customWidth="1"/>
    <col min="15891" max="15893" width="11.42578125" style="39"/>
    <col min="15894" max="15894" width="16.140625" style="39" bestFit="1" customWidth="1"/>
    <col min="15895" max="16120" width="11.42578125" style="39"/>
    <col min="16121" max="16121" width="6.42578125" style="39" bestFit="1" customWidth="1"/>
    <col min="16122" max="16122" width="14.7109375" style="39" customWidth="1"/>
    <col min="16123" max="16123" width="44.140625" style="39" customWidth="1"/>
    <col min="16124" max="16124" width="9.28515625" style="39" customWidth="1"/>
    <col min="16125" max="16125" width="15.42578125" style="39" customWidth="1"/>
    <col min="16126" max="16126" width="17" style="39" customWidth="1"/>
    <col min="16127" max="16127" width="13.42578125" style="39" customWidth="1"/>
    <col min="16128" max="16128" width="14.7109375" style="39" customWidth="1"/>
    <col min="16129" max="16129" width="15.7109375" style="39" customWidth="1"/>
    <col min="16130" max="16130" width="21.140625" style="39" customWidth="1"/>
    <col min="16131" max="16131" width="16.7109375" style="39" customWidth="1"/>
    <col min="16132" max="16132" width="13.42578125" style="39" customWidth="1"/>
    <col min="16133" max="16133" width="12.7109375" style="39" bestFit="1" customWidth="1"/>
    <col min="16134" max="16134" width="13" style="39" customWidth="1"/>
    <col min="16135" max="16135" width="17.42578125" style="39" customWidth="1"/>
    <col min="16136" max="16136" width="16.42578125" style="39" customWidth="1"/>
    <col min="16137" max="16137" width="16.28515625" style="39" customWidth="1"/>
    <col min="16138" max="16138" width="12.7109375" style="39" bestFit="1" customWidth="1"/>
    <col min="16139" max="16145" width="9.7109375" style="39" customWidth="1"/>
    <col min="16146" max="16146" width="15.140625" style="39" customWidth="1"/>
    <col min="16147" max="16149" width="11.42578125" style="39"/>
    <col min="16150" max="16150" width="16.140625" style="39" bestFit="1" customWidth="1"/>
    <col min="16151" max="16384" width="11.42578125" style="39"/>
  </cols>
  <sheetData>
    <row r="1" spans="1:22" ht="36" customHeight="1" x14ac:dyDescent="0.25">
      <c r="F1" s="188"/>
      <c r="G1" s="189"/>
      <c r="H1" s="143"/>
      <c r="I1" s="143"/>
      <c r="J1" s="143"/>
      <c r="K1" s="143"/>
      <c r="L1" s="143"/>
      <c r="M1" s="143"/>
      <c r="N1" s="143"/>
      <c r="O1" s="143"/>
      <c r="P1" s="143"/>
      <c r="Q1" s="143"/>
      <c r="R1" s="143"/>
      <c r="S1" s="143"/>
      <c r="T1" s="190"/>
    </row>
    <row r="2" spans="1:22" ht="15" customHeight="1" x14ac:dyDescent="0.25">
      <c r="A2" s="38"/>
      <c r="B2" s="38"/>
      <c r="C2" s="38"/>
      <c r="D2" s="38"/>
      <c r="E2" s="38"/>
      <c r="F2" s="184"/>
      <c r="G2" s="155"/>
      <c r="H2" s="155"/>
      <c r="I2" s="155"/>
      <c r="J2" s="155"/>
      <c r="K2" s="155"/>
      <c r="L2" s="155"/>
      <c r="M2" s="155"/>
      <c r="N2" s="155"/>
      <c r="O2" s="155"/>
      <c r="P2" s="155"/>
      <c r="Q2" s="155"/>
      <c r="R2" s="155"/>
      <c r="S2" s="155"/>
      <c r="T2" s="152"/>
    </row>
    <row r="3" spans="1:22" ht="79.5" customHeight="1" x14ac:dyDescent="0.25">
      <c r="A3" s="38"/>
      <c r="B3" s="38"/>
      <c r="C3" s="38"/>
      <c r="D3" s="38"/>
      <c r="E3" s="155"/>
      <c r="F3" s="339" t="s">
        <v>139</v>
      </c>
      <c r="G3" s="340"/>
      <c r="H3" s="340"/>
      <c r="I3" s="340"/>
      <c r="J3" s="340"/>
      <c r="K3" s="340"/>
      <c r="L3" s="340"/>
      <c r="M3" s="340"/>
      <c r="N3" s="340"/>
      <c r="O3" s="340"/>
      <c r="P3" s="340"/>
      <c r="Q3" s="333" t="s">
        <v>162</v>
      </c>
      <c r="R3" s="332"/>
      <c r="S3" s="184"/>
      <c r="T3" s="152"/>
    </row>
    <row r="4" spans="1:22" ht="15" customHeight="1" x14ac:dyDescent="0.25">
      <c r="A4" s="38"/>
      <c r="B4" s="38"/>
      <c r="C4" s="38"/>
      <c r="D4" s="38"/>
      <c r="E4" s="38"/>
      <c r="F4" s="191"/>
      <c r="G4" s="182"/>
      <c r="H4" s="182"/>
      <c r="I4" s="182"/>
      <c r="J4" s="182"/>
      <c r="K4" s="182"/>
      <c r="L4" s="182"/>
      <c r="M4" s="182"/>
      <c r="N4" s="182"/>
      <c r="O4" s="182"/>
      <c r="P4" s="183"/>
      <c r="Q4" s="155"/>
      <c r="R4" s="182"/>
      <c r="S4" s="56"/>
      <c r="T4" s="152"/>
    </row>
    <row r="5" spans="1:22" ht="15.75" customHeight="1" x14ac:dyDescent="0.25">
      <c r="A5" s="38"/>
      <c r="B5" s="38"/>
      <c r="C5" s="155"/>
      <c r="D5" s="38"/>
      <c r="E5" s="38"/>
      <c r="F5" s="184"/>
      <c r="G5" s="155"/>
      <c r="H5" s="155"/>
      <c r="I5" s="155"/>
      <c r="J5" s="155"/>
      <c r="K5" s="155"/>
      <c r="L5" s="155"/>
      <c r="M5" s="155"/>
      <c r="N5" s="155"/>
      <c r="O5" s="155"/>
      <c r="P5" s="155"/>
      <c r="Q5" s="155"/>
      <c r="R5" s="155"/>
      <c r="S5" s="155"/>
      <c r="T5" s="152"/>
    </row>
    <row r="6" spans="1:22" ht="60.75" customHeight="1" x14ac:dyDescent="0.25">
      <c r="A6" s="315" t="s">
        <v>138</v>
      </c>
      <c r="B6" s="315"/>
      <c r="C6" s="316"/>
      <c r="D6" s="317" t="str">
        <f>Plantilla!K11</f>
        <v>MARZO 2021</v>
      </c>
      <c r="E6" s="318"/>
      <c r="F6" s="331"/>
      <c r="G6" s="332"/>
      <c r="H6" s="332"/>
      <c r="I6" s="332"/>
      <c r="J6" s="332"/>
      <c r="K6" s="332"/>
      <c r="L6" s="332"/>
      <c r="M6" s="332"/>
      <c r="N6" s="332"/>
      <c r="O6" s="332"/>
      <c r="P6" s="332"/>
      <c r="Q6" s="143"/>
      <c r="R6" s="143"/>
      <c r="S6" s="332"/>
      <c r="T6" s="334"/>
    </row>
    <row r="7" spans="1:22" s="40" customFormat="1" ht="29.25" customHeight="1" x14ac:dyDescent="0.25">
      <c r="A7" s="319" t="s">
        <v>140</v>
      </c>
      <c r="B7" s="319" t="s">
        <v>141</v>
      </c>
      <c r="C7" s="320" t="s">
        <v>142</v>
      </c>
      <c r="D7" s="321" t="s">
        <v>143</v>
      </c>
      <c r="E7" s="323" t="s">
        <v>65</v>
      </c>
      <c r="F7" s="321" t="s">
        <v>0</v>
      </c>
      <c r="G7" s="329" t="s">
        <v>3</v>
      </c>
      <c r="H7" s="327" t="s">
        <v>4</v>
      </c>
      <c r="I7" s="329" t="s">
        <v>32</v>
      </c>
      <c r="J7" s="327" t="s">
        <v>33</v>
      </c>
      <c r="K7" s="335" t="s">
        <v>34</v>
      </c>
      <c r="L7" s="327" t="s">
        <v>35</v>
      </c>
      <c r="M7" s="335" t="s">
        <v>36</v>
      </c>
      <c r="N7" s="327" t="s">
        <v>5</v>
      </c>
      <c r="O7" s="341" t="s">
        <v>231</v>
      </c>
      <c r="P7" s="338" t="s">
        <v>144</v>
      </c>
      <c r="Q7" s="329"/>
      <c r="R7" s="329"/>
      <c r="S7" s="335"/>
      <c r="T7" s="325" t="s">
        <v>45</v>
      </c>
    </row>
    <row r="8" spans="1:22" s="40" customFormat="1" ht="78.75" customHeight="1" x14ac:dyDescent="0.25">
      <c r="A8" s="319"/>
      <c r="B8" s="319"/>
      <c r="C8" s="320"/>
      <c r="D8" s="322"/>
      <c r="E8" s="324"/>
      <c r="F8" s="337"/>
      <c r="G8" s="330"/>
      <c r="H8" s="328"/>
      <c r="I8" s="330"/>
      <c r="J8" s="328"/>
      <c r="K8" s="336"/>
      <c r="L8" s="328"/>
      <c r="M8" s="336"/>
      <c r="N8" s="328"/>
      <c r="O8" s="330"/>
      <c r="P8" s="154" t="s">
        <v>145</v>
      </c>
      <c r="Q8" s="153" t="s">
        <v>146</v>
      </c>
      <c r="R8" s="154" t="s">
        <v>147</v>
      </c>
      <c r="S8" s="153" t="s">
        <v>148</v>
      </c>
      <c r="T8" s="326"/>
    </row>
    <row r="9" spans="1:22" ht="36" customHeight="1" x14ac:dyDescent="0.25">
      <c r="A9" s="169">
        <v>1</v>
      </c>
      <c r="B9" s="142">
        <v>72278279</v>
      </c>
      <c r="C9" s="175" t="str">
        <f>IF(B9="","",VLOOKUP(B9,'BD Personal'!$A$6:$R$56,3,FALSE))&amp;" "&amp;IF(B9="","",VLOOKUP(B9,'BD Personal'!$A$6:$R$56,4,FALSE))</f>
        <v>Mauricio Atencia Atencio</v>
      </c>
      <c r="D9" s="175">
        <f>IF(B9="","",VLOOKUP(B9,'BD Personal'!$A$6:$R$56,17,FALSE))</f>
        <v>34</v>
      </c>
      <c r="E9" s="176">
        <f>IF(B9="","",VLOOKUP(B9,'BD Personal'!$A$6:$R$56,18,FALSE))</f>
        <v>1</v>
      </c>
      <c r="F9" s="157" t="str">
        <f>IF(B9="","",VLOOKUP(B9,'BD Personal'!$A$6:$R$56,11,FALSE))</f>
        <v>Coordinador Local</v>
      </c>
      <c r="G9" s="124">
        <f ca="1">IF(B9="","",INDIRECT("'"&amp;VLOOKUP(B9,'BD Personal'!$A$6:$R$56,4,FALSE)&amp;"'!H56"))</f>
        <v>0</v>
      </c>
      <c r="H9" s="162">
        <f ca="1">IF(B9="","",INDIRECT("'"&amp;VLOOKUP(B9,'BD Personal'!$A$6:$R$56,4,FALSE)&amp;"'!I56"))</f>
        <v>0</v>
      </c>
      <c r="I9" s="124">
        <f ca="1">IF(B9="","",INDIRECT("'"&amp;VLOOKUP(B9,'BD Personal'!$A$6:$R$56,4,FALSE)&amp;"'!J56"))</f>
        <v>0</v>
      </c>
      <c r="J9" s="162">
        <f ca="1">IF(B9="","",INDIRECT("'"&amp;VLOOKUP(B9,'BD Personal'!$A$6:$R$56,4,FALSE)&amp;"'!K56"))</f>
        <v>0</v>
      </c>
      <c r="K9" s="125">
        <f ca="1">IF(B9="","",INDIRECT("'"&amp;VLOOKUP(B9,'BD Personal'!$A$6:$R$56,4,FALSE)&amp;"'!L56"))</f>
        <v>0</v>
      </c>
      <c r="L9" s="137">
        <f ca="1">IF(B9="","",INDIRECT("'"&amp;VLOOKUP(B9,'BD Personal'!$A$6:$R$56,4,FALSE)&amp;"'!M56"))</f>
        <v>0</v>
      </c>
      <c r="M9" s="124">
        <f ca="1">IF(B9="","",INDIRECT("'"&amp;VLOOKUP(B9,'BD Personal'!$A$6:$R$56,4,FALSE)&amp;"'!N56"))</f>
        <v>0</v>
      </c>
      <c r="N9" s="162">
        <f ca="1">IF(B9="","",INDIRECT("'"&amp;VLOOKUP(B9,'BD Personal'!$A$6:$R$56,4,FALSE)&amp;"'!O56"))</f>
        <v>0</v>
      </c>
      <c r="O9" s="187">
        <f ca="1">IF(B9="","",INDIRECT("'"&amp;VLOOKUP(B9,'BD Personal'!$A$6:$R$56,4,FALSE)&amp;"'!F69"))</f>
        <v>0</v>
      </c>
      <c r="P9" s="135"/>
      <c r="Q9" s="149"/>
      <c r="R9" s="149"/>
      <c r="S9" s="136"/>
      <c r="T9" s="123">
        <f ca="1">IF(B9="","",INDIRECT("'"&amp;VLOOKUP(B9,'BD Personal'!$A$6:$R$56,4,FALSE)&amp;"'!H60"))</f>
        <v>0</v>
      </c>
      <c r="U9" s="41"/>
      <c r="V9" s="41"/>
    </row>
    <row r="10" spans="1:22" ht="36" customHeight="1" x14ac:dyDescent="0.25">
      <c r="A10" s="126">
        <v>2</v>
      </c>
      <c r="B10" s="133">
        <v>79937350</v>
      </c>
      <c r="C10" s="156" t="str">
        <f>IF(B10="","",VLOOKUP(B10,'BD Personal'!$A$6:$R$83,3,FALSE))&amp;" "&amp;IF(B10="","",VLOOKUP(B10,'BD Personal'!$A$6:$R$83,4,FALSE))</f>
        <v>Jaime Andres Hernandez</v>
      </c>
      <c r="D10" s="156">
        <f>IF(B10="","",VLOOKUP(B10,'BD Personal'!$A$6:$R$83,17,FALSE))</f>
        <v>34</v>
      </c>
      <c r="E10" s="119">
        <f>IF(B10="","",VLOOKUP(B10,'BD Personal'!$A$6:$R$56,18,FALSE))</f>
        <v>1</v>
      </c>
      <c r="F10" s="156" t="str">
        <f>IF(B10="","",VLOOKUP(B10,'BD Personal'!$A$6:$R$56,11,FALSE))</f>
        <v>Ing. Inspeccion de Hidrocarburos</v>
      </c>
      <c r="G10" s="120">
        <f ca="1">IF(B10="","",INDIRECT("'"&amp;VLOOKUP(B10,'BD Personal'!$A$6:$R$83,4,FALSE)&amp;"'!H56"))</f>
        <v>11</v>
      </c>
      <c r="H10" s="163">
        <f ca="1">IF(B10="","",INDIRECT("'"&amp;VLOOKUP(B10,'BD Personal'!$A$6:$R$83,4,FALSE)&amp;"'!I56"))</f>
        <v>0</v>
      </c>
      <c r="I10" s="120">
        <f ca="1">IF(B10="","",INDIRECT("'"&amp;VLOOKUP(B10,'BD Personal'!$A$6:$R$83,4,FALSE)&amp;"'!J56"))</f>
        <v>0</v>
      </c>
      <c r="J10" s="163">
        <f ca="1">IF(B10="","",INDIRECT("'"&amp;VLOOKUP(B10,'BD Personal'!$A$6:$R$83,4,FALSE)&amp;"'!K56"))</f>
        <v>0</v>
      </c>
      <c r="K10" s="123">
        <f ca="1">IF(B10="","",INDIRECT("'"&amp;VLOOKUP(B10,'BD Personal'!$A$6:$R$83,4,FALSE)&amp;"'!L56"))</f>
        <v>3</v>
      </c>
      <c r="L10" s="163">
        <f ca="1">IF(B10="","",INDIRECT("'"&amp;VLOOKUP(B10,'BD Personal'!$A$6:$R$83,4,FALSE)&amp;"'!M56"))</f>
        <v>11</v>
      </c>
      <c r="M10" s="124">
        <f ca="1">IF(B10="","",INDIRECT("'"&amp;VLOOKUP(B10,'BD Personal'!$A$6:$R$83,4,FALSE)&amp;"'!N56"))</f>
        <v>5</v>
      </c>
      <c r="N10" s="162">
        <f ca="1">IF(B10="","",INDIRECT("'"&amp;VLOOKUP(B10,'BD Personal'!$A$6:$R$83,4,FALSE)&amp;"'!O56"))</f>
        <v>1</v>
      </c>
      <c r="O10" s="174">
        <f ca="1">IF(B10="","",INDIRECT("'"&amp;VLOOKUP(B10,'BD Personal'!$A$6:$R$56,4,FALSE)&amp;"'!F69"))</f>
        <v>643360.89166666672</v>
      </c>
      <c r="P10" s="135"/>
      <c r="Q10" s="149"/>
      <c r="R10" s="136"/>
      <c r="S10" s="136"/>
      <c r="T10" s="146" t="str">
        <f ca="1">IF(B10="","",INDIRECT("'"&amp;VLOOKUP(B10,'BD Personal'!$A$6:$R$83,4,FALSE)&amp;"'!H60"))</f>
        <v>El Sr. Hernandez genero horas extras por contingencia Covid 19, se le reconoce compensado por cumpleaños.</v>
      </c>
      <c r="U10" s="41"/>
      <c r="V10" s="41"/>
    </row>
    <row r="11" spans="1:22" ht="36" customHeight="1" x14ac:dyDescent="0.25">
      <c r="A11" s="169">
        <v>3</v>
      </c>
      <c r="B11" s="142">
        <v>73167164</v>
      </c>
      <c r="C11" s="175" t="str">
        <f>IF(B11="","",VLOOKUP(B11,'BD Personal'!$A$6:$R$83,3,FALSE))&amp;" "&amp;IF(B11="","",VLOOKUP(B11,'BD Personal'!$A$6:$R$83,4,FALSE))</f>
        <v>William Enrique Echeverria Galezo</v>
      </c>
      <c r="D11" s="175">
        <f>IF(B11="","",VLOOKUP(B11,'BD Personal'!$A$6:$R$56,17,FALSE))</f>
        <v>34</v>
      </c>
      <c r="E11" s="175">
        <f>IF(B11="","",VLOOKUP(B11,'BD Personal'!$A$6:$R$56,18,FALSE))</f>
        <v>1</v>
      </c>
      <c r="F11" s="175" t="str">
        <f>IF(B11="","",VLOOKUP(B11,'BD Personal'!$A$6:$R$56,11,FALSE))</f>
        <v>Inspector</v>
      </c>
      <c r="G11" s="138">
        <f ca="1">IF(B11="","",INDIRECT("'"&amp;VLOOKUP(B11,'BD Personal'!$A$6:$R$56,4,FALSE)&amp;"'!H56"))</f>
        <v>34</v>
      </c>
      <c r="H11" s="137">
        <f ca="1">IF(B11="","",INDIRECT("'"&amp;VLOOKUP(B11,'BD Personal'!$A$6:$R$56,4,FALSE)&amp;"'!I56"))</f>
        <v>27</v>
      </c>
      <c r="I11" s="138">
        <f ca="1">IF(B11="","",INDIRECT("'"&amp;VLOOKUP(B11,'BD Personal'!$A$6:$R$56,4,FALSE)&amp;"'!J56"))</f>
        <v>8</v>
      </c>
      <c r="J11" s="137">
        <f ca="1">IF(B11="","",INDIRECT("'"&amp;VLOOKUP(B11,'BD Personal'!$A$6:$R$56,4,FALSE)&amp;"'!K56"))</f>
        <v>8</v>
      </c>
      <c r="K11" s="146">
        <f ca="1">IF(B11="","",INDIRECT("'"&amp;VLOOKUP(B11,'BD Personal'!$A$6:$R$56,4,FALSE)&amp;"'!L56"))</f>
        <v>72</v>
      </c>
      <c r="L11" s="137">
        <f ca="1">IF(B11="","",INDIRECT("'"&amp;VLOOKUP(B11,'BD Personal'!$A$6:$R$56,4,FALSE)&amp;"'!M56"))</f>
        <v>14</v>
      </c>
      <c r="M11" s="129">
        <f ca="1">IF(B11="","",INDIRECT("'"&amp;VLOOKUP(B11,'BD Personal'!$A$6:$R$56,4,FALSE)&amp;"'!N56"))</f>
        <v>8</v>
      </c>
      <c r="N11" s="161">
        <f ca="1">IF(B11="","",INDIRECT("'"&amp;VLOOKUP(B11,'BD Personal'!$A$6:$R$56,4,FALSE)&amp;"'!O56"))</f>
        <v>0</v>
      </c>
      <c r="O11" s="174">
        <f ca="1">IF(B11="","",INDIRECT("'"&amp;VLOOKUP(B11,'BD Personal'!$A$6:$R$56,4,FALSE)&amp;"'!F69"))</f>
        <v>2353684.7083333335</v>
      </c>
      <c r="P11" s="150"/>
      <c r="Q11" s="148"/>
      <c r="R11" s="145"/>
      <c r="S11" s="145"/>
      <c r="T11" s="130" t="str">
        <f ca="1">IF(B11="","",INDIRECT("'"&amp;VLOOKUP(B11,'BD Personal'!$A$6:$R$56,4,FALSE)&amp;"'!H60"))</f>
        <v>El Sr. Echeverria genero horas extras por Contingencia Covid 19.</v>
      </c>
      <c r="U11" s="41"/>
      <c r="V11" s="41"/>
    </row>
    <row r="12" spans="1:22" ht="36" customHeight="1" x14ac:dyDescent="0.25">
      <c r="A12" s="169">
        <v>4</v>
      </c>
      <c r="B12" s="142">
        <v>73103591</v>
      </c>
      <c r="C12" s="175" t="str">
        <f>IF(B12="","",VLOOKUP(B12,'BD Personal'!$A$6:$R$83,3,FALSE))&amp;" "&amp;IF(B12="","",VLOOKUP(B12,'BD Personal'!$A$6:$R$83,4,FALSE))</f>
        <v>Daniel Jose Rivero Perez</v>
      </c>
      <c r="D12" s="175">
        <f>IF(B12="","",VLOOKUP(B12,'BD Personal'!$A$6:$R$56,17,FALSE))</f>
        <v>34</v>
      </c>
      <c r="E12" s="175">
        <f>IF(B12="","",VLOOKUP(B12,'BD Personal'!$A$6:$R$56,18,FALSE))</f>
        <v>1</v>
      </c>
      <c r="F12" s="175" t="str">
        <f>IF(B12="","",VLOOKUP(B12,'BD Personal'!$A$6:$R$56,11,FALSE))</f>
        <v>Inspector Analista</v>
      </c>
      <c r="G12" s="138">
        <f ca="1">IF(B12="","",INDIRECT("'"&amp;VLOOKUP(B12,'BD Personal'!$A$6:$R$56,4,FALSE)&amp;"'!H56"))</f>
        <v>3</v>
      </c>
      <c r="H12" s="137">
        <f ca="1">IF(B12="","",INDIRECT("'"&amp;VLOOKUP(B12,'BD Personal'!$A$6:$R$56,4,FALSE)&amp;"'!I56"))</f>
        <v>8</v>
      </c>
      <c r="I12" s="138">
        <f ca="1">IF(B12="","",INDIRECT("'"&amp;VLOOKUP(B12,'BD Personal'!$A$6:$R$56,4,FALSE)&amp;"'!J56"))</f>
        <v>0</v>
      </c>
      <c r="J12" s="137">
        <f ca="1">IF(B12="","",INDIRECT("'"&amp;VLOOKUP(B12,'BD Personal'!$A$6:$R$56,4,FALSE)&amp;"'!K56"))</f>
        <v>0</v>
      </c>
      <c r="K12" s="146">
        <f ca="1">IF(B12="","",INDIRECT("'"&amp;VLOOKUP(B12,'BD Personal'!$A$6:$R$56,4,FALSE)&amp;"'!L56"))</f>
        <v>48</v>
      </c>
      <c r="L12" s="146">
        <f ca="1">IF(B12="","",INDIRECT("'"&amp;VLOOKUP(B12,'BD Personal'!$A$6:$R$56,4,FALSE)&amp;"'!M56"))</f>
        <v>3</v>
      </c>
      <c r="M12" s="173">
        <f ca="1">IF(B12="","",INDIRECT("'"&amp;VLOOKUP(B12,'BD Personal'!$A$6:$R$56,4,FALSE)&amp;"'!N56"))</f>
        <v>8</v>
      </c>
      <c r="N12" s="137">
        <f ca="1">IF(B12="","",INDIRECT("'"&amp;VLOOKUP(B12,'BD Personal'!$A$6:$R$56,4,FALSE)&amp;"'!O56"))</f>
        <v>0</v>
      </c>
      <c r="O12" s="186">
        <f ca="1">IF(B12="","",INDIRECT("'"&amp;VLOOKUP(B12,'BD Personal'!$A$6:$R$56,4,FALSE)&amp;"'!F69"))</f>
        <v>692944.3666666667</v>
      </c>
      <c r="P12" s="145"/>
      <c r="Q12" s="145"/>
      <c r="R12" s="136"/>
      <c r="S12" s="136"/>
      <c r="T12" s="137" t="str">
        <f ca="1">IF(B12="","",INDIRECT("'"&amp;VLOOKUP(B12,'BD Personal'!$A$6:$R$56,4,FALSE)&amp;"'!H60"))</f>
        <v>El Sr. Rivero genero horas extras por contingencia Covid 19</v>
      </c>
      <c r="U12" s="41"/>
      <c r="V12" s="41"/>
    </row>
    <row r="13" spans="1:22" ht="36" customHeight="1" x14ac:dyDescent="0.25">
      <c r="A13" s="126">
        <v>5</v>
      </c>
      <c r="B13" s="118">
        <v>92260904</v>
      </c>
      <c r="C13" s="156" t="str">
        <f>IF(B13="","",VLOOKUP(B13,'BD Personal'!$A$6:$R$83,3,FALSE))&amp;" "&amp;IF(B13="","",VLOOKUP(B13,'BD Personal'!$A$6:$R$83,4,FALSE))</f>
        <v>Jorge Mario De La Ossa</v>
      </c>
      <c r="D13" s="156">
        <f>IF(B13="","",VLOOKUP(B13,'BD Personal'!$A$6:$R$56,17,FALSE))</f>
        <v>34</v>
      </c>
      <c r="E13" s="156">
        <f>IF(B13="","",VLOOKUP(B13,'BD Personal'!$A$6:$R$56,18,FALSE))</f>
        <v>1</v>
      </c>
      <c r="F13" s="156" t="str">
        <f>IF(B13="","",VLOOKUP(B13,'BD Personal'!$A$6:$R$56,11,FALSE))</f>
        <v>Auxiliar de Inspeccion</v>
      </c>
      <c r="G13" s="120">
        <f ca="1">IF(B13="","",INDIRECT("'"&amp;VLOOKUP(B13,'BD Personal'!$A$6:$R$56,4,FALSE)&amp;"'!H56"))</f>
        <v>3</v>
      </c>
      <c r="H13" s="163">
        <f ca="1">IF(B13="","",INDIRECT("'"&amp;VLOOKUP(B13,'BD Personal'!$A$6:$R$56,4,FALSE)&amp;"'!I56"))</f>
        <v>8</v>
      </c>
      <c r="I13" s="120">
        <f ca="1">IF(B13="","",INDIRECT("'"&amp;VLOOKUP(B13,'BD Personal'!$A$6:$R$56,4,FALSE)&amp;"'!J56"))</f>
        <v>0</v>
      </c>
      <c r="J13" s="162">
        <f ca="1">IF(B13="","",INDIRECT("'"&amp;VLOOKUP(B13,'BD Personal'!$A$6:$R$56,4,FALSE)&amp;"'!K56"))</f>
        <v>0</v>
      </c>
      <c r="K13" s="130">
        <f ca="1">IF(B13="","",INDIRECT("'"&amp;VLOOKUP(B13,'BD Personal'!$A$6:$R$56,4,FALSE)&amp;"'!L56"))</f>
        <v>51</v>
      </c>
      <c r="L13" s="137">
        <f ca="1">IF(B13="","",INDIRECT("'"&amp;VLOOKUP(B13,'BD Personal'!$A$6:$R$56,4,FALSE)&amp;"'!M56"))</f>
        <v>3</v>
      </c>
      <c r="M13" s="120">
        <f ca="1">IF(B13="","",INDIRECT("'"&amp;VLOOKUP(B13,'BD Personal'!$A$6:$R$56,4,FALSE)&amp;"'!N56"))</f>
        <v>13</v>
      </c>
      <c r="N13" s="163">
        <f ca="1">IF(B13="","",INDIRECT("'"&amp;VLOOKUP(B13,'BD Personal'!$A$6:$R$56,4,FALSE)&amp;"'!O56"))</f>
        <v>0</v>
      </c>
      <c r="O13" s="121">
        <f ca="1">IF(B13="","",INDIRECT("'"&amp;VLOOKUP(B13,'BD Personal'!$A$6:$R$56,4,FALSE)&amp;"'!F69"))</f>
        <v>664388.95479166671</v>
      </c>
      <c r="P13" s="133"/>
      <c r="Q13" s="147"/>
      <c r="R13" s="134"/>
      <c r="S13" s="134"/>
      <c r="T13" s="137" t="str">
        <f ca="1">IF(B13="","",INDIRECT("'"&amp;VLOOKUP(B13,'BD Personal'!$A$6:$R$56,4,FALSE)&amp;"'!H60"))</f>
        <v>El Sr. De la Ossa genero horas extras por contingencia Covid 19</v>
      </c>
      <c r="U13" s="41"/>
      <c r="V13" s="41"/>
    </row>
    <row r="14" spans="1:22" ht="36" customHeight="1" x14ac:dyDescent="0.25">
      <c r="A14" s="169">
        <v>6</v>
      </c>
      <c r="B14" s="140">
        <v>1121849906</v>
      </c>
      <c r="C14" s="175" t="str">
        <f>IF(B14="","",VLOOKUP(B14,'BD Personal'!$A$6:$R$83,3,FALSE))&amp;" "&amp;IF(B14="","",VLOOKUP(B14,'BD Personal'!$A$6:$R$83,4,FALSE))</f>
        <v>Jose Alexander Salinas Cabrera</v>
      </c>
      <c r="D14" s="175">
        <f>IF(B14="","",VLOOKUP(B14,'BD Personal'!$A$6:$R$56,17,FALSE))</f>
        <v>34</v>
      </c>
      <c r="E14" s="175">
        <f>IF(B14="","",VLOOKUP(B14,'BD Personal'!$A$6:$R$56,18,FALSE))</f>
        <v>1</v>
      </c>
      <c r="F14" s="175" t="str">
        <f>IF(B14="","",VLOOKUP(B14,'BD Personal'!$A$6:$R$56,11,FALSE))</f>
        <v>Auxiliar de Inspeccion</v>
      </c>
      <c r="G14" s="138">
        <f ca="1">IF(B14="","",INDIRECT("'"&amp;VLOOKUP(B14,'BD Personal'!$A$6:$R$56,4,FALSE)&amp;"'!H56"))</f>
        <v>11</v>
      </c>
      <c r="H14" s="137">
        <f ca="1">IF(B14="","",INDIRECT("'"&amp;VLOOKUP(B14,'BD Personal'!$A$6:$R$56,4,FALSE)&amp;"'!I56"))</f>
        <v>0</v>
      </c>
      <c r="I14" s="138">
        <f ca="1">IF(B14="","",INDIRECT("'"&amp;VLOOKUP(B14,'BD Personal'!$A$6:$R$56,4,FALSE)&amp;"'!J56"))</f>
        <v>0</v>
      </c>
      <c r="J14" s="173">
        <f ca="1">IF(B14="","",INDIRECT("'"&amp;VLOOKUP(B14,'BD Personal'!$A$6:$R$56,4,FALSE)&amp;"'!K56"))</f>
        <v>0</v>
      </c>
      <c r="K14" s="137">
        <f ca="1">IF(B14="","",INDIRECT("'"&amp;VLOOKUP(B14,'BD Personal'!$A$6:$R$56,4,FALSE)&amp;"'!L56"))</f>
        <v>0</v>
      </c>
      <c r="L14" s="137">
        <f ca="1">IF(B14="","",INDIRECT("'"&amp;VLOOKUP(B14,'BD Personal'!$A$6:$R$56,4,FALSE)&amp;"'!M56"))</f>
        <v>11</v>
      </c>
      <c r="M14" s="138">
        <f ca="1">IF(B14="","",INDIRECT("'"&amp;VLOOKUP(B14,'BD Personal'!$A$6:$R$56,4,FALSE)&amp;"'!N56"))</f>
        <v>0</v>
      </c>
      <c r="N14" s="137">
        <f ca="1">IF(B14="","",INDIRECT("'"&amp;VLOOKUP(B14,'BD Personal'!$A$6:$R$56,4,FALSE)&amp;"'!O56"))</f>
        <v>0</v>
      </c>
      <c r="O14" s="186">
        <f ca="1">IF(B14="","",INDIRECT("'"&amp;VLOOKUP(B14,'BD Personal'!$A$6:$R$56,4,FALSE)&amp;"'!F69"))</f>
        <v>321714.38750000001</v>
      </c>
      <c r="P14" s="148"/>
      <c r="Q14" s="148"/>
      <c r="R14" s="148"/>
      <c r="S14" s="151"/>
      <c r="T14" s="163" t="str">
        <f ca="1">IF(B14="","",INDIRECT("'"&amp;VLOOKUP(B14,'BD Personal'!$A$6:$R$56,4,FALSE)&amp;"'!H60"))</f>
        <v>El Sr. Salinas genero horas extras por contingencia Covid 19</v>
      </c>
      <c r="U14" s="41"/>
      <c r="V14" s="41"/>
    </row>
    <row r="15" spans="1:22" ht="36" customHeight="1" x14ac:dyDescent="0.25">
      <c r="A15" s="169">
        <v>7</v>
      </c>
      <c r="B15" s="140">
        <v>1124820372</v>
      </c>
      <c r="C15" s="175" t="str">
        <f>IF(B15="","",VLOOKUP(B15,'BD Personal'!$A$6:$R$83,3,FALSE))&amp;" "&amp;IF(B15="","",VLOOKUP(B15,'BD Personal'!$A$6:$R$83,4,FALSE))</f>
        <v>Jhon Smith Cubides Plaza</v>
      </c>
      <c r="D15" s="175">
        <f>IF(B15="","",VLOOKUP(B15,'BD Personal'!$A$6:$R$56,17,FALSE))</f>
        <v>34</v>
      </c>
      <c r="E15" s="175">
        <f>IF(B15="","",VLOOKUP(B15,'BD Personal'!$A$6:$R$56,18,FALSE))</f>
        <v>1</v>
      </c>
      <c r="F15" s="175" t="str">
        <f>IF(B15="","",VLOOKUP(B15,'BD Personal'!$A$6:$R$56,11,FALSE))</f>
        <v>Auxiliar de Inspeccion</v>
      </c>
      <c r="G15" s="138">
        <f ca="1">IF(B15="","",INDIRECT("'"&amp;VLOOKUP(B15,'BD Personal'!$A$6:$R$56,4,FALSE)&amp;"'!H56"))</f>
        <v>47</v>
      </c>
      <c r="H15" s="137">
        <f ca="1">IF(B15="","",INDIRECT("'"&amp;VLOOKUP(B15,'BD Personal'!$A$6:$R$56,4,FALSE)&amp;"'!I56"))</f>
        <v>8</v>
      </c>
      <c r="I15" s="138">
        <f ca="1">IF(B15="","",INDIRECT("'"&amp;VLOOKUP(B15,'BD Personal'!$A$6:$R$56,4,FALSE)&amp;"'!J56"))</f>
        <v>22</v>
      </c>
      <c r="J15" s="173">
        <f ca="1">IF(B15="","",INDIRECT("'"&amp;VLOOKUP(B15,'BD Personal'!$A$6:$R$56,4,FALSE)&amp;"'!K56"))</f>
        <v>0</v>
      </c>
      <c r="K15" s="137">
        <f ca="1">IF(B15="","",INDIRECT("'"&amp;VLOOKUP(B15,'BD Personal'!$A$6:$R$56,4,FALSE)&amp;"'!L56"))</f>
        <v>40</v>
      </c>
      <c r="L15" s="138">
        <f ca="1">IF(B15="","",INDIRECT("'"&amp;VLOOKUP(B15,'BD Personal'!$A$6:$R$56,4,FALSE)&amp;"'!M56"))</f>
        <v>14</v>
      </c>
      <c r="M15" s="137">
        <f ca="1">IF(B15="","",INDIRECT("'"&amp;VLOOKUP(B15,'BD Personal'!$A$6:$R$56,4,FALSE)&amp;"'!N56"))</f>
        <v>8</v>
      </c>
      <c r="N15" s="137">
        <f ca="1">IF(B15="","",INDIRECT("'"&amp;VLOOKUP(B15,'BD Personal'!$A$6:$R$56,4,FALSE)&amp;"'!O56"))</f>
        <v>0</v>
      </c>
      <c r="O15" s="192">
        <f ca="1">IF(B15="","",INDIRECT("'"&amp;VLOOKUP(B15,'BD Personal'!$A$6:$R$56,4,FALSE)&amp;"'!F69"))</f>
        <v>1677301.8293750002</v>
      </c>
      <c r="P15" s="142"/>
      <c r="Q15" s="145"/>
      <c r="R15" s="145"/>
      <c r="S15" s="141"/>
      <c r="T15" s="137" t="str">
        <f ca="1">IF(B15="","",INDIRECT("'"&amp;VLOOKUP(B15,'BD Personal'!$A$6:$R$56,4,FALSE)&amp;"'!H60"))</f>
        <v>El Sr. Cubides genero horas extras por contingencia Covid 19, Disfruto vacaciones hasta el 1 de marzo de 2021.</v>
      </c>
      <c r="U15" s="41"/>
      <c r="V15" s="41"/>
    </row>
    <row r="16" spans="1:22" ht="36" customHeight="1" x14ac:dyDescent="0.25">
      <c r="A16" s="126">
        <v>8</v>
      </c>
      <c r="B16" s="122">
        <v>73158607</v>
      </c>
      <c r="C16" s="158" t="str">
        <f>IF(B16="","",VLOOKUP(B16,'BD Personal'!$A$6:$R$83,3,FALSE))&amp;" "&amp;IF(B16="","",VLOOKUP(B16,'BD Personal'!$A$6:$R$83,4,FALSE))</f>
        <v>Juan Carlos San Julian</v>
      </c>
      <c r="D16" s="158">
        <f>IF(B16="","",VLOOKUP(B16,'BD Personal'!$A$6:$R$56,17,FALSE))</f>
        <v>34</v>
      </c>
      <c r="E16" s="158">
        <f>IF(B16="","",VLOOKUP(B16,'BD Personal'!$A$6:$R$56,18,FALSE))</f>
        <v>1</v>
      </c>
      <c r="F16" s="158" t="str">
        <f>IF(B16="","",VLOOKUP(B16,'BD Personal'!$A$6:$R$56,11,FALSE))</f>
        <v>Auxiliar de Inspección</v>
      </c>
      <c r="G16" s="120">
        <f ca="1">IF(B16="","",INDIRECT("'"&amp;VLOOKUP(B16,'BD Personal'!$A$6:$R$56,4,FALSE)&amp;"'!H56"))</f>
        <v>26</v>
      </c>
      <c r="H16" s="163">
        <f ca="1">IF(B16="","",INDIRECT("'"&amp;VLOOKUP(B16,'BD Personal'!$A$6:$R$56,4,FALSE)&amp;"'!I56"))</f>
        <v>35</v>
      </c>
      <c r="I16" s="120">
        <f ca="1">IF(B16="","",INDIRECT("'"&amp;VLOOKUP(B16,'BD Personal'!$A$6:$R$56,4,FALSE)&amp;"'!J56"))</f>
        <v>8</v>
      </c>
      <c r="J16" s="165">
        <f ca="1">IF(B16="","",INDIRECT("'"&amp;VLOOKUP(B16,'BD Personal'!$A$6:$R$56,4,FALSE)&amp;"'!K56"))</f>
        <v>8</v>
      </c>
      <c r="K16" s="163">
        <f ca="1">IF(B16="","",INDIRECT("'"&amp;VLOOKUP(B16,'BD Personal'!$A$6:$R$56,4,FALSE)&amp;"'!L56"))</f>
        <v>8</v>
      </c>
      <c r="L16" s="120">
        <f ca="1">IF(B16="","",INDIRECT("'"&amp;VLOOKUP(B16,'BD Personal'!$A$6:$R$56,4,FALSE)&amp;"'!M56"))</f>
        <v>22</v>
      </c>
      <c r="M16" s="163">
        <f ca="1">IF(B16="","",INDIRECT("'"&amp;VLOOKUP(B16,'BD Personal'!$A$6:$R$56,4,FALSE)&amp;"'!N56"))</f>
        <v>0</v>
      </c>
      <c r="N16" s="123">
        <f ca="1">IF(B16="","",INDIRECT("'"&amp;VLOOKUP(B16,'BD Personal'!$A$6:$R$56,4,FALSE)&amp;"'!O56"))</f>
        <v>0</v>
      </c>
      <c r="O16" s="121">
        <f ca="1">IF(B16="","",INDIRECT("'"&amp;VLOOKUP(B16,'BD Personal'!$A$6:$R$56,4,FALSE)&amp;"'!F69"))</f>
        <v>1667552.9085416668</v>
      </c>
      <c r="P16" s="135"/>
      <c r="Q16" s="149"/>
      <c r="R16" s="149"/>
      <c r="S16" s="145"/>
      <c r="T16" s="137" t="str">
        <f ca="1">IF(B16="","",INDIRECT("'"&amp;VLOOKUP(B16,'BD Personal'!$A$6:$R$56,4,FALSE)&amp;"'!H60"))</f>
        <v>El Sr. San Julian genero horas extras por contingencia Covid 19</v>
      </c>
      <c r="U16" s="41"/>
      <c r="V16" s="41"/>
    </row>
    <row r="17" spans="1:22" ht="36" customHeight="1" x14ac:dyDescent="0.25">
      <c r="A17" s="169">
        <v>9</v>
      </c>
      <c r="B17" s="170">
        <v>14139039</v>
      </c>
      <c r="C17" s="171" t="str">
        <f>IF(B17="","",VLOOKUP(B17,'BD Personal'!$A$6:$R$83,3,FALSE))&amp;" "&amp;IF(B17="","",VLOOKUP(B17,'BD Personal'!$A$6:$R$83,4,FALSE))</f>
        <v>Angel Antonio Hurtado Martinez</v>
      </c>
      <c r="D17" s="171">
        <f>IF(B17="","",VLOOKUP(B17,'BD Personal'!$A$6:$R$56,17,FALSE))</f>
        <v>34</v>
      </c>
      <c r="E17" s="171">
        <f>IF(B17="","",VLOOKUP(B17,'BD Personal'!$A$6:$R$56,18,FALSE))</f>
        <v>1</v>
      </c>
      <c r="F17" s="171" t="str">
        <f>IF(B17="","",VLOOKUP(B17,'BD Personal'!$A$6:$R$56,11,FALSE))</f>
        <v>Auxiliar de Inspección</v>
      </c>
      <c r="G17" s="138">
        <f ca="1">IF(B17="","",INDIRECT("'"&amp;VLOOKUP(B17,'BD Personal'!$A$6:$R$56,4,FALSE)&amp;"'!H56"))</f>
        <v>55</v>
      </c>
      <c r="H17" s="137">
        <f ca="1">IF(B17="","",INDIRECT("'"&amp;VLOOKUP(B17,'BD Personal'!$A$6:$R$56,4,FALSE)&amp;"'!I56"))</f>
        <v>0</v>
      </c>
      <c r="I17" s="138">
        <f ca="1">IF(B17="","",INDIRECT("'"&amp;VLOOKUP(B17,'BD Personal'!$A$6:$R$56,4,FALSE)&amp;"'!J56"))</f>
        <v>22</v>
      </c>
      <c r="J17" s="173">
        <f ca="1">IF(B17="","",INDIRECT("'"&amp;VLOOKUP(B17,'BD Personal'!$A$6:$R$56,4,FALSE)&amp;"'!K56"))</f>
        <v>0</v>
      </c>
      <c r="K17" s="137">
        <f ca="1">IF(B17="","",INDIRECT("'"&amp;VLOOKUP(B17,'BD Personal'!$A$6:$R$56,4,FALSE)&amp;"'!L56"))</f>
        <v>56</v>
      </c>
      <c r="L17" s="138">
        <f ca="1">IF(B17="","",INDIRECT("'"&amp;VLOOKUP(B17,'BD Personal'!$A$6:$R$56,4,FALSE)&amp;"'!M56"))</f>
        <v>14</v>
      </c>
      <c r="M17" s="137">
        <f ca="1">IF(B17="","",INDIRECT("'"&amp;VLOOKUP(B17,'BD Personal'!$A$6:$R$56,4,FALSE)&amp;"'!N56"))</f>
        <v>8</v>
      </c>
      <c r="N17" s="146">
        <f ca="1">IF(B17="","",INDIRECT("'"&amp;VLOOKUP(B17,'BD Personal'!$A$6:$R$56,4,FALSE)&amp;"'!O56"))</f>
        <v>0</v>
      </c>
      <c r="O17" s="167">
        <f ca="1">IF(B17="","",INDIRECT("'"&amp;VLOOKUP(B17,'BD Personal'!$A$6:$R$56,4,FALSE)&amp;"'!F69"))</f>
        <v>1692900.1027083336</v>
      </c>
      <c r="P17" s="133"/>
      <c r="Q17" s="147"/>
      <c r="R17" s="134"/>
      <c r="S17" s="136"/>
      <c r="T17" s="163" t="str">
        <f ca="1">IF(B17="","",INDIRECT("'"&amp;VLOOKUP(B17,'BD Personal'!$A$6:$R$56,4,FALSE)&amp;"'!H60"))</f>
        <v>El Sr. Hurtado genero horas extras por contingencia Covid 19</v>
      </c>
      <c r="U17" s="41"/>
      <c r="V17" s="41"/>
    </row>
    <row r="18" spans="1:22" ht="36" customHeight="1" x14ac:dyDescent="0.25">
      <c r="A18" s="126">
        <v>10</v>
      </c>
      <c r="B18" s="122">
        <v>72278259</v>
      </c>
      <c r="C18" s="158" t="str">
        <f>IF(B18="","",VLOOKUP(B18,'BD Personal'!$A$6:$R$83,3,FALSE))&amp;" "&amp;IF(B18="","",VLOOKUP(B18,'BD Personal'!$A$6:$R$83,4,FALSE))</f>
        <v>Oscar Javier Guzman Castro</v>
      </c>
      <c r="D18" s="158">
        <f>IF(B18="","",VLOOKUP(B18,'BD Personal'!$A$6:$R$56,17,FALSE))</f>
        <v>34</v>
      </c>
      <c r="E18" s="158">
        <f>IF(B18="","",VLOOKUP(B18,'BD Personal'!$A$6:$R$56,18,FALSE))</f>
        <v>3</v>
      </c>
      <c r="F18" s="158" t="str">
        <f>IF(B18="","",VLOOKUP(B18,'BD Personal'!$A$6:$R$56,11,FALSE))</f>
        <v>Inspector de Aseguramiento Metrologico</v>
      </c>
      <c r="G18" s="120">
        <f ca="1">IF(B18="","",INDIRECT("'"&amp;VLOOKUP(B18,'BD Personal'!$A$6:$R$56,4,FALSE)&amp;"'!H56"))</f>
        <v>0</v>
      </c>
      <c r="H18" s="163">
        <f ca="1">IF(B18="","",INDIRECT("'"&amp;VLOOKUP(B18,'BD Personal'!$A$6:$R$56,4,FALSE)&amp;"'!I56"))</f>
        <v>0</v>
      </c>
      <c r="I18" s="120">
        <f ca="1">IF(B18="","",INDIRECT("'"&amp;VLOOKUP(B18,'BD Personal'!$A$6:$R$56,4,FALSE)&amp;"'!J56"))</f>
        <v>0</v>
      </c>
      <c r="J18" s="165">
        <f ca="1">IF(B18="","",INDIRECT("'"&amp;VLOOKUP(B18,'BD Personal'!$A$6:$R$56,4,FALSE)&amp;"'!K56"))</f>
        <v>0</v>
      </c>
      <c r="K18" s="163">
        <f ca="1">IF(B18="","",INDIRECT("'"&amp;VLOOKUP(B18,'BD Personal'!$A$6:$R$56,4,FALSE)&amp;"'!L56"))</f>
        <v>0</v>
      </c>
      <c r="L18" s="120">
        <f ca="1">IF(B18="","",INDIRECT("'"&amp;VLOOKUP(B18,'BD Personal'!$A$6:$R$56,4,FALSE)&amp;"'!M56"))</f>
        <v>0</v>
      </c>
      <c r="M18" s="163">
        <f ca="1">IF(B18="","",INDIRECT("'"&amp;VLOOKUP(B18,'BD Personal'!$A$6:$R$56,4,FALSE)&amp;"'!N56"))</f>
        <v>0</v>
      </c>
      <c r="N18" s="123">
        <f ca="1">IF(B18="","",INDIRECT("'"&amp;VLOOKUP(B18,'BD Personal'!$A$6:$R$56,4,FALSE)&amp;"'!O56"))</f>
        <v>0</v>
      </c>
      <c r="O18" s="186">
        <f ca="1">IF(B18="","",INDIRECT("'"&amp;VLOOKUP(B18,'BD Personal'!$A$6:$R$56,4,FALSE)&amp;"'!F69"))</f>
        <v>0</v>
      </c>
      <c r="P18" s="142"/>
      <c r="Q18" s="145"/>
      <c r="R18" s="151"/>
      <c r="S18" s="134"/>
      <c r="T18" s="161">
        <f ca="1">IF(B18="","",INDIRECT("'"&amp;VLOOKUP(B18,'BD Personal'!$A$6:$R$56,4,FALSE)&amp;"'!H60"))</f>
        <v>0</v>
      </c>
      <c r="U18" s="41"/>
      <c r="V18" s="41"/>
    </row>
    <row r="19" spans="1:22" ht="36" customHeight="1" x14ac:dyDescent="0.25">
      <c r="A19" s="169">
        <v>11</v>
      </c>
      <c r="B19" s="170">
        <v>1128059148</v>
      </c>
      <c r="C19" s="171" t="str">
        <f>IF(B19="","",VLOOKUP(B19,'BD Personal'!$A$6:$R$56,3,FALSE))&amp;" "&amp;IF(B19="","",VLOOKUP(B19,'BD Personal'!$A$6:$R$56,4,FALSE))</f>
        <v>Franklin Anderson Florez Acosta</v>
      </c>
      <c r="D19" s="171">
        <f>IF(B19="","",VLOOKUP(B19,'BD Personal'!$A$6:$R$56,17,FALSE))</f>
        <v>34</v>
      </c>
      <c r="E19" s="171">
        <f>IF(B19="","",VLOOKUP(B19,'BD Personal'!$A$6:$R$56,18,FALSE))</f>
        <v>3</v>
      </c>
      <c r="F19" s="171" t="str">
        <f>IF(B19="","",VLOOKUP(B19,'BD Personal'!$A$6:$R$56,11,FALSE))</f>
        <v xml:space="preserve">Inspector </v>
      </c>
      <c r="G19" s="138">
        <f ca="1">IF(B19="","",INDIRECT("'"&amp;VLOOKUP(B19,'BD Personal'!$A$6:$R$56,4,FALSE)&amp;"'!H56"))</f>
        <v>6</v>
      </c>
      <c r="H19" s="137">
        <f ca="1">IF(B19="","",INDIRECT("'"&amp;VLOOKUP(B19,'BD Personal'!$A$6:$R$56,4,FALSE)&amp;"'!I56"))</f>
        <v>16</v>
      </c>
      <c r="I19" s="138">
        <f ca="1">IF(B19="","",INDIRECT("'"&amp;VLOOKUP(B19,'BD Personal'!$A$6:$R$56,4,FALSE)&amp;"'!J56"))</f>
        <v>0</v>
      </c>
      <c r="J19" s="173">
        <f ca="1">IF(B19="","",INDIRECT("'"&amp;VLOOKUP(B19,'BD Personal'!$A$6:$R$56,4,FALSE)&amp;"'!K56"))</f>
        <v>0</v>
      </c>
      <c r="K19" s="137">
        <f ca="1">IF(B19="","",INDIRECT("'"&amp;VLOOKUP(B19,'BD Personal'!$A$6:$R$56,4,FALSE)&amp;"'!L56"))</f>
        <v>51</v>
      </c>
      <c r="L19" s="138">
        <f ca="1">IF(B19="","",INDIRECT("'"&amp;VLOOKUP(B19,'BD Personal'!$A$6:$R$56,4,FALSE)&amp;"'!M56"))</f>
        <v>3</v>
      </c>
      <c r="M19" s="161">
        <f ca="1">IF(B19="","",INDIRECT("'"&amp;VLOOKUP(B19,'BD Personal'!$A$6:$R$56,4,FALSE)&amp;"'!N56"))</f>
        <v>13</v>
      </c>
      <c r="N19" s="161">
        <f ca="1">IF(B19="","",INDIRECT("'"&amp;VLOOKUP(B19,'BD Personal'!$A$6:$R$56,4,FALSE)&amp;"'!O56"))</f>
        <v>0</v>
      </c>
      <c r="O19" s="121">
        <f ca="1">IF(B19="","",INDIRECT("'"&amp;VLOOKUP(B19,'BD Personal'!$A$6:$R$56,4,FALSE)&amp;"'!F69"))</f>
        <v>1051659.3833333333</v>
      </c>
      <c r="P19" s="133"/>
      <c r="Q19" s="147"/>
      <c r="R19" s="145"/>
      <c r="S19" s="141"/>
      <c r="T19" s="137" t="str">
        <f ca="1">IF(B19="","",INDIRECT("'"&amp;VLOOKUP(B19,'BD Personal'!$A$6:$R$56,4,FALSE)&amp;"'!H60"))</f>
        <v>El Sr. Florez genero horas extras por contingencia Covid 19</v>
      </c>
      <c r="U19" s="41"/>
      <c r="V19" s="41"/>
    </row>
    <row r="20" spans="1:22" ht="36" customHeight="1" x14ac:dyDescent="0.25">
      <c r="A20" s="126">
        <v>12</v>
      </c>
      <c r="B20" s="122">
        <v>30996217</v>
      </c>
      <c r="C20" s="158" t="str">
        <f>IF(B20="","",VLOOKUP(B20,'BD Personal'!$A$6:$R$56,3,FALSE))&amp;" "&amp;IF(B20="","",VLOOKUP(B20,'BD Personal'!$A$6:$R$56,4,FALSE))</f>
        <v>Ana Maria Rodas Jurado</v>
      </c>
      <c r="D20" s="158">
        <f>IF(B20="","",VLOOKUP(B20,'BD Personal'!$A$6:$R$56,17,FALSE))</f>
        <v>34</v>
      </c>
      <c r="E20" s="158">
        <f>IF(B20="","",VLOOKUP(B20,'BD Personal'!$A$6:$R$56,18,FALSE))</f>
        <v>3</v>
      </c>
      <c r="F20" s="158" t="str">
        <f>IF(B20="","",VLOOKUP(B20,'BD Personal'!$A$6:$R$56,11,FALSE))</f>
        <v xml:space="preserve">Inspector </v>
      </c>
      <c r="G20" s="120">
        <f ca="1">IF(B20="","",INDIRECT("'"&amp;VLOOKUP(B20,'BD Personal'!$A$6:$R$56,4,FALSE)&amp;"'!H56"))</f>
        <v>22</v>
      </c>
      <c r="H20" s="163">
        <f ca="1">IF(B20="","",INDIRECT("'"&amp;VLOOKUP(B20,'BD Personal'!$A$6:$R$56,4,FALSE)&amp;"'!I56"))</f>
        <v>0</v>
      </c>
      <c r="I20" s="120">
        <f ca="1">IF(B20="","",INDIRECT("'"&amp;VLOOKUP(B20,'BD Personal'!$A$6:$R$56,4,FALSE)&amp;"'!J56"))</f>
        <v>0</v>
      </c>
      <c r="J20" s="165">
        <f ca="1">IF(B20="","",INDIRECT("'"&amp;VLOOKUP(B20,'BD Personal'!$A$6:$R$56,4,FALSE)&amp;"'!K56"))</f>
        <v>0</v>
      </c>
      <c r="K20" s="163">
        <f ca="1">IF(B20="","",INDIRECT("'"&amp;VLOOKUP(B20,'BD Personal'!$A$6:$R$56,4,FALSE)&amp;"'!L56"))</f>
        <v>0</v>
      </c>
      <c r="L20" s="120">
        <f ca="1">IF(B20="","",INDIRECT("'"&amp;VLOOKUP(B20,'BD Personal'!$A$6:$R$56,4,FALSE)&amp;"'!M56"))</f>
        <v>11</v>
      </c>
      <c r="M20" s="137">
        <f ca="1">IF(B20="","",INDIRECT("'"&amp;VLOOKUP(B20,'BD Personal'!$A$6:$R$56,4,FALSE)&amp;"'!N56"))</f>
        <v>0</v>
      </c>
      <c r="N20" s="137">
        <f ca="1">IF(B20="","",INDIRECT("'"&amp;VLOOKUP(B20,'BD Personal'!$A$6:$R$56,4,FALSE)&amp;"'!O56"))</f>
        <v>0</v>
      </c>
      <c r="O20" s="139">
        <f ca="1">IF(B20="","",INDIRECT("'"&amp;VLOOKUP(B20,'BD Personal'!$A$6:$R$56,4,FALSE)&amp;"'!F69"))</f>
        <v>572352.45833333337</v>
      </c>
      <c r="P20" s="142"/>
      <c r="Q20" s="145"/>
      <c r="R20" s="145"/>
      <c r="S20" s="141"/>
      <c r="T20" s="137" t="str">
        <f ca="1">IF(B20="","",INDIRECT("'"&amp;VLOOKUP(B20,'BD Personal'!$A$6:$R$56,4,FALSE)&amp;"'!H60"))</f>
        <v>La Srta. Rodas genero horas extras por contingencia Covid 19</v>
      </c>
      <c r="U20" s="41"/>
      <c r="V20" s="41"/>
    </row>
    <row r="21" spans="1:22" ht="36" customHeight="1" x14ac:dyDescent="0.25">
      <c r="A21" s="169">
        <v>13</v>
      </c>
      <c r="B21" s="170">
        <v>7704176</v>
      </c>
      <c r="C21" s="171" t="str">
        <f>IF(B21="","",VLOOKUP(B21,'BD Personal'!$A$6:$R$56,3,FALSE))&amp;" "&amp;IF(B21="","",VLOOKUP(B21,'BD Personal'!$A$6:$R$56,4,FALSE))</f>
        <v>Faiver Yovany Polania Ardila</v>
      </c>
      <c r="D21" s="171">
        <f>IF(B21="","",VLOOKUP(B21,'BD Personal'!$A$6:$R$56,17,FALSE))</f>
        <v>34</v>
      </c>
      <c r="E21" s="171">
        <f>IF(B21="","",VLOOKUP(B21,'BD Personal'!$A$6:$R$56,18,FALSE))</f>
        <v>3</v>
      </c>
      <c r="F21" s="171" t="str">
        <f>IF(B21="","",VLOOKUP(B21,'BD Personal'!$A$6:$R$56,11,FALSE))</f>
        <v>Inspector</v>
      </c>
      <c r="G21" s="137">
        <f ca="1">IF(B21="","",INDIRECT("'"&amp;VLOOKUP(B21,'BD Personal'!$A$6:$R$56,4,FALSE)&amp;"'!H56"))</f>
        <v>55</v>
      </c>
      <c r="H21" s="137">
        <f ca="1">IF(B21="","",INDIRECT("'"&amp;VLOOKUP(B21,'BD Personal'!$A$6:$R$56,4,FALSE)&amp;"'!I56"))</f>
        <v>0</v>
      </c>
      <c r="I21" s="138">
        <f ca="1">IF(B21="","",INDIRECT("'"&amp;VLOOKUP(B21,'BD Personal'!$A$6:$R$56,4,FALSE)&amp;"'!J56"))</f>
        <v>22</v>
      </c>
      <c r="J21" s="173">
        <f ca="1">IF(B21="","",INDIRECT("'"&amp;VLOOKUP(B21,'BD Personal'!$A$6:$R$56,4,FALSE)&amp;"'!K56"))</f>
        <v>0</v>
      </c>
      <c r="K21" s="137">
        <f ca="1">IF(B21="","",INDIRECT("'"&amp;VLOOKUP(B21,'BD Personal'!$A$6:$R$56,4,FALSE)&amp;"'!L56"))</f>
        <v>72</v>
      </c>
      <c r="L21" s="138">
        <f ca="1">IF(B21="","",INDIRECT("'"&amp;VLOOKUP(B21,'BD Personal'!$A$6:$R$56,4,FALSE)&amp;"'!M56"))</f>
        <v>14</v>
      </c>
      <c r="M21" s="162">
        <f ca="1">IF(B21="","",INDIRECT("'"&amp;VLOOKUP(B21,'BD Personal'!$A$6:$R$56,4,FALSE)&amp;"'!N56"))</f>
        <v>8</v>
      </c>
      <c r="N21" s="162">
        <f ca="1">IF(B21="","",INDIRECT("'"&amp;VLOOKUP(B21,'BD Personal'!$A$6:$R$56,4,FALSE)&amp;"'!O56"))</f>
        <v>0</v>
      </c>
      <c r="O21" s="144">
        <f ca="1">IF(B21="","",INDIRECT("'"&amp;VLOOKUP(B21,'BD Personal'!$A$6:$R$56,4,FALSE)&amp;"'!F69"))</f>
        <v>2194527.875</v>
      </c>
      <c r="P21" s="135"/>
      <c r="Q21" s="149"/>
      <c r="R21" s="134"/>
      <c r="S21" s="134"/>
      <c r="T21" s="163" t="str">
        <f ca="1">IF(B21="","",INDIRECT("'"&amp;VLOOKUP(B21,'BD Personal'!$A$6:$R$56,4,FALSE)&amp;"'!H60"))</f>
        <v>El Sr. Polania genero horas extras por contingencia Covid 19</v>
      </c>
      <c r="U21" s="41"/>
      <c r="V21" s="41"/>
    </row>
    <row r="22" spans="1:22" ht="36" customHeight="1" x14ac:dyDescent="0.25">
      <c r="A22" s="127">
        <v>14</v>
      </c>
      <c r="B22" s="128">
        <v>78734334</v>
      </c>
      <c r="C22" s="159" t="str">
        <f>IF(B22="","",VLOOKUP(B22,'BD Personal'!$A$6:$R$56,3,FALSE))&amp;" "&amp;IF(B22="","",VLOOKUP(B22,'BD Personal'!$A$6:$R$56,4,FALSE))</f>
        <v>Sergio Enrique Vergara Garces</v>
      </c>
      <c r="D22" s="159">
        <f>IF(B22="","",VLOOKUP(B22,'BD Personal'!$A$6:$R$56,17,FALSE))</f>
        <v>34</v>
      </c>
      <c r="E22" s="159">
        <f>IF(B22="","",VLOOKUP(B22,'BD Personal'!$A$6:$R$56,18,FALSE))</f>
        <v>3</v>
      </c>
      <c r="F22" s="159" t="str">
        <f>IF(B22="","",VLOOKUP(B22,'BD Personal'!$A$6:$R$56,11,FALSE))</f>
        <v>Ing. Inspeccion de Hidrocarburos</v>
      </c>
      <c r="G22" s="161">
        <f ca="1">IF(B22="","",INDIRECT("'"&amp;VLOOKUP(B22,'BD Personal'!$A$6:$R$56,4,FALSE)&amp;"'!H56"))</f>
        <v>18</v>
      </c>
      <c r="H22" s="161">
        <f ca="1">IF(B22="","",INDIRECT("'"&amp;VLOOKUP(B22,'BD Personal'!$A$6:$R$56,4,FALSE)&amp;"'!I56"))</f>
        <v>43</v>
      </c>
      <c r="I22" s="129">
        <f ca="1">IF(B22="","",INDIRECT("'"&amp;VLOOKUP(B22,'BD Personal'!$A$6:$R$56,4,FALSE)&amp;"'!J56"))</f>
        <v>3</v>
      </c>
      <c r="J22" s="164">
        <f ca="1">IF(B22="","",INDIRECT("'"&amp;VLOOKUP(B22,'BD Personal'!$A$6:$R$56,4,FALSE)&amp;"'!K56"))</f>
        <v>19</v>
      </c>
      <c r="K22" s="161">
        <f ca="1">IF(B22="","",INDIRECT("'"&amp;VLOOKUP(B22,'BD Personal'!$A$6:$R$56,4,FALSE)&amp;"'!L56"))</f>
        <v>24</v>
      </c>
      <c r="L22" s="129">
        <f ca="1">IF(B22="","",INDIRECT("'"&amp;VLOOKUP(B22,'BD Personal'!$A$6:$R$56,4,FALSE)&amp;"'!M56"))</f>
        <v>14</v>
      </c>
      <c r="M22" s="161">
        <f ca="1">IF(B22="","",INDIRECT("'"&amp;VLOOKUP(B22,'BD Personal'!$A$6:$R$56,4,FALSE)&amp;"'!N56"))</f>
        <v>3</v>
      </c>
      <c r="N22" s="123">
        <f ca="1">IF(B22="","",INDIRECT("'"&amp;VLOOKUP(B22,'BD Personal'!$A$6:$R$56,4,FALSE)&amp;"'!O56"))</f>
        <v>0</v>
      </c>
      <c r="O22" s="121">
        <f ca="1">IF(B22="","",INDIRECT("'"&amp;VLOOKUP(B22,'BD Personal'!$A$6:$R$56,4,FALSE)&amp;"'!F69"))</f>
        <v>2331647.6083333339</v>
      </c>
      <c r="P22" s="133"/>
      <c r="Q22" s="147"/>
      <c r="R22" s="145"/>
      <c r="S22" s="141"/>
      <c r="T22" s="137" t="str">
        <f ca="1">IF(B22="","",INDIRECT("'"&amp;VLOOKUP(B22,'BD Personal'!$A$6:$R$56,4,FALSE)&amp;"'!H60"))</f>
        <v>El Sr. Vergara genero horas extras por contingencia Covid 19</v>
      </c>
      <c r="U22" s="41"/>
      <c r="V22" s="41"/>
    </row>
    <row r="23" spans="1:22" ht="36" customHeight="1" x14ac:dyDescent="0.25">
      <c r="A23" s="169">
        <v>15</v>
      </c>
      <c r="B23" s="170">
        <v>1096947756</v>
      </c>
      <c r="C23" s="171" t="str">
        <f>IF(B23="","",VLOOKUP(B23,'BD Personal'!$A$6:$R$56,3,FALSE))&amp;" "&amp;IF(B23="","",VLOOKUP(B23,'BD Personal'!$A$6:$R$56,4,FALSE))</f>
        <v>Diana Esteban</v>
      </c>
      <c r="D23" s="171">
        <f>IF(B23="","",VLOOKUP(B23,'BD Personal'!$A$6:$R$56,17,FALSE))</f>
        <v>34</v>
      </c>
      <c r="E23" s="171">
        <f>IF(B23="","",VLOOKUP(B23,'BD Personal'!$A$6:$R$56,18,FALSE))</f>
        <v>2</v>
      </c>
      <c r="F23" s="171" t="str">
        <f>IF(B23="","",VLOOKUP(B23,'BD Personal'!$A$6:$R$56,11,FALSE))</f>
        <v>Inspector</v>
      </c>
      <c r="G23" s="137">
        <f ca="1">IF(B23="","",INDIRECT("'"&amp;VLOOKUP(B23,'BD Personal'!$A$6:$R$56,4,FALSE)&amp;"'!H56"))</f>
        <v>5</v>
      </c>
      <c r="H23" s="137">
        <f ca="1">IF(B23="","",INDIRECT("'"&amp;VLOOKUP(B23,'BD Personal'!$A$6:$R$56,4,FALSE)&amp;"'!I56"))</f>
        <v>2</v>
      </c>
      <c r="I23" s="138">
        <f ca="1">IF(B23="","",INDIRECT("'"&amp;VLOOKUP(B23,'BD Personal'!$A$6:$R$56,4,FALSE)&amp;"'!J56"))</f>
        <v>0</v>
      </c>
      <c r="J23" s="173">
        <f ca="1">IF(B23="","",INDIRECT("'"&amp;VLOOKUP(B23,'BD Personal'!$A$6:$R$56,4,FALSE)&amp;"'!K56"))</f>
        <v>0</v>
      </c>
      <c r="K23" s="137">
        <f ca="1">IF(B23="","",INDIRECT("'"&amp;VLOOKUP(B23,'BD Personal'!$A$6:$R$56,4,FALSE)&amp;"'!L56"))</f>
        <v>44</v>
      </c>
      <c r="L23" s="138">
        <f ca="1">IF(B23="","",INDIRECT("'"&amp;VLOOKUP(B23,'BD Personal'!$A$6:$R$56,4,FALSE)&amp;"'!M56"))</f>
        <v>0</v>
      </c>
      <c r="M23" s="137">
        <f ca="1">IF(B23="","",INDIRECT("'"&amp;VLOOKUP(B23,'BD Personal'!$A$6:$R$56,4,FALSE)&amp;"'!N56"))</f>
        <v>0</v>
      </c>
      <c r="N23" s="137">
        <f ca="1">IF(B23="","",INDIRECT("'"&amp;VLOOKUP(B23,'BD Personal'!$A$6:$R$56,4,FALSE)&amp;"'!O56"))</f>
        <v>0</v>
      </c>
      <c r="O23" s="186">
        <f ca="1">IF(B23="","",INDIRECT("'"&amp;VLOOKUP(B23,'BD Personal'!$A$6:$R$56,4,FALSE)&amp;"'!F69"))</f>
        <v>307907.25833333336</v>
      </c>
      <c r="P23" s="142"/>
      <c r="Q23" s="145"/>
      <c r="R23" s="134"/>
      <c r="S23" s="134"/>
      <c r="T23" s="163" t="str">
        <f ca="1">IF(B23="","",INDIRECT("'"&amp;VLOOKUP(B23,'BD Personal'!$A$6:$R$56,4,FALSE)&amp;"'!H60"))</f>
        <v>La Srta Esteban genero horas extras por llamado el dia 13 de marzo de 2021.</v>
      </c>
      <c r="U23" s="41"/>
      <c r="V23" s="41"/>
    </row>
    <row r="24" spans="1:22" ht="36" customHeight="1" x14ac:dyDescent="0.25">
      <c r="A24" s="169">
        <v>16</v>
      </c>
      <c r="B24" s="170"/>
      <c r="C24" s="171" t="str">
        <f>IF(B24="","",VLOOKUP(B24,'BD Personal'!$A$6:$R$56,3,FALSE))&amp;" "&amp;IF(B24="","",VLOOKUP(B24,'BD Personal'!$A$6:$R$56,4,FALSE))</f>
        <v xml:space="preserve"> </v>
      </c>
      <c r="D24" s="171" t="str">
        <f>IF(B24="","",VLOOKUP(B24,'BD Personal'!$A$6:$R$56,17,FALSE))</f>
        <v/>
      </c>
      <c r="E24" s="171" t="str">
        <f>IF(B24="","",VLOOKUP(B24,'BD Personal'!$A$6:$R$56,18,FALSE))</f>
        <v/>
      </c>
      <c r="F24" s="171" t="str">
        <f>IF(B24="","",VLOOKUP(B24,'BD Personal'!$A$6:$R$56,11,FALSE))</f>
        <v/>
      </c>
      <c r="G24" s="137" t="str">
        <f ca="1">IF(B24="","",INDIRECT("'"&amp;VLOOKUP(B24,'BD Personal'!$A$6:$R$56,4,FALSE)&amp;"'!H56"))</f>
        <v/>
      </c>
      <c r="H24" s="137" t="str">
        <f ca="1">IF(B24="","",INDIRECT("'"&amp;VLOOKUP(B24,'BD Personal'!$A$6:$R$56,4,FALSE)&amp;"'!I56"))</f>
        <v/>
      </c>
      <c r="I24" s="138" t="str">
        <f ca="1">IF(B24="","",INDIRECT("'"&amp;VLOOKUP(B24,'BD Personal'!$A$6:$R$56,4,FALSE)&amp;"'!J56"))</f>
        <v/>
      </c>
      <c r="J24" s="173" t="str">
        <f ca="1">IF(B24="","",INDIRECT("'"&amp;VLOOKUP(B24,'BD Personal'!$A$6:$R$56,4,FALSE)&amp;"'!K56"))</f>
        <v/>
      </c>
      <c r="K24" s="137" t="str">
        <f ca="1">IF(B24="","",INDIRECT("'"&amp;VLOOKUP(B24,'BD Personal'!$A$6:$R$56,4,FALSE)&amp;"'!L56"))</f>
        <v/>
      </c>
      <c r="L24" s="138" t="str">
        <f ca="1">IF(B24="","",INDIRECT("'"&amp;VLOOKUP(B24,'BD Personal'!$A$6:$R$56,4,FALSE)&amp;"'!M56"))</f>
        <v/>
      </c>
      <c r="M24" s="173" t="str">
        <f ca="1">IF(B24="","",INDIRECT("'"&amp;VLOOKUP(B24,'BD Personal'!$A$6:$R$56,4,FALSE)&amp;"'!N56"))</f>
        <v/>
      </c>
      <c r="N24" s="161" t="str">
        <f ca="1">IF(B24="","",INDIRECT("'"&amp;VLOOKUP(B24,'BD Personal'!$A$6:$R$56,4,FALSE)&amp;"'!O56"))</f>
        <v/>
      </c>
      <c r="O24" s="121" t="str">
        <f ca="1">IF(B24="","",INDIRECT("'"&amp;VLOOKUP(B24,'BD Personal'!$A$6:$R$56,4,FALSE)&amp;"'!F69"))</f>
        <v/>
      </c>
      <c r="P24" s="133"/>
      <c r="Q24" s="147"/>
      <c r="R24" s="145"/>
      <c r="S24" s="141"/>
      <c r="T24" s="137" t="str">
        <f ca="1">IF(B24="","",INDIRECT("'"&amp;VLOOKUP(B24,'BD Personal'!$A$6:$R$56,4,FALSE)&amp;"'!H60"))</f>
        <v/>
      </c>
      <c r="U24" s="41"/>
      <c r="V24" s="41"/>
    </row>
    <row r="25" spans="1:22" ht="36" customHeight="1" x14ac:dyDescent="0.25">
      <c r="A25" s="169">
        <v>17</v>
      </c>
      <c r="B25" s="170"/>
      <c r="C25" s="171" t="str">
        <f>IF(B25="","",VLOOKUP(B25,'BD Personal'!$A$6:$R$56,3,FALSE))&amp;" "&amp;IF(B25="","",VLOOKUP(B25,'BD Personal'!$A$6:$R$56,4,FALSE))</f>
        <v xml:space="preserve"> </v>
      </c>
      <c r="D25" s="171" t="str">
        <f>IF(B25="","",VLOOKUP(B25,'BD Personal'!$A$6:$R$56,17,FALSE))</f>
        <v/>
      </c>
      <c r="E25" s="171" t="str">
        <f>IF(B25="","",VLOOKUP(B25,'BD Personal'!$A$6:$R$56,18,FALSE))</f>
        <v/>
      </c>
      <c r="F25" s="171" t="str">
        <f>IF(B25="","",VLOOKUP(B25,'BD Personal'!$A$6:$R$56,11,FALSE))</f>
        <v/>
      </c>
      <c r="G25" s="137" t="str">
        <f ca="1">IF(B25="","",INDIRECT("'"&amp;VLOOKUP(B25,'BD Personal'!$A$6:$R$56,4,FALSE)&amp;"'!H56"))</f>
        <v/>
      </c>
      <c r="H25" s="137" t="str">
        <f ca="1">IF(B25="","",INDIRECT("'"&amp;VLOOKUP(B25,'BD Personal'!$A$6:$R$56,4,FALSE)&amp;"'!I56"))</f>
        <v/>
      </c>
      <c r="I25" s="138" t="str">
        <f ca="1">IF(B25="","",INDIRECT("'"&amp;VLOOKUP(B25,'BD Personal'!$A$6:$R$56,4,FALSE)&amp;"'!J56"))</f>
        <v/>
      </c>
      <c r="J25" s="173" t="str">
        <f ca="1">IF(B25="","",INDIRECT("'"&amp;VLOOKUP(B25,'BD Personal'!$A$6:$R$56,4,FALSE)&amp;"'!K56"))</f>
        <v/>
      </c>
      <c r="K25" s="137" t="str">
        <f ca="1">IF(B25="","",INDIRECT("'"&amp;VLOOKUP(B25,'BD Personal'!$A$6:$R$56,4,FALSE)&amp;"'!L56"))</f>
        <v/>
      </c>
      <c r="L25" s="138" t="str">
        <f ca="1">IF(B25="","",INDIRECT("'"&amp;VLOOKUP(B25,'BD Personal'!$A$6:$R$56,4,FALSE)&amp;"'!M56"))</f>
        <v/>
      </c>
      <c r="M25" s="137" t="str">
        <f ca="1">IF(B25="","",INDIRECT("'"&amp;VLOOKUP(B25,'BD Personal'!$A$6:$R$56,4,FALSE)&amp;"'!N56"))</f>
        <v/>
      </c>
      <c r="N25" s="137" t="str">
        <f ca="1">IF(B25="","",INDIRECT("'"&amp;VLOOKUP(B25,'BD Personal'!$A$6:$R$56,4,FALSE)&amp;"'!O56"))</f>
        <v/>
      </c>
      <c r="O25" s="139" t="str">
        <f ca="1">IF(B25="","",INDIRECT("'"&amp;VLOOKUP(B25,'BD Personal'!$A$6:$R$56,4,FALSE)&amp;"'!F69"))</f>
        <v/>
      </c>
      <c r="P25" s="142"/>
      <c r="Q25" s="145"/>
      <c r="R25" s="134"/>
      <c r="S25" s="134"/>
      <c r="T25" s="163" t="str">
        <f ca="1">IF(B25="","",INDIRECT("'"&amp;VLOOKUP(B25,'BD Personal'!$A$6:$R$56,4,FALSE)&amp;"'!H60"))</f>
        <v/>
      </c>
      <c r="U25" s="41"/>
      <c r="V25" s="41"/>
    </row>
    <row r="26" spans="1:22" ht="36" customHeight="1" x14ac:dyDescent="0.25">
      <c r="A26" s="126">
        <v>18</v>
      </c>
      <c r="B26" s="122"/>
      <c r="C26" s="158" t="str">
        <f>IF(B26="","",VLOOKUP(B26,'BD Personal'!$A$6:$R$56,3,FALSE))&amp;" "&amp;IF(B26="","",VLOOKUP(B26,'BD Personal'!$A$6:$R$56,4,FALSE))</f>
        <v xml:space="preserve"> </v>
      </c>
      <c r="D26" s="158" t="str">
        <f>IF(B26="","",VLOOKUP(B26,'BD Personal'!$A$6:$R$56,17,FALSE))</f>
        <v/>
      </c>
      <c r="E26" s="158" t="str">
        <f>IF(B26="","",VLOOKUP(B26,'BD Personal'!$A$6:$R$56,18,FALSE))</f>
        <v/>
      </c>
      <c r="F26" s="158" t="str">
        <f>IF(B26="","",VLOOKUP(B26,'BD Personal'!$A$6:$R$56,11,FALSE))</f>
        <v/>
      </c>
      <c r="G26" s="163" t="str">
        <f ca="1">IF(B26="","",INDIRECT("'"&amp;VLOOKUP(B26,'BD Personal'!$A$6:$R$56,4,FALSE)&amp;"'!H56"))</f>
        <v/>
      </c>
      <c r="H26" s="163" t="str">
        <f ca="1">IF(B26="","",INDIRECT("'"&amp;VLOOKUP(B26,'BD Personal'!$A$6:$R$56,4,FALSE)&amp;"'!I56"))</f>
        <v/>
      </c>
      <c r="I26" s="120" t="str">
        <f ca="1">IF(B26="","",INDIRECT("'"&amp;VLOOKUP(B26,'BD Personal'!$A$6:$R$56,4,FALSE)&amp;"'!J56"))</f>
        <v/>
      </c>
      <c r="J26" s="165" t="str">
        <f ca="1">IF(B26="","",INDIRECT("'"&amp;VLOOKUP(B26,'BD Personal'!$A$6:$R$56,4,FALSE)&amp;"'!K56"))</f>
        <v/>
      </c>
      <c r="K26" s="163" t="str">
        <f ca="1">IF(B26="","",INDIRECT("'"&amp;VLOOKUP(B26,'BD Personal'!$A$6:$R$56,4,FALSE)&amp;"'!L56"))</f>
        <v/>
      </c>
      <c r="L26" s="130" t="str">
        <f ca="1">IF(B26="","",INDIRECT("'"&amp;VLOOKUP(B26,'BD Personal'!$A$6:$R$56,4,FALSE)&amp;"'!M56"))</f>
        <v/>
      </c>
      <c r="M26" s="120" t="str">
        <f ca="1">IF(B26="","",INDIRECT("'"&amp;VLOOKUP(B26,'BD Personal'!$A$6:$R$56,4,FALSE)&amp;"'!N56"))</f>
        <v/>
      </c>
      <c r="N26" s="163" t="str">
        <f ca="1">IF(B26="","",INDIRECT("'"&amp;VLOOKUP(B26,'BD Personal'!$A$6:$R$56,4,FALSE)&amp;"'!O56"))</f>
        <v/>
      </c>
      <c r="O26" s="121" t="str">
        <f ca="1">IF(B26="","",INDIRECT("'"&amp;VLOOKUP(B26,'BD Personal'!$A$6:$R$56,4,FALSE)&amp;"'!F69"))</f>
        <v/>
      </c>
      <c r="P26" s="133"/>
      <c r="Q26" s="147"/>
      <c r="R26" s="145"/>
      <c r="S26" s="141"/>
      <c r="T26" s="137" t="str">
        <f ca="1">IF(B26="","",INDIRECT("'"&amp;VLOOKUP(B26,'BD Personal'!$A$6:$R$56,4,FALSE)&amp;"'!H60"))</f>
        <v/>
      </c>
      <c r="U26" s="41"/>
      <c r="V26" s="41"/>
    </row>
    <row r="27" spans="1:22" ht="36" customHeight="1" x14ac:dyDescent="0.25">
      <c r="A27" s="126">
        <v>19</v>
      </c>
      <c r="B27" s="177"/>
      <c r="C27" s="159" t="str">
        <f>IF(B27="","",VLOOKUP(B27,'BD Personal'!$A$6:$R$56,3,FALSE))&amp;" "&amp;IF(B27="","",VLOOKUP(B27,'BD Personal'!$A$6:$R$56,4,FALSE))</f>
        <v xml:space="preserve"> </v>
      </c>
      <c r="D27" s="159" t="str">
        <f>IF(B27="","",VLOOKUP(B27,'BD Personal'!$A$6:$R$56,17,FALSE))</f>
        <v/>
      </c>
      <c r="E27" s="159" t="str">
        <f>IF(B27="","",VLOOKUP(B27,'BD Personal'!$A$6:$R$56,18,FALSE))</f>
        <v/>
      </c>
      <c r="F27" s="159" t="str">
        <f>IF(B27="","",VLOOKUP(B27,'BD Personal'!$A$6:$R$56,11,FALSE))</f>
        <v/>
      </c>
      <c r="G27" s="161" t="str">
        <f ca="1">IF(B27="","",INDIRECT("'"&amp;VLOOKUP(B27,'BD Personal'!$A$6:$R$56,4,FALSE)&amp;"'!H56"))</f>
        <v/>
      </c>
      <c r="H27" s="161" t="str">
        <f ca="1">IF(B27="","",INDIRECT("'"&amp;VLOOKUP(B27,'BD Personal'!$A$6:$R$56,4,FALSE)&amp;"'!I56"))</f>
        <v/>
      </c>
      <c r="I27" s="129" t="str">
        <f ca="1">IF(B27="","",INDIRECT("'"&amp;VLOOKUP(B27,'BD Personal'!$A$6:$R$56,4,FALSE)&amp;"'!J56"))</f>
        <v/>
      </c>
      <c r="J27" s="164" t="str">
        <f ca="1">IF(B27="","",INDIRECT("'"&amp;VLOOKUP(B27,'BD Personal'!$A$6:$R$56,4,FALSE)&amp;"'!K56"))</f>
        <v/>
      </c>
      <c r="K27" s="161" t="str">
        <f ca="1">IF(B27="","",INDIRECT("'"&amp;VLOOKUP(B27,'BD Personal'!$A$6:$R$56,4,FALSE)&amp;"'!L56"))</f>
        <v/>
      </c>
      <c r="L27" s="130" t="str">
        <f ca="1">IF(B27="","",INDIRECT("'"&amp;VLOOKUP(B27,'BD Personal'!$A$6:$R$56,4,FALSE)&amp;"'!M56"))</f>
        <v/>
      </c>
      <c r="M27" s="137" t="str">
        <f ca="1">IF(B27="","",INDIRECT("'"&amp;VLOOKUP(B27,'BD Personal'!$A$6:$R$56,4,FALSE)&amp;"'!N56"))</f>
        <v/>
      </c>
      <c r="N27" s="137" t="str">
        <f ca="1">IF(B27="","",INDIRECT("'"&amp;VLOOKUP(B27,'BD Personal'!$A$6:$R$56,4,FALSE)&amp;"'!O56"))</f>
        <v/>
      </c>
      <c r="O27" s="139" t="str">
        <f ca="1">IF(B27="","",INDIRECT("'"&amp;VLOOKUP(B27,'BD Personal'!$A$6:$R$56,4,FALSE)&amp;"'!F69"))</f>
        <v/>
      </c>
      <c r="P27" s="142"/>
      <c r="Q27" s="145"/>
      <c r="R27" s="145"/>
      <c r="S27" s="151"/>
      <c r="T27" s="137" t="str">
        <f ca="1">IF(B27="","",INDIRECT("'"&amp;VLOOKUP(B27,'BD Personal'!$A$6:$R$56,4,FALSE)&amp;"'!H60"))</f>
        <v/>
      </c>
      <c r="U27" s="41"/>
      <c r="V27" s="41"/>
    </row>
    <row r="28" spans="1:22" ht="36" customHeight="1" x14ac:dyDescent="0.25">
      <c r="A28" s="169">
        <v>20</v>
      </c>
      <c r="B28" s="170"/>
      <c r="C28" s="171" t="str">
        <f>IF(B28="","",VLOOKUP(B28,'BD Personal'!$A$6:$R$56,3,FALSE))&amp;" "&amp;IF(B28="","",VLOOKUP(B28,'BD Personal'!$A$6:$R$56,4,FALSE))</f>
        <v xml:space="preserve"> </v>
      </c>
      <c r="D28" s="171" t="str">
        <f>IF(B28="","",VLOOKUP(B28,'BD Personal'!$A$6:$R$56,17,FALSE))</f>
        <v/>
      </c>
      <c r="E28" s="171" t="str">
        <f>IF(B28="","",VLOOKUP(B28,'BD Personal'!$A$6:$R$56,18,FALSE))</f>
        <v/>
      </c>
      <c r="F28" s="171" t="str">
        <f>IF(B28="","",VLOOKUP(B28,'BD Personal'!$A$6:$R$56,11,FALSE))</f>
        <v/>
      </c>
      <c r="G28" s="137" t="str">
        <f ca="1">IF(B28="","",INDIRECT("'"&amp;VLOOKUP(B28,'BD Personal'!$A$6:$R$56,4,FALSE)&amp;"'!H56"))</f>
        <v/>
      </c>
      <c r="H28" s="137" t="str">
        <f ca="1">IF(B28="","",INDIRECT("'"&amp;VLOOKUP(B28,'BD Personal'!$A$6:$R$56,4,FALSE)&amp;"'!I56"))</f>
        <v/>
      </c>
      <c r="I28" s="138" t="str">
        <f ca="1">IF(B28="","",INDIRECT("'"&amp;VLOOKUP(B28,'BD Personal'!$A$6:$R$56,4,FALSE)&amp;"'!J56"))</f>
        <v/>
      </c>
      <c r="J28" s="173" t="str">
        <f ca="1">IF(B28="","",INDIRECT("'"&amp;VLOOKUP(B28,'BD Personal'!$A$6:$R$56,4,FALSE)&amp;"'!K56"))</f>
        <v/>
      </c>
      <c r="K28" s="137" t="str">
        <f ca="1">IF(B28="","",INDIRECT("'"&amp;VLOOKUP(B28,'BD Personal'!$A$6:$R$56,4,FALSE)&amp;"'!L56"))</f>
        <v/>
      </c>
      <c r="L28" s="146" t="str">
        <f ca="1">IF(B28="","",INDIRECT("'"&amp;VLOOKUP(B28,'BD Personal'!$A$6:$R$56,4,FALSE)&amp;"'!M56"))</f>
        <v/>
      </c>
      <c r="M28" s="125" t="str">
        <f ca="1">IF(B28="","",INDIRECT("'"&amp;VLOOKUP(B28,'BD Personal'!$A$6:$R$56,4,FALSE)&amp;"'!N56"))</f>
        <v/>
      </c>
      <c r="N28" s="137" t="str">
        <f ca="1">IF(B28="","",INDIRECT("'"&amp;VLOOKUP(B28,'BD Personal'!$A$6:$R$56,4,FALSE)&amp;"'!O56"))</f>
        <v/>
      </c>
      <c r="O28" s="139" t="str">
        <f ca="1">IF(B28="","",INDIRECT("'"&amp;VLOOKUP(B28,'BD Personal'!$A$6:$R$56,4,FALSE)&amp;"'!F69"))</f>
        <v/>
      </c>
      <c r="P28" s="142"/>
      <c r="Q28" s="145"/>
      <c r="R28" s="145"/>
      <c r="S28" s="145"/>
      <c r="T28" s="137" t="str">
        <f ca="1">IF(B28="","",INDIRECT("'"&amp;VLOOKUP(B28,'BD Personal'!$A$6:$R$56,4,FALSE)&amp;"'!H60"))</f>
        <v/>
      </c>
      <c r="U28" s="41"/>
      <c r="V28" s="41"/>
    </row>
    <row r="29" spans="1:22" ht="36" customHeight="1" x14ac:dyDescent="0.25">
      <c r="A29" s="126">
        <v>21</v>
      </c>
      <c r="B29" s="122"/>
      <c r="C29" s="158" t="str">
        <f>IF(B29="","",VLOOKUP(B29,'BD Personal'!$A$6:$R$56,3,FALSE))&amp;" "&amp;IF(B29="","",VLOOKUP(B29,'BD Personal'!$A$6:$R$56,4,FALSE))</f>
        <v xml:space="preserve"> </v>
      </c>
      <c r="D29" s="158" t="str">
        <f>IF(B29="","",VLOOKUP(B29,'BD Personal'!$A$6:$R$56,17,FALSE))</f>
        <v/>
      </c>
      <c r="E29" s="158" t="str">
        <f>IF(B29="","",VLOOKUP(B29,'BD Personal'!$A$6:$R$56,18,FALSE))</f>
        <v/>
      </c>
      <c r="F29" s="158" t="str">
        <f>IF(B29="","",VLOOKUP(B29,'BD Personal'!$A$6:$R$56,11,FALSE))</f>
        <v/>
      </c>
      <c r="G29" s="163" t="str">
        <f ca="1">IF(B29="","",INDIRECT("'"&amp;VLOOKUP(B29,'BD Personal'!$A$6:$R$56,4,FALSE)&amp;"'!H56"))</f>
        <v/>
      </c>
      <c r="H29" s="163" t="str">
        <f ca="1">IF(B29="","",INDIRECT("'"&amp;VLOOKUP(B29,'BD Personal'!$A$6:$R$56,4,FALSE)&amp;"'!I56"))</f>
        <v/>
      </c>
      <c r="I29" s="120" t="str">
        <f ca="1">IF(B29="","",INDIRECT("'"&amp;VLOOKUP(B29,'BD Personal'!$A$6:$R$56,4,FALSE)&amp;"'!J56"))</f>
        <v/>
      </c>
      <c r="J29" s="165" t="str">
        <f ca="1">IF(B29="","",INDIRECT("'"&amp;VLOOKUP(B29,'BD Personal'!$A$6:$R$56,4,FALSE)&amp;"'!K56"))</f>
        <v/>
      </c>
      <c r="K29" s="163" t="str">
        <f ca="1">IF(B29="","",INDIRECT("'"&amp;VLOOKUP(B29,'BD Personal'!$A$6:$R$56,4,FALSE)&amp;"'!L56"))</f>
        <v/>
      </c>
      <c r="L29" s="123" t="str">
        <f ca="1">IF(B29="","",INDIRECT("'"&amp;VLOOKUP(B29,'BD Personal'!$A$6:$R$56,4,FALSE)&amp;"'!M56"))</f>
        <v/>
      </c>
      <c r="M29" s="120" t="str">
        <f ca="1">IF(B29="","",INDIRECT("'"&amp;VLOOKUP(B29,'BD Personal'!$A$6:$R$56,4,FALSE)&amp;"'!N56"))</f>
        <v/>
      </c>
      <c r="N29" s="137" t="str">
        <f ca="1">IF(B29="","",INDIRECT("'"&amp;VLOOKUP(B29,'BD Personal'!$A$6:$R$56,4,FALSE)&amp;"'!O56"))</f>
        <v/>
      </c>
      <c r="O29" s="186" t="str">
        <f ca="1">IF(B29="","",INDIRECT("'"&amp;VLOOKUP(B29,'BD Personal'!$A$6:$R$56,4,FALSE)&amp;"'!F69"))</f>
        <v/>
      </c>
      <c r="P29" s="142"/>
      <c r="Q29" s="145"/>
      <c r="R29" s="136"/>
      <c r="S29" s="134"/>
      <c r="T29" s="163" t="str">
        <f ca="1">IF(B29="","",INDIRECT("'"&amp;VLOOKUP(B29,'BD Personal'!$A$6:$R$56,4,FALSE)&amp;"'!H60"))</f>
        <v/>
      </c>
      <c r="U29" s="41"/>
      <c r="V29" s="41"/>
    </row>
    <row r="30" spans="1:22" ht="36" customHeight="1" x14ac:dyDescent="0.25">
      <c r="A30" s="169">
        <v>22</v>
      </c>
      <c r="B30" s="170"/>
      <c r="C30" s="171" t="str">
        <f>IF(B30="","",VLOOKUP(B30,'BD Personal'!$A$6:$R$56,3,FALSE))&amp;" "&amp;IF(B30="","",VLOOKUP(B30,'BD Personal'!$A$6:$R$56,4,FALSE))</f>
        <v xml:space="preserve"> </v>
      </c>
      <c r="D30" s="171" t="str">
        <f>IF(B30="","",VLOOKUP(B30,'BD Personal'!$A$6:$R$56,17,FALSE))</f>
        <v/>
      </c>
      <c r="E30" s="171" t="str">
        <f>IF(B30="","",VLOOKUP(B30,'BD Personal'!$A$6:$R$56,18,FALSE))</f>
        <v/>
      </c>
      <c r="F30" s="171" t="str">
        <f>IF(B30="","",VLOOKUP(B30,'BD Personal'!$A$6:$R$56,11,FALSE))</f>
        <v/>
      </c>
      <c r="G30" s="137" t="str">
        <f ca="1">IF(B30="","",INDIRECT("'"&amp;VLOOKUP(B30,'BD Personal'!$A$6:$R$56,4,FALSE)&amp;"'!H56"))</f>
        <v/>
      </c>
      <c r="H30" s="138" t="str">
        <f ca="1">IF(B30="","",INDIRECT("'"&amp;VLOOKUP(B30,'BD Personal'!$A$6:$R$56,4,FALSE)&amp;"'!I56"))</f>
        <v/>
      </c>
      <c r="I30" s="173" t="str">
        <f ca="1">IF(B30="","",INDIRECT("'"&amp;VLOOKUP(B30,'BD Personal'!$A$6:$R$56,4,FALSE)&amp;"'!J56"))</f>
        <v/>
      </c>
      <c r="J30" s="173" t="str">
        <f ca="1">IF(B30="","",INDIRECT("'"&amp;VLOOKUP(B30,'BD Personal'!$A$6:$R$56,4,FALSE)&amp;"'!K56"))</f>
        <v/>
      </c>
      <c r="K30" s="137" t="str">
        <f ca="1">IF(B30="","",INDIRECT("'"&amp;VLOOKUP(B30,'BD Personal'!$A$6:$R$56,4,FALSE)&amp;"'!L56"))</f>
        <v/>
      </c>
      <c r="L30" s="146" t="str">
        <f ca="1">IF(B30="","",INDIRECT("'"&amp;VLOOKUP(B30,'BD Personal'!$A$6:$R$56,4,FALSE)&amp;"'!M56"))</f>
        <v/>
      </c>
      <c r="M30" s="137" t="str">
        <f ca="1">IF(B30="","",INDIRECT("'"&amp;VLOOKUP(B30,'BD Personal'!$A$6:$R$56,4,FALSE)&amp;"'!N56"))</f>
        <v/>
      </c>
      <c r="N30" s="125" t="str">
        <f ca="1">IF(B30="","",INDIRECT("'"&amp;VLOOKUP(B30,'BD Personal'!$A$6:$R$56,4,FALSE)&amp;"'!O56"))</f>
        <v/>
      </c>
      <c r="O30" s="192" t="str">
        <f ca="1">IF(B30="","",INDIRECT("'"&amp;VLOOKUP(B30,'BD Personal'!$A$6:$R$56,4,FALSE)&amp;"'!F69"))</f>
        <v/>
      </c>
      <c r="P30" s="135"/>
      <c r="Q30" s="149"/>
      <c r="R30" s="136"/>
      <c r="S30" s="145"/>
      <c r="T30" s="137" t="str">
        <f ca="1">IF(B30="","",INDIRECT("'"&amp;VLOOKUP(B30,'BD Personal'!$A$6:$R$56,4,FALSE)&amp;"'!H60"))</f>
        <v/>
      </c>
      <c r="U30" s="41"/>
      <c r="V30" s="41"/>
    </row>
    <row r="31" spans="1:22" ht="36" customHeight="1" x14ac:dyDescent="0.25">
      <c r="A31" s="126">
        <v>23</v>
      </c>
      <c r="B31" s="122"/>
      <c r="C31" s="158" t="str">
        <f>IF(B31="","",VLOOKUP(B31,'BD Personal'!$A$6:$R$56,3,FALSE))&amp;" "&amp;IF(B31="","",VLOOKUP(B31,'BD Personal'!$A$6:$R$56,4,FALSE))</f>
        <v xml:space="preserve"> </v>
      </c>
      <c r="D31" s="158" t="str">
        <f>IF(B31="","",VLOOKUP(B31,'BD Personal'!$A$6:$R$56,17,FALSE))</f>
        <v/>
      </c>
      <c r="E31" s="158" t="str">
        <f>IF(B31="","",VLOOKUP(B31,'BD Personal'!$A$6:$R$56,18,FALSE))</f>
        <v/>
      </c>
      <c r="F31" s="158" t="str">
        <f>IF(B31="","",VLOOKUP(B31,'BD Personal'!$A$6:$R$56,11,FALSE))</f>
        <v/>
      </c>
      <c r="G31" s="163" t="str">
        <f ca="1">IF(B31="","",INDIRECT("'"&amp;VLOOKUP(B31,'BD Personal'!$A$6:$R$56,4,FALSE)&amp;"'!H56"))</f>
        <v/>
      </c>
      <c r="H31" s="120" t="str">
        <f ca="1">IF(B31="","",INDIRECT("'"&amp;VLOOKUP(B31,'BD Personal'!$A$6:$R$56,4,FALSE)&amp;"'!I56"))</f>
        <v/>
      </c>
      <c r="I31" s="165" t="str">
        <f ca="1">IF(B31="","",INDIRECT("'"&amp;VLOOKUP(B31,'BD Personal'!$A$6:$R$56,4,FALSE)&amp;"'!J56"))</f>
        <v/>
      </c>
      <c r="J31" s="164" t="str">
        <f ca="1">IF(B31="","",INDIRECT("'"&amp;VLOOKUP(B31,'BD Personal'!$A$6:$R$56,4,FALSE)&amp;"'!K56"))</f>
        <v/>
      </c>
      <c r="K31" s="162" t="str">
        <f ca="1">IF(B31="","",INDIRECT("'"&amp;VLOOKUP(B31,'BD Personal'!$A$6:$R$56,4,FALSE)&amp;"'!L56"))</f>
        <v/>
      </c>
      <c r="L31" s="123" t="str">
        <f ca="1">IF(B31="","",INDIRECT("'"&amp;VLOOKUP(B31,'BD Personal'!$A$6:$R$56,4,FALSE)&amp;"'!M56"))</f>
        <v/>
      </c>
      <c r="M31" s="163" t="str">
        <f ca="1">IF(B31="","",INDIRECT("'"&amp;VLOOKUP(B31,'BD Personal'!$A$6:$R$56,4,FALSE)&amp;"'!N56"))</f>
        <v/>
      </c>
      <c r="N31" s="123" t="str">
        <f ca="1">IF(B31="","",INDIRECT("'"&amp;VLOOKUP(B31,'BD Personal'!$A$6:$R$56,4,FALSE)&amp;"'!O56"))</f>
        <v/>
      </c>
      <c r="O31" s="121" t="str">
        <f ca="1">IF(B31="","",INDIRECT("'"&amp;VLOOKUP(B31,'BD Personal'!$A$6:$R$56,4,FALSE)&amp;"'!F69"))</f>
        <v/>
      </c>
      <c r="P31" s="133"/>
      <c r="Q31" s="147"/>
      <c r="R31" s="134"/>
      <c r="S31" s="134"/>
      <c r="T31" s="163" t="str">
        <f ca="1">IF(B31="","",INDIRECT("'"&amp;VLOOKUP(B31,'BD Personal'!$A$6:$R$56,4,FALSE)&amp;"'!H60"))</f>
        <v/>
      </c>
      <c r="U31" s="41"/>
      <c r="V31" s="41"/>
    </row>
    <row r="32" spans="1:22" ht="36" customHeight="1" x14ac:dyDescent="0.25">
      <c r="A32" s="127">
        <v>24</v>
      </c>
      <c r="B32" s="128"/>
      <c r="C32" s="159" t="str">
        <f>IF(B32="","",VLOOKUP(B32,'BD Personal'!$A$6:$R$56,3,FALSE))&amp;" "&amp;IF(B32="","",VLOOKUP(B32,'BD Personal'!$A$6:$R$56,4,FALSE))</f>
        <v xml:space="preserve"> </v>
      </c>
      <c r="D32" s="159" t="str">
        <f>IF(B32="","",VLOOKUP(B32,'BD Personal'!$A$6:$R$56,17,FALSE))</f>
        <v/>
      </c>
      <c r="E32" s="159" t="str">
        <f>IF(B32="","",VLOOKUP(B32,'BD Personal'!$A$6:$R$56,18,FALSE))</f>
        <v/>
      </c>
      <c r="F32" s="159" t="str">
        <f>IF(B32="","",VLOOKUP(B32,'BD Personal'!$A$6:$R$56,11,FALSE))</f>
        <v/>
      </c>
      <c r="G32" s="161" t="str">
        <f ca="1">IF(B32="","",INDIRECT("'"&amp;VLOOKUP(B32,'BD Personal'!$A$6:$R$56,4,FALSE)&amp;"'!H56"))</f>
        <v/>
      </c>
      <c r="H32" s="129" t="str">
        <f ca="1">IF(B32="","",INDIRECT("'"&amp;VLOOKUP(B32,'BD Personal'!$A$6:$R$56,4,FALSE)&amp;"'!I56"))</f>
        <v/>
      </c>
      <c r="I32" s="164" t="str">
        <f ca="1">IF(B32="","",INDIRECT("'"&amp;VLOOKUP(B32,'BD Personal'!$A$6:$R$56,4,FALSE)&amp;"'!J56"))</f>
        <v/>
      </c>
      <c r="J32" s="161" t="str">
        <f ca="1">IF(B32="","",INDIRECT("'"&amp;VLOOKUP(B32,'BD Personal'!$A$6:$R$56,4,FALSE)&amp;"'!K56"))</f>
        <v/>
      </c>
      <c r="K32" s="130" t="str">
        <f ca="1">IF(B32="","",INDIRECT("'"&amp;VLOOKUP(B32,'BD Personal'!$A$6:$R$56,4,FALSE)&amp;"'!L56"))</f>
        <v/>
      </c>
      <c r="L32" s="130" t="str">
        <f ca="1">IF(B32="","",INDIRECT("'"&amp;VLOOKUP(B32,'BD Personal'!$A$6:$R$56,4,FALSE)&amp;"'!M56"))</f>
        <v/>
      </c>
      <c r="M32" s="161" t="str">
        <f ca="1">IF(B32="","",INDIRECT("'"&amp;VLOOKUP(B32,'BD Personal'!$A$6:$R$56,4,FALSE)&amp;"'!N56"))</f>
        <v/>
      </c>
      <c r="N32" s="130" t="str">
        <f ca="1">IF(B32="","",INDIRECT("'"&amp;VLOOKUP(B32,'BD Personal'!$A$6:$R$56,4,FALSE)&amp;"'!O56"))</f>
        <v/>
      </c>
      <c r="O32" s="186" t="str">
        <f ca="1">IF(B32="","",INDIRECT("'"&amp;VLOOKUP(B32,'BD Personal'!$A$6:$R$56,4,FALSE)&amp;"'!F69"))</f>
        <v/>
      </c>
      <c r="P32" s="142"/>
      <c r="Q32" s="145"/>
      <c r="R32" s="141"/>
      <c r="S32" s="141"/>
      <c r="T32" s="137" t="str">
        <f ca="1">IF(B32="","",INDIRECT("'"&amp;VLOOKUP(B32,'BD Personal'!$A$6:$R$56,4,FALSE)&amp;"'!H60"))</f>
        <v/>
      </c>
      <c r="U32" s="41"/>
      <c r="V32" s="41"/>
    </row>
    <row r="33" spans="1:22" ht="36" customHeight="1" x14ac:dyDescent="0.25">
      <c r="A33" s="169">
        <v>25</v>
      </c>
      <c r="B33" s="170"/>
      <c r="C33" s="171" t="str">
        <f>IF(B33="","",VLOOKUP(B33,'BD Personal'!$A$6:$R$56,3,FALSE))&amp;" "&amp;IF(B33="","",VLOOKUP(B33,'BD Personal'!$A$6:$R$56,4,FALSE))</f>
        <v xml:space="preserve"> </v>
      </c>
      <c r="D33" s="171" t="str">
        <f>IF(B33="","",VLOOKUP(B33,'BD Personal'!$A$6:$R$56,17,FALSE))</f>
        <v/>
      </c>
      <c r="E33" s="171" t="str">
        <f>IF(B33="","",VLOOKUP(B33,'BD Personal'!$A$6:$R$56,18,FALSE))</f>
        <v/>
      </c>
      <c r="F33" s="171" t="str">
        <f>IF(B33="","",VLOOKUP(B33,'BD Personal'!$A$6:$R$56,11,FALSE))</f>
        <v/>
      </c>
      <c r="G33" s="137" t="str">
        <f ca="1">IF(B33="","",INDIRECT("'"&amp;VLOOKUP(B33,'BD Personal'!$A$6:$R$56,4,FALSE)&amp;"'!H56"))</f>
        <v/>
      </c>
      <c r="H33" s="138" t="str">
        <f ca="1">IF(B33="","",INDIRECT("'"&amp;VLOOKUP(B33,'BD Personal'!$A$6:$R$56,4,FALSE)&amp;"'!I56"))</f>
        <v/>
      </c>
      <c r="I33" s="173" t="str">
        <f ca="1">IF(B33="","",INDIRECT("'"&amp;VLOOKUP(B33,'BD Personal'!$A$6:$R$56,4,FALSE)&amp;"'!J56"))</f>
        <v/>
      </c>
      <c r="J33" s="137" t="str">
        <f ca="1">IF(B33="","",INDIRECT("'"&amp;VLOOKUP(B33,'BD Personal'!$A$6:$R$56,4,FALSE)&amp;"'!K56"))</f>
        <v/>
      </c>
      <c r="K33" s="146" t="str">
        <f ca="1">IF(B33="","",INDIRECT("'"&amp;VLOOKUP(B33,'BD Personal'!$A$6:$R$56,4,FALSE)&amp;"'!L56"))</f>
        <v/>
      </c>
      <c r="L33" s="146" t="str">
        <f ca="1">IF(B33="","",INDIRECT("'"&amp;VLOOKUP(B33,'BD Personal'!$A$6:$R$56,4,FALSE)&amp;"'!M56"))</f>
        <v/>
      </c>
      <c r="M33" s="137" t="str">
        <f ca="1">IF(B33="","",INDIRECT("'"&amp;VLOOKUP(B33,'BD Personal'!$A$6:$R$56,4,FALSE)&amp;"'!N56"))</f>
        <v/>
      </c>
      <c r="N33" s="138" t="str">
        <f ca="1">IF(B33="","",INDIRECT("'"&amp;VLOOKUP(B33,'BD Personal'!$A$6:$R$56,4,FALSE)&amp;"'!O56"))</f>
        <v/>
      </c>
      <c r="O33" s="187" t="str">
        <f ca="1">IF(B33="","",INDIRECT("'"&amp;VLOOKUP(B33,'BD Personal'!$A$6:$R$56,4,FALSE)&amp;"'!F69"))</f>
        <v/>
      </c>
      <c r="P33" s="150"/>
      <c r="Q33" s="148"/>
      <c r="R33" s="151"/>
      <c r="S33" s="151"/>
      <c r="T33" s="161" t="str">
        <f ca="1">IF(B33="","",INDIRECT("'"&amp;VLOOKUP(B33,'BD Personal'!$A$6:$R$56,4,FALSE)&amp;"'!H60"))</f>
        <v/>
      </c>
      <c r="U33" s="41"/>
      <c r="V33" s="41"/>
    </row>
    <row r="34" spans="1:22" ht="36" customHeight="1" x14ac:dyDescent="0.25">
      <c r="A34" s="131">
        <v>26</v>
      </c>
      <c r="B34" s="132"/>
      <c r="C34" s="160" t="str">
        <f>IF(B34="","",VLOOKUP(B34,'BD Personal'!$A$6:$R$56,3,FALSE))&amp;" "&amp;IF(B34="","",VLOOKUP(B34,'BD Personal'!$A$6:$R$56,4,FALSE))</f>
        <v xml:space="preserve"> </v>
      </c>
      <c r="D34" s="160" t="str">
        <f>IF(B34="","",VLOOKUP(B34,'BD Personal'!$A$6:$R$56,17,FALSE))</f>
        <v/>
      </c>
      <c r="E34" s="160" t="str">
        <f>IF(B34="","",VLOOKUP(B34,'BD Personal'!$A$6:$R$56,18,FALSE))</f>
        <v/>
      </c>
      <c r="F34" s="160" t="str">
        <f>IF(B34="","",VLOOKUP(B34,'BD Personal'!$A$6:$R$56,11,FALSE))</f>
        <v/>
      </c>
      <c r="G34" s="162" t="str">
        <f ca="1">IF(B34="","",INDIRECT("'"&amp;VLOOKUP(B34,'BD Personal'!$A$6:$R$56,4,FALSE)&amp;"'!H56"))</f>
        <v/>
      </c>
      <c r="H34" s="124" t="str">
        <f ca="1">IF(B34="","",INDIRECT("'"&amp;VLOOKUP(B34,'BD Personal'!$A$6:$R$56,4,FALSE)&amp;"'!I56"))</f>
        <v/>
      </c>
      <c r="I34" s="166" t="str">
        <f ca="1">IF(B34="","",INDIRECT("'"&amp;VLOOKUP(B34,'BD Personal'!$A$6:$R$56,4,FALSE)&amp;"'!J56"))</f>
        <v/>
      </c>
      <c r="J34" s="162" t="str">
        <f ca="1">IF(B34="","",INDIRECT("'"&amp;VLOOKUP(B34,'BD Personal'!$A$6:$R$56,4,FALSE)&amp;"'!K56"))</f>
        <v/>
      </c>
      <c r="K34" s="125" t="str">
        <f ca="1">IF(B34="","",INDIRECT("'"&amp;VLOOKUP(B34,'BD Personal'!$A$6:$R$56,4,FALSE)&amp;"'!L56"))</f>
        <v/>
      </c>
      <c r="L34" s="125" t="str">
        <f ca="1">IF(B34="","",INDIRECT("'"&amp;VLOOKUP(B34,'BD Personal'!$A$6:$R$56,4,FALSE)&amp;"'!M56"))</f>
        <v/>
      </c>
      <c r="M34" s="162" t="str">
        <f ca="1">IF(B34="","",INDIRECT("'"&amp;VLOOKUP(B34,'BD Personal'!$A$6:$R$56,4,FALSE)&amp;"'!N56"))</f>
        <v/>
      </c>
      <c r="N34" s="120" t="str">
        <f ca="1">IF(B34="","",INDIRECT("'"&amp;VLOOKUP(B34,'BD Personal'!$A$6:$R$56,4,FALSE)&amp;"'!O56"))</f>
        <v/>
      </c>
      <c r="O34" s="180" t="str">
        <f ca="1">IF(B34="","",INDIRECT("'"&amp;VLOOKUP(B34,'BD Personal'!$A$6:$R$56,4,FALSE)&amp;"'!F69"))</f>
        <v/>
      </c>
      <c r="P34" s="142"/>
      <c r="Q34" s="145"/>
      <c r="R34" s="141"/>
      <c r="S34" s="141"/>
      <c r="T34" s="137" t="str">
        <f ca="1">IF(B34="","",INDIRECT("'"&amp;VLOOKUP(B34,'BD Personal'!$A$6:$R$56,4,FALSE)&amp;"'!H60"))</f>
        <v/>
      </c>
      <c r="U34" s="41"/>
      <c r="V34" s="41"/>
    </row>
    <row r="35" spans="1:22" ht="36" customHeight="1" x14ac:dyDescent="0.25">
      <c r="A35" s="126">
        <v>27</v>
      </c>
      <c r="B35" s="122"/>
      <c r="C35" s="158" t="str">
        <f>IF(B35="","",VLOOKUP(B35,'BD Personal'!$A$6:$R$56,3,FALSE))&amp;" "&amp;IF(B35="","",VLOOKUP(B35,'BD Personal'!$A$6:$R$56,4,FALSE))</f>
        <v xml:space="preserve"> </v>
      </c>
      <c r="D35" s="158" t="str">
        <f>IF(B35="","",VLOOKUP(B35,'BD Personal'!$A$6:$R$56,17,FALSE))</f>
        <v/>
      </c>
      <c r="E35" s="158" t="str">
        <f>IF(B35="","",VLOOKUP(B35,'BD Personal'!$A$6:$R$56,18,FALSE))</f>
        <v/>
      </c>
      <c r="F35" s="158" t="str">
        <f>IF(B35="","",VLOOKUP(B35,'BD Personal'!$A$6:$R$56,11,FALSE))</f>
        <v/>
      </c>
      <c r="G35" s="163" t="str">
        <f ca="1">IF(B35="","",INDIRECT("'"&amp;VLOOKUP(B35,'BD Personal'!$A$6:$R$56,4,FALSE)&amp;"'!H56"))</f>
        <v/>
      </c>
      <c r="H35" s="120" t="str">
        <f ca="1">IF(B35="","",INDIRECT("'"&amp;VLOOKUP(B35,'BD Personal'!$A$6:$R$56,4,FALSE)&amp;"'!I56"))</f>
        <v/>
      </c>
      <c r="I35" s="165" t="str">
        <f ca="1">IF(B35="","",INDIRECT("'"&amp;VLOOKUP(B35,'BD Personal'!$A$6:$R$56,4,FALSE)&amp;"'!J56"))</f>
        <v/>
      </c>
      <c r="J35" s="163" t="str">
        <f ca="1">IF(B35="","",INDIRECT("'"&amp;VLOOKUP(B35,'BD Personal'!$A$6:$R$56,4,FALSE)&amp;"'!K56"))</f>
        <v/>
      </c>
      <c r="K35" s="123" t="str">
        <f ca="1">IF(B35="","",INDIRECT("'"&amp;VLOOKUP(B35,'BD Personal'!$A$6:$R$56,4,FALSE)&amp;"'!L56"))</f>
        <v/>
      </c>
      <c r="L35" s="123" t="str">
        <f ca="1">IF(B35="","",INDIRECT("'"&amp;VLOOKUP(B35,'BD Personal'!$A$6:$R$56,4,FALSE)&amp;"'!M56"))</f>
        <v/>
      </c>
      <c r="M35" s="163" t="str">
        <f ca="1">IF(B35="","",INDIRECT("'"&amp;VLOOKUP(B35,'BD Personal'!$A$6:$R$56,4,FALSE)&amp;"'!N56"))</f>
        <v/>
      </c>
      <c r="N35" s="173" t="str">
        <f ca="1">IF(B35="","",INDIRECT("'"&amp;VLOOKUP(B35,'BD Personal'!$A$6:$R$56,4,FALSE)&amp;"'!O56"))</f>
        <v/>
      </c>
      <c r="O35" s="179" t="str">
        <f ca="1">IF(B35="","",INDIRECT("'"&amp;VLOOKUP(B35,'BD Personal'!$A$6:$R$56,4,FALSE)&amp;"'!F69"))</f>
        <v/>
      </c>
      <c r="P35" s="142"/>
      <c r="Q35" s="145"/>
      <c r="R35" s="141"/>
      <c r="S35" s="141"/>
      <c r="T35" s="137" t="str">
        <f ca="1">IF(B35="","",INDIRECT("'"&amp;VLOOKUP(B35,'BD Personal'!$A$6:$R$56,4,FALSE)&amp;"'!H60"))</f>
        <v/>
      </c>
      <c r="U35" s="41"/>
      <c r="V35" s="41"/>
    </row>
    <row r="36" spans="1:22" ht="36" customHeight="1" x14ac:dyDescent="0.25">
      <c r="A36" s="169">
        <v>28</v>
      </c>
      <c r="B36" s="170"/>
      <c r="C36" s="171" t="str">
        <f>IF(B36="","",VLOOKUP(B36,'BD Personal'!$A$6:$R$56,3,FALSE))&amp;" "&amp;IF(B36="","",VLOOKUP(B36,'BD Personal'!$A$6:$R$56,4,FALSE))</f>
        <v xml:space="preserve"> </v>
      </c>
      <c r="D36" s="171" t="str">
        <f>IF(B36="","",VLOOKUP(B36,'BD Personal'!$A$6:$R$56,17,FALSE))</f>
        <v/>
      </c>
      <c r="E36" s="171" t="str">
        <f>IF(B36="","",VLOOKUP(B36,'BD Personal'!$A$6:$R$56,18,FALSE))</f>
        <v/>
      </c>
      <c r="F36" s="171" t="str">
        <f>IF(B36="","",VLOOKUP(B36,'BD Personal'!$A$6:$R$56,11,FALSE))</f>
        <v/>
      </c>
      <c r="G36" s="137" t="str">
        <f ca="1">IF(B36="","",INDIRECT("'"&amp;VLOOKUP(B36,'BD Personal'!$A$6:$R$56,4,FALSE)&amp;"'!H56"))</f>
        <v/>
      </c>
      <c r="H36" s="138" t="str">
        <f ca="1">IF(B36="","",INDIRECT("'"&amp;VLOOKUP(B36,'BD Personal'!$A$6:$R$56,4,FALSE)&amp;"'!I56"))</f>
        <v/>
      </c>
      <c r="I36" s="173" t="str">
        <f ca="1">IF(B36="","",INDIRECT("'"&amp;VLOOKUP(B36,'BD Personal'!$A$6:$R$56,4,FALSE)&amp;"'!J56"))</f>
        <v/>
      </c>
      <c r="J36" s="137" t="str">
        <f ca="1">IF(B36="","",INDIRECT("'"&amp;VLOOKUP(B36,'BD Personal'!$A$6:$R$56,4,FALSE)&amp;"'!K56"))</f>
        <v/>
      </c>
      <c r="K36" s="146" t="str">
        <f ca="1">IF(B36="","",INDIRECT("'"&amp;VLOOKUP(B36,'BD Personal'!$A$6:$R$56,4,FALSE)&amp;"'!L56"))</f>
        <v/>
      </c>
      <c r="L36" s="146" t="str">
        <f ca="1">IF(B36="","",INDIRECT("'"&amp;VLOOKUP(B36,'BD Personal'!$A$6:$R$56,4,FALSE)&amp;"'!M56"))</f>
        <v/>
      </c>
      <c r="M36" s="137" t="str">
        <f ca="1">IF(B36="","",INDIRECT("'"&amp;VLOOKUP(B36,'BD Personal'!$A$6:$R$56,4,FALSE)&amp;"'!N56"))</f>
        <v/>
      </c>
      <c r="N36" s="124" t="str">
        <f ca="1">IF(B36="","",INDIRECT("'"&amp;VLOOKUP(B36,'BD Personal'!$A$6:$R$56,4,FALSE)&amp;"'!O56"))</f>
        <v/>
      </c>
      <c r="O36" s="180" t="str">
        <f ca="1">IF(B36="","",INDIRECT("'"&amp;VLOOKUP(B36,'BD Personal'!$A$6:$R$56,4,FALSE)&amp;"'!F69"))</f>
        <v/>
      </c>
      <c r="P36" s="133"/>
      <c r="Q36" s="147"/>
      <c r="R36" s="134"/>
      <c r="S36" s="134"/>
      <c r="T36" s="163" t="str">
        <f ca="1">IF(B36="","",INDIRECT("'"&amp;VLOOKUP(B36,'BD Personal'!$A$6:$R$56,4,FALSE)&amp;"'!H60"))</f>
        <v/>
      </c>
      <c r="U36" s="41"/>
      <c r="V36" s="41"/>
    </row>
    <row r="37" spans="1:22" ht="36" customHeight="1" x14ac:dyDescent="0.25">
      <c r="A37" s="126">
        <v>29</v>
      </c>
      <c r="B37" s="122"/>
      <c r="C37" s="158" t="str">
        <f>IF(B37="","",VLOOKUP(B37,'BD Personal'!$A$6:$R$56,3,FALSE))&amp;" "&amp;IF(B37="","",VLOOKUP(B37,'BD Personal'!$A$6:$R$56,4,FALSE))</f>
        <v xml:space="preserve"> </v>
      </c>
      <c r="D37" s="158" t="str">
        <f>IF(B37="","",VLOOKUP(B37,'BD Personal'!$A$6:$R$56,17,FALSE))</f>
        <v/>
      </c>
      <c r="E37" s="158" t="str">
        <f>IF(B37="","",VLOOKUP(B37,'BD Personal'!$A$6:$R$56,18,FALSE))</f>
        <v/>
      </c>
      <c r="F37" s="158" t="str">
        <f>IF(B37="","",VLOOKUP(B37,'BD Personal'!$A$6:$R$56,11,FALSE))</f>
        <v/>
      </c>
      <c r="G37" s="163" t="str">
        <f ca="1">IF(B37="","",INDIRECT("'"&amp;VLOOKUP(B37,'BD Personal'!$A$6:$R$56,4,FALSE)&amp;"'!H56"))</f>
        <v/>
      </c>
      <c r="H37" s="120" t="str">
        <f ca="1">IF(B37="","",INDIRECT("'"&amp;VLOOKUP(B37,'BD Personal'!$A$6:$R$56,4,FALSE)&amp;"'!I56"))</f>
        <v/>
      </c>
      <c r="I37" s="165" t="str">
        <f ca="1">IF(B37="","",INDIRECT("'"&amp;VLOOKUP(B37,'BD Personal'!$A$6:$R$56,4,FALSE)&amp;"'!J56"))</f>
        <v/>
      </c>
      <c r="J37" s="163" t="str">
        <f ca="1">IF(B37="","",INDIRECT("'"&amp;VLOOKUP(B37,'BD Personal'!$A$6:$R$56,4,FALSE)&amp;"'!K56"))</f>
        <v/>
      </c>
      <c r="K37" s="123" t="str">
        <f ca="1">IF(B37="","",INDIRECT("'"&amp;VLOOKUP(B37,'BD Personal'!$A$6:$R$56,4,FALSE)&amp;"'!L56"))</f>
        <v/>
      </c>
      <c r="L37" s="125" t="str">
        <f ca="1">IF(B37="","",INDIRECT("'"&amp;VLOOKUP(B37,'BD Personal'!$A$6:$R$56,4,FALSE)&amp;"'!M56"))</f>
        <v/>
      </c>
      <c r="M37" s="161" t="str">
        <f ca="1">IF(B37="","",INDIRECT("'"&amp;VLOOKUP(B37,'BD Personal'!$A$6:$R$56,4,FALSE)&amp;"'!N56"))</f>
        <v/>
      </c>
      <c r="N37" s="120" t="str">
        <f ca="1">IF(B37="","",INDIRECT("'"&amp;VLOOKUP(B37,'BD Personal'!$A$6:$R$56,4,FALSE)&amp;"'!O56"))</f>
        <v/>
      </c>
      <c r="O37" s="179" t="str">
        <f ca="1">IF(B37="","",INDIRECT("'"&amp;VLOOKUP(B37,'BD Personal'!$A$6:$R$56,4,FALSE)&amp;"'!F69"))</f>
        <v/>
      </c>
      <c r="P37" s="142"/>
      <c r="Q37" s="145"/>
      <c r="R37" s="141"/>
      <c r="S37" s="141"/>
      <c r="T37" s="137" t="str">
        <f ca="1">IF(B37="","",INDIRECT("'"&amp;VLOOKUP(B37,'BD Personal'!$A$6:$R$56,4,FALSE)&amp;"'!H60"))</f>
        <v/>
      </c>
      <c r="U37" s="41"/>
      <c r="V37" s="41"/>
    </row>
    <row r="38" spans="1:22" ht="36" customHeight="1" x14ac:dyDescent="0.25">
      <c r="A38" s="169">
        <v>30</v>
      </c>
      <c r="B38" s="170"/>
      <c r="C38" s="171" t="str">
        <f>IF(B38="","",VLOOKUP(B38,'BD Personal'!$A$6:$R$56,3,FALSE))&amp;" "&amp;IF(B38="","",VLOOKUP(B38,'BD Personal'!$A$6:$R$56,4,FALSE))</f>
        <v xml:space="preserve"> </v>
      </c>
      <c r="D38" s="171" t="str">
        <f>IF(B38="","",VLOOKUP(B38,'BD Personal'!$A$6:$R$56,17,FALSE))</f>
        <v/>
      </c>
      <c r="E38" s="171" t="str">
        <f>IF(B38="","",VLOOKUP(B38,'BD Personal'!$A$6:$R$56,18,FALSE))</f>
        <v/>
      </c>
      <c r="F38" s="171" t="str">
        <f>IF(B38="","",VLOOKUP(B38,'BD Personal'!$A$6:$R$56,11,FALSE))</f>
        <v/>
      </c>
      <c r="G38" s="137" t="str">
        <f ca="1">IF(B38="","",INDIRECT("'"&amp;VLOOKUP(B38,'BD Personal'!$A$6:$R$56,4,FALSE)&amp;"'!H56"))</f>
        <v/>
      </c>
      <c r="H38" s="138" t="str">
        <f ca="1">IF(B38="","",INDIRECT("'"&amp;VLOOKUP(B38,'BD Personal'!$A$6:$R$56,4,FALSE)&amp;"'!I56"))</f>
        <v/>
      </c>
      <c r="I38" s="173" t="str">
        <f ca="1">IF(B38="","",INDIRECT("'"&amp;VLOOKUP(B38,'BD Personal'!$A$6:$R$56,4,FALSE)&amp;"'!J56"))</f>
        <v/>
      </c>
      <c r="J38" s="137" t="str">
        <f ca="1">IF(B38="","",INDIRECT("'"&amp;VLOOKUP(B38,'BD Personal'!$A$6:$R$56,4,FALSE)&amp;"'!K56"))</f>
        <v/>
      </c>
      <c r="K38" s="146" t="str">
        <f ca="1">IF(B38="","",INDIRECT("'"&amp;VLOOKUP(B38,'BD Personal'!$A$6:$R$56,4,FALSE)&amp;"'!L56"))</f>
        <v/>
      </c>
      <c r="L38" s="138" t="str">
        <f ca="1">IF(B38="","",INDIRECT("'"&amp;VLOOKUP(B38,'BD Personal'!$A$6:$R$56,4,FALSE)&amp;"'!M56"))</f>
        <v/>
      </c>
      <c r="M38" s="137" t="str">
        <f ca="1">IF(B38="","",INDIRECT("'"&amp;VLOOKUP(B38,'BD Personal'!$A$6:$R$56,4,FALSE)&amp;"'!N56"))</f>
        <v/>
      </c>
      <c r="N38" s="138" t="str">
        <f ca="1">IF(B38="","",INDIRECT("'"&amp;VLOOKUP(B38,'BD Personal'!$A$6:$R$56,4,FALSE)&amp;"'!O56"))</f>
        <v/>
      </c>
      <c r="O38" s="180" t="str">
        <f ca="1">IF(B38="","",INDIRECT("'"&amp;VLOOKUP(B38,'BD Personal'!$A$6:$R$56,4,FALSE)&amp;"'!F69"))</f>
        <v/>
      </c>
      <c r="P38" s="150"/>
      <c r="Q38" s="148"/>
      <c r="R38" s="151"/>
      <c r="S38" s="151"/>
      <c r="T38" s="161" t="str">
        <f ca="1">IF(B38="","",INDIRECT("'"&amp;VLOOKUP(B38,'BD Personal'!$A$6:$R$56,4,FALSE)&amp;"'!H60"))</f>
        <v/>
      </c>
      <c r="U38" s="41"/>
      <c r="V38" s="41"/>
    </row>
    <row r="39" spans="1:22" ht="36" customHeight="1" x14ac:dyDescent="0.25">
      <c r="A39" s="126">
        <v>31</v>
      </c>
      <c r="B39" s="122"/>
      <c r="C39" s="158" t="str">
        <f>IF(B39="","",VLOOKUP(B39,'BD Personal'!$A$6:$R$56,3,FALSE))&amp;" "&amp;IF(B39="","",VLOOKUP(B39,'BD Personal'!$A$6:$R$56,4,FALSE))</f>
        <v xml:space="preserve"> </v>
      </c>
      <c r="D39" s="158" t="str">
        <f>IF(B39="","",VLOOKUP(B39,'BD Personal'!$A$6:$R$56,17,FALSE))</f>
        <v/>
      </c>
      <c r="E39" s="158" t="str">
        <f>IF(B39="","",VLOOKUP(B39,'BD Personal'!$A$6:$R$56,18,FALSE))</f>
        <v/>
      </c>
      <c r="F39" s="158" t="str">
        <f>IF(B39="","",VLOOKUP(B39,'BD Personal'!$A$6:$R$56,11,FALSE))</f>
        <v/>
      </c>
      <c r="G39" s="163" t="str">
        <f ca="1">IF(B39="","",INDIRECT("'"&amp;VLOOKUP(B39,'BD Personal'!$A$6:$R$56,4,FALSE)&amp;"'!H56"))</f>
        <v/>
      </c>
      <c r="H39" s="120" t="str">
        <f ca="1">IF(B39="","",INDIRECT("'"&amp;VLOOKUP(B39,'BD Personal'!$A$6:$R$56,4,FALSE)&amp;"'!I56"))</f>
        <v/>
      </c>
      <c r="I39" s="165" t="str">
        <f ca="1">IF(B39="","",INDIRECT("'"&amp;VLOOKUP(B39,'BD Personal'!$A$6:$R$56,4,FALSE)&amp;"'!J56"))</f>
        <v/>
      </c>
      <c r="J39" s="165" t="str">
        <f ca="1">IF(B39="","",INDIRECT("'"&amp;VLOOKUP(B39,'BD Personal'!$A$6:$R$56,4,FALSE)&amp;"'!K56"))</f>
        <v/>
      </c>
      <c r="K39" s="163" t="str">
        <f ca="1">IF(B39="","",INDIRECT("'"&amp;VLOOKUP(B39,'BD Personal'!$A$6:$R$56,4,FALSE)&amp;"'!L56"))</f>
        <v/>
      </c>
      <c r="L39" s="130" t="str">
        <f ca="1">IF(B39="","",INDIRECT("'"&amp;VLOOKUP(B39,'BD Personal'!$A$6:$R$56,4,FALSE)&amp;"'!M56"))</f>
        <v/>
      </c>
      <c r="M39" s="123" t="str">
        <f ca="1">IF(B39="","",INDIRECT("'"&amp;VLOOKUP(B39,'BD Personal'!$A$6:$R$56,4,FALSE)&amp;"'!N56"))</f>
        <v/>
      </c>
      <c r="N39" s="120" t="str">
        <f ca="1">IF(B39="","",INDIRECT("'"&amp;VLOOKUP(B39,'BD Personal'!$A$6:$R$56,4,FALSE)&amp;"'!O56"))</f>
        <v/>
      </c>
      <c r="O39" s="179" t="str">
        <f ca="1">IF(B39="","",INDIRECT("'"&amp;VLOOKUP(B39,'BD Personal'!$A$6:$R$56,4,FALSE)&amp;"'!F69"))</f>
        <v/>
      </c>
      <c r="P39" s="142"/>
      <c r="Q39" s="145"/>
      <c r="R39" s="141"/>
      <c r="S39" s="141"/>
      <c r="T39" s="137" t="str">
        <f ca="1">IF(B39="","",INDIRECT("'"&amp;VLOOKUP(B39,'BD Personal'!$A$6:$R$56,4,FALSE)&amp;"'!H60"))</f>
        <v/>
      </c>
      <c r="U39" s="41"/>
      <c r="V39" s="41"/>
    </row>
    <row r="40" spans="1:22" ht="36" customHeight="1" x14ac:dyDescent="0.25">
      <c r="A40" s="169">
        <v>32</v>
      </c>
      <c r="B40" s="170"/>
      <c r="C40" s="171" t="str">
        <f>IF(B40="","",VLOOKUP(B40,'BD Personal'!$A$6:$R$56,3,FALSE))&amp;" "&amp;IF(B40="","",VLOOKUP(B40,'BD Personal'!$A$6:$R$56,4,FALSE))</f>
        <v xml:space="preserve"> </v>
      </c>
      <c r="D40" s="171" t="str">
        <f>IF(B40="","",VLOOKUP(B40,'BD Personal'!$A$6:$R$56,17,FALSE))</f>
        <v/>
      </c>
      <c r="E40" s="171" t="str">
        <f>IF(B40="","",VLOOKUP(B40,'BD Personal'!$A$6:$R$56,18,FALSE))</f>
        <v/>
      </c>
      <c r="F40" s="171" t="str">
        <f>IF(B40="","",VLOOKUP(B40,'BD Personal'!$A$6:$R$56,11,FALSE))</f>
        <v/>
      </c>
      <c r="G40" s="137" t="str">
        <f ca="1">IF(B40="","",INDIRECT("'"&amp;VLOOKUP(B40,'BD Personal'!$A$6:$R$56,4,FALSE)&amp;"'!H56"))</f>
        <v/>
      </c>
      <c r="H40" s="138" t="str">
        <f ca="1">IF(B40="","",INDIRECT("'"&amp;VLOOKUP(B40,'BD Personal'!$A$6:$R$56,4,FALSE)&amp;"'!I56"))</f>
        <v/>
      </c>
      <c r="I40" s="173" t="str">
        <f ca="1">IF(B40="","",INDIRECT("'"&amp;VLOOKUP(B40,'BD Personal'!$A$6:$R$56,4,FALSE)&amp;"'!J56"))</f>
        <v/>
      </c>
      <c r="J40" s="173" t="str">
        <f ca="1">IF(B40="","",INDIRECT("'"&amp;VLOOKUP(B40,'BD Personal'!$A$6:$R$56,4,FALSE)&amp;"'!K56"))</f>
        <v/>
      </c>
      <c r="K40" s="137" t="str">
        <f ca="1">IF(B40="","",INDIRECT("'"&amp;VLOOKUP(B40,'BD Personal'!$A$6:$R$56,4,FALSE)&amp;"'!L56"))</f>
        <v/>
      </c>
      <c r="L40" s="146" t="str">
        <f ca="1">IF(B40="","",INDIRECT("'"&amp;VLOOKUP(B40,'BD Personal'!$A$6:$R$56,4,FALSE)&amp;"'!M56"))</f>
        <v/>
      </c>
      <c r="M40" s="138" t="str">
        <f ca="1">IF(B40="","",INDIRECT("'"&amp;VLOOKUP(B40,'BD Personal'!$A$6:$R$56,4,FALSE)&amp;"'!N56"))</f>
        <v/>
      </c>
      <c r="N40" s="173" t="str">
        <f ca="1">IF(B40="","",INDIRECT("'"&amp;VLOOKUP(B40,'BD Personal'!$A$6:$R$56,4,FALSE)&amp;"'!O56"))</f>
        <v/>
      </c>
      <c r="O40" s="181" t="str">
        <f ca="1">IF(B40="","",INDIRECT("'"&amp;VLOOKUP(B40,'BD Personal'!$A$6:$R$56,4,FALSE)&amp;"'!F69"))</f>
        <v/>
      </c>
      <c r="P40" s="133"/>
      <c r="Q40" s="147"/>
      <c r="R40" s="134"/>
      <c r="S40" s="134"/>
      <c r="T40" s="163" t="str">
        <f ca="1">IF(B40="","",INDIRECT("'"&amp;VLOOKUP(B40,'BD Personal'!$A$6:$R$56,4,FALSE)&amp;"'!H60"))</f>
        <v/>
      </c>
      <c r="U40" s="41"/>
      <c r="V40" s="41"/>
    </row>
    <row r="41" spans="1:22" ht="36" customHeight="1" x14ac:dyDescent="0.25">
      <c r="A41" s="178">
        <v>33</v>
      </c>
      <c r="B41" s="122"/>
      <c r="C41" s="158" t="str">
        <f>IF(B41="","",VLOOKUP(B41,'BD Personal'!$A$6:$R$56,3,FALSE))&amp;" "&amp;IF(B41="","",VLOOKUP(B41,'BD Personal'!$A$6:$R$56,4,FALSE))</f>
        <v xml:space="preserve"> </v>
      </c>
      <c r="D41" s="158" t="str">
        <f>IF(B41="","",VLOOKUP(B41,'BD Personal'!$A$6:$R$56,17,FALSE))</f>
        <v/>
      </c>
      <c r="E41" s="158" t="str">
        <f>IF(B41="","",VLOOKUP(B41,'BD Personal'!$A$6:$R$56,18,FALSE))</f>
        <v/>
      </c>
      <c r="F41" s="158" t="str">
        <f>IF(B41="","",VLOOKUP(B41,'BD Personal'!$A$6:$R$56,11,FALSE))</f>
        <v/>
      </c>
      <c r="G41" s="163" t="str">
        <f ca="1">IF(B41="","",INDIRECT("'"&amp;VLOOKUP(B41,'BD Personal'!$A$6:$R$56,4,FALSE)&amp;"'!H56"))</f>
        <v/>
      </c>
      <c r="H41" s="120" t="str">
        <f ca="1">IF(B41="","",INDIRECT("'"&amp;VLOOKUP(B41,'BD Personal'!$A$6:$R$56,4,FALSE)&amp;"'!I56"))</f>
        <v/>
      </c>
      <c r="I41" s="165" t="str">
        <f ca="1">IF(B41="","",INDIRECT("'"&amp;VLOOKUP(B41,'BD Personal'!$A$6:$R$56,4,FALSE)&amp;"'!J56"))</f>
        <v/>
      </c>
      <c r="J41" s="164" t="str">
        <f ca="1">IF(B41="","",INDIRECT("'"&amp;VLOOKUP(B41,'BD Personal'!$A$6:$R$56,4,FALSE)&amp;"'!K56"))</f>
        <v/>
      </c>
      <c r="K41" s="163" t="str">
        <f ca="1">IF(B41="","",INDIRECT("'"&amp;VLOOKUP(B41,'BD Personal'!$A$6:$R$56,4,FALSE)&amp;"'!L56"))</f>
        <v/>
      </c>
      <c r="L41" s="123" t="str">
        <f ca="1">IF(B41="","",INDIRECT("'"&amp;VLOOKUP(B41,'BD Personal'!$A$6:$R$56,4,FALSE)&amp;"'!M56"))</f>
        <v/>
      </c>
      <c r="M41" s="120" t="str">
        <f ca="1">IF(B41="","",INDIRECT("'"&amp;VLOOKUP(B41,'BD Personal'!$A$6:$R$56,4,FALSE)&amp;"'!N56"))</f>
        <v/>
      </c>
      <c r="N41" s="163" t="str">
        <f ca="1">IF(B41="","",INDIRECT("'"&amp;VLOOKUP(B41,'BD Personal'!$A$6:$R$56,4,FALSE)&amp;"'!O56"))</f>
        <v/>
      </c>
      <c r="O41" s="186" t="str">
        <f ca="1">IF(B41="","",INDIRECT("'"&amp;VLOOKUP(B41,'BD Personal'!$A$6:$R$56,4,FALSE)&amp;"'!F69"))</f>
        <v/>
      </c>
      <c r="P41" s="142"/>
      <c r="Q41" s="145"/>
      <c r="R41" s="141"/>
      <c r="S41" s="141"/>
      <c r="T41" s="137" t="str">
        <f ca="1">IF(B41="","",INDIRECT("'"&amp;VLOOKUP(B41,'BD Personal'!$A$6:$R$56,4,FALSE)&amp;"'!H60"))</f>
        <v/>
      </c>
      <c r="U41" s="41"/>
      <c r="V41" s="41"/>
    </row>
    <row r="42" spans="1:22" ht="36" customHeight="1" x14ac:dyDescent="0.25">
      <c r="A42" s="169">
        <v>34</v>
      </c>
      <c r="B42" s="170"/>
      <c r="C42" s="171" t="str">
        <f>IF(B42="","",VLOOKUP(B42,'BD Personal'!$A$6:$R$56,3,FALSE))&amp;" "&amp;IF(B42="","",VLOOKUP(B42,'BD Personal'!$A$6:$R$56,4,FALSE))</f>
        <v xml:space="preserve"> </v>
      </c>
      <c r="D42" s="171" t="str">
        <f>IF(B42="","",VLOOKUP(B42,'BD Personal'!$A$6:$R$56,17,FALSE))</f>
        <v/>
      </c>
      <c r="E42" s="171" t="str">
        <f>IF(B42="","",VLOOKUP(B42,'BD Personal'!$A$6:$R$56,18,FALSE))</f>
        <v/>
      </c>
      <c r="F42" s="171" t="str">
        <f>IF(B42="","",VLOOKUP(B42,'BD Personal'!$A$6:$R$56,11,FALSE))</f>
        <v/>
      </c>
      <c r="G42" s="137" t="str">
        <f ca="1">IF(B42="","",INDIRECT("'"&amp;VLOOKUP(B42,'BD Personal'!$A$6:$R$56,4,FALSE)&amp;"'!H56"))</f>
        <v/>
      </c>
      <c r="H42" s="137" t="str">
        <f ca="1">IF(B42="","",INDIRECT("'"&amp;VLOOKUP(B42,'BD Personal'!$A$6:$R$56,4,FALSE)&amp;"'!I56"))</f>
        <v/>
      </c>
      <c r="I42" s="173" t="str">
        <f ca="1">IF(B42="","",INDIRECT("'"&amp;VLOOKUP(B42,'BD Personal'!$A$6:$R$56,4,FALSE)&amp;"'!J56"))</f>
        <v/>
      </c>
      <c r="J42" s="173" t="str">
        <f ca="1">IF(B42="","",INDIRECT("'"&amp;VLOOKUP(B42,'BD Personal'!$A$6:$R$56,4,FALSE)&amp;"'!K56"))</f>
        <v/>
      </c>
      <c r="K42" s="137" t="str">
        <f ca="1">IF(B42="","",INDIRECT("'"&amp;VLOOKUP(B42,'BD Personal'!$A$6:$R$56,4,FALSE)&amp;"'!L56"))</f>
        <v/>
      </c>
      <c r="L42" s="146" t="str">
        <f ca="1">IF(B42="","",INDIRECT("'"&amp;VLOOKUP(B42,'BD Personal'!$A$6:$R$56,4,FALSE)&amp;"'!M56"))</f>
        <v/>
      </c>
      <c r="M42" s="138" t="str">
        <f ca="1">IF(B42="","",INDIRECT("'"&amp;VLOOKUP(B42,'BD Personal'!$A$6:$R$56,4,FALSE)&amp;"'!N56"))</f>
        <v/>
      </c>
      <c r="N42" s="137" t="str">
        <f ca="1">IF(B42="","",INDIRECT("'"&amp;VLOOKUP(B42,'BD Personal'!$A$6:$R$56,4,FALSE)&amp;"'!O56"))</f>
        <v/>
      </c>
      <c r="O42" s="168" t="str">
        <f ca="1">IF(B42="","",INDIRECT("'"&amp;VLOOKUP(B42,'BD Personal'!$A$6:$R$56,4,FALSE)&amp;"'!F69"))</f>
        <v/>
      </c>
      <c r="P42" s="133"/>
      <c r="Q42" s="147"/>
      <c r="R42" s="134"/>
      <c r="S42" s="134"/>
      <c r="T42" s="163" t="str">
        <f ca="1">IF(B42="","",INDIRECT("'"&amp;VLOOKUP(B42,'BD Personal'!$A$6:$R$56,4,FALSE)&amp;"'!H60"))</f>
        <v/>
      </c>
      <c r="U42" s="41"/>
      <c r="V42" s="41"/>
    </row>
    <row r="43" spans="1:22" ht="36" customHeight="1" x14ac:dyDescent="0.25">
      <c r="A43" s="178">
        <v>35</v>
      </c>
      <c r="B43" s="122"/>
      <c r="C43" s="158" t="str">
        <f>IF(B43="","",VLOOKUP(B43,'BD Personal'!$A$6:$R$56,3,FALSE))&amp;" "&amp;IF(B43="","",VLOOKUP(B43,'BD Personal'!$A$6:$R$56,4,FALSE))</f>
        <v xml:space="preserve"> </v>
      </c>
      <c r="D43" s="158" t="str">
        <f>IF(B43="","",VLOOKUP(B43,'BD Personal'!$A$6:$R$56,17,FALSE))</f>
        <v/>
      </c>
      <c r="E43" s="158" t="str">
        <f>IF(B43="","",VLOOKUP(B43,'BD Personal'!$A$6:$R$56,18,FALSE))</f>
        <v/>
      </c>
      <c r="F43" s="158" t="str">
        <f>IF(B43="","",VLOOKUP(B43,'BD Personal'!$A$6:$R$56,11,FALSE))</f>
        <v/>
      </c>
      <c r="G43" s="163" t="str">
        <f ca="1">IF(B43="","",INDIRECT("'"&amp;VLOOKUP(B43,'BD Personal'!$A$6:$R$56,4,FALSE)&amp;"'!H56"))</f>
        <v/>
      </c>
      <c r="H43" s="163" t="str">
        <f ca="1">IF(B43="","",INDIRECT("'"&amp;VLOOKUP(B43,'BD Personal'!$A$6:$R$56,4,FALSE)&amp;"'!I56"))</f>
        <v/>
      </c>
      <c r="I43" s="165" t="str">
        <f ca="1">IF(B43="","",INDIRECT("'"&amp;VLOOKUP(B43,'BD Personal'!$A$6:$R$56,4,FALSE)&amp;"'!J56"))</f>
        <v/>
      </c>
      <c r="J43" s="165" t="str">
        <f ca="1">IF(B43="","",INDIRECT("'"&amp;VLOOKUP(B43,'BD Personal'!$A$6:$R$56,4,FALSE)&amp;"'!K56"))</f>
        <v/>
      </c>
      <c r="K43" s="163" t="str">
        <f ca="1">IF(B43="","",INDIRECT("'"&amp;VLOOKUP(B43,'BD Personal'!$A$6:$R$56,4,FALSE)&amp;"'!L56"))</f>
        <v/>
      </c>
      <c r="L43" s="123" t="str">
        <f ca="1">IF(B43="","",INDIRECT("'"&amp;VLOOKUP(B43,'BD Personal'!$A$6:$R$56,4,FALSE)&amp;"'!M56"))</f>
        <v/>
      </c>
      <c r="M43" s="120" t="str">
        <f ca="1">IF(B43="","",INDIRECT("'"&amp;VLOOKUP(B43,'BD Personal'!$A$6:$R$56,4,FALSE)&amp;"'!N56"))</f>
        <v/>
      </c>
      <c r="N43" s="163" t="str">
        <f ca="1">IF(B43="","",INDIRECT("'"&amp;VLOOKUP(B43,'BD Personal'!$A$6:$R$56,4,FALSE)&amp;"'!O56"))</f>
        <v/>
      </c>
      <c r="O43" s="186" t="str">
        <f ca="1">IF(B43="","",INDIRECT("'"&amp;VLOOKUP(B43,'BD Personal'!$A$6:$R$56,4,FALSE)&amp;"'!F69"))</f>
        <v/>
      </c>
      <c r="P43" s="142"/>
      <c r="Q43" s="145"/>
      <c r="R43" s="141"/>
      <c r="S43" s="141"/>
      <c r="T43" s="137" t="str">
        <f ca="1">IF(B43="","",INDIRECT("'"&amp;VLOOKUP(B43,'BD Personal'!$A$6:$R$56,4,FALSE)&amp;"'!H60"))</f>
        <v/>
      </c>
      <c r="U43" s="41"/>
      <c r="V43" s="41"/>
    </row>
    <row r="44" spans="1:22" ht="36" customHeight="1" x14ac:dyDescent="0.25">
      <c r="A44" s="169">
        <v>36</v>
      </c>
      <c r="B44" s="170"/>
      <c r="C44" s="171" t="str">
        <f>IF(B44="","",VLOOKUP(B44,'BD Personal'!$A$6:$R$56,3,FALSE))&amp;" "&amp;IF(B44="","",VLOOKUP(B44,'BD Personal'!$A$6:$R$56,4,FALSE))</f>
        <v xml:space="preserve"> </v>
      </c>
      <c r="D44" s="171" t="str">
        <f>IF(B44="","",VLOOKUP(B44,'BD Personal'!$A$6:$R$56,17,FALSE))</f>
        <v/>
      </c>
      <c r="E44" s="171" t="str">
        <f>IF(B44="","",VLOOKUP(B44,'BD Personal'!$A$6:$R$56,18,FALSE))</f>
        <v/>
      </c>
      <c r="F44" s="171" t="str">
        <f>IF(B44="","",VLOOKUP(B44,'BD Personal'!$A$6:$R$56,11,FALSE))</f>
        <v/>
      </c>
      <c r="G44" s="137" t="str">
        <f ca="1">IF(B44="","",INDIRECT("'"&amp;VLOOKUP(B44,'BD Personal'!$A$6:$R$56,4,FALSE)&amp;"'!H56"))</f>
        <v/>
      </c>
      <c r="H44" s="137" t="str">
        <f ca="1">IF(B44="","",INDIRECT("'"&amp;VLOOKUP(B44,'BD Personal'!$A$6:$R$56,4,FALSE)&amp;"'!I56"))</f>
        <v/>
      </c>
      <c r="I44" s="173" t="str">
        <f ca="1">IF(B44="","",INDIRECT("'"&amp;VLOOKUP(B44,'BD Personal'!$A$6:$R$56,4,FALSE)&amp;"'!J56"))</f>
        <v/>
      </c>
      <c r="J44" s="173" t="str">
        <f ca="1">IF(B44="","",INDIRECT("'"&amp;VLOOKUP(B44,'BD Personal'!$A$6:$R$56,4,FALSE)&amp;"'!K56"))</f>
        <v/>
      </c>
      <c r="K44" s="137" t="str">
        <f ca="1">IF(B44="","",INDIRECT("'"&amp;VLOOKUP(B44,'BD Personal'!$A$6:$R$56,4,FALSE)&amp;"'!L56"))</f>
        <v/>
      </c>
      <c r="L44" s="146" t="str">
        <f ca="1">IF(B44="","",INDIRECT("'"&amp;VLOOKUP(B44,'BD Personal'!$A$6:$R$56,4,FALSE)&amp;"'!M56"))</f>
        <v/>
      </c>
      <c r="M44" s="138" t="str">
        <f ca="1">IF(B44="","",INDIRECT("'"&amp;VLOOKUP(B44,'BD Personal'!$A$6:$R$56,4,FALSE)&amp;"'!N56"))</f>
        <v/>
      </c>
      <c r="N44" s="137" t="str">
        <f ca="1">IF(B44="","",INDIRECT("'"&amp;VLOOKUP(B44,'BD Personal'!$A$6:$R$56,4,FALSE)&amp;"'!O56"))</f>
        <v/>
      </c>
      <c r="O44" s="168" t="str">
        <f ca="1">IF(B44="","",INDIRECT("'"&amp;VLOOKUP(B44,'BD Personal'!$A$6:$R$56,4,FALSE)&amp;"'!F69"))</f>
        <v/>
      </c>
      <c r="P44" s="133"/>
      <c r="Q44" s="147"/>
      <c r="R44" s="134"/>
      <c r="S44" s="134"/>
      <c r="T44" s="163" t="str">
        <f ca="1">IF(B44="","",INDIRECT("'"&amp;VLOOKUP(B44,'BD Personal'!$A$6:$R$56,4,FALSE)&amp;"'!H60"))</f>
        <v/>
      </c>
      <c r="U44" s="41"/>
      <c r="V44" s="41"/>
    </row>
    <row r="45" spans="1:22" ht="36" customHeight="1" x14ac:dyDescent="0.25">
      <c r="A45" s="126">
        <v>37</v>
      </c>
      <c r="B45" s="122"/>
      <c r="C45" s="158" t="str">
        <f>IF(B45="","",VLOOKUP(B45,'BD Personal'!$A$6:$R$56,3,FALSE))&amp;" "&amp;IF(B45="","",VLOOKUP(B45,'BD Personal'!$A$6:$R$56,4,FALSE))</f>
        <v xml:space="preserve"> </v>
      </c>
      <c r="D45" s="158" t="str">
        <f>IF(B45="","",VLOOKUP(B45,'BD Personal'!$A$6:$R$56,17,FALSE))</f>
        <v/>
      </c>
      <c r="E45" s="158" t="str">
        <f>IF(B45="","",VLOOKUP(B45,'BD Personal'!$A$6:$R$56,18,FALSE))</f>
        <v/>
      </c>
      <c r="F45" s="158" t="str">
        <f>IF(B45="","",VLOOKUP(B45,'BD Personal'!$A$6:$R$56,11,FALSE))</f>
        <v/>
      </c>
      <c r="G45" s="163" t="str">
        <f ca="1">IF(B45="","",INDIRECT("'"&amp;VLOOKUP(B45,'BD Personal'!$A$6:$R$56,4,FALSE)&amp;"'!H56"))</f>
        <v/>
      </c>
      <c r="H45" s="163" t="str">
        <f ca="1">IF(B45="","",INDIRECT("'"&amp;VLOOKUP(B45,'BD Personal'!$A$6:$R$56,4,FALSE)&amp;"'!I56"))</f>
        <v/>
      </c>
      <c r="I45" s="165" t="str">
        <f ca="1">IF(B45="","",INDIRECT("'"&amp;VLOOKUP(B45,'BD Personal'!$A$6:$R$56,4,FALSE)&amp;"'!J56"))</f>
        <v/>
      </c>
      <c r="J45" s="165" t="str">
        <f ca="1">IF(B45="","",INDIRECT("'"&amp;VLOOKUP(B45,'BD Personal'!$A$6:$R$56,4,FALSE)&amp;"'!K56"))</f>
        <v/>
      </c>
      <c r="K45" s="163" t="str">
        <f ca="1">IF(B45="","",INDIRECT("'"&amp;VLOOKUP(B45,'BD Personal'!$A$6:$R$56,4,FALSE)&amp;"'!L56"))</f>
        <v/>
      </c>
      <c r="L45" s="123" t="str">
        <f ca="1">IF(B45="","",INDIRECT("'"&amp;VLOOKUP(B45,'BD Personal'!$A$6:$R$56,4,FALSE)&amp;"'!M56"))</f>
        <v/>
      </c>
      <c r="M45" s="123" t="str">
        <f ca="1">IF(B45="","",INDIRECT("'"&amp;VLOOKUP(B45,'BD Personal'!$A$6:$R$56,4,FALSE)&amp;"'!N56"))</f>
        <v/>
      </c>
      <c r="N45" s="123" t="str">
        <f ca="1">IF(B45="","",INDIRECT("'"&amp;VLOOKUP(B45,'BD Personal'!$A$6:$R$56,4,FALSE)&amp;"'!O56"))</f>
        <v/>
      </c>
      <c r="O45" s="186" t="str">
        <f ca="1">IF(B45="","",INDIRECT("'"&amp;VLOOKUP(B45,'BD Personal'!$A$6:$R$56,4,FALSE)&amp;"'!F69"))</f>
        <v/>
      </c>
      <c r="P45" s="142"/>
      <c r="Q45" s="145"/>
      <c r="R45" s="141"/>
      <c r="S45" s="141"/>
      <c r="T45" s="137" t="str">
        <f ca="1">IF(B45="","",INDIRECT("'"&amp;VLOOKUP(B45,'BD Personal'!$A$6:$R$56,4,FALSE)&amp;"'!H60"))</f>
        <v/>
      </c>
      <c r="U45" s="41"/>
      <c r="V45" s="41"/>
    </row>
    <row r="46" spans="1:22" ht="36" customHeight="1" x14ac:dyDescent="0.25">
      <c r="A46" s="169">
        <v>38</v>
      </c>
      <c r="B46" s="170"/>
      <c r="C46" s="171" t="str">
        <f>IF(B46="","",VLOOKUP(B46,'BD Personal'!$A$6:$R$56,3,FALSE))&amp;" "&amp;IF(B46="","",VLOOKUP(B46,'BD Personal'!$A$6:$R$56,4,FALSE))</f>
        <v xml:space="preserve"> </v>
      </c>
      <c r="D46" s="171" t="str">
        <f>IF(B46="","",VLOOKUP(B46,'BD Personal'!$A$6:$R$56,17,FALSE))</f>
        <v/>
      </c>
      <c r="E46" s="171" t="str">
        <f>IF(B46="","",VLOOKUP(B46,'BD Personal'!$A$6:$R$56,18,FALSE))</f>
        <v/>
      </c>
      <c r="F46" s="171" t="str">
        <f>IF(B46="","",VLOOKUP(B46,'BD Personal'!$A$6:$R$56,11,FALSE))</f>
        <v/>
      </c>
      <c r="G46" s="137" t="str">
        <f ca="1">IF(B46="","",INDIRECT("'"&amp;VLOOKUP(B46,'BD Personal'!$A$6:$R$56,4,FALSE)&amp;"'!H56"))</f>
        <v/>
      </c>
      <c r="H46" s="137" t="str">
        <f ca="1">IF(B46="","",INDIRECT("'"&amp;VLOOKUP(B46,'BD Personal'!$A$6:$R$56,4,FALSE)&amp;"'!I56"))</f>
        <v/>
      </c>
      <c r="I46" s="173" t="str">
        <f ca="1">IF(B46="","",INDIRECT("'"&amp;VLOOKUP(B46,'BD Personal'!$A$6:$R$56,4,FALSE)&amp;"'!J56"))</f>
        <v/>
      </c>
      <c r="J46" s="173" t="str">
        <f ca="1">IF(B46="","",INDIRECT("'"&amp;VLOOKUP(B46,'BD Personal'!$A$6:$R$56,4,FALSE)&amp;"'!K56"))</f>
        <v/>
      </c>
      <c r="K46" s="137" t="str">
        <f ca="1">IF(B46="","",INDIRECT("'"&amp;VLOOKUP(B46,'BD Personal'!$A$6:$R$56,4,FALSE)&amp;"'!L56"))</f>
        <v/>
      </c>
      <c r="L46" s="146" t="str">
        <f ca="1">IF(B46="","",INDIRECT("'"&amp;VLOOKUP(B46,'BD Personal'!$A$6:$R$56,4,FALSE)&amp;"'!M56"))</f>
        <v/>
      </c>
      <c r="M46" s="138" t="str">
        <f ca="1">IF(B46="","",INDIRECT("'"&amp;VLOOKUP(B46,'BD Personal'!$A$6:$R$56,4,FALSE)&amp;"'!N56"))</f>
        <v/>
      </c>
      <c r="N46" s="137" t="str">
        <f ca="1">IF(B46="","",INDIRECT("'"&amp;VLOOKUP(B46,'BD Personal'!$A$6:$R$56,4,FALSE)&amp;"'!O56"))</f>
        <v/>
      </c>
      <c r="O46" s="144" t="str">
        <f ca="1">IF(B46="","",INDIRECT("'"&amp;VLOOKUP(B46,'BD Personal'!$A$6:$R$56,4,FALSE)&amp;"'!F69"))</f>
        <v/>
      </c>
      <c r="P46" s="135"/>
      <c r="Q46" s="149"/>
      <c r="R46" s="136"/>
      <c r="S46" s="134"/>
      <c r="T46" s="163" t="str">
        <f ca="1">IF(B46="","",INDIRECT("'"&amp;VLOOKUP(B46,'BD Personal'!$A$6:$R$56,4,FALSE)&amp;"'!H60"))</f>
        <v/>
      </c>
      <c r="U46" s="41"/>
      <c r="V46" s="41"/>
    </row>
    <row r="47" spans="1:22" ht="36" customHeight="1" x14ac:dyDescent="0.25">
      <c r="A47" s="126">
        <v>39</v>
      </c>
      <c r="B47" s="122"/>
      <c r="C47" s="158" t="str">
        <f>IF(B47="","",VLOOKUP(B47,'BD Personal'!$A$6:$R$56,3,FALSE))&amp;" "&amp;IF(B47="","",VLOOKUP(B47,'BD Personal'!$A$6:$R$56,4,FALSE))</f>
        <v xml:space="preserve"> </v>
      </c>
      <c r="D47" s="158" t="str">
        <f>IF(B47="","",VLOOKUP(B47,'BD Personal'!$A$6:$R$56,17,FALSE))</f>
        <v/>
      </c>
      <c r="E47" s="158" t="str">
        <f>IF(B47="","",VLOOKUP(B47,'BD Personal'!$A$6:$R$56,18,FALSE))</f>
        <v/>
      </c>
      <c r="F47" s="158" t="str">
        <f>IF(B47="","",VLOOKUP(B47,'BD Personal'!$A$6:$R$56,11,FALSE))</f>
        <v/>
      </c>
      <c r="G47" s="163" t="str">
        <f ca="1">IF(B47="","",INDIRECT("'"&amp;VLOOKUP(B47,'BD Personal'!$A$6:$R$56,4,FALSE)&amp;"'!H56"))</f>
        <v/>
      </c>
      <c r="H47" s="161" t="str">
        <f ca="1">IF(B47="","",INDIRECT("'"&amp;VLOOKUP(B47,'BD Personal'!$A$6:$R$56,4,FALSE)&amp;"'!I56"))</f>
        <v/>
      </c>
      <c r="I47" s="161" t="str">
        <f ca="1">IF(B47="","",INDIRECT("'"&amp;VLOOKUP(B47,'BD Personal'!$A$6:$R$56,4,FALSE)&amp;"'!J56"))</f>
        <v/>
      </c>
      <c r="J47" s="165" t="str">
        <f ca="1">IF(B47="","",INDIRECT("'"&amp;VLOOKUP(B47,'BD Personal'!$A$6:$R$56,4,FALSE)&amp;"'!K56"))</f>
        <v/>
      </c>
      <c r="K47" s="137" t="str">
        <f ca="1">IF(B47="","",INDIRECT("'"&amp;VLOOKUP(B47,'BD Personal'!$A$6:$R$56,4,FALSE)&amp;"'!L56"))</f>
        <v/>
      </c>
      <c r="L47" s="137" t="str">
        <f ca="1">IF(B47="","",INDIRECT("'"&amp;VLOOKUP(B47,'BD Personal'!$A$6:$R$56,4,FALSE)&amp;"'!M56"))</f>
        <v/>
      </c>
      <c r="M47" s="124" t="str">
        <f ca="1">IF(B47="","",INDIRECT("'"&amp;VLOOKUP(B47,'BD Personal'!$A$6:$R$56,4,FALSE)&amp;"'!N56"))</f>
        <v/>
      </c>
      <c r="N47" s="162" t="str">
        <f ca="1">IF(B47="","",INDIRECT("'"&amp;VLOOKUP(B47,'BD Personal'!$A$6:$R$56,4,FALSE)&amp;"'!O56"))</f>
        <v/>
      </c>
      <c r="O47" s="121" t="str">
        <f ca="1">IF(B47="","",INDIRECT("'"&amp;VLOOKUP(B47,'BD Personal'!$A$6:$R$56,4,FALSE)&amp;"'!F69"))</f>
        <v/>
      </c>
      <c r="P47" s="135"/>
      <c r="Q47" s="149"/>
      <c r="R47" s="136"/>
      <c r="S47" s="145"/>
      <c r="T47" s="137" t="str">
        <f ca="1">IF(B47="","",INDIRECT("'"&amp;VLOOKUP(B47,'BD Personal'!$A$6:$R$56,4,FALSE)&amp;"'!H60"))</f>
        <v/>
      </c>
      <c r="U47" s="41"/>
      <c r="V47" s="41"/>
    </row>
    <row r="48" spans="1:22" ht="36" customHeight="1" x14ac:dyDescent="0.25">
      <c r="A48" s="127">
        <v>40</v>
      </c>
      <c r="B48" s="128"/>
      <c r="C48" s="159" t="str">
        <f>IF(B48="","",VLOOKUP(B48,'BD Personal'!$A$6:$R$56,3,FALSE))&amp;" "&amp;IF(B48="","",VLOOKUP(B48,'BD Personal'!$A$6:$R$56,4,FALSE))</f>
        <v xml:space="preserve"> </v>
      </c>
      <c r="D48" s="159" t="str">
        <f>IF(B48="","",VLOOKUP(B48,'BD Personal'!$A$6:$R$56,17,FALSE))</f>
        <v/>
      </c>
      <c r="E48" s="159" t="str">
        <f>IF(B48="","",VLOOKUP(B48,'BD Personal'!$A$6:$R$56,18,FALSE))</f>
        <v/>
      </c>
      <c r="F48" s="159" t="str">
        <f>IF(B48="","",VLOOKUP(B48,'BD Personal'!$A$6:$R$56,11,FALSE))</f>
        <v/>
      </c>
      <c r="G48" s="161" t="str">
        <f ca="1">IF(B48="","",INDIRECT("'"&amp;VLOOKUP(B48,'BD Personal'!$A$6:$R$56,4,FALSE)&amp;"'!H56"))</f>
        <v/>
      </c>
      <c r="H48" s="137" t="str">
        <f ca="1">IF(B48="","",INDIRECT("'"&amp;VLOOKUP(B48,'BD Personal'!$A$6:$R$56,4,FALSE)&amp;"'!I56"))</f>
        <v/>
      </c>
      <c r="I48" s="137" t="str">
        <f ca="1">IF(B48="","",INDIRECT("'"&amp;VLOOKUP(B48,'BD Personal'!$A$6:$R$56,4,FALSE)&amp;"'!J56"))</f>
        <v/>
      </c>
      <c r="J48" s="137" t="str">
        <f ca="1">IF(B48="","",INDIRECT("'"&amp;VLOOKUP(B48,'BD Personal'!$A$6:$R$56,4,FALSE)&amp;"'!K56"))</f>
        <v/>
      </c>
      <c r="K48" s="163" t="str">
        <f ca="1">IF(B48="","",INDIRECT("'"&amp;VLOOKUP(B48,'BD Personal'!$A$6:$R$56,4,FALSE)&amp;"'!L56"))</f>
        <v/>
      </c>
      <c r="L48" s="163" t="str">
        <f ca="1">IF(B48="","",INDIRECT("'"&amp;VLOOKUP(B48,'BD Personal'!$A$6:$R$56,4,FALSE)&amp;"'!M56"))</f>
        <v/>
      </c>
      <c r="M48" s="120" t="str">
        <f ca="1">IF(B48="","",INDIRECT("'"&amp;VLOOKUP(B48,'BD Personal'!$A$6:$R$56,4,FALSE)&amp;"'!N56"))</f>
        <v/>
      </c>
      <c r="N48" s="163" t="str">
        <f ca="1">IF(B48="","",INDIRECT("'"&amp;VLOOKUP(B48,'BD Personal'!$A$6:$R$56,4,FALSE)&amp;"'!O56"))</f>
        <v/>
      </c>
      <c r="O48" s="179" t="str">
        <f ca="1">IF(B48="","",INDIRECT("'"&amp;VLOOKUP(B48,'BD Personal'!$A$6:$R$56,4,FALSE)&amp;"'!F69"))</f>
        <v/>
      </c>
      <c r="P48" s="133"/>
      <c r="Q48" s="147"/>
      <c r="R48" s="134"/>
      <c r="S48" s="136"/>
      <c r="T48" s="163" t="str">
        <f ca="1">IF(B48="","",INDIRECT("'"&amp;VLOOKUP(B48,'BD Personal'!$A$6:$R$56,4,FALSE)&amp;"'!H60"))</f>
        <v/>
      </c>
      <c r="U48" s="41"/>
      <c r="V48" s="41"/>
    </row>
    <row r="49" spans="1:22" ht="36" customHeight="1" x14ac:dyDescent="0.25">
      <c r="A49" s="169">
        <v>41</v>
      </c>
      <c r="B49" s="170"/>
      <c r="C49" s="171" t="str">
        <f>IF(B49="","",VLOOKUP(B49,'BD Personal'!$A$6:$R$56,3,FALSE))&amp;" "&amp;IF(B49="","",VLOOKUP(B49,'BD Personal'!$A$6:$R$56,4,FALSE))</f>
        <v xml:space="preserve"> </v>
      </c>
      <c r="D49" s="171" t="str">
        <f>IF(B49="","",VLOOKUP(B49,'BD Personal'!$A$6:$R$56,17,FALSE))</f>
        <v/>
      </c>
      <c r="E49" s="171" t="str">
        <f>IF(B49="","",VLOOKUP(B49,'BD Personal'!$A$6:$R$56,18,FALSE))</f>
        <v/>
      </c>
      <c r="F49" s="171" t="str">
        <f>IF(B49="","",VLOOKUP(B49,'BD Personal'!$A$6:$R$56,11,FALSE))</f>
        <v/>
      </c>
      <c r="G49" s="137" t="str">
        <f ca="1">IF(B49="","",INDIRECT("'"&amp;VLOOKUP(B49,'BD Personal'!$A$6:$R$56,4,FALSE)&amp;"'!H56"))</f>
        <v/>
      </c>
      <c r="H49" s="146" t="str">
        <f ca="1">IF(B49="","",INDIRECT("'"&amp;VLOOKUP(B49,'BD Personal'!$A$6:$R$56,4,FALSE)&amp;"'!I56"))</f>
        <v/>
      </c>
      <c r="I49" s="138" t="str">
        <f ca="1">IF(B49="","",INDIRECT("'"&amp;VLOOKUP(B49,'BD Personal'!$A$6:$R$56,4,FALSE)&amp;"'!J56"))</f>
        <v/>
      </c>
      <c r="J49" s="173" t="str">
        <f ca="1">IF(B49="","",INDIRECT("'"&amp;VLOOKUP(B49,'BD Personal'!$A$6:$R$56,4,FALSE)&amp;"'!K56"))</f>
        <v/>
      </c>
      <c r="K49" s="137" t="str">
        <f ca="1">IF(B49="","",INDIRECT("'"&amp;VLOOKUP(B49,'BD Personal'!$A$6:$R$56,4,FALSE)&amp;"'!L56"))</f>
        <v/>
      </c>
      <c r="L49" s="137" t="str">
        <f ca="1">IF(B49="","",INDIRECT("'"&amp;VLOOKUP(B49,'BD Personal'!$A$6:$R$56,4,FALSE)&amp;"'!M56"))</f>
        <v/>
      </c>
      <c r="M49" s="138" t="str">
        <f ca="1">IF(B49="","",INDIRECT("'"&amp;VLOOKUP(B49,'BD Personal'!$A$6:$R$56,4,FALSE)&amp;"'!N56"))</f>
        <v/>
      </c>
      <c r="N49" s="137" t="str">
        <f ca="1">IF(B49="","",INDIRECT("'"&amp;VLOOKUP(B49,'BD Personal'!$A$6:$R$56,4,FALSE)&amp;"'!O56"))</f>
        <v/>
      </c>
      <c r="O49" s="172" t="str">
        <f ca="1">IF(B49="","",INDIRECT("'"&amp;VLOOKUP(B49,'BD Personal'!$A$6:$R$56,4,FALSE)&amp;"'!F69"))</f>
        <v/>
      </c>
      <c r="P49" s="142"/>
      <c r="Q49" s="145"/>
      <c r="R49" s="141"/>
      <c r="S49" s="141"/>
      <c r="T49" s="137" t="str">
        <f ca="1">IF(B49="","",INDIRECT("'"&amp;VLOOKUP(B49,'BD Personal'!$A$6:$R$56,4,FALSE)&amp;"'!H60"))</f>
        <v/>
      </c>
      <c r="U49" s="41"/>
      <c r="V49" s="41"/>
    </row>
    <row r="50" spans="1:22" ht="16.5" customHeight="1" thickBot="1" x14ac:dyDescent="0.3">
      <c r="A50" s="38"/>
      <c r="B50" s="38"/>
      <c r="C50" s="38"/>
      <c r="D50" s="38"/>
      <c r="E50" s="38"/>
      <c r="F50" s="38"/>
      <c r="G50" s="38"/>
      <c r="H50" s="38"/>
      <c r="I50" s="38"/>
      <c r="J50" s="38"/>
      <c r="K50" s="183"/>
      <c r="L50" s="185"/>
      <c r="M50" s="38"/>
      <c r="N50" s="38"/>
      <c r="O50" s="38"/>
      <c r="P50" s="38"/>
      <c r="Q50" s="38"/>
      <c r="R50" s="152"/>
      <c r="S50" s="38"/>
      <c r="T50" s="38"/>
    </row>
    <row r="51" spans="1:22" ht="36" customHeight="1" thickBot="1" x14ac:dyDescent="0.3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182"/>
      <c r="L51" s="38"/>
      <c r="M51" s="38"/>
      <c r="N51" s="76" t="s">
        <v>232</v>
      </c>
      <c r="O51" s="77">
        <f ca="1">SUM(O9:O49)</f>
        <v>16171942.732916668</v>
      </c>
      <c r="P51" s="38"/>
      <c r="Q51" s="38"/>
      <c r="R51" s="38"/>
      <c r="S51" s="38"/>
      <c r="T51" s="38"/>
    </row>
    <row r="52" spans="1:22" ht="36" customHeight="1" x14ac:dyDescent="0.25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</row>
    <row r="53" spans="1:22" ht="36" customHeight="1" x14ac:dyDescent="0.25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</row>
    <row r="54" spans="1:22" ht="36" customHeight="1" x14ac:dyDescent="0.25">
      <c r="A54" s="38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</row>
    <row r="55" spans="1:22" ht="36" customHeight="1" x14ac:dyDescent="0.25">
      <c r="A55" s="38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</row>
    <row r="56" spans="1:22" ht="36" customHeight="1" x14ac:dyDescent="0.25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</row>
    <row r="57" spans="1:22" ht="36" customHeight="1" x14ac:dyDescent="0.25">
      <c r="A57" s="38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</row>
    <row r="58" spans="1:22" ht="36" customHeight="1" x14ac:dyDescent="0.25">
      <c r="A58" s="38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</row>
    <row r="59" spans="1:22" ht="36" customHeight="1" x14ac:dyDescent="0.25">
      <c r="A59" s="38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</row>
    <row r="60" spans="1:22" ht="36" customHeight="1" x14ac:dyDescent="0.25">
      <c r="A60" s="38"/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</row>
    <row r="61" spans="1:22" ht="36" customHeight="1" x14ac:dyDescent="0.25">
      <c r="A61" s="38"/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</row>
    <row r="62" spans="1:22" ht="36" customHeight="1" x14ac:dyDescent="0.25">
      <c r="A62" s="38"/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</row>
    <row r="63" spans="1:22" ht="36" customHeight="1" x14ac:dyDescent="0.25">
      <c r="A63" s="38"/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</row>
    <row r="64" spans="1:22" ht="36" customHeight="1" x14ac:dyDescent="0.25">
      <c r="A64" s="38"/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</row>
    <row r="65" spans="1:20" ht="36" customHeight="1" x14ac:dyDescent="0.25">
      <c r="A65" s="38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</row>
    <row r="66" spans="1:20" ht="36" customHeight="1" x14ac:dyDescent="0.25">
      <c r="A66" s="38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</row>
    <row r="67" spans="1:20" ht="36" customHeight="1" x14ac:dyDescent="0.25">
      <c r="A67" s="38"/>
      <c r="B67" s="38"/>
      <c r="C67" s="38"/>
      <c r="D67" s="38"/>
      <c r="E67" s="38"/>
      <c r="F67" s="38"/>
      <c r="G67" s="38"/>
      <c r="H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</row>
    <row r="68" spans="1:20" ht="36" customHeight="1" x14ac:dyDescent="0.25">
      <c r="A68" s="38"/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</row>
    <row r="69" spans="1:20" ht="36" customHeight="1" x14ac:dyDescent="0.25">
      <c r="A69" s="38"/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</row>
    <row r="70" spans="1:20" ht="36" customHeight="1" x14ac:dyDescent="0.25">
      <c r="A70" s="38"/>
      <c r="B70" s="38"/>
      <c r="C70" s="38"/>
      <c r="D70" s="38"/>
      <c r="E70" s="38"/>
      <c r="F70" s="38"/>
      <c r="G70" s="38"/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</row>
    <row r="71" spans="1:20" ht="36" customHeight="1" x14ac:dyDescent="0.25">
      <c r="A71" s="38"/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</row>
    <row r="72" spans="1:20" ht="36" customHeight="1" x14ac:dyDescent="0.25">
      <c r="A72" s="38"/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</row>
    <row r="73" spans="1:20" ht="36" customHeight="1" x14ac:dyDescent="0.25">
      <c r="A73" s="38"/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</row>
    <row r="74" spans="1:20" ht="36" customHeight="1" x14ac:dyDescent="0.25">
      <c r="A74" s="38"/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</row>
    <row r="75" spans="1:20" ht="36" customHeight="1" x14ac:dyDescent="0.25">
      <c r="A75" s="38"/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</row>
    <row r="76" spans="1:20" ht="36" customHeight="1" x14ac:dyDescent="0.25">
      <c r="A76" s="38"/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</row>
    <row r="77" spans="1:20" ht="36" customHeight="1" x14ac:dyDescent="0.25">
      <c r="A77" s="38"/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</row>
    <row r="78" spans="1:20" ht="36" customHeight="1" x14ac:dyDescent="0.25">
      <c r="A78" s="38"/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</row>
    <row r="79" spans="1:20" ht="36" customHeight="1" x14ac:dyDescent="0.25">
      <c r="A79" s="38"/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</row>
    <row r="80" spans="1:20" ht="36" customHeight="1" x14ac:dyDescent="0.25">
      <c r="A80" s="38"/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</row>
    <row r="81" spans="1:20" ht="36" customHeight="1" x14ac:dyDescent="0.25">
      <c r="A81" s="38"/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</row>
    <row r="82" spans="1:20" ht="36" customHeight="1" x14ac:dyDescent="0.25">
      <c r="A82" s="38"/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</row>
    <row r="83" spans="1:20" ht="36" customHeight="1" x14ac:dyDescent="0.25">
      <c r="A83" s="38"/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</row>
    <row r="84" spans="1:20" ht="36" customHeight="1" x14ac:dyDescent="0.25">
      <c r="A84" s="38"/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38"/>
    </row>
    <row r="85" spans="1:20" ht="36" customHeight="1" x14ac:dyDescent="0.25">
      <c r="A85" s="38"/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38"/>
    </row>
    <row r="86" spans="1:20" ht="36" customHeight="1" x14ac:dyDescent="0.25">
      <c r="A86" s="38"/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38"/>
    </row>
    <row r="87" spans="1:20" ht="36" customHeight="1" x14ac:dyDescent="0.25">
      <c r="A87" s="38"/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</row>
    <row r="88" spans="1:20" ht="36" customHeight="1" x14ac:dyDescent="0.25">
      <c r="A88" s="38"/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</row>
    <row r="89" spans="1:20" ht="36" customHeight="1" x14ac:dyDescent="0.25">
      <c r="A89" s="38"/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</row>
    <row r="90" spans="1:20" ht="36" customHeight="1" x14ac:dyDescent="0.25">
      <c r="A90" s="38"/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</row>
    <row r="91" spans="1:20" ht="36" customHeight="1" x14ac:dyDescent="0.25">
      <c r="A91" s="38"/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</row>
    <row r="92" spans="1:20" ht="36" customHeight="1" x14ac:dyDescent="0.25">
      <c r="A92" s="38"/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38"/>
      <c r="M92" s="38"/>
      <c r="N92" s="38"/>
      <c r="O92" s="38"/>
      <c r="P92" s="38"/>
      <c r="Q92" s="38"/>
      <c r="R92" s="38"/>
      <c r="S92" s="38"/>
      <c r="T92" s="38"/>
    </row>
    <row r="93" spans="1:20" ht="36" customHeight="1" x14ac:dyDescent="0.25">
      <c r="A93" s="38"/>
      <c r="B93" s="38"/>
      <c r="C93" s="38"/>
      <c r="D93" s="38"/>
      <c r="E93" s="38"/>
      <c r="F93" s="38"/>
      <c r="G93" s="38"/>
      <c r="H93" s="38"/>
      <c r="I93" s="38"/>
      <c r="J93" s="38"/>
      <c r="K93" s="38"/>
      <c r="L93" s="38"/>
      <c r="M93" s="38"/>
      <c r="N93" s="38"/>
      <c r="O93" s="38"/>
      <c r="P93" s="38"/>
      <c r="Q93" s="38"/>
      <c r="R93" s="38"/>
      <c r="S93" s="38"/>
      <c r="T93" s="38"/>
    </row>
    <row r="94" spans="1:20" ht="36" customHeight="1" x14ac:dyDescent="0.25">
      <c r="A94" s="38"/>
      <c r="B94" s="38"/>
      <c r="C94" s="38"/>
      <c r="D94" s="38"/>
      <c r="E94" s="38"/>
      <c r="F94" s="38"/>
      <c r="G94" s="38"/>
      <c r="H94" s="38"/>
      <c r="I94" s="38"/>
      <c r="J94" s="38"/>
      <c r="K94" s="38"/>
      <c r="L94" s="38"/>
      <c r="M94" s="38"/>
      <c r="N94" s="38"/>
      <c r="O94" s="38"/>
      <c r="P94" s="38"/>
      <c r="Q94" s="38"/>
      <c r="R94" s="38"/>
      <c r="S94" s="38"/>
      <c r="T94" s="38"/>
    </row>
    <row r="95" spans="1:20" ht="36" customHeight="1" x14ac:dyDescent="0.25">
      <c r="A95" s="38"/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38"/>
      <c r="M95" s="38"/>
      <c r="N95" s="38"/>
      <c r="O95" s="38"/>
      <c r="P95" s="38"/>
      <c r="Q95" s="38"/>
      <c r="R95" s="38"/>
      <c r="S95" s="38"/>
      <c r="T95" s="38"/>
    </row>
    <row r="96" spans="1:20" ht="36" customHeight="1" x14ac:dyDescent="0.25">
      <c r="A96" s="38"/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38"/>
      <c r="M96" s="38"/>
      <c r="N96" s="38"/>
      <c r="O96" s="38"/>
      <c r="P96" s="38"/>
      <c r="Q96" s="38"/>
      <c r="R96" s="38"/>
      <c r="S96" s="38"/>
      <c r="T96" s="38"/>
    </row>
    <row r="97" spans="1:20" ht="36" customHeight="1" x14ac:dyDescent="0.25">
      <c r="A97" s="38"/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38"/>
    </row>
    <row r="98" spans="1:20" ht="36" customHeight="1" x14ac:dyDescent="0.25">
      <c r="A98" s="38"/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</row>
    <row r="99" spans="1:20" ht="36" customHeight="1" x14ac:dyDescent="0.25">
      <c r="A99" s="38"/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</row>
    <row r="100" spans="1:20" ht="36" customHeight="1" x14ac:dyDescent="0.25">
      <c r="A100" s="38"/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38"/>
      <c r="M100" s="38"/>
      <c r="N100" s="38"/>
      <c r="O100" s="38"/>
      <c r="P100" s="38"/>
      <c r="Q100" s="38"/>
      <c r="R100" s="38"/>
      <c r="S100" s="38"/>
      <c r="T100" s="38"/>
    </row>
    <row r="101" spans="1:20" ht="36" customHeight="1" x14ac:dyDescent="0.25">
      <c r="A101" s="38"/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38"/>
      <c r="M101" s="38"/>
      <c r="N101" s="38"/>
      <c r="O101" s="38"/>
      <c r="P101" s="38"/>
      <c r="Q101" s="38"/>
      <c r="R101" s="38"/>
      <c r="S101" s="38"/>
      <c r="T101" s="38"/>
    </row>
    <row r="102" spans="1:20" ht="36" customHeight="1" x14ac:dyDescent="0.25">
      <c r="A102" s="38"/>
      <c r="B102" s="38"/>
      <c r="C102" s="38"/>
      <c r="D102" s="38"/>
      <c r="E102" s="38"/>
      <c r="F102" s="38"/>
      <c r="G102" s="38"/>
      <c r="H102" s="38"/>
      <c r="I102" s="38"/>
      <c r="J102" s="38"/>
      <c r="K102" s="38"/>
      <c r="L102" s="38"/>
      <c r="M102" s="38"/>
      <c r="N102" s="38"/>
      <c r="O102" s="38"/>
      <c r="P102" s="38"/>
      <c r="Q102" s="38"/>
      <c r="R102" s="38"/>
      <c r="S102" s="38"/>
      <c r="T102" s="38"/>
    </row>
    <row r="103" spans="1:20" ht="36" customHeight="1" x14ac:dyDescent="0.25">
      <c r="A103" s="38"/>
      <c r="B103" s="38"/>
      <c r="C103" s="38"/>
      <c r="D103" s="38"/>
      <c r="E103" s="38"/>
      <c r="F103" s="38"/>
      <c r="G103" s="38"/>
      <c r="H103" s="38"/>
      <c r="I103" s="38"/>
      <c r="J103" s="38"/>
      <c r="K103" s="38"/>
      <c r="L103" s="38"/>
      <c r="M103" s="38"/>
      <c r="N103" s="38"/>
      <c r="O103" s="38"/>
      <c r="P103" s="38"/>
      <c r="Q103" s="38"/>
      <c r="R103" s="38"/>
      <c r="S103" s="38"/>
      <c r="T103" s="38"/>
    </row>
    <row r="104" spans="1:20" ht="36" customHeight="1" x14ac:dyDescent="0.25">
      <c r="A104" s="38"/>
      <c r="B104" s="38"/>
      <c r="C104" s="38"/>
      <c r="D104" s="38"/>
      <c r="E104" s="38"/>
      <c r="F104" s="38"/>
      <c r="G104" s="38"/>
      <c r="H104" s="38"/>
      <c r="I104" s="38"/>
      <c r="J104" s="38"/>
      <c r="K104" s="38"/>
      <c r="L104" s="38"/>
      <c r="M104" s="38"/>
      <c r="N104" s="38"/>
      <c r="O104" s="38"/>
      <c r="P104" s="38"/>
      <c r="Q104" s="38"/>
      <c r="R104" s="38"/>
      <c r="S104" s="38"/>
      <c r="T104" s="38"/>
    </row>
    <row r="105" spans="1:20" ht="36" customHeight="1" x14ac:dyDescent="0.25">
      <c r="A105" s="38"/>
      <c r="B105" s="38"/>
      <c r="C105" s="38"/>
      <c r="D105" s="38"/>
      <c r="E105" s="38"/>
      <c r="F105" s="38"/>
      <c r="G105" s="38"/>
      <c r="H105" s="38"/>
      <c r="I105" s="38"/>
      <c r="J105" s="38"/>
      <c r="K105" s="38"/>
      <c r="L105" s="38"/>
      <c r="M105" s="38"/>
      <c r="N105" s="38"/>
      <c r="O105" s="38"/>
      <c r="P105" s="38"/>
      <c r="Q105" s="38"/>
      <c r="R105" s="38"/>
      <c r="S105" s="38"/>
      <c r="T105" s="38"/>
    </row>
    <row r="106" spans="1:20" ht="36" customHeight="1" x14ac:dyDescent="0.25">
      <c r="A106" s="38"/>
      <c r="B106" s="38"/>
      <c r="C106" s="38"/>
      <c r="D106" s="38"/>
      <c r="E106" s="38"/>
      <c r="F106" s="38"/>
      <c r="G106" s="38"/>
      <c r="H106" s="38"/>
      <c r="I106" s="38"/>
      <c r="J106" s="38"/>
      <c r="K106" s="38"/>
      <c r="L106" s="38"/>
      <c r="M106" s="38"/>
      <c r="N106" s="38"/>
      <c r="O106" s="38"/>
      <c r="P106" s="38"/>
      <c r="Q106" s="38"/>
      <c r="R106" s="38"/>
      <c r="S106" s="38"/>
      <c r="T106" s="38"/>
    </row>
    <row r="107" spans="1:20" ht="36" customHeight="1" x14ac:dyDescent="0.25">
      <c r="A107" s="38"/>
      <c r="B107" s="38"/>
      <c r="C107" s="38"/>
      <c r="D107" s="38"/>
      <c r="E107" s="38"/>
      <c r="F107" s="38"/>
      <c r="G107" s="38"/>
      <c r="H107" s="38"/>
      <c r="I107" s="38"/>
      <c r="J107" s="38"/>
      <c r="K107" s="38"/>
      <c r="L107" s="38"/>
      <c r="M107" s="38"/>
      <c r="N107" s="38"/>
      <c r="O107" s="38"/>
      <c r="P107" s="38"/>
      <c r="Q107" s="38"/>
      <c r="R107" s="38"/>
      <c r="S107" s="38"/>
      <c r="T107" s="38"/>
    </row>
    <row r="108" spans="1:20" ht="36" customHeight="1" x14ac:dyDescent="0.25">
      <c r="A108" s="38"/>
      <c r="B108" s="38"/>
      <c r="C108" s="38"/>
      <c r="D108" s="38"/>
      <c r="E108" s="38"/>
      <c r="F108" s="38"/>
      <c r="G108" s="38"/>
      <c r="H108" s="38"/>
      <c r="I108" s="38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</row>
    <row r="109" spans="1:20" ht="36" customHeight="1" x14ac:dyDescent="0.25">
      <c r="A109" s="38"/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</row>
    <row r="110" spans="1:20" ht="36" customHeight="1" x14ac:dyDescent="0.25">
      <c r="A110" s="38"/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</row>
    <row r="111" spans="1:20" ht="36" customHeight="1" x14ac:dyDescent="0.25">
      <c r="A111" s="38"/>
      <c r="B111" s="38"/>
      <c r="C111" s="38"/>
      <c r="D111" s="38"/>
      <c r="E111" s="38"/>
      <c r="F111" s="38"/>
      <c r="G111" s="38"/>
      <c r="H111" s="38"/>
      <c r="I111" s="38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</row>
    <row r="112" spans="1:20" ht="36" customHeight="1" x14ac:dyDescent="0.25">
      <c r="A112" s="38"/>
      <c r="B112" s="38"/>
      <c r="C112" s="38"/>
      <c r="D112" s="38"/>
      <c r="E112" s="38"/>
      <c r="F112" s="38"/>
      <c r="G112" s="38"/>
      <c r="H112" s="38"/>
      <c r="I112" s="38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</row>
    <row r="113" spans="1:20" ht="36" customHeight="1" x14ac:dyDescent="0.25">
      <c r="A113" s="38"/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</row>
    <row r="114" spans="1:20" ht="36" customHeight="1" x14ac:dyDescent="0.25">
      <c r="A114" s="38"/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</row>
    <row r="115" spans="1:20" ht="36" customHeight="1" x14ac:dyDescent="0.25">
      <c r="A115" s="38"/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</row>
    <row r="116" spans="1:20" ht="36" customHeight="1" x14ac:dyDescent="0.25">
      <c r="A116" s="38"/>
      <c r="B116" s="38"/>
      <c r="C116" s="38"/>
      <c r="D116" s="38"/>
      <c r="E116" s="38"/>
      <c r="F116" s="38"/>
      <c r="G116" s="38"/>
      <c r="H116" s="38"/>
      <c r="I116" s="38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</row>
    <row r="117" spans="1:20" ht="36" customHeight="1" x14ac:dyDescent="0.25">
      <c r="A117" s="38"/>
      <c r="B117" s="38"/>
      <c r="C117" s="38"/>
      <c r="D117" s="38"/>
      <c r="E117" s="38"/>
      <c r="F117" s="38"/>
      <c r="G117" s="38"/>
      <c r="H117" s="38"/>
      <c r="I117" s="38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</row>
    <row r="118" spans="1:20" ht="36" customHeight="1" x14ac:dyDescent="0.25">
      <c r="A118" s="38"/>
      <c r="B118" s="38"/>
      <c r="C118" s="38"/>
      <c r="D118" s="38"/>
      <c r="E118" s="38"/>
      <c r="F118" s="38"/>
      <c r="G118" s="38"/>
      <c r="H118" s="38"/>
      <c r="I118" s="38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</row>
    <row r="119" spans="1:20" ht="36" customHeight="1" x14ac:dyDescent="0.25">
      <c r="A119" s="38"/>
      <c r="B119" s="38"/>
      <c r="C119" s="38"/>
      <c r="D119" s="38"/>
      <c r="E119" s="38"/>
      <c r="F119" s="38"/>
      <c r="G119" s="38"/>
      <c r="H119" s="38"/>
      <c r="I119" s="38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</row>
    <row r="120" spans="1:20" ht="36" customHeight="1" x14ac:dyDescent="0.25">
      <c r="A120" s="38"/>
      <c r="B120" s="38"/>
      <c r="C120" s="38"/>
      <c r="D120" s="38"/>
      <c r="E120" s="38"/>
      <c r="F120" s="38"/>
      <c r="G120" s="38"/>
      <c r="H120" s="38"/>
      <c r="I120" s="38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</row>
    <row r="121" spans="1:20" ht="36" customHeight="1" x14ac:dyDescent="0.25">
      <c r="A121" s="38"/>
      <c r="B121" s="38"/>
      <c r="C121" s="38"/>
      <c r="D121" s="38"/>
      <c r="E121" s="38"/>
      <c r="F121" s="38"/>
      <c r="G121" s="38"/>
      <c r="H121" s="38"/>
      <c r="I121" s="38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</row>
    <row r="122" spans="1:20" ht="36" customHeight="1" x14ac:dyDescent="0.25">
      <c r="A122" s="38"/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</row>
    <row r="123" spans="1:20" ht="36" customHeight="1" x14ac:dyDescent="0.25">
      <c r="A123" s="38"/>
      <c r="B123" s="38"/>
      <c r="C123" s="38"/>
      <c r="D123" s="38"/>
      <c r="E123" s="38"/>
      <c r="F123" s="38"/>
      <c r="G123" s="38"/>
      <c r="H123" s="38"/>
      <c r="I123" s="38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</row>
    <row r="124" spans="1:20" ht="36" customHeight="1" x14ac:dyDescent="0.25">
      <c r="A124" s="38"/>
      <c r="B124" s="38"/>
      <c r="C124" s="38"/>
      <c r="D124" s="38"/>
      <c r="E124" s="38"/>
      <c r="F124" s="38"/>
      <c r="G124" s="38"/>
      <c r="H124" s="38"/>
      <c r="I124" s="38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</row>
    <row r="125" spans="1:20" ht="36" customHeight="1" x14ac:dyDescent="0.25">
      <c r="A125" s="38"/>
      <c r="B125" s="38"/>
      <c r="C125" s="38"/>
      <c r="D125" s="38"/>
      <c r="E125" s="38"/>
      <c r="F125" s="38"/>
      <c r="G125" s="38"/>
      <c r="H125" s="38"/>
      <c r="I125" s="38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</row>
    <row r="126" spans="1:20" ht="36" customHeight="1" x14ac:dyDescent="0.25">
      <c r="A126" s="38"/>
      <c r="B126" s="38"/>
      <c r="C126" s="38"/>
      <c r="D126" s="38"/>
      <c r="E126" s="38"/>
      <c r="F126" s="38"/>
      <c r="G126" s="38"/>
      <c r="H126" s="38"/>
      <c r="I126" s="38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</row>
    <row r="127" spans="1:20" ht="36" customHeight="1" x14ac:dyDescent="0.25">
      <c r="A127" s="38"/>
      <c r="B127" s="38"/>
      <c r="C127" s="38"/>
      <c r="D127" s="38"/>
      <c r="E127" s="38"/>
      <c r="F127" s="38"/>
      <c r="G127" s="38"/>
      <c r="H127" s="38"/>
      <c r="I127" s="38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</row>
    <row r="128" spans="1:20" ht="36" customHeight="1" x14ac:dyDescent="0.25">
      <c r="A128" s="38"/>
      <c r="B128" s="38"/>
      <c r="C128" s="38"/>
      <c r="D128" s="38"/>
      <c r="E128" s="38"/>
      <c r="F128" s="38"/>
      <c r="G128" s="38"/>
      <c r="H128" s="38"/>
      <c r="I128" s="38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</row>
    <row r="129" spans="1:20" ht="36" customHeight="1" x14ac:dyDescent="0.25">
      <c r="A129" s="38"/>
      <c r="B129" s="38"/>
      <c r="C129" s="38"/>
      <c r="D129" s="38"/>
      <c r="E129" s="38"/>
      <c r="F129" s="38"/>
      <c r="G129" s="38"/>
      <c r="H129" s="38"/>
      <c r="I129" s="38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</row>
    <row r="130" spans="1:20" ht="36" customHeight="1" x14ac:dyDescent="0.25">
      <c r="A130" s="38"/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</row>
    <row r="131" spans="1:20" ht="36" customHeight="1" x14ac:dyDescent="0.25">
      <c r="A131" s="38"/>
      <c r="B131" s="38"/>
      <c r="C131" s="38"/>
      <c r="D131" s="38"/>
      <c r="E131" s="38"/>
      <c r="F131" s="38"/>
      <c r="G131" s="38"/>
      <c r="H131" s="38"/>
      <c r="I131" s="38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</row>
    <row r="132" spans="1:20" ht="36" customHeight="1" x14ac:dyDescent="0.25">
      <c r="A132" s="38"/>
      <c r="B132" s="38"/>
      <c r="C132" s="38"/>
      <c r="D132" s="38"/>
      <c r="E132" s="38"/>
      <c r="F132" s="38"/>
      <c r="G132" s="38"/>
      <c r="H132" s="38"/>
      <c r="I132" s="38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</row>
    <row r="133" spans="1:20" ht="36" customHeight="1" x14ac:dyDescent="0.25">
      <c r="A133" s="38"/>
      <c r="B133" s="38"/>
      <c r="C133" s="38"/>
      <c r="D133" s="38"/>
      <c r="E133" s="38"/>
      <c r="F133" s="38"/>
      <c r="G133" s="38"/>
      <c r="H133" s="38"/>
      <c r="I133" s="38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</row>
    <row r="134" spans="1:20" ht="36" customHeight="1" x14ac:dyDescent="0.25">
      <c r="A134" s="38"/>
      <c r="B134" s="38"/>
      <c r="C134" s="38"/>
      <c r="D134" s="38"/>
      <c r="E134" s="38"/>
      <c r="F134" s="38"/>
      <c r="G134" s="38"/>
      <c r="H134" s="38"/>
      <c r="I134" s="38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</row>
    <row r="135" spans="1:20" ht="36" customHeight="1" x14ac:dyDescent="0.25">
      <c r="A135" s="38"/>
      <c r="B135" s="38"/>
      <c r="C135" s="38"/>
      <c r="D135" s="38"/>
      <c r="E135" s="38"/>
      <c r="F135" s="38"/>
      <c r="G135" s="38"/>
      <c r="H135" s="38"/>
      <c r="I135" s="38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</row>
    <row r="136" spans="1:20" ht="36" customHeight="1" x14ac:dyDescent="0.25">
      <c r="A136" s="38"/>
      <c r="B136" s="38"/>
      <c r="C136" s="38"/>
      <c r="D136" s="38"/>
      <c r="E136" s="38"/>
      <c r="F136" s="38"/>
      <c r="G136" s="38"/>
      <c r="H136" s="38"/>
      <c r="I136" s="38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</row>
    <row r="137" spans="1:20" ht="36" customHeight="1" x14ac:dyDescent="0.25">
      <c r="A137" s="38"/>
      <c r="B137" s="38"/>
      <c r="C137" s="38"/>
      <c r="D137" s="38"/>
      <c r="E137" s="38"/>
      <c r="F137" s="38"/>
      <c r="G137" s="38"/>
      <c r="H137" s="38"/>
      <c r="I137" s="38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</row>
    <row r="138" spans="1:20" ht="36" customHeight="1" x14ac:dyDescent="0.25">
      <c r="A138" s="38"/>
      <c r="B138" s="38"/>
      <c r="C138" s="38"/>
      <c r="D138" s="38"/>
      <c r="E138" s="38"/>
      <c r="F138" s="38"/>
      <c r="G138" s="38"/>
      <c r="H138" s="38"/>
      <c r="I138" s="38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</row>
    <row r="139" spans="1:20" ht="36" customHeight="1" x14ac:dyDescent="0.25">
      <c r="A139" s="38"/>
      <c r="B139" s="38"/>
      <c r="C139" s="38"/>
      <c r="D139" s="38"/>
      <c r="E139" s="38"/>
      <c r="F139" s="38"/>
      <c r="G139" s="38"/>
      <c r="H139" s="38"/>
      <c r="I139" s="38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</row>
    <row r="140" spans="1:20" ht="36" customHeight="1" x14ac:dyDescent="0.25">
      <c r="A140" s="38"/>
      <c r="B140" s="38"/>
      <c r="C140" s="38"/>
      <c r="D140" s="38"/>
      <c r="E140" s="38"/>
      <c r="F140" s="38"/>
      <c r="G140" s="38"/>
      <c r="H140" s="38"/>
      <c r="I140" s="38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</row>
    <row r="141" spans="1:20" ht="36" customHeight="1" x14ac:dyDescent="0.25">
      <c r="A141" s="38"/>
      <c r="B141" s="38"/>
      <c r="C141" s="38"/>
      <c r="D141" s="38"/>
      <c r="E141" s="38"/>
      <c r="F141" s="38"/>
      <c r="G141" s="38"/>
      <c r="H141" s="38"/>
      <c r="I141" s="38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</row>
    <row r="142" spans="1:20" ht="36" customHeight="1" x14ac:dyDescent="0.25">
      <c r="A142" s="38"/>
      <c r="B142" s="38"/>
      <c r="C142" s="38"/>
      <c r="D142" s="38"/>
      <c r="E142" s="38"/>
      <c r="F142" s="38"/>
      <c r="G142" s="38"/>
      <c r="H142" s="38"/>
      <c r="I142" s="38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</row>
    <row r="143" spans="1:20" ht="36" customHeight="1" x14ac:dyDescent="0.25">
      <c r="A143" s="38"/>
      <c r="B143" s="38"/>
      <c r="C143" s="38"/>
      <c r="D143" s="38"/>
      <c r="E143" s="38"/>
      <c r="F143" s="38"/>
      <c r="G143" s="38"/>
      <c r="H143" s="38"/>
      <c r="I143" s="38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</row>
    <row r="144" spans="1:20" ht="36" customHeight="1" x14ac:dyDescent="0.25">
      <c r="A144" s="38"/>
      <c r="B144" s="38"/>
      <c r="C144" s="38"/>
      <c r="D144" s="38"/>
      <c r="E144" s="38"/>
      <c r="F144" s="38"/>
      <c r="G144" s="38"/>
      <c r="H144" s="38"/>
      <c r="I144" s="38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</row>
    <row r="145" spans="1:20" ht="36" customHeight="1" x14ac:dyDescent="0.25">
      <c r="A145" s="38"/>
      <c r="B145" s="38"/>
      <c r="C145" s="38"/>
      <c r="D145" s="38"/>
      <c r="E145" s="38"/>
      <c r="F145" s="38"/>
      <c r="G145" s="38"/>
      <c r="H145" s="38"/>
      <c r="I145" s="38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</row>
    <row r="146" spans="1:20" ht="36" customHeight="1" x14ac:dyDescent="0.25">
      <c r="A146" s="38"/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</row>
    <row r="147" spans="1:20" ht="36" customHeight="1" x14ac:dyDescent="0.25">
      <c r="A147" s="38"/>
      <c r="B147" s="38"/>
      <c r="C147" s="38"/>
      <c r="D147" s="38"/>
      <c r="E147" s="38"/>
      <c r="F147" s="38"/>
      <c r="G147" s="38"/>
      <c r="H147" s="38"/>
      <c r="I147" s="38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</row>
    <row r="148" spans="1:20" ht="36" customHeight="1" x14ac:dyDescent="0.25">
      <c r="A148" s="38"/>
      <c r="B148" s="38"/>
      <c r="C148" s="38"/>
      <c r="D148" s="38"/>
      <c r="E148" s="38"/>
      <c r="F148" s="38"/>
      <c r="G148" s="38"/>
      <c r="H148" s="38"/>
      <c r="I148" s="38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</row>
    <row r="149" spans="1:20" ht="36" customHeight="1" x14ac:dyDescent="0.25">
      <c r="A149" s="38"/>
      <c r="B149" s="38"/>
      <c r="C149" s="38"/>
      <c r="D149" s="38"/>
      <c r="E149" s="38"/>
      <c r="F149" s="38"/>
      <c r="G149" s="38"/>
      <c r="H149" s="38"/>
      <c r="I149" s="38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</row>
    <row r="150" spans="1:20" ht="36" customHeight="1" x14ac:dyDescent="0.25">
      <c r="A150" s="38"/>
      <c r="B150" s="38"/>
      <c r="C150" s="38"/>
      <c r="D150" s="38"/>
      <c r="E150" s="38"/>
      <c r="F150" s="38"/>
      <c r="G150" s="38"/>
      <c r="H150" s="38"/>
      <c r="I150" s="38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</row>
    <row r="151" spans="1:20" ht="36" customHeight="1" x14ac:dyDescent="0.25">
      <c r="A151" s="38"/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</row>
    <row r="152" spans="1:20" ht="36" customHeight="1" x14ac:dyDescent="0.25">
      <c r="A152" s="38"/>
      <c r="B152" s="38"/>
      <c r="C152" s="38"/>
      <c r="D152" s="38"/>
      <c r="E152" s="38"/>
      <c r="F152" s="38"/>
      <c r="G152" s="38"/>
      <c r="H152" s="38"/>
      <c r="I152" s="38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</row>
    <row r="153" spans="1:20" ht="36" customHeight="1" x14ac:dyDescent="0.25">
      <c r="A153" s="38"/>
      <c r="B153" s="38"/>
      <c r="C153" s="38"/>
      <c r="D153" s="38"/>
      <c r="E153" s="38"/>
      <c r="F153" s="38"/>
      <c r="G153" s="38"/>
      <c r="H153" s="38"/>
      <c r="I153" s="38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</row>
    <row r="154" spans="1:20" ht="36" customHeight="1" x14ac:dyDescent="0.25">
      <c r="A154" s="38"/>
      <c r="B154" s="38"/>
      <c r="C154" s="38"/>
      <c r="D154" s="38"/>
      <c r="E154" s="38"/>
      <c r="F154" s="38"/>
      <c r="G154" s="38"/>
      <c r="H154" s="38"/>
      <c r="I154" s="38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</row>
    <row r="155" spans="1:20" ht="36" customHeight="1" x14ac:dyDescent="0.25">
      <c r="A155" s="38"/>
      <c r="B155" s="38"/>
      <c r="C155" s="38"/>
      <c r="D155" s="38"/>
      <c r="E155" s="38"/>
      <c r="F155" s="38"/>
      <c r="G155" s="38"/>
      <c r="H155" s="38"/>
      <c r="I155" s="38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</row>
    <row r="156" spans="1:20" ht="36" customHeight="1" x14ac:dyDescent="0.25">
      <c r="A156" s="38"/>
      <c r="B156" s="38"/>
      <c r="C156" s="38"/>
      <c r="D156" s="38"/>
      <c r="E156" s="38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</row>
    <row r="157" spans="1:20" ht="36" customHeight="1" x14ac:dyDescent="0.25">
      <c r="A157" s="38"/>
      <c r="B157" s="38"/>
      <c r="C157" s="38"/>
      <c r="D157" s="38"/>
      <c r="E157" s="38"/>
      <c r="F157" s="38"/>
      <c r="G157" s="38"/>
      <c r="H157" s="38"/>
      <c r="I157" s="38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</row>
    <row r="158" spans="1:20" ht="36" customHeight="1" x14ac:dyDescent="0.25">
      <c r="A158" s="38"/>
      <c r="B158" s="38"/>
      <c r="C158" s="38"/>
      <c r="D158" s="38"/>
      <c r="E158" s="38"/>
      <c r="F158" s="38"/>
      <c r="G158" s="38"/>
      <c r="H158" s="38"/>
      <c r="I158" s="38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</row>
    <row r="159" spans="1:20" ht="36" customHeight="1" x14ac:dyDescent="0.25">
      <c r="A159" s="38"/>
      <c r="B159" s="38"/>
      <c r="C159" s="38"/>
      <c r="D159" s="38"/>
      <c r="E159" s="38"/>
      <c r="F159" s="38"/>
      <c r="G159" s="38"/>
      <c r="H159" s="38"/>
      <c r="I159" s="38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</row>
    <row r="160" spans="1:20" ht="36" customHeight="1" x14ac:dyDescent="0.25">
      <c r="A160" s="38"/>
      <c r="B160" s="38"/>
      <c r="C160" s="38"/>
      <c r="D160" s="38"/>
      <c r="E160" s="38"/>
      <c r="F160" s="38"/>
      <c r="G160" s="38"/>
      <c r="H160" s="38"/>
      <c r="I160" s="38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</row>
    <row r="161" spans="1:20" ht="36" customHeight="1" x14ac:dyDescent="0.25">
      <c r="A161" s="38"/>
      <c r="B161" s="38"/>
      <c r="C161" s="38"/>
      <c r="D161" s="38"/>
      <c r="E161" s="38"/>
      <c r="F161" s="38"/>
      <c r="G161" s="38"/>
      <c r="H161" s="38"/>
      <c r="I161" s="38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</row>
    <row r="162" spans="1:20" ht="36" customHeight="1" x14ac:dyDescent="0.25">
      <c r="A162" s="38"/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</row>
    <row r="163" spans="1:20" ht="36" customHeight="1" x14ac:dyDescent="0.25">
      <c r="A163" s="38"/>
      <c r="B163" s="38"/>
      <c r="C163" s="38"/>
      <c r="D163" s="38"/>
      <c r="E163" s="38"/>
      <c r="F163" s="38"/>
      <c r="G163" s="38"/>
      <c r="H163" s="38"/>
      <c r="I163" s="38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</row>
    <row r="164" spans="1:20" ht="36" customHeight="1" x14ac:dyDescent="0.25">
      <c r="A164" s="38"/>
      <c r="B164" s="38"/>
      <c r="C164" s="38"/>
      <c r="D164" s="38"/>
      <c r="E164" s="38"/>
      <c r="F164" s="38"/>
      <c r="G164" s="38"/>
      <c r="H164" s="38"/>
      <c r="I164" s="38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</row>
    <row r="165" spans="1:20" ht="36" customHeight="1" x14ac:dyDescent="0.25">
      <c r="A165" s="38"/>
      <c r="B165" s="38"/>
      <c r="C165" s="38"/>
      <c r="D165" s="38"/>
      <c r="E165" s="38"/>
      <c r="F165" s="38"/>
      <c r="G165" s="38"/>
      <c r="H165" s="38"/>
      <c r="I165" s="38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</row>
    <row r="166" spans="1:20" ht="36" customHeight="1" x14ac:dyDescent="0.25">
      <c r="A166" s="38"/>
      <c r="B166" s="38"/>
      <c r="C166" s="38"/>
      <c r="D166" s="38"/>
      <c r="E166" s="38"/>
      <c r="F166" s="38"/>
      <c r="G166" s="38"/>
      <c r="H166" s="38"/>
      <c r="I166" s="38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</row>
    <row r="167" spans="1:20" ht="36" customHeight="1" x14ac:dyDescent="0.25">
      <c r="A167" s="38"/>
      <c r="B167" s="38"/>
      <c r="C167" s="38"/>
      <c r="D167" s="38"/>
      <c r="E167" s="38"/>
      <c r="F167" s="38"/>
      <c r="G167" s="38"/>
      <c r="H167" s="38"/>
      <c r="I167" s="38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</row>
    <row r="168" spans="1:20" ht="36" customHeight="1" x14ac:dyDescent="0.25">
      <c r="A168" s="38"/>
      <c r="B168" s="38"/>
      <c r="C168" s="38"/>
      <c r="D168" s="38"/>
      <c r="E168" s="38"/>
      <c r="F168" s="38"/>
      <c r="G168" s="38"/>
      <c r="H168" s="38"/>
      <c r="I168" s="38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</row>
    <row r="169" spans="1:20" ht="36" customHeight="1" x14ac:dyDescent="0.25">
      <c r="A169" s="38"/>
      <c r="B169" s="38"/>
      <c r="C169" s="38"/>
      <c r="D169" s="38"/>
      <c r="E169" s="38"/>
      <c r="F169" s="38"/>
      <c r="G169" s="38"/>
      <c r="H169" s="38"/>
      <c r="I169" s="38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</row>
    <row r="170" spans="1:20" ht="36" customHeight="1" x14ac:dyDescent="0.25">
      <c r="A170" s="38"/>
      <c r="B170" s="38"/>
      <c r="C170" s="38"/>
      <c r="D170" s="38"/>
      <c r="E170" s="38"/>
      <c r="F170" s="38"/>
      <c r="G170" s="38"/>
      <c r="H170" s="38"/>
      <c r="I170" s="38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</row>
    <row r="171" spans="1:20" ht="36" customHeight="1" x14ac:dyDescent="0.25">
      <c r="A171" s="38"/>
      <c r="B171" s="38"/>
      <c r="C171" s="38"/>
      <c r="D171" s="38"/>
      <c r="E171" s="38"/>
      <c r="F171" s="38"/>
      <c r="G171" s="38"/>
      <c r="H171" s="38"/>
      <c r="I171" s="38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</row>
    <row r="172" spans="1:20" ht="36" customHeight="1" x14ac:dyDescent="0.25">
      <c r="A172" s="38"/>
      <c r="B172" s="38"/>
      <c r="C172" s="38"/>
      <c r="D172" s="38"/>
      <c r="E172" s="38"/>
      <c r="F172" s="38"/>
      <c r="G172" s="38"/>
      <c r="H172" s="38"/>
      <c r="I172" s="38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</row>
    <row r="173" spans="1:20" ht="36" customHeight="1" x14ac:dyDescent="0.25">
      <c r="A173" s="38"/>
      <c r="B173" s="38"/>
      <c r="C173" s="38"/>
      <c r="D173" s="38"/>
      <c r="E173" s="38"/>
      <c r="F173" s="38"/>
      <c r="G173" s="38"/>
      <c r="H173" s="38"/>
      <c r="I173" s="38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</row>
    <row r="174" spans="1:20" ht="36" customHeight="1" x14ac:dyDescent="0.25">
      <c r="A174" s="38"/>
      <c r="B174" s="38"/>
      <c r="C174" s="38"/>
      <c r="D174" s="38"/>
      <c r="E174" s="38"/>
      <c r="F174" s="38"/>
      <c r="G174" s="38"/>
      <c r="H174" s="38"/>
      <c r="I174" s="38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</row>
    <row r="175" spans="1:20" ht="36" customHeight="1" x14ac:dyDescent="0.25">
      <c r="A175" s="38"/>
      <c r="B175" s="38"/>
      <c r="C175" s="38"/>
      <c r="D175" s="38"/>
      <c r="E175" s="38"/>
      <c r="F175" s="38"/>
      <c r="G175" s="38"/>
      <c r="H175" s="38"/>
      <c r="I175" s="38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</row>
    <row r="176" spans="1:20" ht="36" customHeight="1" x14ac:dyDescent="0.25">
      <c r="A176" s="38"/>
      <c r="B176" s="38"/>
      <c r="C176" s="38"/>
      <c r="D176" s="38"/>
      <c r="E176" s="38"/>
      <c r="F176" s="38"/>
      <c r="G176" s="38"/>
      <c r="H176" s="38"/>
      <c r="I176" s="38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</row>
    <row r="177" spans="1:20" ht="36" customHeight="1" x14ac:dyDescent="0.25">
      <c r="A177" s="38"/>
      <c r="B177" s="38"/>
      <c r="C177" s="38"/>
      <c r="D177" s="38"/>
      <c r="E177" s="38"/>
      <c r="F177" s="38"/>
      <c r="G177" s="38"/>
      <c r="H177" s="38"/>
      <c r="I177" s="38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</row>
    <row r="178" spans="1:20" ht="36" customHeight="1" x14ac:dyDescent="0.25">
      <c r="A178" s="38"/>
      <c r="B178" s="38"/>
      <c r="C178" s="38"/>
      <c r="D178" s="38"/>
      <c r="E178" s="38"/>
      <c r="F178" s="38"/>
      <c r="G178" s="38"/>
      <c r="H178" s="38"/>
      <c r="I178" s="38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</row>
    <row r="179" spans="1:20" ht="36" customHeight="1" x14ac:dyDescent="0.25">
      <c r="A179" s="38"/>
      <c r="B179" s="38"/>
      <c r="C179" s="38"/>
      <c r="D179" s="38"/>
      <c r="E179" s="38"/>
      <c r="F179" s="38"/>
      <c r="G179" s="38"/>
      <c r="H179" s="38"/>
      <c r="I179" s="38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</row>
    <row r="180" spans="1:20" ht="36" customHeight="1" x14ac:dyDescent="0.25">
      <c r="A180" s="38"/>
      <c r="B180" s="38"/>
      <c r="C180" s="38"/>
      <c r="D180" s="38"/>
      <c r="E180" s="38"/>
      <c r="F180" s="38"/>
      <c r="G180" s="38"/>
      <c r="H180" s="38"/>
      <c r="I180" s="38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</row>
    <row r="181" spans="1:20" ht="36" customHeight="1" x14ac:dyDescent="0.25">
      <c r="A181" s="38"/>
      <c r="B181" s="38"/>
      <c r="C181" s="38"/>
      <c r="D181" s="38"/>
      <c r="E181" s="38"/>
      <c r="F181" s="38"/>
      <c r="G181" s="38"/>
      <c r="H181" s="38"/>
      <c r="I181" s="38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</row>
    <row r="182" spans="1:20" ht="36" customHeight="1" x14ac:dyDescent="0.25">
      <c r="A182" s="38"/>
      <c r="B182" s="38"/>
      <c r="C182" s="38"/>
      <c r="D182" s="38"/>
      <c r="E182" s="38"/>
      <c r="F182" s="38"/>
      <c r="G182" s="38"/>
      <c r="H182" s="38"/>
      <c r="I182" s="38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</row>
    <row r="183" spans="1:20" ht="36" customHeight="1" x14ac:dyDescent="0.25">
      <c r="A183" s="38"/>
      <c r="B183" s="38"/>
      <c r="C183" s="38"/>
      <c r="D183" s="38"/>
      <c r="E183" s="38"/>
      <c r="F183" s="38"/>
      <c r="G183" s="38"/>
      <c r="H183" s="38"/>
      <c r="I183" s="38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</row>
    <row r="184" spans="1:20" ht="36" customHeight="1" x14ac:dyDescent="0.25">
      <c r="A184" s="38"/>
      <c r="B184" s="38"/>
      <c r="C184" s="38"/>
      <c r="D184" s="38"/>
      <c r="E184" s="38"/>
      <c r="F184" s="38"/>
      <c r="G184" s="38"/>
      <c r="H184" s="38"/>
      <c r="I184" s="38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</row>
    <row r="185" spans="1:20" ht="36" customHeight="1" x14ac:dyDescent="0.25">
      <c r="A185" s="38"/>
      <c r="B185" s="38"/>
      <c r="C185" s="38"/>
      <c r="D185" s="38"/>
      <c r="E185" s="38"/>
      <c r="F185" s="38"/>
      <c r="G185" s="38"/>
      <c r="H185" s="38"/>
      <c r="I185" s="38"/>
      <c r="J185" s="38"/>
      <c r="K185" s="38"/>
      <c r="L185" s="38"/>
      <c r="M185" s="38"/>
      <c r="N185" s="38"/>
      <c r="O185" s="38"/>
      <c r="P185" s="38"/>
      <c r="Q185" s="38"/>
      <c r="R185" s="38"/>
      <c r="S185" s="38"/>
      <c r="T185" s="38"/>
    </row>
    <row r="186" spans="1:20" ht="36" customHeight="1" x14ac:dyDescent="0.25">
      <c r="A186" s="38"/>
      <c r="B186" s="38"/>
      <c r="C186" s="38"/>
      <c r="D186" s="38"/>
      <c r="E186" s="38"/>
      <c r="F186" s="38"/>
      <c r="G186" s="38"/>
      <c r="H186" s="38"/>
      <c r="I186" s="38"/>
      <c r="J186" s="38"/>
      <c r="K186" s="38"/>
      <c r="L186" s="38"/>
      <c r="M186" s="38"/>
      <c r="N186" s="38"/>
      <c r="O186" s="38"/>
      <c r="P186" s="38"/>
      <c r="Q186" s="38"/>
      <c r="R186" s="38"/>
      <c r="S186" s="38"/>
      <c r="T186" s="38"/>
    </row>
    <row r="187" spans="1:20" ht="36" customHeight="1" x14ac:dyDescent="0.25">
      <c r="A187" s="38"/>
      <c r="B187" s="38"/>
      <c r="C187" s="38"/>
      <c r="D187" s="38"/>
      <c r="E187" s="38"/>
      <c r="F187" s="38"/>
      <c r="G187" s="38"/>
      <c r="H187" s="38"/>
      <c r="I187" s="38"/>
      <c r="J187" s="38"/>
      <c r="K187" s="38"/>
      <c r="L187" s="38"/>
      <c r="M187" s="38"/>
      <c r="N187" s="38"/>
      <c r="O187" s="38"/>
      <c r="P187" s="38"/>
      <c r="Q187" s="38"/>
      <c r="R187" s="38"/>
      <c r="S187" s="38"/>
      <c r="T187" s="38"/>
    </row>
    <row r="188" spans="1:20" ht="36" customHeight="1" x14ac:dyDescent="0.25">
      <c r="A188" s="38"/>
      <c r="B188" s="38"/>
      <c r="C188" s="38"/>
      <c r="D188" s="38"/>
      <c r="E188" s="38"/>
      <c r="F188" s="38"/>
      <c r="G188" s="38"/>
      <c r="H188" s="38"/>
      <c r="I188" s="38"/>
      <c r="J188" s="38"/>
      <c r="K188" s="38"/>
      <c r="L188" s="38"/>
      <c r="M188" s="38"/>
      <c r="N188" s="38"/>
      <c r="O188" s="38"/>
      <c r="P188" s="38"/>
      <c r="Q188" s="38"/>
      <c r="R188" s="38"/>
      <c r="S188" s="38"/>
      <c r="T188" s="38"/>
    </row>
    <row r="189" spans="1:20" ht="36" customHeight="1" x14ac:dyDescent="0.25">
      <c r="A189" s="38"/>
      <c r="B189" s="38"/>
      <c r="C189" s="38"/>
      <c r="D189" s="38"/>
      <c r="E189" s="38"/>
      <c r="F189" s="38"/>
      <c r="G189" s="38"/>
      <c r="H189" s="38"/>
      <c r="I189" s="38"/>
      <c r="J189" s="38"/>
      <c r="K189" s="38"/>
      <c r="L189" s="38"/>
      <c r="M189" s="38"/>
      <c r="N189" s="38"/>
      <c r="O189" s="38"/>
      <c r="P189" s="38"/>
      <c r="Q189" s="38"/>
      <c r="R189" s="38"/>
      <c r="S189" s="38"/>
      <c r="T189" s="38"/>
    </row>
    <row r="190" spans="1:20" ht="36" customHeight="1" x14ac:dyDescent="0.25">
      <c r="A190" s="38"/>
      <c r="B190" s="38"/>
      <c r="C190" s="38"/>
      <c r="D190" s="38"/>
      <c r="E190" s="38"/>
      <c r="F190" s="38"/>
      <c r="G190" s="38"/>
      <c r="H190" s="38"/>
      <c r="I190" s="38"/>
      <c r="J190" s="38"/>
      <c r="K190" s="38"/>
      <c r="L190" s="38"/>
      <c r="M190" s="38"/>
      <c r="N190" s="38"/>
      <c r="O190" s="38"/>
      <c r="P190" s="38"/>
      <c r="Q190" s="38"/>
      <c r="R190" s="38"/>
      <c r="S190" s="38"/>
      <c r="T190" s="38"/>
    </row>
    <row r="191" spans="1:20" ht="36" customHeight="1" x14ac:dyDescent="0.25">
      <c r="A191" s="38"/>
      <c r="B191" s="38"/>
      <c r="C191" s="38"/>
      <c r="D191" s="38"/>
      <c r="E191" s="38"/>
      <c r="F191" s="38"/>
      <c r="G191" s="38"/>
      <c r="H191" s="38"/>
      <c r="I191" s="38"/>
      <c r="J191" s="38"/>
      <c r="K191" s="38"/>
      <c r="L191" s="38"/>
      <c r="M191" s="38"/>
      <c r="N191" s="38"/>
      <c r="O191" s="38"/>
      <c r="P191" s="38"/>
      <c r="Q191" s="38"/>
      <c r="R191" s="38"/>
      <c r="S191" s="38"/>
      <c r="T191" s="38"/>
    </row>
    <row r="192" spans="1:20" ht="36" customHeight="1" x14ac:dyDescent="0.25">
      <c r="A192" s="38"/>
      <c r="B192" s="38"/>
      <c r="C192" s="38"/>
      <c r="D192" s="38"/>
      <c r="E192" s="38"/>
      <c r="F192" s="38"/>
      <c r="G192" s="38"/>
      <c r="H192" s="38"/>
      <c r="I192" s="38"/>
      <c r="J192" s="38"/>
      <c r="K192" s="38"/>
      <c r="L192" s="38"/>
      <c r="M192" s="38"/>
      <c r="N192" s="38"/>
      <c r="O192" s="38"/>
      <c r="P192" s="38"/>
      <c r="Q192" s="38"/>
      <c r="R192" s="38"/>
      <c r="S192" s="38"/>
      <c r="T192" s="38"/>
    </row>
    <row r="193" spans="1:20" ht="36" customHeight="1" x14ac:dyDescent="0.25">
      <c r="A193" s="38"/>
      <c r="B193" s="38"/>
      <c r="C193" s="38"/>
      <c r="D193" s="38"/>
      <c r="E193" s="38"/>
      <c r="F193" s="38"/>
      <c r="G193" s="38"/>
      <c r="H193" s="38"/>
      <c r="I193" s="38"/>
      <c r="J193" s="38"/>
      <c r="K193" s="38"/>
      <c r="L193" s="38"/>
      <c r="M193" s="38"/>
      <c r="N193" s="38"/>
      <c r="O193" s="38"/>
      <c r="P193" s="38"/>
      <c r="Q193" s="38"/>
      <c r="R193" s="38"/>
      <c r="S193" s="38"/>
      <c r="T193" s="38"/>
    </row>
    <row r="194" spans="1:20" ht="36" customHeight="1" x14ac:dyDescent="0.25">
      <c r="A194" s="38"/>
      <c r="B194" s="38"/>
      <c r="C194" s="38"/>
      <c r="D194" s="38"/>
      <c r="E194" s="38"/>
      <c r="F194" s="38"/>
      <c r="G194" s="38"/>
      <c r="H194" s="38"/>
      <c r="I194" s="38"/>
      <c r="J194" s="38"/>
      <c r="K194" s="38"/>
      <c r="L194" s="38"/>
      <c r="M194" s="38"/>
      <c r="N194" s="38"/>
      <c r="O194" s="38"/>
      <c r="P194" s="38"/>
      <c r="Q194" s="38"/>
      <c r="R194" s="38"/>
      <c r="S194" s="38"/>
      <c r="T194" s="38"/>
    </row>
    <row r="195" spans="1:20" ht="36" customHeight="1" x14ac:dyDescent="0.25">
      <c r="A195" s="38"/>
      <c r="B195" s="38"/>
      <c r="C195" s="38"/>
      <c r="D195" s="38"/>
      <c r="E195" s="38"/>
      <c r="F195" s="38"/>
      <c r="G195" s="38"/>
      <c r="H195" s="38"/>
      <c r="I195" s="38"/>
      <c r="J195" s="38"/>
      <c r="K195" s="38"/>
      <c r="L195" s="38"/>
      <c r="M195" s="38"/>
      <c r="N195" s="38"/>
      <c r="O195" s="38"/>
      <c r="P195" s="38"/>
      <c r="Q195" s="38"/>
      <c r="R195" s="38"/>
      <c r="S195" s="38"/>
      <c r="T195" s="38"/>
    </row>
    <row r="196" spans="1:20" ht="36" customHeight="1" x14ac:dyDescent="0.25">
      <c r="A196" s="38"/>
      <c r="B196" s="38"/>
      <c r="C196" s="38"/>
      <c r="D196" s="38"/>
      <c r="E196" s="38"/>
      <c r="F196" s="38"/>
      <c r="G196" s="38"/>
      <c r="H196" s="38"/>
      <c r="I196" s="38"/>
      <c r="J196" s="38"/>
      <c r="K196" s="38"/>
      <c r="L196" s="38"/>
      <c r="M196" s="38"/>
      <c r="N196" s="38"/>
      <c r="O196" s="38"/>
      <c r="P196" s="38"/>
      <c r="Q196" s="38"/>
      <c r="R196" s="38"/>
      <c r="S196" s="38"/>
      <c r="T196" s="38"/>
    </row>
    <row r="197" spans="1:20" ht="36" customHeight="1" x14ac:dyDescent="0.25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38"/>
      <c r="O197" s="38"/>
      <c r="P197" s="38"/>
      <c r="Q197" s="38"/>
      <c r="R197" s="38"/>
      <c r="S197" s="38"/>
      <c r="T197" s="38"/>
    </row>
    <row r="198" spans="1:20" ht="36" customHeight="1" x14ac:dyDescent="0.25">
      <c r="A198" s="38"/>
      <c r="B198" s="38"/>
      <c r="C198" s="38"/>
      <c r="D198" s="38"/>
      <c r="E198" s="38"/>
      <c r="F198" s="38"/>
      <c r="G198" s="38"/>
      <c r="H198" s="38"/>
      <c r="I198" s="38"/>
      <c r="J198" s="38"/>
      <c r="K198" s="38"/>
      <c r="L198" s="38"/>
      <c r="M198" s="38"/>
      <c r="N198" s="38"/>
      <c r="O198" s="38"/>
      <c r="P198" s="38"/>
      <c r="Q198" s="38"/>
      <c r="R198" s="38"/>
      <c r="S198" s="38"/>
      <c r="T198" s="38"/>
    </row>
    <row r="199" spans="1:20" ht="36" customHeight="1" x14ac:dyDescent="0.25">
      <c r="A199" s="38"/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38"/>
      <c r="M199" s="38"/>
      <c r="N199" s="38"/>
      <c r="O199" s="38"/>
      <c r="P199" s="38"/>
      <c r="Q199" s="38"/>
      <c r="R199" s="38"/>
      <c r="S199" s="38"/>
      <c r="T199" s="38"/>
    </row>
    <row r="200" spans="1:20" ht="36" customHeight="1" x14ac:dyDescent="0.25">
      <c r="A200" s="38"/>
      <c r="B200" s="38"/>
      <c r="C200" s="38"/>
      <c r="D200" s="38"/>
      <c r="E200" s="38"/>
      <c r="F200" s="38"/>
      <c r="G200" s="38"/>
      <c r="H200" s="38"/>
      <c r="I200" s="38"/>
      <c r="J200" s="38"/>
      <c r="K200" s="38"/>
      <c r="L200" s="38"/>
      <c r="M200" s="38"/>
      <c r="N200" s="38"/>
      <c r="O200" s="38"/>
      <c r="P200" s="38"/>
      <c r="Q200" s="38"/>
      <c r="R200" s="38"/>
      <c r="S200" s="38"/>
      <c r="T200" s="38"/>
    </row>
    <row r="201" spans="1:20" ht="36" customHeight="1" x14ac:dyDescent="0.25">
      <c r="A201" s="38"/>
      <c r="B201" s="38"/>
      <c r="C201" s="38"/>
      <c r="D201" s="38"/>
      <c r="E201" s="38"/>
      <c r="F201" s="38"/>
      <c r="G201" s="38"/>
      <c r="H201" s="38"/>
      <c r="I201" s="38"/>
      <c r="J201" s="38"/>
      <c r="K201" s="38"/>
      <c r="L201" s="38"/>
      <c r="M201" s="38"/>
      <c r="N201" s="38"/>
      <c r="O201" s="38"/>
      <c r="P201" s="38"/>
      <c r="Q201" s="38"/>
      <c r="R201" s="38"/>
      <c r="S201" s="38"/>
      <c r="T201" s="38"/>
    </row>
    <row r="202" spans="1:20" ht="36" customHeight="1" x14ac:dyDescent="0.25">
      <c r="A202" s="38"/>
      <c r="B202" s="38"/>
      <c r="C202" s="38"/>
      <c r="D202" s="38"/>
      <c r="E202" s="38"/>
      <c r="F202" s="38"/>
      <c r="G202" s="38"/>
      <c r="H202" s="38"/>
      <c r="I202" s="38"/>
      <c r="J202" s="38"/>
      <c r="K202" s="38"/>
      <c r="L202" s="38"/>
      <c r="M202" s="38"/>
      <c r="N202" s="38"/>
      <c r="O202" s="38"/>
      <c r="P202" s="38"/>
      <c r="Q202" s="38"/>
      <c r="R202" s="38"/>
      <c r="S202" s="38"/>
      <c r="T202" s="38"/>
    </row>
    <row r="203" spans="1:20" ht="36" customHeight="1" x14ac:dyDescent="0.25">
      <c r="A203" s="38"/>
      <c r="B203" s="38"/>
      <c r="C203" s="38"/>
      <c r="D203" s="38"/>
      <c r="E203" s="38"/>
      <c r="F203" s="38"/>
      <c r="G203" s="38"/>
      <c r="H203" s="38"/>
      <c r="I203" s="38"/>
      <c r="J203" s="38"/>
      <c r="K203" s="38"/>
      <c r="L203" s="38"/>
      <c r="M203" s="38"/>
      <c r="N203" s="38"/>
      <c r="O203" s="38"/>
      <c r="P203" s="38"/>
      <c r="Q203" s="38"/>
      <c r="R203" s="38"/>
      <c r="S203" s="38"/>
      <c r="T203" s="38"/>
    </row>
    <row r="204" spans="1:20" ht="36" customHeight="1" x14ac:dyDescent="0.25">
      <c r="A204" s="38"/>
      <c r="B204" s="38"/>
      <c r="C204" s="38"/>
      <c r="D204" s="38"/>
      <c r="E204" s="38"/>
      <c r="F204" s="38"/>
      <c r="G204" s="38"/>
      <c r="H204" s="38"/>
      <c r="I204" s="38"/>
      <c r="J204" s="38"/>
      <c r="K204" s="38"/>
      <c r="L204" s="38"/>
      <c r="M204" s="38"/>
      <c r="N204" s="38"/>
      <c r="O204" s="38"/>
      <c r="P204" s="38"/>
      <c r="Q204" s="38"/>
      <c r="R204" s="38"/>
      <c r="S204" s="38"/>
      <c r="T204" s="38"/>
    </row>
    <row r="205" spans="1:20" ht="36" customHeight="1" x14ac:dyDescent="0.25">
      <c r="A205" s="38"/>
      <c r="B205" s="38"/>
      <c r="C205" s="38"/>
      <c r="D205" s="38"/>
      <c r="E205" s="38"/>
      <c r="F205" s="38"/>
      <c r="G205" s="38"/>
      <c r="H205" s="38"/>
      <c r="I205" s="38"/>
      <c r="J205" s="38"/>
      <c r="K205" s="38"/>
      <c r="L205" s="38"/>
      <c r="M205" s="38"/>
      <c r="N205" s="38"/>
      <c r="O205" s="38"/>
      <c r="P205" s="38"/>
      <c r="Q205" s="38"/>
      <c r="R205" s="38"/>
      <c r="S205" s="38"/>
      <c r="T205" s="38"/>
    </row>
    <row r="206" spans="1:20" ht="36" customHeight="1" x14ac:dyDescent="0.25">
      <c r="A206" s="38"/>
      <c r="B206" s="38"/>
      <c r="C206" s="38"/>
      <c r="D206" s="38"/>
      <c r="E206" s="38"/>
      <c r="F206" s="38"/>
      <c r="G206" s="38"/>
      <c r="H206" s="38"/>
      <c r="I206" s="38"/>
      <c r="J206" s="38"/>
      <c r="K206" s="38"/>
      <c r="L206" s="38"/>
      <c r="M206" s="38"/>
      <c r="N206" s="38"/>
      <c r="O206" s="38"/>
      <c r="P206" s="38"/>
      <c r="Q206" s="38"/>
      <c r="R206" s="38"/>
      <c r="S206" s="38"/>
      <c r="T206" s="38"/>
    </row>
    <row r="207" spans="1:20" ht="36" customHeight="1" x14ac:dyDescent="0.25">
      <c r="A207" s="38"/>
      <c r="B207" s="38"/>
      <c r="C207" s="38"/>
      <c r="D207" s="38"/>
      <c r="E207" s="38"/>
      <c r="F207" s="38"/>
      <c r="G207" s="38"/>
      <c r="H207" s="38"/>
      <c r="I207" s="38"/>
      <c r="J207" s="38"/>
      <c r="K207" s="38"/>
      <c r="L207" s="38"/>
      <c r="M207" s="38"/>
      <c r="N207" s="38"/>
      <c r="O207" s="38"/>
      <c r="P207" s="38"/>
      <c r="Q207" s="38"/>
      <c r="R207" s="38"/>
      <c r="S207" s="38"/>
      <c r="T207" s="38"/>
    </row>
    <row r="208" spans="1:20" ht="36" customHeight="1" x14ac:dyDescent="0.25">
      <c r="A208" s="38"/>
      <c r="B208" s="38"/>
      <c r="C208" s="38"/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38"/>
      <c r="O208" s="38"/>
      <c r="P208" s="38"/>
      <c r="Q208" s="38"/>
      <c r="R208" s="38"/>
      <c r="S208" s="38"/>
      <c r="T208" s="38"/>
    </row>
    <row r="209" spans="1:20" ht="36" customHeight="1" x14ac:dyDescent="0.25">
      <c r="A209" s="38"/>
      <c r="B209" s="38"/>
      <c r="C209" s="38"/>
      <c r="D209" s="38"/>
      <c r="E209" s="38"/>
      <c r="F209" s="38"/>
      <c r="G209" s="38"/>
      <c r="H209" s="38"/>
      <c r="I209" s="38"/>
      <c r="J209" s="38"/>
      <c r="K209" s="38"/>
      <c r="L209" s="38"/>
      <c r="M209" s="38"/>
      <c r="N209" s="38"/>
      <c r="O209" s="38"/>
      <c r="P209" s="38"/>
      <c r="Q209" s="38"/>
      <c r="R209" s="38"/>
      <c r="S209" s="38"/>
      <c r="T209" s="38"/>
    </row>
    <row r="210" spans="1:20" ht="36" customHeight="1" x14ac:dyDescent="0.25">
      <c r="A210" s="38"/>
      <c r="B210" s="38"/>
      <c r="C210" s="38"/>
      <c r="D210" s="38"/>
      <c r="E210" s="38"/>
      <c r="F210" s="38"/>
      <c r="G210" s="38"/>
      <c r="H210" s="38"/>
      <c r="I210" s="38"/>
      <c r="J210" s="38"/>
      <c r="K210" s="38"/>
      <c r="L210" s="38"/>
      <c r="M210" s="38"/>
      <c r="N210" s="38"/>
      <c r="O210" s="38"/>
      <c r="P210" s="38"/>
      <c r="Q210" s="38"/>
      <c r="R210" s="38"/>
      <c r="S210" s="38"/>
      <c r="T210" s="38"/>
    </row>
    <row r="211" spans="1:20" ht="36" customHeight="1" x14ac:dyDescent="0.25">
      <c r="A211" s="38"/>
      <c r="B211" s="38"/>
      <c r="C211" s="38"/>
      <c r="D211" s="38"/>
      <c r="E211" s="38"/>
      <c r="F211" s="38"/>
      <c r="G211" s="38"/>
      <c r="H211" s="38"/>
      <c r="I211" s="38"/>
      <c r="J211" s="38"/>
      <c r="K211" s="38"/>
      <c r="L211" s="38"/>
      <c r="M211" s="38"/>
      <c r="N211" s="38"/>
      <c r="O211" s="38"/>
      <c r="P211" s="38"/>
      <c r="Q211" s="38"/>
      <c r="R211" s="38"/>
      <c r="S211" s="38"/>
      <c r="T211" s="38"/>
    </row>
    <row r="212" spans="1:20" ht="36" customHeight="1" x14ac:dyDescent="0.25">
      <c r="A212" s="38"/>
      <c r="B212" s="38"/>
      <c r="C212" s="38"/>
      <c r="D212" s="38"/>
      <c r="E212" s="38"/>
      <c r="F212" s="38"/>
      <c r="G212" s="38"/>
      <c r="H212" s="38"/>
      <c r="I212" s="38"/>
      <c r="J212" s="38"/>
      <c r="K212" s="38"/>
      <c r="L212" s="38"/>
      <c r="M212" s="38"/>
      <c r="N212" s="38"/>
      <c r="O212" s="38"/>
      <c r="P212" s="38"/>
      <c r="Q212" s="38"/>
      <c r="R212" s="38"/>
      <c r="S212" s="38"/>
      <c r="T212" s="38"/>
    </row>
    <row r="213" spans="1:20" ht="36" customHeight="1" x14ac:dyDescent="0.25">
      <c r="A213" s="38"/>
      <c r="B213" s="38"/>
      <c r="C213" s="38"/>
      <c r="D213" s="38"/>
      <c r="E213" s="38"/>
      <c r="F213" s="38"/>
      <c r="G213" s="38"/>
      <c r="H213" s="38"/>
      <c r="I213" s="38"/>
      <c r="J213" s="38"/>
      <c r="K213" s="38"/>
      <c r="L213" s="38"/>
      <c r="M213" s="38"/>
      <c r="N213" s="38"/>
      <c r="O213" s="38"/>
      <c r="P213" s="38"/>
      <c r="Q213" s="38"/>
      <c r="R213" s="38"/>
      <c r="S213" s="38"/>
      <c r="T213" s="38"/>
    </row>
    <row r="214" spans="1:20" ht="36" customHeight="1" x14ac:dyDescent="0.25">
      <c r="A214" s="38"/>
      <c r="B214" s="38"/>
      <c r="C214" s="38"/>
      <c r="D214" s="38"/>
      <c r="E214" s="38"/>
      <c r="F214" s="38"/>
      <c r="G214" s="38"/>
      <c r="H214" s="38"/>
      <c r="I214" s="38"/>
      <c r="J214" s="38"/>
      <c r="K214" s="38"/>
      <c r="L214" s="38"/>
      <c r="M214" s="38"/>
      <c r="N214" s="38"/>
      <c r="O214" s="38"/>
      <c r="P214" s="38"/>
      <c r="Q214" s="38"/>
      <c r="R214" s="38"/>
      <c r="S214" s="38"/>
      <c r="T214" s="38"/>
    </row>
    <row r="215" spans="1:20" ht="36" customHeight="1" x14ac:dyDescent="0.25">
      <c r="A215" s="38"/>
      <c r="B215" s="38"/>
      <c r="C215" s="38"/>
      <c r="D215" s="38"/>
      <c r="E215" s="38"/>
      <c r="F215" s="38"/>
      <c r="G215" s="38"/>
      <c r="H215" s="38"/>
      <c r="I215" s="38"/>
      <c r="J215" s="38"/>
      <c r="K215" s="38"/>
      <c r="L215" s="38"/>
      <c r="M215" s="38"/>
      <c r="N215" s="38"/>
      <c r="O215" s="38"/>
      <c r="P215" s="38"/>
      <c r="Q215" s="38"/>
      <c r="R215" s="38"/>
      <c r="S215" s="38"/>
      <c r="T215" s="38"/>
    </row>
    <row r="216" spans="1:20" ht="36" customHeight="1" x14ac:dyDescent="0.25">
      <c r="A216" s="38"/>
      <c r="B216" s="38"/>
      <c r="C216" s="38"/>
      <c r="D216" s="38"/>
      <c r="E216" s="38"/>
      <c r="F216" s="38"/>
      <c r="G216" s="38"/>
      <c r="H216" s="38"/>
      <c r="I216" s="38"/>
      <c r="J216" s="38"/>
      <c r="K216" s="38"/>
      <c r="L216" s="38"/>
      <c r="M216" s="38"/>
      <c r="N216" s="38"/>
      <c r="O216" s="38"/>
      <c r="P216" s="38"/>
      <c r="Q216" s="38"/>
      <c r="R216" s="38"/>
      <c r="S216" s="38"/>
      <c r="T216" s="38"/>
    </row>
    <row r="217" spans="1:20" ht="36" customHeight="1" x14ac:dyDescent="0.25">
      <c r="A217" s="38"/>
      <c r="B217" s="38"/>
      <c r="C217" s="38"/>
      <c r="D217" s="38"/>
      <c r="E217" s="38"/>
      <c r="F217" s="38"/>
      <c r="G217" s="38"/>
      <c r="H217" s="38"/>
      <c r="I217" s="38"/>
      <c r="J217" s="38"/>
      <c r="K217" s="38"/>
      <c r="L217" s="38"/>
      <c r="M217" s="38"/>
      <c r="N217" s="38"/>
      <c r="O217" s="38"/>
      <c r="P217" s="38"/>
      <c r="Q217" s="38"/>
      <c r="R217" s="38"/>
      <c r="S217" s="38"/>
      <c r="T217" s="38"/>
    </row>
    <row r="218" spans="1:20" ht="36" customHeight="1" x14ac:dyDescent="0.25">
      <c r="A218" s="38"/>
      <c r="B218" s="38"/>
      <c r="C218" s="38"/>
      <c r="D218" s="38"/>
      <c r="E218" s="38"/>
      <c r="F218" s="38"/>
      <c r="G218" s="38"/>
      <c r="H218" s="38"/>
      <c r="I218" s="38"/>
      <c r="J218" s="38"/>
      <c r="K218" s="38"/>
      <c r="L218" s="38"/>
      <c r="M218" s="38"/>
      <c r="N218" s="38"/>
      <c r="O218" s="38"/>
      <c r="P218" s="38"/>
      <c r="Q218" s="38"/>
      <c r="R218" s="38"/>
      <c r="S218" s="38"/>
      <c r="T218" s="38"/>
    </row>
    <row r="219" spans="1:20" ht="36" customHeight="1" x14ac:dyDescent="0.25">
      <c r="A219" s="38"/>
      <c r="B219" s="38"/>
      <c r="C219" s="38"/>
      <c r="D219" s="38"/>
      <c r="E219" s="38"/>
      <c r="F219" s="38"/>
      <c r="G219" s="38"/>
      <c r="H219" s="38"/>
      <c r="I219" s="38"/>
      <c r="J219" s="38"/>
      <c r="K219" s="38"/>
      <c r="L219" s="38"/>
      <c r="M219" s="38"/>
      <c r="N219" s="38"/>
      <c r="O219" s="38"/>
      <c r="P219" s="38"/>
      <c r="Q219" s="38"/>
      <c r="R219" s="38"/>
      <c r="S219" s="38"/>
      <c r="T219" s="38"/>
    </row>
    <row r="220" spans="1:20" ht="36" customHeight="1" x14ac:dyDescent="0.25">
      <c r="A220" s="38"/>
      <c r="B220" s="38"/>
      <c r="C220" s="38"/>
      <c r="D220" s="38"/>
      <c r="E220" s="38"/>
      <c r="F220" s="38"/>
      <c r="G220" s="38"/>
      <c r="H220" s="38"/>
      <c r="I220" s="38"/>
      <c r="J220" s="38"/>
      <c r="K220" s="38"/>
      <c r="L220" s="38"/>
      <c r="M220" s="38"/>
      <c r="N220" s="38"/>
      <c r="O220" s="38"/>
      <c r="P220" s="38"/>
      <c r="Q220" s="38"/>
      <c r="R220" s="38"/>
      <c r="S220" s="38"/>
      <c r="T220" s="38"/>
    </row>
    <row r="221" spans="1:20" ht="36" customHeight="1" x14ac:dyDescent="0.25">
      <c r="A221" s="38"/>
      <c r="B221" s="38"/>
      <c r="C221" s="38"/>
      <c r="D221" s="38"/>
      <c r="E221" s="38"/>
      <c r="F221" s="38"/>
      <c r="G221" s="38"/>
      <c r="H221" s="38"/>
      <c r="I221" s="38"/>
      <c r="J221" s="38"/>
      <c r="K221" s="38"/>
      <c r="L221" s="38"/>
      <c r="M221" s="38"/>
      <c r="N221" s="38"/>
      <c r="O221" s="38"/>
      <c r="P221" s="38"/>
      <c r="Q221" s="38"/>
      <c r="R221" s="38"/>
      <c r="S221" s="38"/>
      <c r="T221" s="38"/>
    </row>
    <row r="222" spans="1:20" ht="36" customHeight="1" x14ac:dyDescent="0.25">
      <c r="A222" s="38"/>
      <c r="B222" s="38"/>
      <c r="C222" s="38"/>
      <c r="D222" s="38"/>
      <c r="E222" s="38"/>
      <c r="F222" s="38"/>
      <c r="G222" s="38"/>
      <c r="H222" s="38"/>
      <c r="I222" s="38"/>
      <c r="J222" s="38"/>
      <c r="K222" s="38"/>
      <c r="L222" s="38"/>
      <c r="M222" s="38"/>
      <c r="N222" s="38"/>
      <c r="O222" s="38"/>
      <c r="P222" s="38"/>
      <c r="Q222" s="38"/>
      <c r="R222" s="38"/>
      <c r="S222" s="38"/>
      <c r="T222" s="38"/>
    </row>
    <row r="223" spans="1:20" ht="36" customHeight="1" x14ac:dyDescent="0.25">
      <c r="A223" s="38"/>
      <c r="B223" s="38"/>
      <c r="C223" s="38"/>
      <c r="D223" s="38"/>
      <c r="E223" s="38"/>
      <c r="F223" s="38"/>
      <c r="G223" s="38"/>
      <c r="H223" s="38"/>
      <c r="I223" s="38"/>
      <c r="J223" s="38"/>
      <c r="K223" s="38"/>
      <c r="L223" s="38"/>
      <c r="M223" s="38"/>
      <c r="N223" s="38"/>
      <c r="O223" s="38"/>
      <c r="P223" s="38"/>
      <c r="Q223" s="38"/>
      <c r="R223" s="38"/>
      <c r="S223" s="38"/>
      <c r="T223" s="38"/>
    </row>
    <row r="224" spans="1:20" ht="36" customHeight="1" x14ac:dyDescent="0.25">
      <c r="A224" s="38"/>
      <c r="B224" s="38"/>
      <c r="C224" s="38"/>
      <c r="D224" s="38"/>
      <c r="E224" s="38"/>
      <c r="F224" s="38"/>
      <c r="G224" s="38"/>
      <c r="H224" s="38"/>
      <c r="I224" s="38"/>
      <c r="J224" s="38"/>
      <c r="K224" s="38"/>
      <c r="L224" s="38"/>
      <c r="M224" s="38"/>
      <c r="N224" s="38"/>
      <c r="O224" s="38"/>
      <c r="P224" s="38"/>
      <c r="Q224" s="38"/>
      <c r="R224" s="38"/>
      <c r="S224" s="38"/>
      <c r="T224" s="38"/>
    </row>
    <row r="225" spans="1:20" ht="36" customHeight="1" x14ac:dyDescent="0.25">
      <c r="A225" s="38"/>
      <c r="B225" s="38"/>
      <c r="C225" s="38"/>
      <c r="D225" s="38"/>
      <c r="E225" s="38"/>
      <c r="F225" s="38"/>
      <c r="G225" s="38"/>
      <c r="H225" s="38"/>
      <c r="I225" s="38"/>
      <c r="J225" s="38"/>
      <c r="K225" s="38"/>
      <c r="L225" s="38"/>
      <c r="M225" s="38"/>
      <c r="N225" s="38"/>
      <c r="O225" s="38"/>
      <c r="P225" s="38"/>
      <c r="Q225" s="38"/>
      <c r="R225" s="38"/>
      <c r="S225" s="38"/>
      <c r="T225" s="38"/>
    </row>
    <row r="226" spans="1:20" ht="36" customHeight="1" x14ac:dyDescent="0.25">
      <c r="A226" s="38"/>
      <c r="B226" s="38"/>
      <c r="C226" s="38"/>
      <c r="D226" s="38"/>
      <c r="E226" s="38"/>
      <c r="F226" s="38"/>
      <c r="G226" s="38"/>
      <c r="H226" s="38"/>
      <c r="I226" s="38"/>
      <c r="J226" s="38"/>
      <c r="K226" s="38"/>
      <c r="L226" s="38"/>
      <c r="M226" s="38"/>
      <c r="N226" s="38"/>
      <c r="O226" s="38"/>
      <c r="P226" s="38"/>
      <c r="Q226" s="38"/>
      <c r="R226" s="38"/>
      <c r="S226" s="38"/>
      <c r="T226" s="38"/>
    </row>
    <row r="227" spans="1:20" ht="36" customHeight="1" x14ac:dyDescent="0.25">
      <c r="A227" s="38"/>
      <c r="B227" s="38"/>
      <c r="C227" s="38"/>
      <c r="D227" s="38"/>
      <c r="E227" s="38"/>
      <c r="F227" s="38"/>
      <c r="G227" s="38"/>
      <c r="H227" s="38"/>
      <c r="I227" s="38"/>
      <c r="J227" s="38"/>
      <c r="K227" s="38"/>
      <c r="L227" s="38"/>
      <c r="M227" s="38"/>
      <c r="N227" s="38"/>
      <c r="O227" s="38"/>
      <c r="P227" s="38"/>
      <c r="Q227" s="38"/>
      <c r="R227" s="38"/>
      <c r="S227" s="38"/>
      <c r="T227" s="38"/>
    </row>
    <row r="228" spans="1:20" ht="36" customHeight="1" x14ac:dyDescent="0.25">
      <c r="A228" s="38"/>
      <c r="B228" s="38"/>
      <c r="C228" s="38"/>
      <c r="D228" s="38"/>
      <c r="E228" s="38"/>
      <c r="F228" s="38"/>
      <c r="G228" s="38"/>
      <c r="H228" s="38"/>
      <c r="I228" s="38"/>
      <c r="J228" s="38"/>
      <c r="K228" s="38"/>
      <c r="L228" s="38"/>
      <c r="M228" s="38"/>
      <c r="N228" s="38"/>
      <c r="O228" s="38"/>
      <c r="P228" s="38"/>
      <c r="Q228" s="38"/>
      <c r="R228" s="38"/>
      <c r="S228" s="38"/>
      <c r="T228" s="38"/>
    </row>
    <row r="229" spans="1:20" ht="36" customHeight="1" x14ac:dyDescent="0.25">
      <c r="A229" s="38"/>
      <c r="B229" s="38"/>
      <c r="C229" s="38"/>
      <c r="D229" s="38"/>
      <c r="E229" s="38"/>
      <c r="F229" s="38"/>
      <c r="G229" s="38"/>
      <c r="H229" s="38"/>
      <c r="I229" s="38"/>
      <c r="J229" s="38"/>
      <c r="K229" s="38"/>
      <c r="L229" s="38"/>
      <c r="M229" s="38"/>
      <c r="N229" s="38"/>
      <c r="O229" s="38"/>
      <c r="P229" s="38"/>
      <c r="Q229" s="38"/>
      <c r="R229" s="38"/>
      <c r="S229" s="38"/>
      <c r="T229" s="38"/>
    </row>
    <row r="230" spans="1:20" ht="36" customHeight="1" x14ac:dyDescent="0.25">
      <c r="A230" s="38"/>
      <c r="B230" s="38"/>
      <c r="C230" s="38"/>
      <c r="D230" s="38"/>
      <c r="E230" s="38"/>
      <c r="F230" s="38"/>
      <c r="G230" s="38"/>
      <c r="H230" s="38"/>
      <c r="I230" s="38"/>
      <c r="J230" s="38"/>
      <c r="K230" s="38"/>
      <c r="L230" s="38"/>
      <c r="M230" s="38"/>
      <c r="N230" s="38"/>
      <c r="O230" s="38"/>
      <c r="P230" s="38"/>
      <c r="Q230" s="38"/>
      <c r="R230" s="38"/>
      <c r="S230" s="38"/>
      <c r="T230" s="38"/>
    </row>
    <row r="231" spans="1:20" ht="36" customHeight="1" x14ac:dyDescent="0.25">
      <c r="A231" s="38"/>
      <c r="B231" s="38"/>
      <c r="C231" s="38"/>
      <c r="D231" s="38"/>
      <c r="E231" s="38"/>
      <c r="F231" s="38"/>
      <c r="G231" s="38"/>
      <c r="H231" s="38"/>
      <c r="I231" s="38"/>
      <c r="J231" s="38"/>
      <c r="K231" s="38"/>
      <c r="L231" s="38"/>
      <c r="M231" s="38"/>
      <c r="N231" s="38"/>
      <c r="O231" s="38"/>
      <c r="P231" s="38"/>
      <c r="Q231" s="38"/>
      <c r="R231" s="38"/>
      <c r="S231" s="38"/>
      <c r="T231" s="38"/>
    </row>
    <row r="232" spans="1:20" ht="36" customHeight="1" x14ac:dyDescent="0.25">
      <c r="A232" s="38"/>
      <c r="B232" s="38"/>
      <c r="C232" s="38"/>
      <c r="D232" s="38"/>
      <c r="E232" s="38"/>
      <c r="F232" s="38"/>
      <c r="G232" s="38"/>
      <c r="H232" s="38"/>
      <c r="I232" s="38"/>
      <c r="J232" s="38"/>
      <c r="K232" s="38"/>
      <c r="L232" s="38"/>
      <c r="M232" s="38"/>
      <c r="N232" s="38"/>
      <c r="O232" s="38"/>
      <c r="P232" s="38"/>
      <c r="Q232" s="38"/>
      <c r="R232" s="38"/>
      <c r="S232" s="38"/>
      <c r="T232" s="38"/>
    </row>
    <row r="233" spans="1:20" ht="36" customHeight="1" x14ac:dyDescent="0.25">
      <c r="A233" s="38"/>
      <c r="B233" s="38"/>
      <c r="C233" s="38"/>
      <c r="D233" s="38"/>
      <c r="E233" s="38"/>
      <c r="F233" s="38"/>
      <c r="G233" s="38"/>
      <c r="H233" s="38"/>
      <c r="I233" s="38"/>
      <c r="J233" s="38"/>
      <c r="K233" s="38"/>
      <c r="L233" s="38"/>
      <c r="M233" s="38"/>
      <c r="N233" s="38"/>
      <c r="O233" s="38"/>
      <c r="P233" s="38"/>
      <c r="Q233" s="38"/>
      <c r="R233" s="38"/>
      <c r="S233" s="38"/>
      <c r="T233" s="38"/>
    </row>
    <row r="234" spans="1:20" ht="36" customHeight="1" x14ac:dyDescent="0.25">
      <c r="A234" s="38"/>
      <c r="B234" s="38"/>
      <c r="C234" s="38"/>
      <c r="D234" s="38"/>
      <c r="E234" s="38"/>
      <c r="F234" s="38"/>
      <c r="G234" s="38"/>
      <c r="H234" s="38"/>
      <c r="I234" s="38"/>
      <c r="J234" s="38"/>
      <c r="K234" s="38"/>
      <c r="L234" s="38"/>
      <c r="M234" s="38"/>
      <c r="N234" s="38"/>
      <c r="O234" s="38"/>
      <c r="P234" s="38"/>
      <c r="Q234" s="38"/>
      <c r="R234" s="38"/>
      <c r="S234" s="38"/>
      <c r="T234" s="38"/>
    </row>
    <row r="235" spans="1:20" ht="36" customHeight="1" x14ac:dyDescent="0.25">
      <c r="A235" s="38"/>
      <c r="B235" s="38"/>
      <c r="C235" s="38"/>
      <c r="D235" s="38"/>
      <c r="E235" s="38"/>
      <c r="F235" s="38"/>
      <c r="G235" s="38"/>
      <c r="H235" s="38"/>
      <c r="I235" s="38"/>
      <c r="J235" s="38"/>
      <c r="K235" s="38"/>
      <c r="L235" s="38"/>
      <c r="M235" s="38"/>
      <c r="N235" s="38"/>
      <c r="O235" s="38"/>
      <c r="P235" s="38"/>
      <c r="Q235" s="38"/>
      <c r="R235" s="38"/>
      <c r="S235" s="38"/>
      <c r="T235" s="38"/>
    </row>
    <row r="236" spans="1:20" ht="36" customHeight="1" x14ac:dyDescent="0.25">
      <c r="A236" s="38"/>
      <c r="B236" s="38"/>
      <c r="C236" s="38"/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38"/>
      <c r="O236" s="38"/>
      <c r="P236" s="38"/>
      <c r="Q236" s="38"/>
      <c r="R236" s="38"/>
      <c r="S236" s="38"/>
      <c r="T236" s="38"/>
    </row>
    <row r="237" spans="1:20" ht="36" customHeight="1" x14ac:dyDescent="0.25">
      <c r="A237" s="38"/>
      <c r="B237" s="38"/>
      <c r="C237" s="38"/>
      <c r="D237" s="38"/>
      <c r="E237" s="38"/>
      <c r="F237" s="38"/>
      <c r="G237" s="38"/>
      <c r="H237" s="38"/>
      <c r="I237" s="38"/>
      <c r="J237" s="38"/>
      <c r="K237" s="38"/>
      <c r="L237" s="38"/>
      <c r="M237" s="38"/>
      <c r="N237" s="38"/>
      <c r="O237" s="38"/>
      <c r="P237" s="38"/>
      <c r="Q237" s="38"/>
      <c r="R237" s="38"/>
      <c r="S237" s="38"/>
      <c r="T237" s="38"/>
    </row>
    <row r="238" spans="1:20" ht="36" customHeight="1" x14ac:dyDescent="0.25">
      <c r="A238" s="38"/>
      <c r="B238" s="38"/>
      <c r="C238" s="38"/>
      <c r="D238" s="38"/>
      <c r="E238" s="38"/>
      <c r="F238" s="38"/>
      <c r="G238" s="38"/>
      <c r="H238" s="38"/>
      <c r="I238" s="38"/>
      <c r="J238" s="38"/>
      <c r="K238" s="38"/>
      <c r="L238" s="38"/>
      <c r="M238" s="38"/>
      <c r="N238" s="38"/>
      <c r="O238" s="38"/>
      <c r="P238" s="38"/>
      <c r="Q238" s="38"/>
      <c r="R238" s="38"/>
      <c r="S238" s="38"/>
      <c r="T238" s="38"/>
    </row>
    <row r="239" spans="1:20" ht="36" customHeight="1" x14ac:dyDescent="0.25">
      <c r="A239" s="38"/>
      <c r="B239" s="38"/>
      <c r="C239" s="38"/>
      <c r="D239" s="38"/>
      <c r="E239" s="38"/>
      <c r="F239" s="38"/>
      <c r="G239" s="38"/>
      <c r="H239" s="38"/>
      <c r="I239" s="38"/>
      <c r="J239" s="38"/>
      <c r="K239" s="38"/>
      <c r="L239" s="38"/>
      <c r="M239" s="38"/>
      <c r="N239" s="38"/>
      <c r="O239" s="38"/>
      <c r="P239" s="38"/>
      <c r="Q239" s="38"/>
      <c r="R239" s="38"/>
      <c r="S239" s="38"/>
      <c r="T239" s="38"/>
    </row>
    <row r="240" spans="1:20" ht="36" customHeight="1" x14ac:dyDescent="0.25">
      <c r="A240" s="38"/>
      <c r="B240" s="38"/>
      <c r="C240" s="38"/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38"/>
      <c r="P240" s="38"/>
      <c r="Q240" s="38"/>
      <c r="R240" s="38"/>
      <c r="S240" s="38"/>
      <c r="T240" s="38"/>
    </row>
    <row r="241" spans="1:20" ht="36" customHeight="1" x14ac:dyDescent="0.25">
      <c r="A241" s="38"/>
      <c r="B241" s="38"/>
      <c r="C241" s="38"/>
      <c r="D241" s="38"/>
      <c r="E241" s="38"/>
      <c r="F241" s="38"/>
      <c r="G241" s="38"/>
      <c r="H241" s="38"/>
      <c r="I241" s="38"/>
      <c r="J241" s="38"/>
      <c r="K241" s="38"/>
      <c r="L241" s="38"/>
      <c r="M241" s="38"/>
      <c r="N241" s="38"/>
      <c r="O241" s="38"/>
      <c r="P241" s="38"/>
      <c r="Q241" s="38"/>
      <c r="R241" s="38"/>
      <c r="S241" s="38"/>
      <c r="T241" s="38"/>
    </row>
    <row r="242" spans="1:20" ht="36" customHeight="1" x14ac:dyDescent="0.25">
      <c r="A242" s="38"/>
      <c r="B242" s="38"/>
      <c r="C242" s="38"/>
      <c r="D242" s="38"/>
      <c r="E242" s="38"/>
      <c r="F242" s="38"/>
      <c r="G242" s="38"/>
      <c r="H242" s="38"/>
      <c r="I242" s="38"/>
      <c r="J242" s="38"/>
      <c r="K242" s="38"/>
      <c r="L242" s="38"/>
      <c r="M242" s="38"/>
      <c r="N242" s="38"/>
      <c r="O242" s="38"/>
      <c r="P242" s="38"/>
      <c r="Q242" s="38"/>
      <c r="R242" s="38"/>
      <c r="S242" s="38"/>
      <c r="T242" s="38"/>
    </row>
    <row r="243" spans="1:20" ht="36" customHeight="1" x14ac:dyDescent="0.25">
      <c r="A243" s="38"/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38"/>
      <c r="O243" s="38"/>
      <c r="P243" s="38"/>
      <c r="Q243" s="38"/>
      <c r="R243" s="38"/>
      <c r="S243" s="38"/>
      <c r="T243" s="38"/>
    </row>
    <row r="244" spans="1:20" ht="36" customHeight="1" x14ac:dyDescent="0.25">
      <c r="A244" s="38"/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38"/>
      <c r="O244" s="38"/>
      <c r="P244" s="38"/>
      <c r="Q244" s="38"/>
      <c r="R244" s="38"/>
      <c r="S244" s="38"/>
      <c r="T244" s="38"/>
    </row>
    <row r="245" spans="1:20" ht="36" customHeight="1" x14ac:dyDescent="0.25">
      <c r="A245" s="38"/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38"/>
      <c r="O245" s="38"/>
      <c r="P245" s="38"/>
      <c r="Q245" s="38"/>
      <c r="R245" s="38"/>
      <c r="S245" s="38"/>
      <c r="T245" s="38"/>
    </row>
    <row r="246" spans="1:20" ht="36" customHeight="1" x14ac:dyDescent="0.25">
      <c r="A246" s="38"/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38"/>
      <c r="O246" s="38"/>
      <c r="P246" s="38"/>
      <c r="Q246" s="38"/>
      <c r="R246" s="38"/>
      <c r="S246" s="38"/>
      <c r="T246" s="38"/>
    </row>
    <row r="247" spans="1:20" ht="36" customHeight="1" x14ac:dyDescent="0.25">
      <c r="A247" s="38"/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38"/>
      <c r="O247" s="38"/>
      <c r="P247" s="38"/>
      <c r="Q247" s="38"/>
      <c r="R247" s="38"/>
      <c r="S247" s="38"/>
      <c r="T247" s="38"/>
    </row>
    <row r="248" spans="1:20" ht="36" customHeight="1" x14ac:dyDescent="0.25">
      <c r="A248" s="38"/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38"/>
      <c r="O248" s="38"/>
      <c r="P248" s="38"/>
      <c r="Q248" s="38"/>
      <c r="R248" s="38"/>
      <c r="S248" s="38"/>
      <c r="T248" s="38"/>
    </row>
    <row r="249" spans="1:20" ht="36" customHeight="1" x14ac:dyDescent="0.25">
      <c r="A249" s="38"/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38"/>
      <c r="O249" s="38"/>
      <c r="P249" s="38"/>
      <c r="Q249" s="38"/>
      <c r="R249" s="38"/>
      <c r="S249" s="38"/>
      <c r="T249" s="38"/>
    </row>
    <row r="250" spans="1:20" ht="36" customHeight="1" x14ac:dyDescent="0.25">
      <c r="A250" s="38"/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38"/>
      <c r="O250" s="38"/>
      <c r="P250" s="38"/>
      <c r="Q250" s="38"/>
      <c r="R250" s="38"/>
      <c r="S250" s="38"/>
      <c r="T250" s="38"/>
    </row>
    <row r="251" spans="1:20" ht="36" customHeight="1" x14ac:dyDescent="0.25">
      <c r="A251" s="38"/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38"/>
      <c r="O251" s="38"/>
      <c r="P251" s="38"/>
      <c r="Q251" s="38"/>
      <c r="R251" s="38"/>
      <c r="S251" s="38"/>
      <c r="T251" s="38"/>
    </row>
    <row r="252" spans="1:20" ht="36" customHeight="1" x14ac:dyDescent="0.25">
      <c r="A252" s="38"/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38"/>
      <c r="O252" s="38"/>
      <c r="P252" s="38"/>
      <c r="Q252" s="38"/>
      <c r="R252" s="38"/>
      <c r="S252" s="38"/>
      <c r="T252" s="38"/>
    </row>
    <row r="253" spans="1:20" ht="36" customHeight="1" x14ac:dyDescent="0.25">
      <c r="A253" s="38"/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38"/>
      <c r="O253" s="38"/>
      <c r="P253" s="38"/>
      <c r="Q253" s="38"/>
      <c r="R253" s="38"/>
      <c r="S253" s="38"/>
      <c r="T253" s="38"/>
    </row>
    <row r="254" spans="1:20" ht="36" customHeight="1" x14ac:dyDescent="0.25">
      <c r="A254" s="38"/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38"/>
      <c r="O254" s="38"/>
      <c r="P254" s="38"/>
      <c r="Q254" s="38"/>
      <c r="R254" s="38"/>
      <c r="S254" s="38"/>
      <c r="T254" s="38"/>
    </row>
    <row r="255" spans="1:20" ht="36" customHeight="1" x14ac:dyDescent="0.25">
      <c r="A255" s="38"/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38"/>
      <c r="O255" s="38"/>
      <c r="P255" s="38"/>
      <c r="Q255" s="38"/>
      <c r="R255" s="38"/>
      <c r="S255" s="38"/>
      <c r="T255" s="38"/>
    </row>
    <row r="256" spans="1:20" ht="36" customHeight="1" x14ac:dyDescent="0.25">
      <c r="A256" s="38"/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38"/>
      <c r="O256" s="38"/>
      <c r="P256" s="38"/>
      <c r="Q256" s="38"/>
      <c r="R256" s="38"/>
      <c r="S256" s="38"/>
      <c r="T256" s="38"/>
    </row>
    <row r="257" spans="1:20" ht="36" customHeight="1" x14ac:dyDescent="0.25">
      <c r="A257" s="38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38"/>
      <c r="P257" s="38"/>
      <c r="Q257" s="38"/>
      <c r="R257" s="38"/>
      <c r="S257" s="38"/>
      <c r="T257" s="38"/>
    </row>
    <row r="258" spans="1:20" ht="36" customHeight="1" x14ac:dyDescent="0.25">
      <c r="A258" s="38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38"/>
      <c r="P258" s="38"/>
      <c r="Q258" s="38"/>
      <c r="R258" s="38"/>
      <c r="S258" s="38"/>
      <c r="T258" s="38"/>
    </row>
    <row r="259" spans="1:20" ht="36" customHeight="1" x14ac:dyDescent="0.25">
      <c r="A259" s="38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38"/>
      <c r="P259" s="38"/>
      <c r="Q259" s="38"/>
      <c r="R259" s="38"/>
      <c r="S259" s="38"/>
      <c r="T259" s="38"/>
    </row>
    <row r="260" spans="1:20" ht="36" customHeight="1" x14ac:dyDescent="0.25">
      <c r="A260" s="38"/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38"/>
      <c r="O260" s="38"/>
      <c r="P260" s="38"/>
      <c r="Q260" s="38"/>
      <c r="R260" s="38"/>
      <c r="S260" s="38"/>
      <c r="T260" s="38"/>
    </row>
    <row r="261" spans="1:20" ht="36" customHeight="1" x14ac:dyDescent="0.25">
      <c r="A261" s="38"/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38"/>
      <c r="O261" s="38"/>
      <c r="P261" s="38"/>
      <c r="Q261" s="38"/>
      <c r="R261" s="38"/>
      <c r="S261" s="38"/>
      <c r="T261" s="38"/>
    </row>
    <row r="262" spans="1:20" ht="36" customHeight="1" x14ac:dyDescent="0.25">
      <c r="A262" s="38"/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38"/>
      <c r="O262" s="38"/>
      <c r="P262" s="38"/>
      <c r="Q262" s="38"/>
      <c r="R262" s="38"/>
      <c r="S262" s="38"/>
      <c r="T262" s="38"/>
    </row>
    <row r="263" spans="1:20" ht="36" customHeight="1" x14ac:dyDescent="0.25">
      <c r="A263" s="38"/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38"/>
      <c r="O263" s="38"/>
      <c r="P263" s="38"/>
      <c r="Q263" s="38"/>
      <c r="R263" s="38"/>
      <c r="S263" s="38"/>
      <c r="T263" s="38"/>
    </row>
    <row r="264" spans="1:20" ht="36" customHeight="1" x14ac:dyDescent="0.25">
      <c r="A264" s="38"/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38"/>
      <c r="O264" s="38"/>
      <c r="P264" s="38"/>
      <c r="Q264" s="38"/>
      <c r="R264" s="38"/>
      <c r="S264" s="38"/>
      <c r="T264" s="38"/>
    </row>
    <row r="265" spans="1:20" ht="36" customHeight="1" x14ac:dyDescent="0.25">
      <c r="A265" s="38"/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38"/>
      <c r="O265" s="38"/>
      <c r="P265" s="38"/>
      <c r="Q265" s="38"/>
      <c r="R265" s="38"/>
      <c r="S265" s="38"/>
      <c r="T265" s="38"/>
    </row>
    <row r="266" spans="1:20" ht="36" customHeight="1" x14ac:dyDescent="0.25">
      <c r="A266" s="38"/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38"/>
      <c r="O266" s="38"/>
      <c r="P266" s="38"/>
      <c r="Q266" s="38"/>
      <c r="R266" s="38"/>
      <c r="S266" s="38"/>
      <c r="T266" s="38"/>
    </row>
    <row r="267" spans="1:20" ht="36" customHeight="1" x14ac:dyDescent="0.25">
      <c r="A267" s="38"/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38"/>
      <c r="O267" s="38"/>
      <c r="P267" s="38"/>
      <c r="Q267" s="38"/>
      <c r="R267" s="38"/>
      <c r="S267" s="38"/>
      <c r="T267" s="38"/>
    </row>
    <row r="268" spans="1:20" ht="36" customHeight="1" x14ac:dyDescent="0.25">
      <c r="A268" s="38"/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38"/>
      <c r="O268" s="38"/>
      <c r="P268" s="38"/>
      <c r="Q268" s="38"/>
      <c r="R268" s="38"/>
      <c r="S268" s="38"/>
      <c r="T268" s="38"/>
    </row>
    <row r="269" spans="1:20" ht="36" customHeight="1" x14ac:dyDescent="0.25">
      <c r="A269" s="38"/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38"/>
      <c r="O269" s="38"/>
      <c r="P269" s="38"/>
      <c r="Q269" s="38"/>
      <c r="R269" s="38"/>
      <c r="S269" s="38"/>
      <c r="T269" s="38"/>
    </row>
    <row r="270" spans="1:20" ht="36" customHeight="1" x14ac:dyDescent="0.25">
      <c r="A270" s="38"/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38"/>
      <c r="O270" s="38"/>
      <c r="P270" s="38"/>
      <c r="Q270" s="38"/>
      <c r="R270" s="38"/>
      <c r="S270" s="38"/>
      <c r="T270" s="38"/>
    </row>
    <row r="271" spans="1:20" ht="36" customHeight="1" x14ac:dyDescent="0.25">
      <c r="A271" s="38"/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38"/>
      <c r="O271" s="38"/>
      <c r="P271" s="38"/>
      <c r="Q271" s="38"/>
      <c r="R271" s="38"/>
      <c r="S271" s="38"/>
      <c r="T271" s="38"/>
    </row>
    <row r="272" spans="1:20" ht="36" customHeight="1" x14ac:dyDescent="0.25">
      <c r="A272" s="38"/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38"/>
      <c r="O272" s="38"/>
      <c r="P272" s="38"/>
      <c r="Q272" s="38"/>
      <c r="R272" s="38"/>
      <c r="S272" s="38"/>
      <c r="T272" s="38"/>
    </row>
    <row r="273" spans="1:20" ht="36" customHeight="1" x14ac:dyDescent="0.25">
      <c r="A273" s="38"/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38"/>
      <c r="O273" s="38"/>
      <c r="P273" s="38"/>
      <c r="Q273" s="38"/>
      <c r="R273" s="38"/>
      <c r="S273" s="38"/>
      <c r="T273" s="38"/>
    </row>
    <row r="274" spans="1:20" ht="36" customHeight="1" x14ac:dyDescent="0.25">
      <c r="A274" s="38"/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38"/>
      <c r="O274" s="38"/>
      <c r="P274" s="38"/>
      <c r="Q274" s="38"/>
      <c r="R274" s="38"/>
      <c r="S274" s="38"/>
      <c r="T274" s="38"/>
    </row>
    <row r="275" spans="1:20" ht="36" customHeight="1" x14ac:dyDescent="0.25">
      <c r="A275" s="38"/>
      <c r="B275" s="38"/>
      <c r="C275" s="38"/>
      <c r="D275" s="38"/>
      <c r="E275" s="38"/>
      <c r="F275" s="38"/>
      <c r="G275" s="38"/>
      <c r="H275" s="38"/>
      <c r="I275" s="38"/>
      <c r="J275" s="38"/>
      <c r="K275" s="38"/>
      <c r="L275" s="38"/>
      <c r="M275" s="38"/>
      <c r="N275" s="38"/>
      <c r="O275" s="38"/>
      <c r="P275" s="38"/>
      <c r="Q275" s="38"/>
      <c r="R275" s="38"/>
      <c r="S275" s="38"/>
      <c r="T275" s="38"/>
    </row>
    <row r="276" spans="1:20" ht="36" customHeight="1" x14ac:dyDescent="0.25">
      <c r="A276" s="38"/>
      <c r="B276" s="38"/>
      <c r="C276" s="38"/>
      <c r="D276" s="38"/>
      <c r="E276" s="38"/>
      <c r="F276" s="38"/>
      <c r="G276" s="38"/>
      <c r="H276" s="38"/>
      <c r="I276" s="38"/>
      <c r="J276" s="38"/>
      <c r="K276" s="38"/>
      <c r="L276" s="38"/>
      <c r="M276" s="38"/>
      <c r="N276" s="38"/>
      <c r="O276" s="38"/>
      <c r="P276" s="38"/>
      <c r="Q276" s="38"/>
      <c r="R276" s="38"/>
      <c r="S276" s="38"/>
      <c r="T276" s="38"/>
    </row>
    <row r="277" spans="1:20" ht="36" customHeight="1" x14ac:dyDescent="0.25">
      <c r="A277" s="38"/>
      <c r="B277" s="38"/>
      <c r="C277" s="38"/>
      <c r="D277" s="38"/>
      <c r="E277" s="38"/>
      <c r="F277" s="38"/>
      <c r="G277" s="38"/>
      <c r="H277" s="38"/>
      <c r="I277" s="38"/>
      <c r="J277" s="38"/>
      <c r="K277" s="38"/>
      <c r="L277" s="38"/>
      <c r="M277" s="38"/>
      <c r="N277" s="38"/>
      <c r="O277" s="38"/>
      <c r="P277" s="38"/>
      <c r="Q277" s="38"/>
      <c r="R277" s="38"/>
      <c r="S277" s="38"/>
      <c r="T277" s="38"/>
    </row>
    <row r="278" spans="1:20" ht="36" customHeight="1" x14ac:dyDescent="0.25">
      <c r="A278" s="38"/>
      <c r="B278" s="38"/>
      <c r="C278" s="38"/>
      <c r="D278" s="38"/>
      <c r="E278" s="38"/>
      <c r="F278" s="38"/>
      <c r="G278" s="38"/>
      <c r="H278" s="38"/>
      <c r="I278" s="38"/>
      <c r="J278" s="38"/>
      <c r="K278" s="38"/>
      <c r="L278" s="38"/>
      <c r="M278" s="38"/>
      <c r="N278" s="38"/>
      <c r="O278" s="38"/>
      <c r="P278" s="38"/>
      <c r="Q278" s="38"/>
      <c r="R278" s="38"/>
      <c r="S278" s="38"/>
      <c r="T278" s="38"/>
    </row>
    <row r="279" spans="1:20" ht="36" customHeight="1" x14ac:dyDescent="0.25">
      <c r="A279" s="38"/>
      <c r="B279" s="38"/>
      <c r="C279" s="38"/>
      <c r="D279" s="38"/>
      <c r="E279" s="38"/>
      <c r="F279" s="38"/>
      <c r="G279" s="38"/>
      <c r="H279" s="38"/>
      <c r="I279" s="38"/>
      <c r="J279" s="38"/>
      <c r="K279" s="38"/>
      <c r="L279" s="38"/>
      <c r="M279" s="38"/>
      <c r="N279" s="38"/>
      <c r="O279" s="38"/>
      <c r="P279" s="38"/>
      <c r="Q279" s="38"/>
      <c r="R279" s="38"/>
      <c r="S279" s="38"/>
      <c r="T279" s="38"/>
    </row>
    <row r="280" spans="1:20" ht="36" customHeight="1" x14ac:dyDescent="0.25">
      <c r="A280" s="38"/>
      <c r="B280" s="38"/>
      <c r="C280" s="38"/>
      <c r="D280" s="38"/>
      <c r="E280" s="38"/>
      <c r="F280" s="38"/>
      <c r="G280" s="38"/>
      <c r="H280" s="38"/>
      <c r="I280" s="38"/>
      <c r="J280" s="38"/>
      <c r="K280" s="38"/>
      <c r="L280" s="38"/>
      <c r="M280" s="38"/>
      <c r="N280" s="38"/>
      <c r="O280" s="38"/>
      <c r="P280" s="38"/>
      <c r="Q280" s="38"/>
      <c r="R280" s="38"/>
      <c r="S280" s="38"/>
      <c r="T280" s="38"/>
    </row>
    <row r="281" spans="1:20" ht="36" customHeight="1" x14ac:dyDescent="0.25">
      <c r="A281" s="38"/>
      <c r="B281" s="38"/>
      <c r="C281" s="38"/>
      <c r="D281" s="38"/>
      <c r="E281" s="38"/>
      <c r="F281" s="38"/>
      <c r="G281" s="38"/>
      <c r="H281" s="38"/>
      <c r="I281" s="38"/>
      <c r="J281" s="38"/>
      <c r="K281" s="38"/>
      <c r="L281" s="38"/>
      <c r="M281" s="38"/>
      <c r="N281" s="38"/>
      <c r="O281" s="38"/>
      <c r="P281" s="38"/>
      <c r="Q281" s="38"/>
      <c r="R281" s="38"/>
      <c r="S281" s="38"/>
      <c r="T281" s="38"/>
    </row>
    <row r="282" spans="1:20" ht="36" customHeight="1" x14ac:dyDescent="0.25">
      <c r="A282" s="38"/>
      <c r="B282" s="38"/>
      <c r="C282" s="38"/>
      <c r="D282" s="38"/>
      <c r="E282" s="38"/>
      <c r="F282" s="38"/>
      <c r="G282" s="38"/>
      <c r="H282" s="38"/>
      <c r="I282" s="38"/>
      <c r="J282" s="38"/>
      <c r="K282" s="38"/>
      <c r="L282" s="38"/>
      <c r="M282" s="38"/>
      <c r="N282" s="38"/>
      <c r="O282" s="38"/>
      <c r="P282" s="38"/>
      <c r="Q282" s="38"/>
      <c r="R282" s="38"/>
      <c r="S282" s="38"/>
      <c r="T282" s="38"/>
    </row>
    <row r="283" spans="1:20" ht="36" customHeight="1" x14ac:dyDescent="0.25">
      <c r="A283" s="38"/>
      <c r="B283" s="38"/>
      <c r="C283" s="38"/>
      <c r="D283" s="38"/>
      <c r="E283" s="38"/>
      <c r="F283" s="38"/>
      <c r="G283" s="38"/>
      <c r="H283" s="38"/>
      <c r="I283" s="38"/>
      <c r="J283" s="38"/>
      <c r="K283" s="38"/>
      <c r="L283" s="38"/>
      <c r="M283" s="38"/>
      <c r="N283" s="38"/>
      <c r="O283" s="38"/>
      <c r="P283" s="38"/>
      <c r="Q283" s="38"/>
      <c r="R283" s="38"/>
      <c r="S283" s="38"/>
      <c r="T283" s="38"/>
    </row>
    <row r="284" spans="1:20" ht="36" customHeight="1" x14ac:dyDescent="0.25">
      <c r="A284" s="38"/>
      <c r="B284" s="38"/>
      <c r="C284" s="38"/>
      <c r="D284" s="38"/>
      <c r="E284" s="38"/>
      <c r="F284" s="38"/>
      <c r="G284" s="38"/>
      <c r="H284" s="38"/>
      <c r="I284" s="38"/>
      <c r="J284" s="38"/>
      <c r="K284" s="38"/>
      <c r="L284" s="38"/>
      <c r="M284" s="38"/>
      <c r="N284" s="38"/>
      <c r="O284" s="38"/>
      <c r="P284" s="38"/>
      <c r="Q284" s="38"/>
      <c r="R284" s="38"/>
      <c r="S284" s="38"/>
      <c r="T284" s="38"/>
    </row>
    <row r="285" spans="1:20" ht="36" customHeight="1" x14ac:dyDescent="0.25">
      <c r="A285" s="38"/>
      <c r="B285" s="38"/>
      <c r="C285" s="38"/>
      <c r="D285" s="38"/>
      <c r="E285" s="38"/>
      <c r="F285" s="38"/>
      <c r="G285" s="38"/>
      <c r="H285" s="38"/>
      <c r="I285" s="38"/>
      <c r="J285" s="38"/>
      <c r="K285" s="38"/>
      <c r="L285" s="38"/>
      <c r="M285" s="38"/>
      <c r="N285" s="38"/>
      <c r="O285" s="38"/>
      <c r="P285" s="38"/>
      <c r="Q285" s="38"/>
      <c r="R285" s="38"/>
      <c r="S285" s="38"/>
      <c r="T285" s="38"/>
    </row>
    <row r="286" spans="1:20" ht="36" customHeight="1" x14ac:dyDescent="0.25">
      <c r="A286" s="38"/>
      <c r="B286" s="38"/>
      <c r="C286" s="38"/>
      <c r="D286" s="38"/>
      <c r="E286" s="38"/>
      <c r="F286" s="38"/>
      <c r="G286" s="38"/>
      <c r="H286" s="38"/>
      <c r="I286" s="38"/>
      <c r="J286" s="38"/>
      <c r="K286" s="38"/>
      <c r="L286" s="38"/>
      <c r="M286" s="38"/>
      <c r="N286" s="38"/>
      <c r="O286" s="38"/>
      <c r="P286" s="38"/>
      <c r="Q286" s="38"/>
      <c r="R286" s="38"/>
      <c r="S286" s="38"/>
      <c r="T286" s="38"/>
    </row>
    <row r="287" spans="1:20" ht="36" customHeight="1" x14ac:dyDescent="0.25">
      <c r="A287" s="38"/>
      <c r="B287" s="38"/>
      <c r="C287" s="38"/>
      <c r="D287" s="38"/>
      <c r="E287" s="38"/>
      <c r="F287" s="38"/>
      <c r="G287" s="38"/>
      <c r="H287" s="38"/>
      <c r="I287" s="38"/>
      <c r="J287" s="38"/>
      <c r="K287" s="38"/>
      <c r="L287" s="38"/>
      <c r="M287" s="38"/>
      <c r="N287" s="38"/>
      <c r="O287" s="38"/>
      <c r="P287" s="38"/>
      <c r="Q287" s="38"/>
      <c r="R287" s="38"/>
      <c r="S287" s="38"/>
      <c r="T287" s="38"/>
    </row>
    <row r="288" spans="1:20" ht="36" customHeight="1" x14ac:dyDescent="0.25">
      <c r="A288" s="38"/>
      <c r="B288" s="38"/>
      <c r="C288" s="38"/>
      <c r="D288" s="38"/>
      <c r="E288" s="38"/>
      <c r="F288" s="38"/>
      <c r="G288" s="38"/>
      <c r="H288" s="38"/>
      <c r="I288" s="38"/>
      <c r="J288" s="38"/>
      <c r="K288" s="38"/>
      <c r="L288" s="38"/>
      <c r="M288" s="38"/>
      <c r="N288" s="38"/>
      <c r="O288" s="38"/>
      <c r="P288" s="38"/>
      <c r="Q288" s="38"/>
      <c r="R288" s="38"/>
      <c r="S288" s="38"/>
      <c r="T288" s="38"/>
    </row>
    <row r="289" spans="1:20" ht="36" customHeight="1" x14ac:dyDescent="0.25">
      <c r="A289" s="38"/>
      <c r="B289" s="38"/>
      <c r="C289" s="38"/>
      <c r="D289" s="38"/>
      <c r="E289" s="38"/>
      <c r="F289" s="38"/>
      <c r="G289" s="38"/>
      <c r="H289" s="38"/>
      <c r="I289" s="38"/>
      <c r="J289" s="38"/>
      <c r="K289" s="38"/>
      <c r="L289" s="38"/>
      <c r="M289" s="38"/>
      <c r="N289" s="38"/>
      <c r="O289" s="38"/>
      <c r="P289" s="38"/>
      <c r="Q289" s="38"/>
      <c r="R289" s="38"/>
      <c r="S289" s="38"/>
      <c r="T289" s="38"/>
    </row>
    <row r="290" spans="1:20" ht="36" customHeight="1" x14ac:dyDescent="0.25">
      <c r="A290" s="38"/>
      <c r="B290" s="38"/>
      <c r="C290" s="38"/>
      <c r="D290" s="38"/>
      <c r="E290" s="38"/>
      <c r="F290" s="38"/>
      <c r="G290" s="38"/>
      <c r="H290" s="38"/>
      <c r="I290" s="38"/>
      <c r="J290" s="38"/>
      <c r="K290" s="38"/>
      <c r="L290" s="38"/>
      <c r="M290" s="38"/>
      <c r="N290" s="38"/>
      <c r="O290" s="38"/>
      <c r="P290" s="38"/>
      <c r="Q290" s="38"/>
      <c r="R290" s="38"/>
      <c r="S290" s="38"/>
      <c r="T290" s="38"/>
    </row>
    <row r="291" spans="1:20" ht="36" customHeight="1" x14ac:dyDescent="0.25">
      <c r="A291" s="38"/>
      <c r="B291" s="38"/>
      <c r="C291" s="38"/>
      <c r="D291" s="38"/>
      <c r="E291" s="38"/>
      <c r="F291" s="38"/>
      <c r="G291" s="38"/>
      <c r="H291" s="38"/>
      <c r="I291" s="38"/>
      <c r="J291" s="38"/>
      <c r="K291" s="38"/>
      <c r="L291" s="38"/>
      <c r="M291" s="38"/>
      <c r="N291" s="38"/>
      <c r="O291" s="38"/>
      <c r="P291" s="38"/>
      <c r="Q291" s="38"/>
      <c r="R291" s="38"/>
      <c r="S291" s="38"/>
      <c r="T291" s="38"/>
    </row>
    <row r="292" spans="1:20" ht="36" customHeight="1" x14ac:dyDescent="0.25">
      <c r="A292" s="38"/>
      <c r="B292" s="38"/>
      <c r="C292" s="38"/>
      <c r="D292" s="38"/>
      <c r="E292" s="38"/>
      <c r="F292" s="38"/>
      <c r="G292" s="38"/>
      <c r="H292" s="38"/>
      <c r="I292" s="38"/>
      <c r="J292" s="38"/>
      <c r="K292" s="38"/>
      <c r="L292" s="38"/>
      <c r="M292" s="38"/>
      <c r="N292" s="38"/>
      <c r="O292" s="38"/>
      <c r="P292" s="38"/>
      <c r="Q292" s="38"/>
      <c r="R292" s="38"/>
      <c r="S292" s="38"/>
      <c r="T292" s="38"/>
    </row>
    <row r="293" spans="1:20" ht="36" customHeight="1" x14ac:dyDescent="0.25">
      <c r="A293" s="38"/>
      <c r="B293" s="38"/>
      <c r="C293" s="38"/>
      <c r="D293" s="38"/>
      <c r="E293" s="38"/>
      <c r="F293" s="38"/>
      <c r="G293" s="38"/>
      <c r="H293" s="38"/>
      <c r="I293" s="38"/>
      <c r="J293" s="38"/>
      <c r="K293" s="38"/>
      <c r="L293" s="38"/>
      <c r="M293" s="38"/>
      <c r="N293" s="38"/>
      <c r="O293" s="38"/>
      <c r="P293" s="38"/>
      <c r="Q293" s="38"/>
      <c r="R293" s="38"/>
      <c r="S293" s="38"/>
      <c r="T293" s="38"/>
    </row>
    <row r="294" spans="1:20" ht="36" customHeight="1" x14ac:dyDescent="0.25">
      <c r="A294" s="38"/>
      <c r="B294" s="38"/>
      <c r="C294" s="38"/>
      <c r="D294" s="38"/>
      <c r="E294" s="38"/>
      <c r="F294" s="38"/>
      <c r="G294" s="38"/>
      <c r="H294" s="38"/>
      <c r="I294" s="38"/>
      <c r="J294" s="38"/>
      <c r="K294" s="38"/>
      <c r="L294" s="38"/>
      <c r="M294" s="38"/>
      <c r="N294" s="38"/>
      <c r="O294" s="38"/>
      <c r="P294" s="38"/>
      <c r="Q294" s="38"/>
      <c r="R294" s="38"/>
      <c r="S294" s="38"/>
      <c r="T294" s="38"/>
    </row>
    <row r="295" spans="1:20" ht="36" customHeight="1" x14ac:dyDescent="0.25">
      <c r="A295" s="38"/>
      <c r="B295" s="38"/>
      <c r="C295" s="38"/>
      <c r="D295" s="38"/>
      <c r="E295" s="38"/>
      <c r="F295" s="38"/>
      <c r="G295" s="38"/>
      <c r="H295" s="38"/>
      <c r="I295" s="38"/>
      <c r="J295" s="38"/>
      <c r="K295" s="38"/>
      <c r="L295" s="38"/>
      <c r="M295" s="38"/>
      <c r="N295" s="38"/>
      <c r="O295" s="38"/>
      <c r="P295" s="38"/>
      <c r="Q295" s="38"/>
      <c r="R295" s="38"/>
      <c r="S295" s="38"/>
      <c r="T295" s="38"/>
    </row>
    <row r="296" spans="1:20" ht="36" customHeight="1" x14ac:dyDescent="0.25">
      <c r="A296" s="38"/>
      <c r="B296" s="38"/>
      <c r="C296" s="38"/>
      <c r="D296" s="38"/>
      <c r="E296" s="38"/>
      <c r="F296" s="38"/>
      <c r="G296" s="38"/>
      <c r="H296" s="38"/>
      <c r="I296" s="38"/>
      <c r="J296" s="38"/>
      <c r="K296" s="38"/>
      <c r="L296" s="38"/>
      <c r="M296" s="38"/>
      <c r="N296" s="38"/>
      <c r="O296" s="38"/>
      <c r="P296" s="38"/>
      <c r="Q296" s="38"/>
      <c r="R296" s="38"/>
      <c r="S296" s="38"/>
      <c r="T296" s="38"/>
    </row>
    <row r="297" spans="1:20" ht="36" customHeight="1" x14ac:dyDescent="0.25">
      <c r="A297" s="38"/>
      <c r="B297" s="38"/>
      <c r="C297" s="38"/>
      <c r="D297" s="38"/>
      <c r="E297" s="38"/>
      <c r="F297" s="38"/>
      <c r="G297" s="38"/>
      <c r="H297" s="38"/>
      <c r="I297" s="38"/>
      <c r="J297" s="38"/>
      <c r="K297" s="38"/>
      <c r="L297" s="38"/>
      <c r="M297" s="38"/>
      <c r="N297" s="38"/>
      <c r="O297" s="38"/>
      <c r="P297" s="38"/>
      <c r="Q297" s="38"/>
      <c r="R297" s="38"/>
      <c r="S297" s="38"/>
      <c r="T297" s="38"/>
    </row>
    <row r="298" spans="1:20" ht="36" customHeight="1" x14ac:dyDescent="0.25">
      <c r="A298" s="38"/>
      <c r="B298" s="38"/>
      <c r="C298" s="38"/>
      <c r="D298" s="38"/>
      <c r="E298" s="38"/>
      <c r="F298" s="38"/>
      <c r="G298" s="38"/>
      <c r="H298" s="38"/>
      <c r="I298" s="38"/>
      <c r="J298" s="38"/>
      <c r="K298" s="38"/>
      <c r="L298" s="38"/>
      <c r="M298" s="38"/>
      <c r="N298" s="38"/>
      <c r="O298" s="38"/>
      <c r="P298" s="38"/>
      <c r="Q298" s="38"/>
      <c r="R298" s="38"/>
      <c r="S298" s="38"/>
      <c r="T298" s="38"/>
    </row>
    <row r="299" spans="1:20" ht="36" customHeight="1" x14ac:dyDescent="0.25">
      <c r="A299" s="38"/>
      <c r="B299" s="38"/>
      <c r="C299" s="38"/>
      <c r="D299" s="38"/>
      <c r="E299" s="38"/>
      <c r="F299" s="38"/>
      <c r="G299" s="38"/>
      <c r="H299" s="38"/>
      <c r="I299" s="38"/>
      <c r="J299" s="38"/>
      <c r="K299" s="38"/>
      <c r="L299" s="38"/>
      <c r="M299" s="38"/>
      <c r="N299" s="38"/>
      <c r="O299" s="38"/>
      <c r="P299" s="38"/>
      <c r="Q299" s="38"/>
      <c r="R299" s="38"/>
      <c r="S299" s="38"/>
      <c r="T299" s="38"/>
    </row>
    <row r="300" spans="1:20" ht="36" customHeight="1" x14ac:dyDescent="0.25">
      <c r="A300" s="38"/>
      <c r="B300" s="38"/>
      <c r="C300" s="38"/>
      <c r="D300" s="38"/>
      <c r="E300" s="38"/>
      <c r="F300" s="38"/>
      <c r="G300" s="38"/>
      <c r="H300" s="38"/>
      <c r="I300" s="38"/>
      <c r="J300" s="38"/>
      <c r="K300" s="38"/>
      <c r="L300" s="38"/>
      <c r="M300" s="38"/>
      <c r="N300" s="38"/>
      <c r="O300" s="38"/>
      <c r="P300" s="38"/>
      <c r="Q300" s="38"/>
      <c r="R300" s="38"/>
      <c r="S300" s="38"/>
      <c r="T300" s="38"/>
    </row>
    <row r="301" spans="1:20" ht="36" customHeight="1" x14ac:dyDescent="0.25">
      <c r="A301" s="38"/>
      <c r="B301" s="38"/>
      <c r="C301" s="38"/>
      <c r="D301" s="38"/>
      <c r="E301" s="38"/>
      <c r="F301" s="38"/>
      <c r="G301" s="38"/>
      <c r="H301" s="38"/>
      <c r="I301" s="38"/>
      <c r="J301" s="38"/>
      <c r="K301" s="38"/>
      <c r="L301" s="38"/>
      <c r="M301" s="38"/>
      <c r="N301" s="38"/>
      <c r="O301" s="38"/>
      <c r="P301" s="38"/>
      <c r="Q301" s="38"/>
      <c r="R301" s="38"/>
      <c r="S301" s="38"/>
      <c r="T301" s="38"/>
    </row>
    <row r="302" spans="1:20" ht="36" customHeight="1" x14ac:dyDescent="0.25">
      <c r="A302" s="38"/>
      <c r="B302" s="38"/>
      <c r="C302" s="38"/>
      <c r="D302" s="38"/>
      <c r="E302" s="38"/>
      <c r="F302" s="38"/>
      <c r="G302" s="38"/>
      <c r="H302" s="38"/>
      <c r="I302" s="38"/>
      <c r="J302" s="38"/>
      <c r="K302" s="38"/>
      <c r="L302" s="38"/>
      <c r="M302" s="38"/>
      <c r="N302" s="38"/>
      <c r="O302" s="38"/>
      <c r="P302" s="38"/>
      <c r="Q302" s="38"/>
      <c r="R302" s="38"/>
      <c r="S302" s="38"/>
      <c r="T302" s="38"/>
    </row>
    <row r="303" spans="1:20" ht="36" customHeight="1" x14ac:dyDescent="0.25">
      <c r="A303" s="38"/>
      <c r="B303" s="38"/>
      <c r="C303" s="38"/>
      <c r="D303" s="38"/>
      <c r="E303" s="38"/>
      <c r="F303" s="38"/>
      <c r="G303" s="38"/>
      <c r="H303" s="38"/>
      <c r="I303" s="38"/>
      <c r="J303" s="38"/>
      <c r="K303" s="38"/>
      <c r="L303" s="38"/>
      <c r="M303" s="38"/>
      <c r="N303" s="38"/>
      <c r="O303" s="38"/>
      <c r="P303" s="38"/>
      <c r="Q303" s="38"/>
      <c r="R303" s="38"/>
      <c r="S303" s="38"/>
      <c r="T303" s="38"/>
    </row>
    <row r="304" spans="1:20" ht="36" customHeight="1" x14ac:dyDescent="0.25">
      <c r="A304" s="38"/>
      <c r="B304" s="38"/>
      <c r="C304" s="38"/>
      <c r="D304" s="38"/>
      <c r="E304" s="38"/>
      <c r="F304" s="38"/>
      <c r="G304" s="38"/>
      <c r="H304" s="38"/>
      <c r="I304" s="38"/>
      <c r="J304" s="38"/>
      <c r="K304" s="38"/>
      <c r="L304" s="38"/>
      <c r="M304" s="38"/>
      <c r="N304" s="38"/>
      <c r="O304" s="38"/>
      <c r="P304" s="38"/>
      <c r="Q304" s="38"/>
      <c r="R304" s="38"/>
      <c r="S304" s="38"/>
      <c r="T304" s="38"/>
    </row>
    <row r="305" spans="1:20" ht="36" customHeight="1" x14ac:dyDescent="0.25">
      <c r="A305" s="38"/>
      <c r="B305" s="38"/>
      <c r="C305" s="38"/>
      <c r="D305" s="38"/>
      <c r="E305" s="38"/>
      <c r="F305" s="38"/>
      <c r="G305" s="38"/>
      <c r="H305" s="38"/>
      <c r="I305" s="38"/>
      <c r="J305" s="38"/>
      <c r="K305" s="38"/>
      <c r="L305" s="38"/>
      <c r="M305" s="38"/>
      <c r="N305" s="38"/>
      <c r="O305" s="38"/>
      <c r="P305" s="38"/>
      <c r="Q305" s="38"/>
      <c r="R305" s="38"/>
      <c r="S305" s="38"/>
      <c r="T305" s="38"/>
    </row>
    <row r="306" spans="1:20" ht="36" customHeight="1" x14ac:dyDescent="0.25">
      <c r="A306" s="38"/>
      <c r="B306" s="38"/>
      <c r="C306" s="38"/>
      <c r="D306" s="38"/>
      <c r="E306" s="38"/>
      <c r="F306" s="38"/>
      <c r="G306" s="38"/>
      <c r="H306" s="38"/>
      <c r="I306" s="38"/>
      <c r="J306" s="38"/>
      <c r="K306" s="38"/>
      <c r="L306" s="38"/>
      <c r="M306" s="38"/>
      <c r="N306" s="38"/>
      <c r="O306" s="38"/>
      <c r="P306" s="38"/>
      <c r="Q306" s="38"/>
      <c r="R306" s="38"/>
      <c r="S306" s="38"/>
      <c r="T306" s="38"/>
    </row>
    <row r="307" spans="1:20" ht="36" customHeight="1" x14ac:dyDescent="0.25">
      <c r="A307" s="38"/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38"/>
      <c r="M307" s="38"/>
      <c r="N307" s="38"/>
      <c r="O307" s="38"/>
      <c r="P307" s="38"/>
      <c r="Q307" s="38"/>
      <c r="R307" s="38"/>
      <c r="S307" s="38"/>
      <c r="T307" s="38"/>
    </row>
    <row r="308" spans="1:20" ht="36" customHeight="1" x14ac:dyDescent="0.25">
      <c r="A308" s="38"/>
      <c r="B308" s="38"/>
      <c r="C308" s="38"/>
      <c r="D308" s="38"/>
      <c r="E308" s="38"/>
      <c r="F308" s="38"/>
      <c r="G308" s="38"/>
      <c r="H308" s="38"/>
      <c r="I308" s="38"/>
      <c r="J308" s="38"/>
      <c r="K308" s="38"/>
      <c r="L308" s="38"/>
      <c r="M308" s="38"/>
      <c r="N308" s="38"/>
      <c r="O308" s="38"/>
      <c r="P308" s="38"/>
      <c r="Q308" s="38"/>
      <c r="R308" s="38"/>
      <c r="S308" s="38"/>
      <c r="T308" s="38"/>
    </row>
    <row r="309" spans="1:20" ht="36" customHeight="1" x14ac:dyDescent="0.25">
      <c r="A309" s="38"/>
      <c r="B309" s="38"/>
      <c r="C309" s="38"/>
      <c r="D309" s="38"/>
      <c r="E309" s="38"/>
      <c r="F309" s="38"/>
      <c r="G309" s="38"/>
      <c r="H309" s="38"/>
      <c r="I309" s="38"/>
      <c r="J309" s="38"/>
      <c r="K309" s="38"/>
      <c r="L309" s="38"/>
      <c r="M309" s="38"/>
      <c r="N309" s="38"/>
      <c r="O309" s="38"/>
      <c r="P309" s="38"/>
      <c r="Q309" s="38"/>
      <c r="R309" s="38"/>
      <c r="S309" s="38"/>
      <c r="T309" s="38"/>
    </row>
    <row r="310" spans="1:20" ht="36" customHeight="1" x14ac:dyDescent="0.25">
      <c r="A310" s="38"/>
      <c r="B310" s="38"/>
      <c r="C310" s="38"/>
      <c r="D310" s="38"/>
      <c r="E310" s="38"/>
      <c r="F310" s="38"/>
      <c r="G310" s="38"/>
      <c r="H310" s="38"/>
      <c r="I310" s="38"/>
      <c r="J310" s="38"/>
      <c r="K310" s="38"/>
      <c r="L310" s="38"/>
      <c r="M310" s="38"/>
      <c r="N310" s="38"/>
      <c r="O310" s="38"/>
      <c r="P310" s="38"/>
      <c r="Q310" s="38"/>
      <c r="R310" s="38"/>
      <c r="S310" s="38"/>
      <c r="T310" s="38"/>
    </row>
    <row r="311" spans="1:20" ht="36" customHeight="1" x14ac:dyDescent="0.25">
      <c r="A311" s="38"/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38"/>
      <c r="M311" s="38"/>
      <c r="N311" s="38"/>
      <c r="O311" s="38"/>
      <c r="P311" s="38"/>
      <c r="Q311" s="38"/>
      <c r="R311" s="38"/>
      <c r="S311" s="38"/>
      <c r="T311" s="38"/>
    </row>
    <row r="312" spans="1:20" ht="36" customHeight="1" x14ac:dyDescent="0.25">
      <c r="A312" s="38"/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38"/>
      <c r="M312" s="38"/>
      <c r="N312" s="38"/>
      <c r="O312" s="38"/>
      <c r="P312" s="38"/>
      <c r="Q312" s="38"/>
      <c r="R312" s="38"/>
      <c r="S312" s="38"/>
      <c r="T312" s="38"/>
    </row>
    <row r="313" spans="1:20" ht="36" customHeight="1" x14ac:dyDescent="0.25">
      <c r="A313" s="38"/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38"/>
      <c r="M313" s="38"/>
      <c r="N313" s="38"/>
      <c r="O313" s="38"/>
      <c r="P313" s="38"/>
      <c r="Q313" s="38"/>
      <c r="R313" s="38"/>
      <c r="S313" s="38"/>
      <c r="T313" s="38"/>
    </row>
    <row r="314" spans="1:20" ht="36" customHeight="1" x14ac:dyDescent="0.25">
      <c r="A314" s="38"/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38"/>
      <c r="M314" s="38"/>
      <c r="N314" s="38"/>
      <c r="O314" s="38"/>
      <c r="P314" s="38"/>
      <c r="Q314" s="38"/>
      <c r="R314" s="38"/>
      <c r="S314" s="38"/>
      <c r="T314" s="38"/>
    </row>
    <row r="315" spans="1:20" ht="36" customHeight="1" x14ac:dyDescent="0.25">
      <c r="A315" s="38"/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38"/>
      <c r="M315" s="38"/>
      <c r="N315" s="38"/>
      <c r="O315" s="38"/>
      <c r="P315" s="38"/>
      <c r="Q315" s="38"/>
      <c r="R315" s="38"/>
      <c r="S315" s="38"/>
      <c r="T315" s="38"/>
    </row>
    <row r="316" spans="1:20" ht="36" customHeight="1" x14ac:dyDescent="0.25">
      <c r="A316" s="38"/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38"/>
      <c r="M316" s="38"/>
      <c r="N316" s="38"/>
      <c r="O316" s="38"/>
      <c r="P316" s="38"/>
      <c r="Q316" s="38"/>
      <c r="R316" s="38"/>
      <c r="S316" s="38"/>
      <c r="T316" s="38"/>
    </row>
    <row r="317" spans="1:20" ht="36" customHeight="1" x14ac:dyDescent="0.25">
      <c r="A317" s="38"/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38"/>
      <c r="M317" s="38"/>
      <c r="N317" s="38"/>
      <c r="O317" s="38"/>
      <c r="P317" s="38"/>
      <c r="Q317" s="38"/>
      <c r="R317" s="38"/>
      <c r="S317" s="38"/>
      <c r="T317" s="38"/>
    </row>
    <row r="318" spans="1:20" ht="36" customHeight="1" x14ac:dyDescent="0.25">
      <c r="A318" s="38"/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38"/>
      <c r="M318" s="38"/>
      <c r="N318" s="38"/>
      <c r="O318" s="38"/>
      <c r="P318" s="38"/>
      <c r="Q318" s="38"/>
      <c r="R318" s="38"/>
      <c r="S318" s="38"/>
      <c r="T318" s="38"/>
    </row>
    <row r="319" spans="1:20" ht="36" customHeight="1" x14ac:dyDescent="0.25">
      <c r="A319" s="38"/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38"/>
      <c r="M319" s="38"/>
      <c r="N319" s="38"/>
      <c r="O319" s="38"/>
      <c r="P319" s="38"/>
      <c r="Q319" s="38"/>
      <c r="R319" s="38"/>
      <c r="S319" s="38"/>
      <c r="T319" s="38"/>
    </row>
    <row r="320" spans="1:20" ht="36" customHeight="1" x14ac:dyDescent="0.25">
      <c r="A320" s="38"/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38"/>
      <c r="M320" s="38"/>
      <c r="N320" s="38"/>
      <c r="O320" s="38"/>
      <c r="P320" s="38"/>
      <c r="Q320" s="38"/>
      <c r="R320" s="38"/>
      <c r="S320" s="38"/>
      <c r="T320" s="38"/>
    </row>
    <row r="321" spans="1:20" ht="36" customHeight="1" x14ac:dyDescent="0.25">
      <c r="A321" s="38"/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38"/>
      <c r="M321" s="38"/>
      <c r="N321" s="38"/>
      <c r="O321" s="38"/>
      <c r="P321" s="38"/>
      <c r="Q321" s="38"/>
      <c r="R321" s="38"/>
      <c r="S321" s="38"/>
      <c r="T321" s="38"/>
    </row>
    <row r="322" spans="1:20" ht="36" customHeight="1" x14ac:dyDescent="0.25">
      <c r="A322" s="38"/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38"/>
      <c r="M322" s="38"/>
      <c r="N322" s="38"/>
      <c r="O322" s="38"/>
      <c r="P322" s="38"/>
      <c r="Q322" s="38"/>
      <c r="R322" s="38"/>
      <c r="S322" s="38"/>
      <c r="T322" s="38"/>
    </row>
    <row r="323" spans="1:20" ht="36" customHeight="1" x14ac:dyDescent="0.25">
      <c r="A323" s="38"/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38"/>
      <c r="M323" s="38"/>
      <c r="N323" s="38"/>
      <c r="O323" s="38"/>
      <c r="P323" s="38"/>
      <c r="Q323" s="38"/>
      <c r="R323" s="38"/>
      <c r="S323" s="38"/>
      <c r="T323" s="38"/>
    </row>
    <row r="324" spans="1:20" ht="36" customHeight="1" x14ac:dyDescent="0.25">
      <c r="A324" s="38"/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38"/>
      <c r="M324" s="38"/>
      <c r="N324" s="38"/>
      <c r="O324" s="38"/>
      <c r="P324" s="38"/>
      <c r="Q324" s="38"/>
      <c r="R324" s="38"/>
      <c r="S324" s="38"/>
      <c r="T324" s="38"/>
    </row>
    <row r="325" spans="1:20" ht="36" customHeight="1" x14ac:dyDescent="0.25">
      <c r="A325" s="38"/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38"/>
      <c r="M325" s="38"/>
      <c r="N325" s="38"/>
      <c r="O325" s="38"/>
      <c r="P325" s="38"/>
      <c r="Q325" s="38"/>
      <c r="R325" s="38"/>
      <c r="S325" s="38"/>
      <c r="T325" s="38"/>
    </row>
    <row r="326" spans="1:20" ht="36" customHeight="1" x14ac:dyDescent="0.25">
      <c r="A326" s="38"/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38"/>
      <c r="M326" s="38"/>
      <c r="N326" s="38"/>
      <c r="O326" s="38"/>
      <c r="P326" s="38"/>
      <c r="Q326" s="38"/>
      <c r="R326" s="38"/>
      <c r="S326" s="38"/>
      <c r="T326" s="38"/>
    </row>
    <row r="327" spans="1:20" ht="36" customHeight="1" x14ac:dyDescent="0.25">
      <c r="A327" s="38"/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38"/>
      <c r="M327" s="38"/>
      <c r="N327" s="38"/>
      <c r="O327" s="38"/>
      <c r="P327" s="38"/>
      <c r="Q327" s="38"/>
      <c r="R327" s="38"/>
      <c r="S327" s="38"/>
      <c r="T327" s="38"/>
    </row>
    <row r="328" spans="1:20" ht="36" customHeight="1" x14ac:dyDescent="0.25">
      <c r="A328" s="38"/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38"/>
      <c r="M328" s="38"/>
      <c r="N328" s="38"/>
      <c r="O328" s="38"/>
      <c r="P328" s="38"/>
      <c r="Q328" s="38"/>
      <c r="R328" s="38"/>
      <c r="S328" s="38"/>
      <c r="T328" s="38"/>
    </row>
    <row r="329" spans="1:20" ht="36" customHeight="1" x14ac:dyDescent="0.25">
      <c r="A329" s="38"/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38"/>
      <c r="M329" s="38"/>
      <c r="N329" s="38"/>
      <c r="O329" s="38"/>
      <c r="P329" s="38"/>
      <c r="Q329" s="38"/>
      <c r="R329" s="38"/>
      <c r="S329" s="38"/>
      <c r="T329" s="38"/>
    </row>
    <row r="330" spans="1:20" ht="36" customHeight="1" x14ac:dyDescent="0.25">
      <c r="A330" s="38"/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38"/>
      <c r="M330" s="38"/>
      <c r="N330" s="38"/>
      <c r="O330" s="38"/>
      <c r="P330" s="38"/>
      <c r="Q330" s="38"/>
      <c r="R330" s="38"/>
      <c r="S330" s="38"/>
      <c r="T330" s="38"/>
    </row>
    <row r="331" spans="1:20" ht="36" customHeight="1" x14ac:dyDescent="0.25">
      <c r="A331" s="38"/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38"/>
      <c r="M331" s="38"/>
      <c r="N331" s="38"/>
      <c r="O331" s="38"/>
      <c r="P331" s="38"/>
      <c r="Q331" s="38"/>
      <c r="R331" s="38"/>
      <c r="S331" s="38"/>
      <c r="T331" s="38"/>
    </row>
    <row r="332" spans="1:20" ht="36" customHeight="1" x14ac:dyDescent="0.25">
      <c r="A332" s="38"/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38"/>
      <c r="M332" s="38"/>
      <c r="N332" s="38"/>
      <c r="O332" s="38"/>
      <c r="P332" s="38"/>
      <c r="Q332" s="38"/>
      <c r="R332" s="38"/>
      <c r="S332" s="38"/>
      <c r="T332" s="38"/>
    </row>
    <row r="333" spans="1:20" ht="36" customHeight="1" x14ac:dyDescent="0.25">
      <c r="A333" s="38"/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38"/>
      <c r="M333" s="38"/>
      <c r="N333" s="38"/>
      <c r="O333" s="38"/>
      <c r="P333" s="38"/>
      <c r="Q333" s="38"/>
      <c r="R333" s="38"/>
      <c r="S333" s="38"/>
      <c r="T333" s="38"/>
    </row>
    <row r="334" spans="1:20" ht="36" customHeight="1" x14ac:dyDescent="0.25">
      <c r="A334" s="38"/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38"/>
      <c r="M334" s="38"/>
      <c r="N334" s="38"/>
      <c r="O334" s="38"/>
      <c r="P334" s="38"/>
      <c r="Q334" s="38"/>
      <c r="R334" s="38"/>
      <c r="S334" s="38"/>
      <c r="T334" s="38"/>
    </row>
    <row r="335" spans="1:20" ht="36" customHeight="1" x14ac:dyDescent="0.25">
      <c r="A335" s="38"/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38"/>
      <c r="M335" s="38"/>
      <c r="N335" s="38"/>
      <c r="O335" s="38"/>
      <c r="P335" s="38"/>
      <c r="Q335" s="38"/>
      <c r="R335" s="38"/>
      <c r="S335" s="38"/>
      <c r="T335" s="38"/>
    </row>
    <row r="336" spans="1:20" ht="36" customHeight="1" x14ac:dyDescent="0.25">
      <c r="A336" s="38"/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38"/>
      <c r="M336" s="38"/>
      <c r="N336" s="38"/>
      <c r="O336" s="38"/>
      <c r="P336" s="38"/>
      <c r="Q336" s="38"/>
      <c r="R336" s="38"/>
      <c r="S336" s="38"/>
      <c r="T336" s="38"/>
    </row>
    <row r="337" spans="1:20" ht="36" customHeight="1" x14ac:dyDescent="0.25">
      <c r="A337" s="38"/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38"/>
      <c r="M337" s="38"/>
      <c r="N337" s="38"/>
      <c r="O337" s="38"/>
      <c r="P337" s="38"/>
      <c r="Q337" s="38"/>
      <c r="R337" s="38"/>
      <c r="S337" s="38"/>
      <c r="T337" s="38"/>
    </row>
    <row r="338" spans="1:20" ht="36" customHeight="1" x14ac:dyDescent="0.25">
      <c r="A338" s="38"/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38"/>
      <c r="N338" s="38"/>
      <c r="O338" s="38"/>
      <c r="P338" s="38"/>
      <c r="Q338" s="38"/>
      <c r="R338" s="38"/>
      <c r="S338" s="38"/>
      <c r="T338" s="38"/>
    </row>
    <row r="339" spans="1:20" ht="36" customHeight="1" x14ac:dyDescent="0.25">
      <c r="A339" s="38"/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38"/>
      <c r="N339" s="38"/>
      <c r="O339" s="38"/>
      <c r="P339" s="38"/>
      <c r="Q339" s="38"/>
      <c r="R339" s="38"/>
      <c r="S339" s="38"/>
      <c r="T339" s="38"/>
    </row>
    <row r="340" spans="1:20" ht="36" customHeight="1" x14ac:dyDescent="0.25">
      <c r="A340" s="38"/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38"/>
      <c r="M340" s="38"/>
      <c r="N340" s="38"/>
      <c r="O340" s="38"/>
      <c r="P340" s="38"/>
      <c r="Q340" s="38"/>
      <c r="R340" s="38"/>
      <c r="S340" s="38"/>
      <c r="T340" s="38"/>
    </row>
    <row r="341" spans="1:20" ht="36" customHeight="1" x14ac:dyDescent="0.25">
      <c r="A341" s="38"/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38"/>
      <c r="M341" s="38"/>
      <c r="N341" s="38"/>
      <c r="O341" s="38"/>
      <c r="P341" s="38"/>
      <c r="Q341" s="38"/>
      <c r="R341" s="38"/>
      <c r="S341" s="38"/>
      <c r="T341" s="38"/>
    </row>
    <row r="342" spans="1:20" ht="36" customHeight="1" x14ac:dyDescent="0.25">
      <c r="A342" s="38"/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38"/>
      <c r="M342" s="38"/>
      <c r="N342" s="38"/>
      <c r="O342" s="38"/>
      <c r="P342" s="38"/>
      <c r="Q342" s="38"/>
      <c r="R342" s="38"/>
      <c r="S342" s="38"/>
      <c r="T342" s="38"/>
    </row>
    <row r="343" spans="1:20" ht="36" customHeight="1" x14ac:dyDescent="0.25">
      <c r="A343" s="38"/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38"/>
      <c r="M343" s="38"/>
      <c r="N343" s="38"/>
      <c r="O343" s="38"/>
      <c r="P343" s="38"/>
      <c r="Q343" s="38"/>
      <c r="R343" s="38"/>
      <c r="S343" s="38"/>
      <c r="T343" s="38"/>
    </row>
    <row r="344" spans="1:20" ht="36" customHeight="1" x14ac:dyDescent="0.25">
      <c r="A344" s="38"/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38"/>
      <c r="M344" s="38"/>
      <c r="N344" s="38"/>
      <c r="O344" s="38"/>
      <c r="P344" s="38"/>
      <c r="Q344" s="38"/>
      <c r="R344" s="38"/>
      <c r="S344" s="38"/>
      <c r="T344" s="38"/>
    </row>
    <row r="345" spans="1:20" ht="36" customHeight="1" x14ac:dyDescent="0.25">
      <c r="A345" s="38"/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38"/>
      <c r="O345" s="38"/>
      <c r="P345" s="38"/>
      <c r="Q345" s="38"/>
      <c r="R345" s="38"/>
      <c r="S345" s="38"/>
      <c r="T345" s="38"/>
    </row>
    <row r="346" spans="1:20" ht="36" customHeight="1" x14ac:dyDescent="0.25">
      <c r="A346" s="38"/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38"/>
      <c r="M346" s="38"/>
      <c r="N346" s="38"/>
      <c r="O346" s="38"/>
      <c r="P346" s="38"/>
      <c r="Q346" s="38"/>
      <c r="R346" s="38"/>
      <c r="S346" s="38"/>
      <c r="T346" s="38"/>
    </row>
    <row r="347" spans="1:20" ht="36" customHeight="1" x14ac:dyDescent="0.25">
      <c r="A347" s="38"/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38"/>
      <c r="M347" s="38"/>
      <c r="N347" s="38"/>
      <c r="O347" s="38"/>
      <c r="P347" s="38"/>
      <c r="Q347" s="38"/>
      <c r="R347" s="38"/>
      <c r="S347" s="38"/>
      <c r="T347" s="38"/>
    </row>
    <row r="348" spans="1:20" ht="36" customHeight="1" x14ac:dyDescent="0.25">
      <c r="A348" s="38"/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38"/>
      <c r="M348" s="38"/>
      <c r="N348" s="38"/>
      <c r="O348" s="38"/>
      <c r="P348" s="38"/>
      <c r="Q348" s="38"/>
      <c r="R348" s="38"/>
      <c r="S348" s="38"/>
      <c r="T348" s="38"/>
    </row>
    <row r="349" spans="1:20" ht="36" customHeight="1" x14ac:dyDescent="0.25">
      <c r="A349" s="38"/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38"/>
      <c r="M349" s="38"/>
      <c r="N349" s="38"/>
      <c r="O349" s="38"/>
      <c r="P349" s="38"/>
      <c r="Q349" s="38"/>
      <c r="R349" s="38"/>
      <c r="S349" s="38"/>
      <c r="T349" s="38"/>
    </row>
    <row r="350" spans="1:20" ht="36" customHeight="1" x14ac:dyDescent="0.25">
      <c r="A350" s="38"/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38"/>
      <c r="M350" s="38"/>
      <c r="N350" s="38"/>
      <c r="O350" s="38"/>
      <c r="P350" s="38"/>
      <c r="Q350" s="38"/>
      <c r="R350" s="38"/>
      <c r="S350" s="38"/>
      <c r="T350" s="38"/>
    </row>
    <row r="351" spans="1:20" ht="36" customHeight="1" x14ac:dyDescent="0.25">
      <c r="A351" s="38"/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38"/>
      <c r="M351" s="38"/>
      <c r="N351" s="38"/>
      <c r="O351" s="38"/>
      <c r="P351" s="38"/>
      <c r="Q351" s="38"/>
      <c r="R351" s="38"/>
      <c r="S351" s="38"/>
      <c r="T351" s="38"/>
    </row>
    <row r="352" spans="1:20" ht="36" customHeight="1" x14ac:dyDescent="0.25">
      <c r="A352" s="38"/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38"/>
      <c r="M352" s="38"/>
      <c r="N352" s="38"/>
      <c r="O352" s="38"/>
      <c r="P352" s="38"/>
      <c r="Q352" s="38"/>
      <c r="R352" s="38"/>
      <c r="S352" s="38"/>
      <c r="T352" s="38"/>
    </row>
    <row r="353" spans="1:20" ht="36" customHeight="1" x14ac:dyDescent="0.25">
      <c r="A353" s="38"/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38"/>
      <c r="M353" s="38"/>
      <c r="N353" s="38"/>
      <c r="O353" s="38"/>
      <c r="P353" s="38"/>
      <c r="Q353" s="38"/>
      <c r="R353" s="38"/>
      <c r="S353" s="38"/>
      <c r="T353" s="38"/>
    </row>
    <row r="354" spans="1:20" ht="36" customHeight="1" x14ac:dyDescent="0.25">
      <c r="A354" s="38"/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38"/>
      <c r="M354" s="38"/>
      <c r="N354" s="38"/>
      <c r="O354" s="38"/>
      <c r="P354" s="38"/>
      <c r="Q354" s="38"/>
      <c r="R354" s="38"/>
      <c r="S354" s="38"/>
      <c r="T354" s="38"/>
    </row>
    <row r="355" spans="1:20" ht="36" customHeight="1" x14ac:dyDescent="0.25">
      <c r="A355" s="38"/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38"/>
      <c r="M355" s="38"/>
      <c r="N355" s="38"/>
      <c r="O355" s="38"/>
      <c r="P355" s="38"/>
      <c r="Q355" s="38"/>
      <c r="R355" s="38"/>
      <c r="S355" s="38"/>
      <c r="T355" s="38"/>
    </row>
    <row r="356" spans="1:20" ht="36" customHeight="1" x14ac:dyDescent="0.25">
      <c r="A356" s="38"/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38"/>
      <c r="M356" s="38"/>
      <c r="N356" s="38"/>
      <c r="O356" s="38"/>
      <c r="P356" s="38"/>
      <c r="Q356" s="38"/>
      <c r="R356" s="38"/>
      <c r="S356" s="38"/>
      <c r="T356" s="38"/>
    </row>
    <row r="357" spans="1:20" ht="36" customHeight="1" x14ac:dyDescent="0.25">
      <c r="A357" s="38"/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38"/>
      <c r="M357" s="38"/>
      <c r="N357" s="38"/>
      <c r="O357" s="38"/>
      <c r="P357" s="38"/>
      <c r="Q357" s="38"/>
      <c r="R357" s="38"/>
      <c r="S357" s="38"/>
      <c r="T357" s="38"/>
    </row>
    <row r="358" spans="1:20" ht="36" customHeight="1" x14ac:dyDescent="0.25">
      <c r="A358" s="38"/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38"/>
      <c r="M358" s="38"/>
      <c r="N358" s="38"/>
      <c r="O358" s="38"/>
      <c r="P358" s="38"/>
      <c r="Q358" s="38"/>
      <c r="R358" s="38"/>
      <c r="S358" s="38"/>
      <c r="T358" s="38"/>
    </row>
    <row r="359" spans="1:20" ht="36" customHeight="1" x14ac:dyDescent="0.25">
      <c r="A359" s="38"/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38"/>
      <c r="M359" s="38"/>
      <c r="N359" s="38"/>
      <c r="O359" s="38"/>
      <c r="P359" s="38"/>
      <c r="Q359" s="38"/>
      <c r="R359" s="38"/>
      <c r="S359" s="38"/>
      <c r="T359" s="38"/>
    </row>
    <row r="360" spans="1:20" ht="36" customHeight="1" x14ac:dyDescent="0.25">
      <c r="A360" s="38"/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38"/>
      <c r="O360" s="38"/>
      <c r="P360" s="38"/>
      <c r="Q360" s="38"/>
      <c r="R360" s="38"/>
      <c r="S360" s="38"/>
      <c r="T360" s="38"/>
    </row>
    <row r="361" spans="1:20" ht="36" customHeight="1" x14ac:dyDescent="0.25">
      <c r="A361" s="38"/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38"/>
      <c r="O361" s="38"/>
      <c r="P361" s="38"/>
      <c r="Q361" s="38"/>
      <c r="R361" s="38"/>
      <c r="S361" s="38"/>
      <c r="T361" s="38"/>
    </row>
    <row r="362" spans="1:20" ht="36" customHeight="1" x14ac:dyDescent="0.25">
      <c r="A362" s="38"/>
      <c r="B362" s="38"/>
      <c r="C362" s="38"/>
      <c r="D362" s="38"/>
      <c r="E362" s="38"/>
      <c r="F362" s="38"/>
      <c r="G362" s="38"/>
      <c r="H362" s="38"/>
      <c r="I362" s="38"/>
      <c r="J362" s="38"/>
      <c r="K362" s="38"/>
      <c r="L362" s="38"/>
      <c r="M362" s="38"/>
      <c r="N362" s="38"/>
      <c r="O362" s="38"/>
      <c r="P362" s="38"/>
      <c r="Q362" s="38"/>
      <c r="R362" s="38"/>
      <c r="S362" s="38"/>
      <c r="T362" s="38"/>
    </row>
    <row r="363" spans="1:20" ht="36" customHeight="1" x14ac:dyDescent="0.25">
      <c r="A363" s="38"/>
      <c r="B363" s="38"/>
      <c r="C363" s="38"/>
      <c r="D363" s="38"/>
      <c r="E363" s="38"/>
      <c r="F363" s="38"/>
      <c r="G363" s="38"/>
      <c r="H363" s="38"/>
      <c r="I363" s="38"/>
      <c r="J363" s="38"/>
      <c r="K363" s="38"/>
      <c r="L363" s="38"/>
      <c r="M363" s="38"/>
      <c r="N363" s="38"/>
      <c r="O363" s="38"/>
      <c r="P363" s="38"/>
      <c r="Q363" s="38"/>
      <c r="R363" s="38"/>
      <c r="S363" s="38"/>
      <c r="T363" s="38"/>
    </row>
    <row r="364" spans="1:20" ht="36" customHeight="1" x14ac:dyDescent="0.25">
      <c r="A364" s="38"/>
      <c r="B364" s="38"/>
      <c r="C364" s="38"/>
      <c r="D364" s="38"/>
      <c r="E364" s="38"/>
      <c r="F364" s="38"/>
      <c r="G364" s="38"/>
      <c r="H364" s="38"/>
      <c r="I364" s="38"/>
      <c r="J364" s="38"/>
      <c r="K364" s="38"/>
      <c r="L364" s="38"/>
      <c r="M364" s="38"/>
      <c r="N364" s="38"/>
      <c r="O364" s="38"/>
      <c r="P364" s="38"/>
      <c r="Q364" s="38"/>
      <c r="R364" s="38"/>
      <c r="S364" s="38"/>
      <c r="T364" s="38"/>
    </row>
    <row r="365" spans="1:20" ht="36" customHeight="1" x14ac:dyDescent="0.25">
      <c r="A365" s="38"/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38"/>
      <c r="M365" s="38"/>
      <c r="N365" s="38"/>
      <c r="O365" s="38"/>
      <c r="P365" s="38"/>
      <c r="Q365" s="38"/>
      <c r="R365" s="38"/>
      <c r="S365" s="38"/>
      <c r="T365" s="38"/>
    </row>
    <row r="366" spans="1:20" ht="36" customHeight="1" x14ac:dyDescent="0.25">
      <c r="A366" s="38"/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38"/>
      <c r="M366" s="38"/>
      <c r="N366" s="38"/>
      <c r="O366" s="38"/>
      <c r="P366" s="38"/>
      <c r="Q366" s="38"/>
      <c r="R366" s="38"/>
      <c r="S366" s="38"/>
      <c r="T366" s="38"/>
    </row>
    <row r="367" spans="1:20" ht="36" customHeight="1" x14ac:dyDescent="0.25">
      <c r="A367" s="38"/>
      <c r="B367" s="38"/>
      <c r="C367" s="38"/>
      <c r="D367" s="38"/>
      <c r="E367" s="38"/>
      <c r="F367" s="38"/>
      <c r="G367" s="38"/>
      <c r="H367" s="38"/>
      <c r="I367" s="38"/>
      <c r="J367" s="38"/>
      <c r="K367" s="38"/>
      <c r="L367" s="38"/>
      <c r="M367" s="38"/>
      <c r="N367" s="38"/>
      <c r="O367" s="38"/>
      <c r="P367" s="38"/>
      <c r="Q367" s="38"/>
      <c r="R367" s="38"/>
      <c r="S367" s="38"/>
      <c r="T367" s="38"/>
    </row>
    <row r="368" spans="1:20" ht="36" customHeight="1" x14ac:dyDescent="0.25">
      <c r="A368" s="38"/>
      <c r="B368" s="38"/>
      <c r="C368" s="38"/>
      <c r="D368" s="38"/>
      <c r="E368" s="38"/>
      <c r="F368" s="38"/>
      <c r="G368" s="38"/>
      <c r="H368" s="38"/>
      <c r="I368" s="38"/>
      <c r="J368" s="38"/>
      <c r="K368" s="38"/>
      <c r="L368" s="38"/>
      <c r="M368" s="38"/>
      <c r="N368" s="38"/>
      <c r="O368" s="38"/>
      <c r="P368" s="38"/>
      <c r="Q368" s="38"/>
      <c r="R368" s="38"/>
      <c r="S368" s="38"/>
      <c r="T368" s="38"/>
    </row>
    <row r="369" spans="1:20" ht="36" customHeight="1" x14ac:dyDescent="0.25">
      <c r="A369" s="38"/>
      <c r="B369" s="38"/>
      <c r="C369" s="38"/>
      <c r="D369" s="38"/>
      <c r="E369" s="38"/>
      <c r="F369" s="38"/>
      <c r="G369" s="38"/>
      <c r="H369" s="38"/>
      <c r="I369" s="38"/>
      <c r="J369" s="38"/>
      <c r="K369" s="38"/>
      <c r="L369" s="38"/>
      <c r="M369" s="38"/>
      <c r="N369" s="38"/>
      <c r="O369" s="38"/>
      <c r="P369" s="38"/>
      <c r="Q369" s="38"/>
      <c r="R369" s="38"/>
      <c r="S369" s="38"/>
      <c r="T369" s="38"/>
    </row>
    <row r="370" spans="1:20" ht="36" customHeight="1" x14ac:dyDescent="0.25">
      <c r="A370" s="38"/>
      <c r="B370" s="38"/>
      <c r="C370" s="38"/>
      <c r="D370" s="38"/>
      <c r="E370" s="38"/>
      <c r="F370" s="38"/>
      <c r="G370" s="38"/>
      <c r="H370" s="38"/>
      <c r="I370" s="38"/>
      <c r="J370" s="38"/>
      <c r="K370" s="38"/>
      <c r="L370" s="38"/>
      <c r="M370" s="38"/>
      <c r="N370" s="38"/>
      <c r="O370" s="38"/>
      <c r="P370" s="38"/>
      <c r="Q370" s="38"/>
      <c r="R370" s="38"/>
      <c r="S370" s="38"/>
      <c r="T370" s="38"/>
    </row>
    <row r="371" spans="1:20" ht="36" customHeight="1" x14ac:dyDescent="0.25">
      <c r="A371" s="38"/>
      <c r="B371" s="38"/>
      <c r="C371" s="38"/>
      <c r="D371" s="38"/>
      <c r="E371" s="38"/>
      <c r="F371" s="38"/>
      <c r="G371" s="38"/>
      <c r="H371" s="38"/>
      <c r="I371" s="38"/>
      <c r="J371" s="38"/>
      <c r="K371" s="38"/>
      <c r="L371" s="38"/>
      <c r="M371" s="38"/>
      <c r="N371" s="38"/>
      <c r="O371" s="38"/>
      <c r="P371" s="38"/>
      <c r="Q371" s="38"/>
      <c r="R371" s="38"/>
      <c r="S371" s="38"/>
      <c r="T371" s="38"/>
    </row>
    <row r="372" spans="1:20" ht="36" customHeight="1" x14ac:dyDescent="0.25">
      <c r="A372" s="38"/>
      <c r="B372" s="38"/>
      <c r="C372" s="38"/>
      <c r="D372" s="38"/>
      <c r="E372" s="38"/>
      <c r="F372" s="38"/>
      <c r="G372" s="38"/>
      <c r="H372" s="38"/>
      <c r="I372" s="38"/>
      <c r="J372" s="38"/>
      <c r="K372" s="38"/>
      <c r="L372" s="38"/>
      <c r="M372" s="38"/>
      <c r="N372" s="38"/>
      <c r="O372" s="38"/>
      <c r="P372" s="38"/>
      <c r="Q372" s="38"/>
      <c r="R372" s="38"/>
      <c r="S372" s="38"/>
      <c r="T372" s="38"/>
    </row>
    <row r="373" spans="1:20" ht="36" customHeight="1" x14ac:dyDescent="0.25">
      <c r="A373" s="38"/>
      <c r="B373" s="38"/>
      <c r="C373" s="38"/>
      <c r="D373" s="38"/>
      <c r="E373" s="38"/>
      <c r="F373" s="38"/>
      <c r="G373" s="38"/>
      <c r="H373" s="38"/>
      <c r="I373" s="38"/>
      <c r="J373" s="38"/>
      <c r="K373" s="38"/>
      <c r="L373" s="38"/>
      <c r="M373" s="38"/>
      <c r="N373" s="38"/>
      <c r="O373" s="38"/>
      <c r="P373" s="38"/>
      <c r="Q373" s="38"/>
      <c r="R373" s="38"/>
      <c r="S373" s="38"/>
      <c r="T373" s="38"/>
    </row>
    <row r="374" spans="1:20" ht="36" customHeight="1" x14ac:dyDescent="0.25">
      <c r="A374" s="38"/>
      <c r="B374" s="38"/>
      <c r="C374" s="38"/>
      <c r="D374" s="38"/>
      <c r="E374" s="38"/>
      <c r="F374" s="38"/>
      <c r="G374" s="38"/>
      <c r="H374" s="38"/>
      <c r="I374" s="38"/>
      <c r="J374" s="38"/>
      <c r="K374" s="38"/>
      <c r="L374" s="38"/>
      <c r="M374" s="38"/>
      <c r="N374" s="38"/>
      <c r="O374" s="38"/>
      <c r="P374" s="38"/>
      <c r="Q374" s="38"/>
      <c r="R374" s="38"/>
      <c r="S374" s="38"/>
      <c r="T374" s="38"/>
    </row>
    <row r="375" spans="1:20" ht="36" customHeight="1" x14ac:dyDescent="0.25">
      <c r="A375" s="38"/>
      <c r="B375" s="38"/>
      <c r="C375" s="38"/>
      <c r="D375" s="38"/>
      <c r="E375" s="38"/>
      <c r="F375" s="38"/>
      <c r="G375" s="38"/>
      <c r="H375" s="38"/>
      <c r="I375" s="38"/>
      <c r="J375" s="38"/>
      <c r="K375" s="38"/>
      <c r="L375" s="38"/>
      <c r="M375" s="38"/>
      <c r="N375" s="38"/>
      <c r="O375" s="38"/>
      <c r="P375" s="38"/>
      <c r="Q375" s="38"/>
      <c r="R375" s="38"/>
      <c r="S375" s="38"/>
      <c r="T375" s="38"/>
    </row>
    <row r="376" spans="1:20" ht="36" customHeight="1" x14ac:dyDescent="0.25">
      <c r="A376" s="38"/>
      <c r="B376" s="38"/>
      <c r="C376" s="38"/>
      <c r="D376" s="38"/>
      <c r="E376" s="38"/>
      <c r="F376" s="38"/>
      <c r="G376" s="38"/>
      <c r="H376" s="38"/>
      <c r="I376" s="38"/>
      <c r="J376" s="38"/>
      <c r="K376" s="38"/>
      <c r="L376" s="38"/>
      <c r="M376" s="38"/>
      <c r="N376" s="38"/>
      <c r="O376" s="38"/>
      <c r="P376" s="38"/>
      <c r="Q376" s="38"/>
      <c r="R376" s="38"/>
      <c r="S376" s="38"/>
      <c r="T376" s="38"/>
    </row>
    <row r="377" spans="1:20" ht="36" customHeight="1" x14ac:dyDescent="0.25">
      <c r="A377" s="38"/>
      <c r="B377" s="38"/>
      <c r="C377" s="38"/>
      <c r="D377" s="38"/>
      <c r="E377" s="38"/>
      <c r="F377" s="38"/>
      <c r="G377" s="38"/>
      <c r="H377" s="38"/>
      <c r="I377" s="38"/>
      <c r="J377" s="38"/>
      <c r="K377" s="38"/>
      <c r="L377" s="38"/>
      <c r="M377" s="38"/>
      <c r="N377" s="38"/>
      <c r="O377" s="38"/>
      <c r="P377" s="38"/>
      <c r="Q377" s="38"/>
      <c r="R377" s="38"/>
      <c r="S377" s="38"/>
      <c r="T377" s="38"/>
    </row>
    <row r="378" spans="1:20" ht="36" customHeight="1" x14ac:dyDescent="0.25">
      <c r="A378" s="38"/>
      <c r="B378" s="38"/>
      <c r="C378" s="38"/>
      <c r="D378" s="38"/>
      <c r="E378" s="38"/>
      <c r="F378" s="38"/>
      <c r="G378" s="38"/>
      <c r="H378" s="38"/>
      <c r="I378" s="38"/>
      <c r="J378" s="38"/>
      <c r="K378" s="38"/>
      <c r="L378" s="38"/>
      <c r="M378" s="38"/>
      <c r="N378" s="38"/>
      <c r="O378" s="38"/>
      <c r="P378" s="38"/>
      <c r="Q378" s="38"/>
      <c r="R378" s="38"/>
      <c r="S378" s="38"/>
      <c r="T378" s="38"/>
    </row>
    <row r="379" spans="1:20" ht="36" customHeight="1" x14ac:dyDescent="0.25">
      <c r="A379" s="38"/>
      <c r="B379" s="38"/>
      <c r="C379" s="38"/>
      <c r="D379" s="38"/>
      <c r="E379" s="38"/>
      <c r="F379" s="38"/>
      <c r="G379" s="38"/>
      <c r="H379" s="38"/>
      <c r="I379" s="38"/>
      <c r="J379" s="38"/>
      <c r="K379" s="38"/>
      <c r="L379" s="38"/>
      <c r="M379" s="38"/>
      <c r="N379" s="38"/>
      <c r="O379" s="38"/>
      <c r="P379" s="38"/>
      <c r="Q379" s="38"/>
      <c r="R379" s="38"/>
      <c r="S379" s="38"/>
      <c r="T379" s="38"/>
    </row>
    <row r="380" spans="1:20" ht="36" customHeight="1" x14ac:dyDescent="0.25">
      <c r="A380" s="38"/>
      <c r="B380" s="38"/>
      <c r="C380" s="38"/>
      <c r="D380" s="38"/>
      <c r="E380" s="38"/>
      <c r="F380" s="38"/>
      <c r="G380" s="38"/>
      <c r="H380" s="38"/>
      <c r="I380" s="38"/>
      <c r="J380" s="38"/>
      <c r="K380" s="38"/>
      <c r="L380" s="38"/>
      <c r="M380" s="38"/>
      <c r="N380" s="38"/>
      <c r="O380" s="38"/>
      <c r="P380" s="38"/>
      <c r="Q380" s="38"/>
      <c r="R380" s="38"/>
      <c r="S380" s="38"/>
      <c r="T380" s="38"/>
    </row>
    <row r="381" spans="1:20" ht="36" customHeight="1" x14ac:dyDescent="0.25">
      <c r="A381" s="38"/>
      <c r="B381" s="38"/>
      <c r="C381" s="38"/>
      <c r="D381" s="38"/>
      <c r="E381" s="38"/>
      <c r="F381" s="38"/>
      <c r="G381" s="38"/>
      <c r="H381" s="38"/>
      <c r="I381" s="38"/>
      <c r="J381" s="38"/>
      <c r="K381" s="38"/>
      <c r="L381" s="38"/>
      <c r="M381" s="38"/>
      <c r="N381" s="38"/>
      <c r="O381" s="38"/>
      <c r="P381" s="38"/>
      <c r="Q381" s="38"/>
      <c r="R381" s="38"/>
      <c r="S381" s="38"/>
      <c r="T381" s="38"/>
    </row>
    <row r="382" spans="1:20" ht="36" customHeight="1" x14ac:dyDescent="0.25">
      <c r="A382" s="38"/>
      <c r="B382" s="38"/>
      <c r="C382" s="38"/>
      <c r="D382" s="38"/>
      <c r="E382" s="38"/>
      <c r="F382" s="38"/>
      <c r="G382" s="38"/>
      <c r="H382" s="38"/>
      <c r="I382" s="38"/>
      <c r="J382" s="38"/>
      <c r="K382" s="38"/>
      <c r="L382" s="38"/>
      <c r="M382" s="38"/>
      <c r="N382" s="38"/>
      <c r="O382" s="38"/>
      <c r="P382" s="38"/>
      <c r="Q382" s="38"/>
      <c r="R382" s="38"/>
      <c r="S382" s="38"/>
      <c r="T382" s="38"/>
    </row>
    <row r="383" spans="1:20" ht="36" customHeight="1" x14ac:dyDescent="0.25">
      <c r="A383" s="38"/>
      <c r="B383" s="38"/>
      <c r="C383" s="38"/>
      <c r="D383" s="38"/>
      <c r="E383" s="38"/>
      <c r="F383" s="38"/>
      <c r="G383" s="38"/>
      <c r="H383" s="38"/>
      <c r="I383" s="38"/>
      <c r="J383" s="38"/>
      <c r="K383" s="38"/>
      <c r="L383" s="38"/>
      <c r="M383" s="38"/>
      <c r="N383" s="38"/>
      <c r="O383" s="38"/>
      <c r="P383" s="38"/>
      <c r="Q383" s="38"/>
      <c r="R383" s="38"/>
      <c r="S383" s="38"/>
      <c r="T383" s="38"/>
    </row>
    <row r="384" spans="1:20" ht="36" customHeight="1" x14ac:dyDescent="0.25">
      <c r="A384" s="38"/>
      <c r="B384" s="38"/>
      <c r="C384" s="38"/>
      <c r="D384" s="38"/>
      <c r="E384" s="38"/>
      <c r="F384" s="38"/>
      <c r="G384" s="38"/>
      <c r="H384" s="38"/>
      <c r="I384" s="38"/>
      <c r="J384" s="38"/>
      <c r="K384" s="38"/>
      <c r="L384" s="38"/>
      <c r="M384" s="38"/>
      <c r="N384" s="38"/>
      <c r="O384" s="38"/>
      <c r="P384" s="38"/>
      <c r="Q384" s="38"/>
      <c r="R384" s="38"/>
      <c r="S384" s="38"/>
      <c r="T384" s="38"/>
    </row>
    <row r="385" spans="1:20" ht="36" customHeight="1" x14ac:dyDescent="0.25">
      <c r="A385" s="38"/>
      <c r="B385" s="38"/>
      <c r="C385" s="38"/>
      <c r="D385" s="38"/>
      <c r="E385" s="38"/>
      <c r="F385" s="38"/>
      <c r="G385" s="38"/>
      <c r="H385" s="38"/>
      <c r="I385" s="38"/>
      <c r="J385" s="38"/>
      <c r="K385" s="38"/>
      <c r="L385" s="38"/>
      <c r="M385" s="38"/>
      <c r="N385" s="38"/>
      <c r="O385" s="38"/>
      <c r="P385" s="38"/>
      <c r="Q385" s="38"/>
      <c r="R385" s="38"/>
      <c r="S385" s="38"/>
      <c r="T385" s="38"/>
    </row>
    <row r="386" spans="1:20" ht="36" customHeight="1" x14ac:dyDescent="0.25">
      <c r="A386" s="38"/>
      <c r="B386" s="38"/>
      <c r="C386" s="38"/>
      <c r="D386" s="38"/>
      <c r="E386" s="38"/>
      <c r="F386" s="38"/>
      <c r="G386" s="38"/>
      <c r="H386" s="38"/>
      <c r="I386" s="38"/>
      <c r="J386" s="38"/>
      <c r="K386" s="38"/>
      <c r="L386" s="38"/>
      <c r="M386" s="38"/>
      <c r="N386" s="38"/>
      <c r="O386" s="38"/>
      <c r="P386" s="38"/>
      <c r="Q386" s="38"/>
      <c r="R386" s="38"/>
      <c r="S386" s="38"/>
      <c r="T386" s="38"/>
    </row>
    <row r="387" spans="1:20" ht="36" customHeight="1" x14ac:dyDescent="0.25">
      <c r="A387" s="38"/>
      <c r="B387" s="38"/>
      <c r="C387" s="38"/>
      <c r="D387" s="38"/>
      <c r="E387" s="38"/>
      <c r="F387" s="38"/>
      <c r="G387" s="38"/>
      <c r="H387" s="38"/>
      <c r="I387" s="38"/>
      <c r="J387" s="38"/>
      <c r="K387" s="38"/>
      <c r="L387" s="38"/>
      <c r="M387" s="38"/>
      <c r="N387" s="38"/>
      <c r="O387" s="38"/>
      <c r="P387" s="38"/>
      <c r="Q387" s="38"/>
      <c r="R387" s="38"/>
      <c r="S387" s="38"/>
      <c r="T387" s="38"/>
    </row>
    <row r="388" spans="1:20" ht="36" customHeight="1" x14ac:dyDescent="0.25">
      <c r="A388" s="38"/>
      <c r="B388" s="38"/>
      <c r="C388" s="38"/>
      <c r="D388" s="38"/>
      <c r="E388" s="38"/>
      <c r="F388" s="38"/>
      <c r="G388" s="38"/>
      <c r="H388" s="38"/>
      <c r="I388" s="38"/>
      <c r="J388" s="38"/>
      <c r="K388" s="38"/>
      <c r="L388" s="38"/>
      <c r="M388" s="38"/>
      <c r="N388" s="38"/>
      <c r="O388" s="38"/>
      <c r="P388" s="38"/>
      <c r="Q388" s="38"/>
      <c r="R388" s="38"/>
      <c r="S388" s="38"/>
      <c r="T388" s="38"/>
    </row>
    <row r="389" spans="1:20" ht="36" customHeight="1" x14ac:dyDescent="0.25">
      <c r="A389" s="38"/>
      <c r="B389" s="38"/>
      <c r="C389" s="38"/>
      <c r="D389" s="38"/>
      <c r="E389" s="38"/>
      <c r="F389" s="38"/>
      <c r="G389" s="38"/>
      <c r="H389" s="38"/>
      <c r="I389" s="38"/>
      <c r="J389" s="38"/>
      <c r="K389" s="38"/>
      <c r="L389" s="38"/>
      <c r="M389" s="38"/>
      <c r="N389" s="38"/>
      <c r="O389" s="38"/>
      <c r="P389" s="38"/>
      <c r="Q389" s="38"/>
      <c r="R389" s="38"/>
      <c r="S389" s="38"/>
      <c r="T389" s="38"/>
    </row>
    <row r="390" spans="1:20" ht="36" customHeight="1" x14ac:dyDescent="0.25">
      <c r="A390" s="38"/>
      <c r="B390" s="38"/>
      <c r="C390" s="38"/>
      <c r="D390" s="38"/>
      <c r="E390" s="38"/>
      <c r="F390" s="38"/>
      <c r="G390" s="38"/>
      <c r="H390" s="38"/>
      <c r="I390" s="38"/>
      <c r="J390" s="38"/>
      <c r="K390" s="38"/>
      <c r="L390" s="38"/>
      <c r="M390" s="38"/>
      <c r="N390" s="38"/>
      <c r="O390" s="38"/>
      <c r="P390" s="38"/>
      <c r="Q390" s="38"/>
      <c r="R390" s="38"/>
      <c r="S390" s="38"/>
      <c r="T390" s="38"/>
    </row>
    <row r="391" spans="1:20" ht="36" customHeight="1" x14ac:dyDescent="0.25">
      <c r="A391" s="38"/>
      <c r="B391" s="38"/>
      <c r="C391" s="38"/>
      <c r="D391" s="38"/>
      <c r="E391" s="38"/>
      <c r="F391" s="38"/>
      <c r="G391" s="38"/>
      <c r="H391" s="38"/>
      <c r="I391" s="38"/>
      <c r="J391" s="38"/>
      <c r="K391" s="38"/>
      <c r="L391" s="38"/>
      <c r="M391" s="38"/>
      <c r="N391" s="38"/>
      <c r="O391" s="38"/>
      <c r="P391" s="38"/>
      <c r="Q391" s="38"/>
      <c r="R391" s="38"/>
      <c r="S391" s="38"/>
      <c r="T391" s="38"/>
    </row>
    <row r="392" spans="1:20" ht="36" customHeight="1" x14ac:dyDescent="0.25">
      <c r="A392" s="38"/>
      <c r="B392" s="38"/>
      <c r="C392" s="38"/>
      <c r="D392" s="38"/>
      <c r="E392" s="38"/>
      <c r="F392" s="38"/>
      <c r="G392" s="38"/>
      <c r="H392" s="38"/>
      <c r="I392" s="38"/>
      <c r="J392" s="38"/>
      <c r="K392" s="38"/>
      <c r="L392" s="38"/>
      <c r="M392" s="38"/>
      <c r="N392" s="38"/>
      <c r="O392" s="38"/>
      <c r="P392" s="38"/>
      <c r="Q392" s="38"/>
      <c r="R392" s="38"/>
      <c r="S392" s="38"/>
      <c r="T392" s="38"/>
    </row>
    <row r="393" spans="1:20" ht="36" customHeight="1" x14ac:dyDescent="0.25">
      <c r="A393" s="38"/>
      <c r="B393" s="38"/>
      <c r="C393" s="38"/>
      <c r="D393" s="38"/>
      <c r="E393" s="38"/>
      <c r="F393" s="38"/>
      <c r="G393" s="38"/>
      <c r="H393" s="38"/>
      <c r="I393" s="38"/>
      <c r="J393" s="38"/>
      <c r="K393" s="38"/>
      <c r="L393" s="38"/>
      <c r="M393" s="38"/>
      <c r="N393" s="38"/>
      <c r="O393" s="38"/>
      <c r="P393" s="38"/>
      <c r="Q393" s="38"/>
      <c r="R393" s="38"/>
      <c r="S393" s="38"/>
      <c r="T393" s="38"/>
    </row>
    <row r="394" spans="1:20" ht="36" customHeight="1" x14ac:dyDescent="0.25">
      <c r="A394" s="38"/>
      <c r="B394" s="38"/>
      <c r="C394" s="38"/>
      <c r="D394" s="38"/>
      <c r="E394" s="38"/>
      <c r="F394" s="38"/>
      <c r="G394" s="38"/>
      <c r="H394" s="38"/>
      <c r="I394" s="38"/>
      <c r="J394" s="38"/>
      <c r="K394" s="38"/>
      <c r="L394" s="38"/>
      <c r="M394" s="38"/>
      <c r="N394" s="38"/>
      <c r="O394" s="38"/>
      <c r="P394" s="38"/>
      <c r="Q394" s="38"/>
      <c r="R394" s="38"/>
      <c r="S394" s="38"/>
      <c r="T394" s="38"/>
    </row>
    <row r="395" spans="1:20" ht="36" customHeight="1" x14ac:dyDescent="0.25">
      <c r="A395" s="38"/>
      <c r="B395" s="38"/>
      <c r="C395" s="38"/>
      <c r="D395" s="38"/>
      <c r="E395" s="38"/>
      <c r="F395" s="38"/>
      <c r="G395" s="38"/>
      <c r="H395" s="38"/>
      <c r="I395" s="38"/>
      <c r="J395" s="38"/>
      <c r="K395" s="38"/>
      <c r="L395" s="38"/>
      <c r="M395" s="38"/>
      <c r="N395" s="38"/>
      <c r="O395" s="38"/>
      <c r="P395" s="38"/>
      <c r="Q395" s="38"/>
      <c r="R395" s="38"/>
      <c r="S395" s="38"/>
      <c r="T395" s="38"/>
    </row>
    <row r="396" spans="1:20" ht="36" customHeight="1" x14ac:dyDescent="0.25">
      <c r="A396" s="38"/>
      <c r="B396" s="38"/>
      <c r="C396" s="38"/>
      <c r="D396" s="38"/>
      <c r="E396" s="38"/>
      <c r="F396" s="38"/>
      <c r="G396" s="38"/>
      <c r="H396" s="38"/>
      <c r="I396" s="38"/>
      <c r="J396" s="38"/>
      <c r="K396" s="38"/>
      <c r="L396" s="38"/>
      <c r="M396" s="38"/>
      <c r="N396" s="38"/>
      <c r="O396" s="38"/>
      <c r="P396" s="38"/>
      <c r="Q396" s="38"/>
      <c r="R396" s="38"/>
      <c r="S396" s="38"/>
      <c r="T396" s="38"/>
    </row>
    <row r="397" spans="1:20" ht="36" customHeight="1" x14ac:dyDescent="0.25">
      <c r="A397" s="38"/>
      <c r="B397" s="38"/>
      <c r="C397" s="38"/>
      <c r="D397" s="38"/>
      <c r="E397" s="38"/>
      <c r="F397" s="38"/>
      <c r="G397" s="38"/>
      <c r="H397" s="38"/>
      <c r="I397" s="38"/>
      <c r="J397" s="38"/>
      <c r="K397" s="38"/>
      <c r="L397" s="38"/>
      <c r="M397" s="38"/>
      <c r="N397" s="38"/>
      <c r="O397" s="38"/>
      <c r="P397" s="38"/>
      <c r="Q397" s="38"/>
      <c r="R397" s="38"/>
      <c r="S397" s="38"/>
      <c r="T397" s="38"/>
    </row>
    <row r="398" spans="1:20" ht="36" customHeight="1" x14ac:dyDescent="0.25">
      <c r="A398" s="38"/>
      <c r="B398" s="38"/>
      <c r="C398" s="38"/>
      <c r="D398" s="38"/>
      <c r="E398" s="38"/>
      <c r="F398" s="38"/>
      <c r="G398" s="38"/>
      <c r="H398" s="38"/>
      <c r="I398" s="38"/>
      <c r="J398" s="38"/>
      <c r="K398" s="38"/>
      <c r="L398" s="38"/>
      <c r="M398" s="38"/>
      <c r="N398" s="38"/>
      <c r="O398" s="38"/>
      <c r="P398" s="38"/>
      <c r="Q398" s="38"/>
      <c r="R398" s="38"/>
      <c r="S398" s="38"/>
      <c r="T398" s="38"/>
    </row>
    <row r="399" spans="1:20" ht="36" customHeight="1" x14ac:dyDescent="0.25">
      <c r="A399" s="38"/>
      <c r="B399" s="38"/>
      <c r="C399" s="38"/>
      <c r="D399" s="38"/>
      <c r="E399" s="38"/>
      <c r="F399" s="38"/>
      <c r="G399" s="38"/>
      <c r="H399" s="38"/>
      <c r="I399" s="38"/>
      <c r="J399" s="38"/>
      <c r="K399" s="38"/>
      <c r="L399" s="38"/>
      <c r="M399" s="38"/>
      <c r="N399" s="38"/>
      <c r="O399" s="38"/>
      <c r="P399" s="38"/>
      <c r="Q399" s="38"/>
      <c r="R399" s="38"/>
      <c r="S399" s="38"/>
      <c r="T399" s="38"/>
    </row>
    <row r="400" spans="1:20" ht="36" customHeight="1" x14ac:dyDescent="0.25">
      <c r="A400" s="38"/>
      <c r="B400" s="38"/>
      <c r="C400" s="38"/>
      <c r="D400" s="38"/>
      <c r="E400" s="38"/>
      <c r="F400" s="38"/>
      <c r="G400" s="38"/>
      <c r="H400" s="38"/>
      <c r="I400" s="38"/>
      <c r="J400" s="38"/>
      <c r="K400" s="38"/>
      <c r="L400" s="38"/>
      <c r="M400" s="38"/>
      <c r="N400" s="38"/>
      <c r="O400" s="38"/>
      <c r="P400" s="38"/>
      <c r="Q400" s="38"/>
      <c r="R400" s="38"/>
      <c r="S400" s="38"/>
      <c r="T400" s="38"/>
    </row>
    <row r="401" spans="1:20" ht="36" customHeight="1" x14ac:dyDescent="0.25">
      <c r="A401" s="38"/>
      <c r="B401" s="38"/>
      <c r="C401" s="38"/>
      <c r="D401" s="38"/>
      <c r="E401" s="38"/>
      <c r="F401" s="38"/>
      <c r="G401" s="38"/>
      <c r="H401" s="38"/>
      <c r="I401" s="38"/>
      <c r="J401" s="38"/>
      <c r="K401" s="38"/>
      <c r="L401" s="38"/>
      <c r="M401" s="38"/>
      <c r="N401" s="38"/>
      <c r="O401" s="38"/>
      <c r="P401" s="38"/>
      <c r="Q401" s="38"/>
      <c r="R401" s="38"/>
      <c r="S401" s="38"/>
      <c r="T401" s="38"/>
    </row>
    <row r="402" spans="1:20" ht="36" customHeight="1" x14ac:dyDescent="0.25">
      <c r="A402" s="38"/>
      <c r="B402" s="38"/>
      <c r="C402" s="38"/>
      <c r="D402" s="38"/>
      <c r="E402" s="38"/>
      <c r="F402" s="38"/>
      <c r="G402" s="38"/>
      <c r="H402" s="38"/>
      <c r="I402" s="38"/>
      <c r="J402" s="38"/>
      <c r="K402" s="38"/>
      <c r="L402" s="38"/>
      <c r="M402" s="38"/>
      <c r="N402" s="38"/>
      <c r="O402" s="38"/>
      <c r="P402" s="38"/>
      <c r="Q402" s="38"/>
      <c r="R402" s="38"/>
      <c r="S402" s="38"/>
      <c r="T402" s="38"/>
    </row>
    <row r="403" spans="1:20" ht="36" customHeight="1" x14ac:dyDescent="0.25">
      <c r="A403" s="38"/>
      <c r="B403" s="38"/>
      <c r="C403" s="38"/>
      <c r="D403" s="38"/>
      <c r="E403" s="38"/>
      <c r="F403" s="38"/>
      <c r="G403" s="38"/>
      <c r="H403" s="38"/>
      <c r="I403" s="38"/>
      <c r="J403" s="38"/>
      <c r="K403" s="38"/>
      <c r="L403" s="38"/>
      <c r="M403" s="38"/>
      <c r="N403" s="38"/>
      <c r="O403" s="38"/>
      <c r="P403" s="38"/>
      <c r="Q403" s="38"/>
      <c r="R403" s="38"/>
      <c r="S403" s="38"/>
      <c r="T403" s="38"/>
    </row>
    <row r="404" spans="1:20" ht="36" customHeight="1" x14ac:dyDescent="0.25">
      <c r="A404" s="38"/>
      <c r="B404" s="38"/>
      <c r="C404" s="38"/>
      <c r="D404" s="38"/>
      <c r="E404" s="38"/>
      <c r="F404" s="38"/>
      <c r="G404" s="38"/>
      <c r="H404" s="38"/>
      <c r="I404" s="38"/>
      <c r="J404" s="38"/>
      <c r="K404" s="38"/>
      <c r="L404" s="38"/>
      <c r="M404" s="38"/>
      <c r="N404" s="38"/>
      <c r="O404" s="38"/>
      <c r="P404" s="38"/>
      <c r="Q404" s="38"/>
      <c r="R404" s="38"/>
      <c r="S404" s="38"/>
      <c r="T404" s="38"/>
    </row>
    <row r="405" spans="1:20" ht="36" customHeight="1" x14ac:dyDescent="0.25">
      <c r="A405" s="38"/>
      <c r="B405" s="38"/>
      <c r="C405" s="38"/>
      <c r="D405" s="38"/>
      <c r="E405" s="38"/>
      <c r="F405" s="38"/>
      <c r="G405" s="38"/>
      <c r="H405" s="38"/>
      <c r="I405" s="38"/>
      <c r="J405" s="38"/>
      <c r="K405" s="38"/>
      <c r="L405" s="38"/>
      <c r="M405" s="38"/>
      <c r="N405" s="38"/>
      <c r="O405" s="38"/>
      <c r="P405" s="38"/>
      <c r="Q405" s="38"/>
      <c r="R405" s="38"/>
      <c r="S405" s="38"/>
      <c r="T405" s="38"/>
    </row>
    <row r="406" spans="1:20" ht="36" customHeight="1" x14ac:dyDescent="0.25">
      <c r="A406" s="38"/>
      <c r="B406" s="38"/>
      <c r="C406" s="38"/>
      <c r="D406" s="38"/>
      <c r="E406" s="38"/>
      <c r="F406" s="38"/>
      <c r="G406" s="38"/>
      <c r="H406" s="38"/>
      <c r="I406" s="38"/>
      <c r="J406" s="38"/>
      <c r="K406" s="38"/>
      <c r="L406" s="38"/>
      <c r="M406" s="38"/>
      <c r="N406" s="38"/>
      <c r="O406" s="38"/>
      <c r="P406" s="38"/>
      <c r="Q406" s="38"/>
      <c r="R406" s="38"/>
      <c r="S406" s="38"/>
      <c r="T406" s="38"/>
    </row>
    <row r="407" spans="1:20" ht="36" customHeight="1" x14ac:dyDescent="0.25">
      <c r="A407" s="38"/>
      <c r="B407" s="38"/>
      <c r="C407" s="38"/>
      <c r="D407" s="38"/>
      <c r="E407" s="38"/>
      <c r="F407" s="38"/>
      <c r="G407" s="38"/>
      <c r="H407" s="38"/>
      <c r="I407" s="38"/>
      <c r="J407" s="38"/>
      <c r="K407" s="38"/>
      <c r="L407" s="38"/>
      <c r="M407" s="38"/>
      <c r="N407" s="38"/>
      <c r="O407" s="38"/>
      <c r="P407" s="38"/>
      <c r="Q407" s="38"/>
      <c r="R407" s="38"/>
      <c r="S407" s="38"/>
      <c r="T407" s="38"/>
    </row>
    <row r="408" spans="1:20" ht="36" customHeight="1" x14ac:dyDescent="0.25">
      <c r="A408" s="38"/>
      <c r="B408" s="38"/>
      <c r="C408" s="38"/>
      <c r="D408" s="38"/>
      <c r="E408" s="38"/>
      <c r="F408" s="38"/>
      <c r="G408" s="38"/>
      <c r="H408" s="38"/>
      <c r="I408" s="38"/>
      <c r="J408" s="38"/>
      <c r="K408" s="38"/>
      <c r="L408" s="38"/>
      <c r="M408" s="38"/>
      <c r="N408" s="38"/>
      <c r="O408" s="38"/>
      <c r="P408" s="38"/>
      <c r="Q408" s="38"/>
      <c r="R408" s="38"/>
      <c r="S408" s="38"/>
      <c r="T408" s="38"/>
    </row>
    <row r="409" spans="1:20" ht="36" customHeight="1" x14ac:dyDescent="0.25">
      <c r="A409" s="38"/>
      <c r="B409" s="38"/>
      <c r="C409" s="38"/>
      <c r="D409" s="38"/>
      <c r="E409" s="38"/>
      <c r="F409" s="38"/>
      <c r="G409" s="38"/>
      <c r="H409" s="38"/>
      <c r="I409" s="38"/>
      <c r="J409" s="38"/>
      <c r="K409" s="38"/>
      <c r="L409" s="38"/>
      <c r="M409" s="38"/>
      <c r="N409" s="38"/>
      <c r="O409" s="38"/>
      <c r="P409" s="38"/>
      <c r="Q409" s="38"/>
      <c r="R409" s="38"/>
      <c r="S409" s="38"/>
      <c r="T409" s="38"/>
    </row>
    <row r="410" spans="1:20" ht="36" customHeight="1" x14ac:dyDescent="0.25">
      <c r="A410" s="38"/>
      <c r="B410" s="38"/>
      <c r="C410" s="38"/>
      <c r="D410" s="38"/>
      <c r="E410" s="38"/>
      <c r="F410" s="38"/>
      <c r="G410" s="38"/>
      <c r="H410" s="38"/>
      <c r="I410" s="38"/>
      <c r="J410" s="38"/>
      <c r="K410" s="38"/>
      <c r="L410" s="38"/>
      <c r="M410" s="38"/>
      <c r="N410" s="38"/>
      <c r="O410" s="38"/>
      <c r="P410" s="38"/>
      <c r="Q410" s="38"/>
      <c r="R410" s="38"/>
      <c r="S410" s="38"/>
      <c r="T410" s="38"/>
    </row>
    <row r="411" spans="1:20" ht="36" customHeight="1" x14ac:dyDescent="0.25">
      <c r="A411" s="38"/>
      <c r="B411" s="38"/>
      <c r="C411" s="38"/>
      <c r="D411" s="38"/>
      <c r="E411" s="38"/>
      <c r="F411" s="38"/>
      <c r="G411" s="38"/>
      <c r="H411" s="38"/>
      <c r="I411" s="38"/>
      <c r="J411" s="38"/>
      <c r="K411" s="38"/>
      <c r="L411" s="38"/>
      <c r="M411" s="38"/>
      <c r="N411" s="38"/>
      <c r="O411" s="38"/>
      <c r="P411" s="38"/>
      <c r="Q411" s="38"/>
      <c r="R411" s="38"/>
      <c r="S411" s="38"/>
      <c r="T411" s="38"/>
    </row>
    <row r="412" spans="1:20" ht="36" customHeight="1" x14ac:dyDescent="0.25">
      <c r="A412" s="38"/>
      <c r="B412" s="38"/>
      <c r="C412" s="38"/>
      <c r="D412" s="38"/>
      <c r="E412" s="38"/>
      <c r="F412" s="38"/>
      <c r="G412" s="38"/>
      <c r="H412" s="38"/>
      <c r="I412" s="38"/>
      <c r="J412" s="38"/>
      <c r="K412" s="38"/>
      <c r="L412" s="38"/>
      <c r="M412" s="38"/>
      <c r="N412" s="38"/>
      <c r="O412" s="38"/>
      <c r="P412" s="38"/>
      <c r="Q412" s="38"/>
      <c r="R412" s="38"/>
      <c r="S412" s="38"/>
      <c r="T412" s="38"/>
    </row>
    <row r="413" spans="1:20" ht="36" customHeight="1" x14ac:dyDescent="0.25">
      <c r="A413" s="38"/>
      <c r="B413" s="38"/>
      <c r="C413" s="38"/>
      <c r="D413" s="38"/>
      <c r="E413" s="38"/>
      <c r="F413" s="38"/>
      <c r="G413" s="38"/>
      <c r="H413" s="38"/>
      <c r="I413" s="38"/>
      <c r="J413" s="38"/>
      <c r="K413" s="38"/>
      <c r="L413" s="38"/>
      <c r="M413" s="38"/>
      <c r="N413" s="38"/>
      <c r="O413" s="38"/>
      <c r="P413" s="38"/>
      <c r="Q413" s="38"/>
      <c r="R413" s="38"/>
      <c r="S413" s="38"/>
      <c r="T413" s="38"/>
    </row>
    <row r="414" spans="1:20" ht="36" customHeight="1" x14ac:dyDescent="0.25">
      <c r="A414" s="38"/>
      <c r="B414" s="38"/>
      <c r="C414" s="38"/>
      <c r="D414" s="38"/>
      <c r="E414" s="38"/>
      <c r="F414" s="38"/>
      <c r="G414" s="38"/>
      <c r="H414" s="38"/>
      <c r="I414" s="38"/>
      <c r="J414" s="38"/>
      <c r="K414" s="38"/>
      <c r="L414" s="38"/>
      <c r="M414" s="38"/>
      <c r="N414" s="38"/>
      <c r="O414" s="38"/>
      <c r="P414" s="38"/>
      <c r="Q414" s="38"/>
      <c r="R414" s="38"/>
      <c r="S414" s="38"/>
      <c r="T414" s="38"/>
    </row>
    <row r="415" spans="1:20" ht="36" customHeight="1" x14ac:dyDescent="0.25">
      <c r="A415" s="38"/>
      <c r="B415" s="38"/>
      <c r="C415" s="38"/>
      <c r="D415" s="38"/>
      <c r="E415" s="38"/>
      <c r="F415" s="38"/>
      <c r="G415" s="38"/>
      <c r="H415" s="38"/>
      <c r="I415" s="38"/>
      <c r="J415" s="38"/>
      <c r="K415" s="38"/>
      <c r="L415" s="38"/>
      <c r="M415" s="38"/>
      <c r="N415" s="38"/>
      <c r="O415" s="38"/>
      <c r="P415" s="38"/>
      <c r="Q415" s="38"/>
      <c r="R415" s="38"/>
      <c r="S415" s="38"/>
      <c r="T415" s="38"/>
    </row>
    <row r="416" spans="1:20" ht="36" customHeight="1" x14ac:dyDescent="0.25">
      <c r="A416" s="38"/>
      <c r="B416" s="38"/>
      <c r="C416" s="38"/>
      <c r="D416" s="38"/>
      <c r="E416" s="38"/>
      <c r="F416" s="38"/>
      <c r="G416" s="38"/>
      <c r="H416" s="38"/>
      <c r="I416" s="38"/>
      <c r="J416" s="38"/>
      <c r="K416" s="38"/>
      <c r="L416" s="38"/>
      <c r="M416" s="38"/>
      <c r="N416" s="38"/>
      <c r="O416" s="38"/>
      <c r="P416" s="38"/>
      <c r="Q416" s="38"/>
      <c r="R416" s="38"/>
      <c r="S416" s="38"/>
      <c r="T416" s="38"/>
    </row>
    <row r="417" spans="1:20" ht="36" customHeight="1" x14ac:dyDescent="0.25">
      <c r="A417" s="38"/>
      <c r="B417" s="38"/>
      <c r="C417" s="38"/>
      <c r="D417" s="38"/>
      <c r="E417" s="38"/>
      <c r="F417" s="38"/>
      <c r="G417" s="38"/>
      <c r="H417" s="38"/>
      <c r="I417" s="38"/>
      <c r="J417" s="38"/>
      <c r="K417" s="38"/>
      <c r="L417" s="38"/>
      <c r="M417" s="38"/>
      <c r="N417" s="38"/>
      <c r="O417" s="38"/>
      <c r="P417" s="38"/>
      <c r="Q417" s="38"/>
      <c r="R417" s="38"/>
      <c r="S417" s="38"/>
      <c r="T417" s="38"/>
    </row>
    <row r="418" spans="1:20" ht="36" customHeight="1" x14ac:dyDescent="0.25">
      <c r="A418" s="38"/>
      <c r="B418" s="38"/>
      <c r="C418" s="38"/>
      <c r="D418" s="38"/>
      <c r="E418" s="38"/>
      <c r="F418" s="38"/>
      <c r="G418" s="38"/>
      <c r="H418" s="38"/>
      <c r="I418" s="38"/>
      <c r="J418" s="38"/>
      <c r="K418" s="38"/>
      <c r="L418" s="38"/>
      <c r="M418" s="38"/>
      <c r="N418" s="38"/>
      <c r="O418" s="38"/>
      <c r="P418" s="38"/>
      <c r="Q418" s="38"/>
      <c r="R418" s="38"/>
      <c r="S418" s="38"/>
      <c r="T418" s="38"/>
    </row>
    <row r="419" spans="1:20" ht="36" customHeight="1" x14ac:dyDescent="0.25">
      <c r="A419" s="38"/>
      <c r="B419" s="38"/>
      <c r="C419" s="38"/>
      <c r="D419" s="38"/>
      <c r="E419" s="38"/>
      <c r="F419" s="38"/>
      <c r="G419" s="38"/>
      <c r="H419" s="38"/>
      <c r="I419" s="38"/>
      <c r="J419" s="38"/>
      <c r="K419" s="38"/>
      <c r="L419" s="38"/>
      <c r="M419" s="38"/>
      <c r="N419" s="38"/>
      <c r="O419" s="38"/>
      <c r="P419" s="38"/>
      <c r="Q419" s="38"/>
      <c r="R419" s="38"/>
      <c r="S419" s="38"/>
      <c r="T419" s="38"/>
    </row>
    <row r="420" spans="1:20" ht="36" customHeight="1" x14ac:dyDescent="0.25">
      <c r="A420" s="38"/>
      <c r="B420" s="38"/>
      <c r="C420" s="38"/>
      <c r="D420" s="38"/>
      <c r="E420" s="38"/>
      <c r="F420" s="38"/>
      <c r="G420" s="38"/>
      <c r="H420" s="38"/>
      <c r="I420" s="38"/>
      <c r="J420" s="38"/>
      <c r="K420" s="38"/>
      <c r="L420" s="38"/>
      <c r="M420" s="38"/>
      <c r="N420" s="38"/>
      <c r="O420" s="38"/>
      <c r="P420" s="38"/>
      <c r="Q420" s="38"/>
      <c r="R420" s="38"/>
      <c r="S420" s="38"/>
      <c r="T420" s="38"/>
    </row>
    <row r="421" spans="1:20" ht="36" customHeight="1" x14ac:dyDescent="0.25">
      <c r="A421" s="38"/>
      <c r="B421" s="38"/>
      <c r="C421" s="38"/>
      <c r="D421" s="38"/>
      <c r="E421" s="38"/>
      <c r="F421" s="38"/>
      <c r="G421" s="38"/>
      <c r="H421" s="38"/>
      <c r="I421" s="38"/>
      <c r="J421" s="38"/>
      <c r="K421" s="38"/>
      <c r="L421" s="38"/>
      <c r="M421" s="38"/>
      <c r="N421" s="38"/>
      <c r="O421" s="38"/>
      <c r="P421" s="38"/>
      <c r="Q421" s="38"/>
      <c r="R421" s="38"/>
      <c r="S421" s="38"/>
      <c r="T421" s="38"/>
    </row>
    <row r="422" spans="1:20" ht="36" customHeight="1" x14ac:dyDescent="0.25">
      <c r="A422" s="38"/>
      <c r="B422" s="38"/>
      <c r="C422" s="38"/>
      <c r="D422" s="38"/>
      <c r="E422" s="38"/>
      <c r="F422" s="38"/>
      <c r="G422" s="38"/>
      <c r="H422" s="38"/>
      <c r="I422" s="38"/>
      <c r="J422" s="38"/>
      <c r="K422" s="38"/>
      <c r="L422" s="38"/>
      <c r="M422" s="38"/>
      <c r="N422" s="38"/>
      <c r="O422" s="38"/>
      <c r="P422" s="38"/>
      <c r="Q422" s="38"/>
      <c r="R422" s="38"/>
      <c r="S422" s="38"/>
      <c r="T422" s="38"/>
    </row>
    <row r="423" spans="1:20" ht="36" customHeight="1" x14ac:dyDescent="0.25">
      <c r="A423" s="38"/>
      <c r="B423" s="38"/>
      <c r="C423" s="38"/>
      <c r="D423" s="38"/>
      <c r="E423" s="38"/>
      <c r="F423" s="38"/>
      <c r="G423" s="38"/>
      <c r="H423" s="38"/>
      <c r="I423" s="38"/>
      <c r="J423" s="38"/>
      <c r="K423" s="38"/>
      <c r="L423" s="38"/>
      <c r="M423" s="38"/>
      <c r="N423" s="38"/>
      <c r="O423" s="38"/>
      <c r="P423" s="38"/>
      <c r="Q423" s="38"/>
      <c r="R423" s="38"/>
      <c r="S423" s="38"/>
      <c r="T423" s="38"/>
    </row>
    <row r="424" spans="1:20" ht="36" customHeight="1" x14ac:dyDescent="0.25">
      <c r="A424" s="38"/>
      <c r="B424" s="38"/>
      <c r="C424" s="38"/>
      <c r="D424" s="38"/>
      <c r="E424" s="38"/>
      <c r="F424" s="38"/>
      <c r="G424" s="38"/>
      <c r="H424" s="38"/>
      <c r="I424" s="38"/>
      <c r="J424" s="38"/>
      <c r="K424" s="38"/>
      <c r="L424" s="38"/>
      <c r="M424" s="38"/>
      <c r="N424" s="38"/>
      <c r="O424" s="38"/>
      <c r="P424" s="38"/>
      <c r="Q424" s="38"/>
      <c r="R424" s="38"/>
      <c r="S424" s="38"/>
      <c r="T424" s="38"/>
    </row>
    <row r="425" spans="1:20" ht="36" customHeight="1" x14ac:dyDescent="0.25">
      <c r="A425" s="38"/>
      <c r="B425" s="38"/>
      <c r="C425" s="38"/>
      <c r="D425" s="38"/>
      <c r="E425" s="38"/>
      <c r="F425" s="38"/>
      <c r="G425" s="38"/>
      <c r="H425" s="38"/>
      <c r="I425" s="38"/>
      <c r="J425" s="38"/>
      <c r="K425" s="38"/>
      <c r="L425" s="38"/>
      <c r="M425" s="38"/>
      <c r="N425" s="38"/>
      <c r="O425" s="38"/>
      <c r="P425" s="38"/>
      <c r="Q425" s="38"/>
      <c r="R425" s="38"/>
      <c r="S425" s="38"/>
      <c r="T425" s="38"/>
    </row>
    <row r="426" spans="1:20" ht="36" customHeight="1" x14ac:dyDescent="0.25">
      <c r="A426" s="38"/>
      <c r="B426" s="38"/>
      <c r="C426" s="38"/>
      <c r="D426" s="38"/>
      <c r="E426" s="38"/>
      <c r="F426" s="38"/>
      <c r="G426" s="38"/>
      <c r="H426" s="38"/>
      <c r="I426" s="38"/>
      <c r="J426" s="38"/>
      <c r="K426" s="38"/>
      <c r="L426" s="38"/>
      <c r="M426" s="38"/>
      <c r="N426" s="38"/>
      <c r="O426" s="38"/>
      <c r="P426" s="38"/>
      <c r="Q426" s="38"/>
      <c r="R426" s="38"/>
      <c r="S426" s="38"/>
      <c r="T426" s="38"/>
    </row>
    <row r="427" spans="1:20" ht="36" customHeight="1" x14ac:dyDescent="0.25">
      <c r="A427" s="38"/>
      <c r="B427" s="38"/>
      <c r="C427" s="38"/>
      <c r="D427" s="38"/>
      <c r="E427" s="38"/>
      <c r="F427" s="38"/>
      <c r="G427" s="38"/>
      <c r="H427" s="38"/>
      <c r="I427" s="38"/>
      <c r="J427" s="38"/>
      <c r="K427" s="38"/>
      <c r="L427" s="38"/>
      <c r="M427" s="38"/>
      <c r="N427" s="38"/>
      <c r="O427" s="38"/>
      <c r="P427" s="38"/>
      <c r="Q427" s="38"/>
      <c r="R427" s="38"/>
      <c r="S427" s="38"/>
      <c r="T427" s="38"/>
    </row>
    <row r="428" spans="1:20" ht="36" customHeight="1" x14ac:dyDescent="0.25">
      <c r="A428" s="38"/>
      <c r="B428" s="38"/>
      <c r="C428" s="38"/>
      <c r="D428" s="38"/>
      <c r="E428" s="38"/>
      <c r="F428" s="38"/>
      <c r="G428" s="38"/>
      <c r="H428" s="38"/>
      <c r="I428" s="38"/>
      <c r="J428" s="38"/>
      <c r="K428" s="38"/>
      <c r="L428" s="38"/>
      <c r="M428" s="38"/>
      <c r="N428" s="38"/>
      <c r="O428" s="38"/>
      <c r="P428" s="38"/>
      <c r="Q428" s="38"/>
      <c r="R428" s="38"/>
      <c r="S428" s="38"/>
      <c r="T428" s="38"/>
    </row>
    <row r="429" spans="1:20" ht="36" customHeight="1" x14ac:dyDescent="0.25">
      <c r="A429" s="38"/>
      <c r="B429" s="38"/>
      <c r="C429" s="38"/>
      <c r="D429" s="38"/>
      <c r="E429" s="38"/>
      <c r="F429" s="38"/>
      <c r="G429" s="38"/>
      <c r="H429" s="38"/>
      <c r="I429" s="38"/>
      <c r="J429" s="38"/>
      <c r="K429" s="38"/>
      <c r="L429" s="38"/>
      <c r="M429" s="38"/>
      <c r="N429" s="38"/>
      <c r="O429" s="38"/>
      <c r="P429" s="38"/>
      <c r="Q429" s="38"/>
      <c r="R429" s="38"/>
      <c r="S429" s="38"/>
      <c r="T429" s="38"/>
    </row>
    <row r="430" spans="1:20" ht="36" customHeight="1" x14ac:dyDescent="0.25">
      <c r="A430" s="38"/>
      <c r="B430" s="38"/>
      <c r="C430" s="38"/>
      <c r="D430" s="38"/>
      <c r="E430" s="38"/>
      <c r="F430" s="38"/>
      <c r="G430" s="38"/>
      <c r="H430" s="38"/>
      <c r="I430" s="38"/>
      <c r="J430" s="38"/>
      <c r="K430" s="38"/>
      <c r="L430" s="38"/>
      <c r="M430" s="38"/>
      <c r="N430" s="38"/>
      <c r="O430" s="38"/>
      <c r="P430" s="38"/>
      <c r="Q430" s="38"/>
      <c r="R430" s="38"/>
      <c r="S430" s="38"/>
      <c r="T430" s="38"/>
    </row>
    <row r="431" spans="1:20" ht="36" customHeight="1" x14ac:dyDescent="0.25">
      <c r="A431" s="38"/>
      <c r="B431" s="38"/>
      <c r="C431" s="38"/>
      <c r="D431" s="38"/>
      <c r="E431" s="38"/>
      <c r="F431" s="38"/>
      <c r="G431" s="38"/>
      <c r="H431" s="38"/>
      <c r="I431" s="38"/>
      <c r="J431" s="38"/>
      <c r="K431" s="38"/>
      <c r="L431" s="38"/>
      <c r="M431" s="38"/>
      <c r="N431" s="38"/>
      <c r="O431" s="38"/>
      <c r="P431" s="38"/>
      <c r="Q431" s="38"/>
      <c r="R431" s="38"/>
      <c r="S431" s="38"/>
      <c r="T431" s="38"/>
    </row>
    <row r="432" spans="1:20" ht="36" customHeight="1" x14ac:dyDescent="0.25">
      <c r="A432" s="38"/>
      <c r="B432" s="38"/>
      <c r="C432" s="38"/>
      <c r="D432" s="38"/>
      <c r="E432" s="38"/>
      <c r="F432" s="38"/>
      <c r="G432" s="38"/>
      <c r="H432" s="38"/>
      <c r="I432" s="38"/>
      <c r="J432" s="38"/>
      <c r="K432" s="38"/>
      <c r="L432" s="38"/>
      <c r="M432" s="38"/>
      <c r="N432" s="38"/>
      <c r="O432" s="38"/>
      <c r="P432" s="38"/>
      <c r="Q432" s="38"/>
      <c r="R432" s="38"/>
      <c r="S432" s="38"/>
      <c r="T432" s="38"/>
    </row>
    <row r="433" spans="1:20" ht="36" customHeight="1" x14ac:dyDescent="0.25">
      <c r="A433" s="38"/>
      <c r="B433" s="38"/>
      <c r="C433" s="38"/>
      <c r="D433" s="38"/>
      <c r="E433" s="38"/>
      <c r="F433" s="38"/>
      <c r="G433" s="38"/>
      <c r="H433" s="38"/>
      <c r="I433" s="38"/>
      <c r="J433" s="38"/>
      <c r="K433" s="38"/>
      <c r="L433" s="38"/>
      <c r="M433" s="38"/>
      <c r="N433" s="38"/>
      <c r="O433" s="38"/>
      <c r="P433" s="38"/>
      <c r="Q433" s="38"/>
      <c r="R433" s="38"/>
      <c r="S433" s="38"/>
      <c r="T433" s="38"/>
    </row>
    <row r="434" spans="1:20" ht="36" customHeight="1" x14ac:dyDescent="0.25">
      <c r="A434" s="38"/>
      <c r="B434" s="38"/>
      <c r="C434" s="38"/>
      <c r="D434" s="38"/>
      <c r="E434" s="38"/>
      <c r="F434" s="38"/>
      <c r="G434" s="38"/>
      <c r="H434" s="38"/>
      <c r="I434" s="38"/>
      <c r="J434" s="38"/>
      <c r="K434" s="38"/>
      <c r="L434" s="38"/>
      <c r="M434" s="38"/>
      <c r="N434" s="38"/>
      <c r="O434" s="38"/>
      <c r="P434" s="38"/>
      <c r="Q434" s="38"/>
      <c r="R434" s="38"/>
      <c r="S434" s="38"/>
      <c r="T434" s="38"/>
    </row>
    <row r="435" spans="1:20" ht="36" customHeight="1" x14ac:dyDescent="0.25">
      <c r="A435" s="38"/>
      <c r="B435" s="38"/>
      <c r="C435" s="38"/>
      <c r="D435" s="38"/>
      <c r="E435" s="38"/>
      <c r="F435" s="38"/>
      <c r="G435" s="38"/>
      <c r="H435" s="38"/>
      <c r="I435" s="38"/>
      <c r="J435" s="38"/>
      <c r="K435" s="38"/>
      <c r="L435" s="38"/>
      <c r="M435" s="38"/>
      <c r="N435" s="38"/>
      <c r="O435" s="38"/>
      <c r="P435" s="38"/>
      <c r="Q435" s="38"/>
      <c r="R435" s="38"/>
      <c r="S435" s="38"/>
      <c r="T435" s="38"/>
    </row>
    <row r="436" spans="1:20" ht="36" customHeight="1" x14ac:dyDescent="0.25">
      <c r="A436" s="38"/>
      <c r="B436" s="38"/>
      <c r="C436" s="38"/>
      <c r="D436" s="38"/>
      <c r="E436" s="38"/>
      <c r="F436" s="38"/>
      <c r="G436" s="38"/>
      <c r="H436" s="38"/>
      <c r="I436" s="38"/>
      <c r="J436" s="38"/>
      <c r="K436" s="38"/>
      <c r="L436" s="38"/>
      <c r="M436" s="38"/>
      <c r="N436" s="38"/>
      <c r="O436" s="38"/>
      <c r="P436" s="38"/>
      <c r="Q436" s="38"/>
      <c r="R436" s="38"/>
      <c r="S436" s="38"/>
      <c r="T436" s="38"/>
    </row>
    <row r="437" spans="1:20" ht="36" customHeight="1" x14ac:dyDescent="0.25">
      <c r="A437" s="38"/>
      <c r="B437" s="38"/>
      <c r="C437" s="38"/>
      <c r="D437" s="38"/>
      <c r="E437" s="38"/>
      <c r="F437" s="38"/>
      <c r="G437" s="38"/>
      <c r="H437" s="38"/>
      <c r="I437" s="38"/>
      <c r="J437" s="38"/>
      <c r="K437" s="38"/>
      <c r="L437" s="38"/>
      <c r="M437" s="38"/>
      <c r="N437" s="38"/>
      <c r="O437" s="38"/>
      <c r="P437" s="38"/>
      <c r="Q437" s="38"/>
      <c r="R437" s="38"/>
      <c r="S437" s="38"/>
      <c r="T437" s="38"/>
    </row>
    <row r="438" spans="1:20" ht="36" customHeight="1" x14ac:dyDescent="0.25">
      <c r="A438" s="38"/>
      <c r="B438" s="38"/>
      <c r="C438" s="38"/>
      <c r="D438" s="38"/>
      <c r="E438" s="38"/>
      <c r="F438" s="38"/>
      <c r="G438" s="38"/>
      <c r="H438" s="38"/>
      <c r="I438" s="38"/>
      <c r="J438" s="38"/>
      <c r="K438" s="38"/>
      <c r="L438" s="38"/>
      <c r="M438" s="38"/>
      <c r="N438" s="38"/>
      <c r="O438" s="38"/>
      <c r="P438" s="38"/>
      <c r="Q438" s="38"/>
      <c r="R438" s="38"/>
      <c r="S438" s="38"/>
      <c r="T438" s="38"/>
    </row>
    <row r="439" spans="1:20" ht="36" customHeight="1" x14ac:dyDescent="0.25">
      <c r="A439" s="38"/>
      <c r="B439" s="38"/>
      <c r="C439" s="38"/>
      <c r="D439" s="38"/>
      <c r="E439" s="38"/>
      <c r="F439" s="38"/>
      <c r="G439" s="38"/>
      <c r="H439" s="38"/>
      <c r="I439" s="38"/>
      <c r="J439" s="38"/>
      <c r="K439" s="38"/>
      <c r="L439" s="38"/>
      <c r="M439" s="38"/>
      <c r="N439" s="38"/>
      <c r="O439" s="38"/>
      <c r="P439" s="38"/>
      <c r="Q439" s="38"/>
      <c r="R439" s="38"/>
      <c r="S439" s="38"/>
      <c r="T439" s="38"/>
    </row>
    <row r="440" spans="1:20" ht="36" customHeight="1" x14ac:dyDescent="0.25">
      <c r="A440" s="38"/>
      <c r="B440" s="38"/>
      <c r="C440" s="38"/>
      <c r="D440" s="38"/>
      <c r="E440" s="38"/>
      <c r="F440" s="38"/>
      <c r="G440" s="38"/>
      <c r="H440" s="38"/>
      <c r="I440" s="38"/>
      <c r="J440" s="38"/>
      <c r="K440" s="38"/>
      <c r="L440" s="38"/>
      <c r="M440" s="38"/>
      <c r="N440" s="38"/>
      <c r="O440" s="38"/>
      <c r="P440" s="38"/>
      <c r="Q440" s="38"/>
      <c r="R440" s="38"/>
      <c r="S440" s="38"/>
      <c r="T440" s="38"/>
    </row>
    <row r="441" spans="1:20" ht="36" customHeight="1" x14ac:dyDescent="0.25">
      <c r="A441" s="38"/>
      <c r="B441" s="38"/>
      <c r="C441" s="38"/>
      <c r="D441" s="38"/>
      <c r="E441" s="38"/>
      <c r="F441" s="38"/>
      <c r="G441" s="38"/>
      <c r="H441" s="38"/>
      <c r="I441" s="38"/>
      <c r="J441" s="38"/>
      <c r="K441" s="38"/>
      <c r="L441" s="38"/>
      <c r="M441" s="38"/>
      <c r="N441" s="38"/>
      <c r="O441" s="38"/>
      <c r="P441" s="38"/>
      <c r="Q441" s="38"/>
      <c r="R441" s="38"/>
      <c r="S441" s="38"/>
      <c r="T441" s="38"/>
    </row>
    <row r="442" spans="1:20" ht="36" customHeight="1" x14ac:dyDescent="0.25">
      <c r="A442" s="38"/>
      <c r="B442" s="38"/>
      <c r="C442" s="38"/>
      <c r="D442" s="38"/>
      <c r="E442" s="38"/>
      <c r="F442" s="38"/>
      <c r="G442" s="38"/>
      <c r="H442" s="38"/>
      <c r="I442" s="38"/>
      <c r="J442" s="38"/>
      <c r="K442" s="38"/>
      <c r="L442" s="38"/>
      <c r="M442" s="38"/>
      <c r="N442" s="38"/>
      <c r="O442" s="38"/>
      <c r="P442" s="38"/>
      <c r="Q442" s="38"/>
      <c r="R442" s="38"/>
      <c r="S442" s="38"/>
      <c r="T442" s="38"/>
    </row>
    <row r="443" spans="1:20" ht="36" customHeight="1" x14ac:dyDescent="0.25">
      <c r="A443" s="38"/>
      <c r="B443" s="38"/>
      <c r="C443" s="38"/>
      <c r="D443" s="38"/>
      <c r="E443" s="38"/>
      <c r="F443" s="38"/>
      <c r="G443" s="38"/>
      <c r="H443" s="38"/>
      <c r="I443" s="38"/>
      <c r="J443" s="38"/>
      <c r="K443" s="38"/>
      <c r="L443" s="38"/>
      <c r="M443" s="38"/>
      <c r="N443" s="38"/>
      <c r="O443" s="38"/>
      <c r="P443" s="38"/>
      <c r="Q443" s="38"/>
      <c r="R443" s="38"/>
      <c r="S443" s="38"/>
      <c r="T443" s="38"/>
    </row>
    <row r="444" spans="1:20" ht="36" customHeight="1" x14ac:dyDescent="0.25">
      <c r="A444" s="38"/>
      <c r="B444" s="38"/>
      <c r="C444" s="38"/>
      <c r="D444" s="38"/>
      <c r="E444" s="38"/>
      <c r="F444" s="38"/>
      <c r="G444" s="38"/>
      <c r="H444" s="38"/>
      <c r="I444" s="38"/>
      <c r="J444" s="38"/>
      <c r="K444" s="38"/>
      <c r="L444" s="38"/>
      <c r="M444" s="38"/>
      <c r="N444" s="38"/>
      <c r="O444" s="38"/>
      <c r="P444" s="38"/>
      <c r="Q444" s="38"/>
      <c r="R444" s="38"/>
      <c r="S444" s="38"/>
      <c r="T444" s="38"/>
    </row>
    <row r="445" spans="1:20" ht="36" customHeight="1" x14ac:dyDescent="0.25">
      <c r="A445" s="38"/>
      <c r="B445" s="38"/>
      <c r="C445" s="38"/>
      <c r="D445" s="38"/>
      <c r="E445" s="38"/>
      <c r="F445" s="38"/>
      <c r="G445" s="38"/>
      <c r="H445" s="38"/>
      <c r="I445" s="38"/>
      <c r="J445" s="38"/>
      <c r="K445" s="38"/>
      <c r="L445" s="38"/>
      <c r="M445" s="38"/>
      <c r="N445" s="38"/>
      <c r="O445" s="38"/>
      <c r="P445" s="38"/>
      <c r="Q445" s="38"/>
      <c r="R445" s="38"/>
      <c r="S445" s="38"/>
      <c r="T445" s="38"/>
    </row>
    <row r="446" spans="1:20" ht="36" customHeight="1" x14ac:dyDescent="0.25">
      <c r="A446" s="38"/>
      <c r="B446" s="38"/>
      <c r="C446" s="38"/>
      <c r="D446" s="38"/>
      <c r="E446" s="38"/>
      <c r="F446" s="38"/>
      <c r="G446" s="38"/>
      <c r="H446" s="38"/>
      <c r="I446" s="38"/>
      <c r="J446" s="38"/>
      <c r="K446" s="38"/>
      <c r="L446" s="38"/>
      <c r="M446" s="38"/>
      <c r="N446" s="38"/>
      <c r="O446" s="38"/>
      <c r="P446" s="38"/>
      <c r="Q446" s="38"/>
      <c r="R446" s="38"/>
      <c r="S446" s="38"/>
      <c r="T446" s="38"/>
    </row>
    <row r="447" spans="1:20" ht="36" customHeight="1" x14ac:dyDescent="0.25">
      <c r="A447" s="38"/>
      <c r="B447" s="38"/>
      <c r="C447" s="38"/>
      <c r="D447" s="38"/>
      <c r="E447" s="38"/>
      <c r="F447" s="38"/>
      <c r="G447" s="38"/>
      <c r="H447" s="38"/>
      <c r="I447" s="38"/>
      <c r="J447" s="38"/>
      <c r="K447" s="38"/>
      <c r="L447" s="38"/>
      <c r="M447" s="38"/>
      <c r="N447" s="38"/>
      <c r="O447" s="38"/>
      <c r="P447" s="38"/>
      <c r="Q447" s="38"/>
      <c r="R447" s="38"/>
      <c r="S447" s="38"/>
      <c r="T447" s="38"/>
    </row>
    <row r="448" spans="1:20" ht="36" customHeight="1" x14ac:dyDescent="0.25">
      <c r="A448" s="38"/>
      <c r="B448" s="38"/>
      <c r="C448" s="38"/>
      <c r="D448" s="38"/>
      <c r="E448" s="38"/>
      <c r="F448" s="38"/>
      <c r="G448" s="38"/>
      <c r="H448" s="38"/>
      <c r="I448" s="38"/>
      <c r="J448" s="38"/>
      <c r="K448" s="38"/>
      <c r="L448" s="38"/>
      <c r="M448" s="38"/>
      <c r="N448" s="38"/>
      <c r="O448" s="38"/>
      <c r="P448" s="38"/>
      <c r="Q448" s="38"/>
      <c r="R448" s="38"/>
      <c r="S448" s="38"/>
      <c r="T448" s="38"/>
    </row>
    <row r="449" spans="1:20" ht="36" customHeight="1" x14ac:dyDescent="0.25">
      <c r="A449" s="38"/>
      <c r="B449" s="38"/>
      <c r="C449" s="38"/>
      <c r="D449" s="38"/>
      <c r="E449" s="38"/>
      <c r="F449" s="38"/>
      <c r="G449" s="38"/>
      <c r="H449" s="38"/>
      <c r="I449" s="38"/>
      <c r="J449" s="38"/>
      <c r="K449" s="38"/>
      <c r="L449" s="38"/>
      <c r="M449" s="38"/>
      <c r="N449" s="38"/>
      <c r="O449" s="38"/>
      <c r="P449" s="38"/>
      <c r="Q449" s="38"/>
      <c r="R449" s="38"/>
      <c r="S449" s="38"/>
      <c r="T449" s="38"/>
    </row>
    <row r="450" spans="1:20" ht="36" customHeight="1" x14ac:dyDescent="0.25">
      <c r="A450" s="38"/>
      <c r="B450" s="38"/>
      <c r="C450" s="38"/>
      <c r="D450" s="38"/>
      <c r="E450" s="38"/>
      <c r="F450" s="38"/>
      <c r="G450" s="38"/>
      <c r="H450" s="38"/>
      <c r="I450" s="38"/>
      <c r="J450" s="38"/>
      <c r="K450" s="38"/>
      <c r="L450" s="38"/>
      <c r="M450" s="38"/>
      <c r="N450" s="38"/>
      <c r="O450" s="38"/>
      <c r="P450" s="38"/>
      <c r="Q450" s="38"/>
      <c r="R450" s="38"/>
      <c r="S450" s="38"/>
      <c r="T450" s="38"/>
    </row>
    <row r="451" spans="1:20" ht="36" customHeight="1" x14ac:dyDescent="0.25">
      <c r="A451" s="38"/>
      <c r="B451" s="38"/>
      <c r="C451" s="38"/>
      <c r="D451" s="38"/>
      <c r="E451" s="38"/>
      <c r="F451" s="38"/>
      <c r="G451" s="38"/>
      <c r="H451" s="38"/>
      <c r="I451" s="38"/>
      <c r="J451" s="38"/>
      <c r="K451" s="38"/>
      <c r="L451" s="38"/>
      <c r="M451" s="38"/>
      <c r="N451" s="38"/>
      <c r="O451" s="38"/>
      <c r="P451" s="38"/>
      <c r="Q451" s="38"/>
      <c r="R451" s="38"/>
      <c r="S451" s="38"/>
      <c r="T451" s="38"/>
    </row>
    <row r="452" spans="1:20" ht="36" customHeight="1" x14ac:dyDescent="0.25">
      <c r="A452" s="38"/>
      <c r="B452" s="38"/>
      <c r="C452" s="38"/>
      <c r="D452" s="38"/>
      <c r="E452" s="38"/>
      <c r="F452" s="38"/>
      <c r="G452" s="38"/>
      <c r="H452" s="38"/>
      <c r="I452" s="38"/>
      <c r="J452" s="38"/>
      <c r="K452" s="38"/>
      <c r="L452" s="38"/>
      <c r="M452" s="38"/>
      <c r="N452" s="38"/>
      <c r="O452" s="38"/>
      <c r="P452" s="38"/>
      <c r="Q452" s="38"/>
      <c r="R452" s="38"/>
      <c r="S452" s="38"/>
      <c r="T452" s="38"/>
    </row>
    <row r="453" spans="1:20" ht="36" customHeight="1" x14ac:dyDescent="0.25">
      <c r="A453" s="38"/>
      <c r="B453" s="38"/>
      <c r="C453" s="38"/>
      <c r="D453" s="38"/>
      <c r="E453" s="38"/>
      <c r="F453" s="38"/>
      <c r="G453" s="38"/>
      <c r="H453" s="38"/>
      <c r="I453" s="38"/>
      <c r="J453" s="38"/>
      <c r="K453" s="38"/>
      <c r="L453" s="38"/>
      <c r="M453" s="38"/>
      <c r="N453" s="38"/>
      <c r="O453" s="38"/>
      <c r="P453" s="38"/>
      <c r="Q453" s="38"/>
      <c r="R453" s="38"/>
      <c r="S453" s="38"/>
      <c r="T453" s="38"/>
    </row>
    <row r="454" spans="1:20" ht="36" customHeight="1" x14ac:dyDescent="0.25">
      <c r="A454" s="38"/>
      <c r="B454" s="38"/>
      <c r="C454" s="38"/>
      <c r="D454" s="38"/>
      <c r="E454" s="38"/>
      <c r="F454" s="38"/>
      <c r="G454" s="38"/>
      <c r="H454" s="38"/>
      <c r="I454" s="38"/>
      <c r="J454" s="38"/>
      <c r="K454" s="38"/>
      <c r="L454" s="38"/>
      <c r="M454" s="38"/>
      <c r="N454" s="38"/>
      <c r="O454" s="38"/>
      <c r="P454" s="38"/>
      <c r="Q454" s="38"/>
      <c r="R454" s="38"/>
      <c r="S454" s="38"/>
      <c r="T454" s="38"/>
    </row>
    <row r="455" spans="1:20" ht="36" customHeight="1" x14ac:dyDescent="0.25">
      <c r="A455" s="38"/>
      <c r="B455" s="38"/>
      <c r="C455" s="38"/>
      <c r="D455" s="38"/>
      <c r="E455" s="38"/>
      <c r="F455" s="38"/>
      <c r="G455" s="38"/>
      <c r="H455" s="38"/>
      <c r="I455" s="38"/>
      <c r="J455" s="38"/>
      <c r="K455" s="38"/>
      <c r="L455" s="38"/>
      <c r="M455" s="38"/>
      <c r="N455" s="38"/>
      <c r="O455" s="38"/>
      <c r="P455" s="38"/>
      <c r="Q455" s="38"/>
      <c r="R455" s="38"/>
      <c r="S455" s="38"/>
      <c r="T455" s="38"/>
    </row>
    <row r="456" spans="1:20" ht="36" customHeight="1" x14ac:dyDescent="0.25">
      <c r="A456" s="38"/>
      <c r="B456" s="38"/>
      <c r="C456" s="38"/>
      <c r="D456" s="38"/>
      <c r="E456" s="38"/>
      <c r="F456" s="38"/>
      <c r="G456" s="38"/>
      <c r="H456" s="38"/>
      <c r="I456" s="38"/>
      <c r="J456" s="38"/>
      <c r="K456" s="38"/>
      <c r="L456" s="38"/>
      <c r="M456" s="38"/>
      <c r="N456" s="38"/>
      <c r="O456" s="38"/>
      <c r="P456" s="38"/>
      <c r="Q456" s="38"/>
      <c r="R456" s="38"/>
      <c r="S456" s="38"/>
      <c r="T456" s="38"/>
    </row>
    <row r="457" spans="1:20" ht="36" customHeight="1" x14ac:dyDescent="0.25">
      <c r="A457" s="38"/>
      <c r="B457" s="38"/>
      <c r="C457" s="38"/>
      <c r="D457" s="38"/>
      <c r="E457" s="38"/>
      <c r="F457" s="38"/>
      <c r="G457" s="38"/>
      <c r="H457" s="38"/>
      <c r="I457" s="38"/>
      <c r="J457" s="38"/>
      <c r="K457" s="38"/>
      <c r="L457" s="38"/>
      <c r="M457" s="38"/>
      <c r="N457" s="38"/>
      <c r="O457" s="38"/>
      <c r="P457" s="38"/>
      <c r="Q457" s="38"/>
      <c r="R457" s="38"/>
      <c r="S457" s="38"/>
      <c r="T457" s="38"/>
    </row>
    <row r="458" spans="1:20" ht="36" customHeight="1" x14ac:dyDescent="0.25">
      <c r="A458" s="38"/>
      <c r="B458" s="38"/>
      <c r="C458" s="38"/>
      <c r="D458" s="38"/>
      <c r="E458" s="38"/>
      <c r="F458" s="38"/>
      <c r="G458" s="38"/>
      <c r="H458" s="38"/>
      <c r="I458" s="38"/>
      <c r="J458" s="38"/>
      <c r="K458" s="38"/>
      <c r="L458" s="38"/>
      <c r="M458" s="38"/>
      <c r="N458" s="38"/>
      <c r="O458" s="38"/>
      <c r="P458" s="38"/>
      <c r="Q458" s="38"/>
      <c r="R458" s="38"/>
      <c r="S458" s="38"/>
      <c r="T458" s="38"/>
    </row>
    <row r="459" spans="1:20" ht="36" customHeight="1" x14ac:dyDescent="0.25">
      <c r="A459" s="38"/>
      <c r="B459" s="38"/>
      <c r="C459" s="38"/>
      <c r="D459" s="38"/>
      <c r="E459" s="38"/>
      <c r="F459" s="38"/>
      <c r="G459" s="38"/>
      <c r="H459" s="38"/>
      <c r="I459" s="38"/>
      <c r="J459" s="38"/>
      <c r="K459" s="38"/>
      <c r="L459" s="38"/>
      <c r="M459" s="38"/>
      <c r="N459" s="38"/>
      <c r="O459" s="38"/>
      <c r="P459" s="38"/>
      <c r="Q459" s="38"/>
      <c r="R459" s="38"/>
      <c r="S459" s="38"/>
      <c r="T459" s="38"/>
    </row>
    <row r="460" spans="1:20" ht="36" customHeight="1" x14ac:dyDescent="0.25">
      <c r="A460" s="38"/>
      <c r="B460" s="38"/>
      <c r="C460" s="38"/>
      <c r="D460" s="38"/>
      <c r="E460" s="38"/>
      <c r="F460" s="38"/>
      <c r="G460" s="38"/>
      <c r="H460" s="38"/>
      <c r="I460" s="38"/>
      <c r="J460" s="38"/>
      <c r="K460" s="38"/>
      <c r="L460" s="38"/>
      <c r="M460" s="38"/>
      <c r="N460" s="38"/>
      <c r="O460" s="38"/>
      <c r="P460" s="38"/>
      <c r="Q460" s="38"/>
      <c r="R460" s="38"/>
      <c r="S460" s="38"/>
      <c r="T460" s="38"/>
    </row>
    <row r="461" spans="1:20" ht="36" customHeight="1" x14ac:dyDescent="0.25">
      <c r="A461" s="38"/>
      <c r="B461" s="38"/>
      <c r="C461" s="38"/>
      <c r="D461" s="38"/>
      <c r="E461" s="38"/>
      <c r="F461" s="38"/>
      <c r="G461" s="38"/>
      <c r="H461" s="38"/>
      <c r="I461" s="38"/>
      <c r="J461" s="38"/>
      <c r="K461" s="38"/>
      <c r="L461" s="38"/>
      <c r="M461" s="38"/>
      <c r="N461" s="38"/>
      <c r="O461" s="38"/>
      <c r="P461" s="38"/>
      <c r="Q461" s="38"/>
      <c r="R461" s="38"/>
      <c r="S461" s="38"/>
      <c r="T461" s="38"/>
    </row>
    <row r="462" spans="1:20" ht="36" customHeight="1" x14ac:dyDescent="0.25">
      <c r="A462" s="38"/>
      <c r="B462" s="38"/>
      <c r="C462" s="38"/>
      <c r="D462" s="38"/>
      <c r="E462" s="38"/>
      <c r="F462" s="38"/>
      <c r="G462" s="38"/>
      <c r="H462" s="38"/>
      <c r="I462" s="38"/>
      <c r="J462" s="38"/>
      <c r="K462" s="38"/>
      <c r="L462" s="38"/>
      <c r="M462" s="38"/>
      <c r="N462" s="38"/>
      <c r="O462" s="38"/>
      <c r="P462" s="38"/>
      <c r="Q462" s="38"/>
      <c r="R462" s="38"/>
      <c r="S462" s="38"/>
      <c r="T462" s="38"/>
    </row>
    <row r="463" spans="1:20" ht="36" customHeight="1" x14ac:dyDescent="0.25">
      <c r="A463" s="38"/>
      <c r="B463" s="38"/>
      <c r="C463" s="38"/>
      <c r="D463" s="38"/>
      <c r="E463" s="38"/>
      <c r="F463" s="38"/>
      <c r="G463" s="38"/>
      <c r="H463" s="38"/>
      <c r="I463" s="38"/>
      <c r="J463" s="38"/>
      <c r="K463" s="38"/>
      <c r="L463" s="38"/>
      <c r="M463" s="38"/>
      <c r="N463" s="38"/>
      <c r="O463" s="38"/>
      <c r="P463" s="38"/>
      <c r="Q463" s="38"/>
      <c r="R463" s="38"/>
      <c r="S463" s="38"/>
      <c r="T463" s="38"/>
    </row>
    <row r="464" spans="1:20" ht="36" customHeight="1" x14ac:dyDescent="0.25">
      <c r="A464" s="38"/>
      <c r="B464" s="38"/>
      <c r="C464" s="38"/>
      <c r="D464" s="38"/>
      <c r="E464" s="38"/>
      <c r="F464" s="38"/>
      <c r="G464" s="38"/>
      <c r="H464" s="38"/>
      <c r="I464" s="38"/>
      <c r="J464" s="38"/>
      <c r="K464" s="38"/>
      <c r="L464" s="38"/>
      <c r="M464" s="38"/>
      <c r="N464" s="38"/>
      <c r="O464" s="38"/>
      <c r="P464" s="38"/>
      <c r="Q464" s="38"/>
      <c r="R464" s="38"/>
      <c r="S464" s="38"/>
      <c r="T464" s="38"/>
    </row>
    <row r="465" spans="1:20" ht="36" customHeight="1" x14ac:dyDescent="0.25">
      <c r="A465" s="38"/>
      <c r="B465" s="38"/>
      <c r="C465" s="38"/>
      <c r="D465" s="38"/>
      <c r="E465" s="38"/>
      <c r="F465" s="38"/>
      <c r="G465" s="38"/>
      <c r="H465" s="38"/>
      <c r="I465" s="38"/>
      <c r="J465" s="38"/>
      <c r="K465" s="38"/>
      <c r="L465" s="38"/>
      <c r="M465" s="38"/>
      <c r="N465" s="38"/>
      <c r="O465" s="38"/>
      <c r="P465" s="38"/>
      <c r="Q465" s="38"/>
      <c r="R465" s="38"/>
      <c r="S465" s="38"/>
      <c r="T465" s="38"/>
    </row>
    <row r="466" spans="1:20" ht="36" customHeight="1" x14ac:dyDescent="0.25">
      <c r="A466" s="38"/>
      <c r="B466" s="38"/>
      <c r="C466" s="38"/>
      <c r="D466" s="38"/>
      <c r="E466" s="38"/>
      <c r="F466" s="38"/>
      <c r="G466" s="38"/>
      <c r="H466" s="38"/>
      <c r="I466" s="38"/>
      <c r="J466" s="38"/>
      <c r="K466" s="38"/>
      <c r="L466" s="38"/>
      <c r="M466" s="38"/>
      <c r="N466" s="38"/>
      <c r="O466" s="38"/>
      <c r="P466" s="38"/>
      <c r="Q466" s="38"/>
      <c r="R466" s="38"/>
      <c r="S466" s="38"/>
      <c r="T466" s="38"/>
    </row>
    <row r="467" spans="1:20" ht="36" customHeight="1" x14ac:dyDescent="0.25">
      <c r="A467" s="38"/>
      <c r="B467" s="38"/>
      <c r="C467" s="38"/>
      <c r="D467" s="38"/>
      <c r="E467" s="38"/>
      <c r="F467" s="38"/>
      <c r="G467" s="38"/>
      <c r="H467" s="38"/>
      <c r="I467" s="38"/>
      <c r="J467" s="38"/>
      <c r="K467" s="38"/>
      <c r="L467" s="38"/>
      <c r="M467" s="38"/>
      <c r="N467" s="38"/>
      <c r="O467" s="38"/>
      <c r="P467" s="38"/>
      <c r="Q467" s="38"/>
      <c r="R467" s="38"/>
      <c r="S467" s="38"/>
      <c r="T467" s="38"/>
    </row>
    <row r="468" spans="1:20" ht="36" customHeight="1" x14ac:dyDescent="0.25">
      <c r="A468" s="38"/>
      <c r="B468" s="38"/>
      <c r="C468" s="38"/>
      <c r="D468" s="38"/>
      <c r="E468" s="38"/>
      <c r="F468" s="38"/>
      <c r="G468" s="38"/>
      <c r="H468" s="38"/>
      <c r="I468" s="38"/>
      <c r="J468" s="38"/>
      <c r="K468" s="38"/>
      <c r="L468" s="38"/>
      <c r="M468" s="38"/>
      <c r="N468" s="38"/>
      <c r="O468" s="38"/>
      <c r="P468" s="38"/>
      <c r="Q468" s="38"/>
      <c r="R468" s="38"/>
      <c r="S468" s="38"/>
      <c r="T468" s="38"/>
    </row>
    <row r="469" spans="1:20" ht="36" customHeight="1" x14ac:dyDescent="0.25">
      <c r="A469" s="38"/>
      <c r="B469" s="38"/>
      <c r="C469" s="38"/>
      <c r="D469" s="38"/>
      <c r="E469" s="38"/>
      <c r="F469" s="38"/>
      <c r="G469" s="38"/>
      <c r="H469" s="38"/>
      <c r="I469" s="38"/>
      <c r="J469" s="38"/>
      <c r="K469" s="38"/>
      <c r="L469" s="38"/>
      <c r="M469" s="38"/>
      <c r="N469" s="38"/>
      <c r="O469" s="38"/>
      <c r="P469" s="38"/>
      <c r="Q469" s="38"/>
      <c r="R469" s="38"/>
      <c r="S469" s="38"/>
      <c r="T469" s="38"/>
    </row>
    <row r="470" spans="1:20" ht="36" customHeight="1" x14ac:dyDescent="0.25">
      <c r="A470" s="38"/>
      <c r="B470" s="38"/>
      <c r="C470" s="38"/>
      <c r="D470" s="38"/>
      <c r="E470" s="38"/>
      <c r="F470" s="38"/>
      <c r="G470" s="38"/>
      <c r="H470" s="38"/>
      <c r="I470" s="38"/>
      <c r="J470" s="38"/>
      <c r="K470" s="38"/>
      <c r="L470" s="38"/>
      <c r="M470" s="38"/>
      <c r="N470" s="38"/>
      <c r="O470" s="38"/>
      <c r="P470" s="38"/>
      <c r="Q470" s="38"/>
      <c r="R470" s="38"/>
      <c r="S470" s="38"/>
      <c r="T470" s="38"/>
    </row>
    <row r="471" spans="1:20" ht="36" customHeight="1" x14ac:dyDescent="0.25">
      <c r="A471" s="38"/>
      <c r="B471" s="38"/>
      <c r="C471" s="38"/>
      <c r="D471" s="38"/>
      <c r="E471" s="38"/>
      <c r="F471" s="38"/>
      <c r="G471" s="38"/>
      <c r="H471" s="38"/>
      <c r="I471" s="38"/>
      <c r="J471" s="38"/>
      <c r="K471" s="38"/>
      <c r="L471" s="38"/>
      <c r="M471" s="38"/>
      <c r="N471" s="38"/>
      <c r="O471" s="38"/>
      <c r="P471" s="38"/>
      <c r="Q471" s="38"/>
      <c r="R471" s="38"/>
      <c r="S471" s="38"/>
      <c r="T471" s="38"/>
    </row>
    <row r="472" spans="1:20" ht="36" customHeight="1" x14ac:dyDescent="0.25">
      <c r="A472" s="38"/>
      <c r="B472" s="38"/>
      <c r="C472" s="38"/>
      <c r="D472" s="38"/>
      <c r="E472" s="38"/>
      <c r="F472" s="38"/>
      <c r="G472" s="38"/>
      <c r="H472" s="38"/>
      <c r="I472" s="38"/>
      <c r="J472" s="38"/>
      <c r="K472" s="38"/>
      <c r="L472" s="38"/>
      <c r="M472" s="38"/>
      <c r="N472" s="38"/>
      <c r="O472" s="38"/>
      <c r="P472" s="38"/>
      <c r="Q472" s="38"/>
      <c r="R472" s="38"/>
      <c r="S472" s="38"/>
      <c r="T472" s="38"/>
    </row>
    <row r="473" spans="1:20" ht="36" customHeight="1" x14ac:dyDescent="0.25">
      <c r="A473" s="38"/>
      <c r="B473" s="38"/>
      <c r="C473" s="38"/>
      <c r="D473" s="38"/>
      <c r="E473" s="38"/>
      <c r="F473" s="38"/>
      <c r="G473" s="38"/>
      <c r="H473" s="38"/>
      <c r="I473" s="38"/>
      <c r="J473" s="38"/>
      <c r="K473" s="38"/>
      <c r="L473" s="38"/>
      <c r="M473" s="38"/>
      <c r="N473" s="38"/>
      <c r="O473" s="38"/>
      <c r="P473" s="38"/>
      <c r="Q473" s="38"/>
      <c r="R473" s="38"/>
      <c r="S473" s="38"/>
      <c r="T473" s="38"/>
    </row>
    <row r="474" spans="1:20" ht="36" customHeight="1" x14ac:dyDescent="0.25">
      <c r="A474" s="38"/>
      <c r="B474" s="38"/>
      <c r="C474" s="38"/>
      <c r="D474" s="38"/>
      <c r="E474" s="38"/>
      <c r="F474" s="38"/>
      <c r="G474" s="38"/>
      <c r="H474" s="38"/>
      <c r="I474" s="38"/>
      <c r="J474" s="38"/>
      <c r="K474" s="38"/>
      <c r="L474" s="38"/>
      <c r="M474" s="38"/>
      <c r="N474" s="38"/>
      <c r="O474" s="38"/>
      <c r="P474" s="38"/>
      <c r="Q474" s="38"/>
      <c r="R474" s="38"/>
      <c r="S474" s="38"/>
      <c r="T474" s="38"/>
    </row>
    <row r="475" spans="1:20" ht="36" customHeight="1" x14ac:dyDescent="0.25">
      <c r="A475" s="38"/>
      <c r="B475" s="38"/>
      <c r="C475" s="38"/>
      <c r="D475" s="38"/>
      <c r="E475" s="38"/>
      <c r="F475" s="38"/>
      <c r="G475" s="38"/>
      <c r="H475" s="38"/>
      <c r="I475" s="38"/>
      <c r="J475" s="38"/>
      <c r="K475" s="38"/>
      <c r="L475" s="38"/>
      <c r="M475" s="38"/>
      <c r="N475" s="38"/>
      <c r="O475" s="38"/>
      <c r="P475" s="38"/>
      <c r="Q475" s="38"/>
      <c r="R475" s="38"/>
      <c r="S475" s="38"/>
      <c r="T475" s="38"/>
    </row>
    <row r="476" spans="1:20" ht="36" customHeight="1" x14ac:dyDescent="0.25">
      <c r="A476" s="38"/>
      <c r="B476" s="38"/>
      <c r="C476" s="38"/>
      <c r="D476" s="38"/>
      <c r="E476" s="38"/>
      <c r="F476" s="38"/>
      <c r="G476" s="38"/>
      <c r="H476" s="38"/>
      <c r="I476" s="38"/>
      <c r="J476" s="38"/>
      <c r="K476" s="38"/>
      <c r="L476" s="38"/>
      <c r="M476" s="38"/>
      <c r="N476" s="38"/>
      <c r="O476" s="38"/>
      <c r="P476" s="38"/>
      <c r="Q476" s="38"/>
      <c r="R476" s="38"/>
      <c r="S476" s="38"/>
      <c r="T476" s="38"/>
    </row>
    <row r="477" spans="1:20" ht="36" customHeight="1" x14ac:dyDescent="0.25">
      <c r="A477" s="38"/>
      <c r="B477" s="38"/>
      <c r="C477" s="38"/>
      <c r="D477" s="38"/>
      <c r="E477" s="38"/>
      <c r="F477" s="38"/>
      <c r="G477" s="38"/>
      <c r="H477" s="38"/>
      <c r="I477" s="38"/>
      <c r="J477" s="38"/>
      <c r="K477" s="38"/>
      <c r="L477" s="38"/>
      <c r="M477" s="38"/>
      <c r="N477" s="38"/>
      <c r="O477" s="38"/>
      <c r="P477" s="38"/>
      <c r="Q477" s="38"/>
      <c r="R477" s="38"/>
      <c r="S477" s="38"/>
      <c r="T477" s="38"/>
    </row>
    <row r="478" spans="1:20" ht="36" customHeight="1" x14ac:dyDescent="0.25">
      <c r="A478" s="38"/>
      <c r="B478" s="38"/>
      <c r="C478" s="38"/>
      <c r="D478" s="38"/>
      <c r="E478" s="38"/>
      <c r="F478" s="38"/>
      <c r="G478" s="38"/>
      <c r="H478" s="38"/>
      <c r="I478" s="38"/>
      <c r="J478" s="38"/>
      <c r="K478" s="38"/>
      <c r="L478" s="38"/>
      <c r="M478" s="38"/>
      <c r="N478" s="38"/>
      <c r="O478" s="38"/>
      <c r="P478" s="38"/>
      <c r="Q478" s="38"/>
      <c r="R478" s="38"/>
      <c r="S478" s="38"/>
      <c r="T478" s="38"/>
    </row>
    <row r="479" spans="1:20" ht="36" customHeight="1" x14ac:dyDescent="0.25">
      <c r="A479" s="38"/>
      <c r="B479" s="38"/>
      <c r="C479" s="38"/>
      <c r="D479" s="38"/>
      <c r="E479" s="38"/>
      <c r="F479" s="38"/>
      <c r="G479" s="38"/>
      <c r="H479" s="38"/>
      <c r="I479" s="38"/>
      <c r="J479" s="38"/>
      <c r="K479" s="38"/>
      <c r="L479" s="38"/>
      <c r="M479" s="38"/>
      <c r="N479" s="38"/>
      <c r="O479" s="38"/>
      <c r="P479" s="38"/>
      <c r="Q479" s="38"/>
      <c r="R479" s="38"/>
      <c r="S479" s="38"/>
      <c r="T479" s="38"/>
    </row>
    <row r="480" spans="1:20" ht="36" customHeight="1" x14ac:dyDescent="0.25">
      <c r="A480" s="38"/>
      <c r="B480" s="38"/>
      <c r="C480" s="38"/>
      <c r="D480" s="38"/>
      <c r="E480" s="38"/>
      <c r="F480" s="38"/>
      <c r="G480" s="38"/>
      <c r="H480" s="38"/>
      <c r="I480" s="38"/>
      <c r="J480" s="38"/>
      <c r="K480" s="38"/>
      <c r="L480" s="38"/>
      <c r="M480" s="38"/>
      <c r="N480" s="38"/>
      <c r="O480" s="38"/>
      <c r="P480" s="38"/>
      <c r="Q480" s="38"/>
      <c r="R480" s="38"/>
      <c r="S480" s="38"/>
      <c r="T480" s="38"/>
    </row>
    <row r="481" spans="1:20" ht="36" customHeight="1" x14ac:dyDescent="0.25">
      <c r="A481" s="38"/>
      <c r="B481" s="38"/>
      <c r="C481" s="38"/>
      <c r="D481" s="38"/>
      <c r="E481" s="38"/>
      <c r="F481" s="38"/>
      <c r="G481" s="38"/>
      <c r="H481" s="38"/>
      <c r="I481" s="38"/>
      <c r="J481" s="38"/>
      <c r="K481" s="38"/>
      <c r="L481" s="38"/>
      <c r="M481" s="38"/>
      <c r="N481" s="38"/>
      <c r="O481" s="38"/>
      <c r="P481" s="38"/>
      <c r="Q481" s="38"/>
      <c r="R481" s="38"/>
      <c r="S481" s="38"/>
      <c r="T481" s="38"/>
    </row>
    <row r="482" spans="1:20" ht="36" customHeight="1" x14ac:dyDescent="0.25">
      <c r="A482" s="38"/>
      <c r="B482" s="38"/>
      <c r="C482" s="38"/>
      <c r="D482" s="38"/>
      <c r="E482" s="38"/>
      <c r="F482" s="38"/>
      <c r="G482" s="38"/>
      <c r="H482" s="38"/>
      <c r="I482" s="38"/>
      <c r="J482" s="38"/>
      <c r="K482" s="38"/>
      <c r="L482" s="38"/>
      <c r="M482" s="38"/>
      <c r="N482" s="38"/>
      <c r="O482" s="38"/>
      <c r="P482" s="38"/>
      <c r="Q482" s="38"/>
      <c r="R482" s="38"/>
      <c r="S482" s="38"/>
      <c r="T482" s="38"/>
    </row>
    <row r="483" spans="1:20" ht="36" customHeight="1" x14ac:dyDescent="0.25">
      <c r="A483" s="38"/>
      <c r="B483" s="38"/>
      <c r="C483" s="38"/>
      <c r="D483" s="38"/>
      <c r="E483" s="38"/>
      <c r="F483" s="38"/>
      <c r="G483" s="38"/>
      <c r="H483" s="38"/>
      <c r="I483" s="38"/>
      <c r="J483" s="38"/>
      <c r="K483" s="38"/>
      <c r="L483" s="38"/>
      <c r="M483" s="38"/>
      <c r="N483" s="38"/>
      <c r="O483" s="38"/>
      <c r="P483" s="38"/>
      <c r="Q483" s="38"/>
      <c r="R483" s="38"/>
      <c r="S483" s="38"/>
      <c r="T483" s="38"/>
    </row>
    <row r="484" spans="1:20" ht="36" customHeight="1" x14ac:dyDescent="0.25">
      <c r="A484" s="38"/>
      <c r="B484" s="38"/>
      <c r="C484" s="38"/>
      <c r="D484" s="38"/>
      <c r="E484" s="38"/>
      <c r="F484" s="38"/>
      <c r="G484" s="38"/>
      <c r="H484" s="38"/>
      <c r="I484" s="38"/>
      <c r="J484" s="38"/>
      <c r="K484" s="38"/>
      <c r="L484" s="38"/>
      <c r="M484" s="38"/>
      <c r="N484" s="38"/>
      <c r="O484" s="38"/>
      <c r="P484" s="38"/>
      <c r="Q484" s="38"/>
      <c r="R484" s="38"/>
      <c r="S484" s="38"/>
      <c r="T484" s="38"/>
    </row>
    <row r="485" spans="1:20" ht="36" customHeight="1" x14ac:dyDescent="0.25">
      <c r="A485" s="38"/>
      <c r="B485" s="38"/>
      <c r="C485" s="38"/>
      <c r="D485" s="38"/>
      <c r="E485" s="38"/>
      <c r="F485" s="38"/>
      <c r="G485" s="38"/>
      <c r="H485" s="38"/>
      <c r="I485" s="38"/>
      <c r="J485" s="38"/>
      <c r="K485" s="38"/>
      <c r="L485" s="38"/>
      <c r="M485" s="38"/>
      <c r="N485" s="38"/>
      <c r="O485" s="38"/>
      <c r="P485" s="38"/>
      <c r="Q485" s="38"/>
      <c r="R485" s="38"/>
      <c r="S485" s="38"/>
      <c r="T485" s="38"/>
    </row>
    <row r="486" spans="1:20" ht="36" customHeight="1" x14ac:dyDescent="0.25">
      <c r="A486" s="38"/>
      <c r="B486" s="38"/>
      <c r="C486" s="38"/>
      <c r="D486" s="38"/>
      <c r="E486" s="38"/>
      <c r="F486" s="38"/>
      <c r="G486" s="38"/>
      <c r="H486" s="38"/>
      <c r="I486" s="38"/>
      <c r="J486" s="38"/>
      <c r="K486" s="38"/>
      <c r="L486" s="38"/>
      <c r="M486" s="38"/>
      <c r="N486" s="38"/>
      <c r="O486" s="38"/>
      <c r="P486" s="38"/>
      <c r="Q486" s="38"/>
      <c r="R486" s="38"/>
      <c r="S486" s="38"/>
      <c r="T486" s="38"/>
    </row>
    <row r="487" spans="1:20" ht="36" customHeight="1" x14ac:dyDescent="0.25">
      <c r="A487" s="38"/>
      <c r="B487" s="38"/>
      <c r="C487" s="38"/>
      <c r="D487" s="38"/>
      <c r="E487" s="38"/>
      <c r="F487" s="38"/>
      <c r="G487" s="38"/>
      <c r="H487" s="38"/>
      <c r="I487" s="38"/>
      <c r="J487" s="38"/>
      <c r="K487" s="38"/>
      <c r="L487" s="38"/>
      <c r="M487" s="38"/>
      <c r="N487" s="38"/>
      <c r="O487" s="38"/>
      <c r="P487" s="38"/>
      <c r="Q487" s="38"/>
      <c r="R487" s="38"/>
      <c r="S487" s="38"/>
      <c r="T487" s="38"/>
    </row>
    <row r="488" spans="1:20" ht="36" customHeight="1" x14ac:dyDescent="0.25">
      <c r="A488" s="38"/>
      <c r="B488" s="38"/>
      <c r="C488" s="38"/>
      <c r="D488" s="38"/>
      <c r="E488" s="38"/>
      <c r="F488" s="38"/>
      <c r="G488" s="38"/>
      <c r="H488" s="38"/>
      <c r="I488" s="38"/>
      <c r="J488" s="38"/>
      <c r="K488" s="38"/>
      <c r="L488" s="38"/>
      <c r="M488" s="38"/>
      <c r="N488" s="38"/>
      <c r="O488" s="38"/>
      <c r="P488" s="38"/>
      <c r="Q488" s="38"/>
      <c r="R488" s="38"/>
      <c r="S488" s="38"/>
      <c r="T488" s="38"/>
    </row>
    <row r="489" spans="1:20" ht="36" customHeight="1" x14ac:dyDescent="0.25">
      <c r="A489" s="38"/>
      <c r="B489" s="38"/>
      <c r="C489" s="38"/>
      <c r="D489" s="38"/>
      <c r="E489" s="38"/>
      <c r="F489" s="38"/>
      <c r="G489" s="38"/>
      <c r="H489" s="38"/>
      <c r="I489" s="38"/>
      <c r="J489" s="38"/>
      <c r="K489" s="38"/>
      <c r="L489" s="38"/>
      <c r="M489" s="38"/>
      <c r="N489" s="38"/>
      <c r="O489" s="38"/>
      <c r="P489" s="38"/>
      <c r="Q489" s="38"/>
      <c r="R489" s="38"/>
      <c r="S489" s="38"/>
      <c r="T489" s="38"/>
    </row>
    <row r="490" spans="1:20" ht="36" customHeight="1" x14ac:dyDescent="0.25">
      <c r="A490" s="38"/>
      <c r="B490" s="38"/>
      <c r="C490" s="38"/>
      <c r="D490" s="38"/>
      <c r="E490" s="38"/>
      <c r="F490" s="38"/>
      <c r="G490" s="38"/>
      <c r="H490" s="38"/>
      <c r="I490" s="38"/>
      <c r="J490" s="38"/>
      <c r="K490" s="38"/>
      <c r="L490" s="38"/>
      <c r="M490" s="38"/>
      <c r="N490" s="38"/>
      <c r="O490" s="38"/>
      <c r="P490" s="38"/>
      <c r="Q490" s="38"/>
      <c r="R490" s="38"/>
      <c r="S490" s="38"/>
      <c r="T490" s="38"/>
    </row>
    <row r="491" spans="1:20" ht="36" customHeight="1" x14ac:dyDescent="0.25">
      <c r="A491" s="38"/>
      <c r="B491" s="38"/>
      <c r="C491" s="38"/>
      <c r="D491" s="38"/>
      <c r="E491" s="38"/>
      <c r="F491" s="38"/>
      <c r="G491" s="38"/>
      <c r="H491" s="38"/>
      <c r="I491" s="38"/>
      <c r="J491" s="38"/>
      <c r="K491" s="38"/>
      <c r="L491" s="38"/>
      <c r="M491" s="38"/>
      <c r="N491" s="38"/>
      <c r="O491" s="38"/>
      <c r="P491" s="38"/>
      <c r="Q491" s="38"/>
      <c r="R491" s="38"/>
      <c r="S491" s="38"/>
      <c r="T491" s="38"/>
    </row>
    <row r="492" spans="1:20" ht="36" customHeight="1" x14ac:dyDescent="0.25">
      <c r="A492" s="38"/>
      <c r="B492" s="38"/>
      <c r="C492" s="38"/>
      <c r="D492" s="38"/>
      <c r="E492" s="38"/>
      <c r="F492" s="38"/>
      <c r="G492" s="38"/>
      <c r="H492" s="38"/>
      <c r="I492" s="38"/>
      <c r="J492" s="38"/>
      <c r="K492" s="38"/>
      <c r="L492" s="38"/>
      <c r="M492" s="38"/>
      <c r="N492" s="38"/>
      <c r="O492" s="38"/>
      <c r="P492" s="38"/>
      <c r="Q492" s="38"/>
      <c r="R492" s="38"/>
      <c r="S492" s="38"/>
      <c r="T492" s="38"/>
    </row>
    <row r="493" spans="1:20" ht="36" customHeight="1" x14ac:dyDescent="0.25">
      <c r="A493" s="38"/>
      <c r="B493" s="38"/>
      <c r="C493" s="38"/>
      <c r="D493" s="38"/>
      <c r="E493" s="38"/>
      <c r="F493" s="38"/>
      <c r="G493" s="38"/>
      <c r="H493" s="38"/>
      <c r="I493" s="38"/>
      <c r="J493" s="38"/>
      <c r="K493" s="38"/>
      <c r="L493" s="38"/>
      <c r="M493" s="38"/>
      <c r="N493" s="38"/>
      <c r="O493" s="38"/>
      <c r="P493" s="38"/>
      <c r="Q493" s="38"/>
      <c r="R493" s="38"/>
      <c r="S493" s="38"/>
      <c r="T493" s="38"/>
    </row>
    <row r="494" spans="1:20" ht="36" customHeight="1" x14ac:dyDescent="0.25">
      <c r="A494" s="38"/>
      <c r="B494" s="38"/>
      <c r="C494" s="38"/>
      <c r="D494" s="38"/>
      <c r="E494" s="38"/>
      <c r="F494" s="38"/>
      <c r="G494" s="38"/>
      <c r="H494" s="38"/>
      <c r="I494" s="38"/>
      <c r="J494" s="38"/>
      <c r="K494" s="38"/>
      <c r="L494" s="38"/>
      <c r="M494" s="38"/>
      <c r="N494" s="38"/>
      <c r="O494" s="38"/>
      <c r="P494" s="38"/>
      <c r="Q494" s="38"/>
      <c r="R494" s="38"/>
      <c r="S494" s="38"/>
      <c r="T494" s="38"/>
    </row>
    <row r="495" spans="1:20" ht="36" customHeight="1" x14ac:dyDescent="0.25">
      <c r="A495" s="38"/>
      <c r="B495" s="38"/>
      <c r="C495" s="38"/>
      <c r="D495" s="38"/>
      <c r="E495" s="38"/>
      <c r="F495" s="38"/>
      <c r="G495" s="38"/>
      <c r="H495" s="38"/>
      <c r="I495" s="38"/>
      <c r="J495" s="38"/>
      <c r="K495" s="38"/>
      <c r="L495" s="38"/>
      <c r="M495" s="38"/>
      <c r="N495" s="38"/>
      <c r="O495" s="38"/>
      <c r="P495" s="38"/>
      <c r="Q495" s="38"/>
      <c r="R495" s="38"/>
      <c r="S495" s="38"/>
      <c r="T495" s="38"/>
    </row>
    <row r="496" spans="1:20" ht="36" customHeight="1" x14ac:dyDescent="0.25">
      <c r="A496" s="38"/>
      <c r="B496" s="38"/>
      <c r="C496" s="38"/>
      <c r="D496" s="38"/>
      <c r="E496" s="38"/>
      <c r="F496" s="38"/>
      <c r="G496" s="38"/>
      <c r="H496" s="38"/>
      <c r="I496" s="38"/>
      <c r="J496" s="38"/>
      <c r="K496" s="38"/>
      <c r="L496" s="38"/>
      <c r="M496" s="38"/>
      <c r="N496" s="38"/>
      <c r="O496" s="38"/>
      <c r="P496" s="38"/>
      <c r="Q496" s="38"/>
      <c r="R496" s="38"/>
      <c r="S496" s="38"/>
      <c r="T496" s="38"/>
    </row>
    <row r="497" spans="1:20" ht="36" customHeight="1" x14ac:dyDescent="0.25">
      <c r="A497" s="38"/>
      <c r="B497" s="38"/>
      <c r="C497" s="38"/>
      <c r="D497" s="38"/>
      <c r="E497" s="38"/>
      <c r="F497" s="38"/>
      <c r="G497" s="38"/>
      <c r="H497" s="38"/>
      <c r="I497" s="38"/>
      <c r="J497" s="38"/>
      <c r="K497" s="38"/>
      <c r="L497" s="38"/>
      <c r="M497" s="38"/>
      <c r="N497" s="38"/>
      <c r="O497" s="38"/>
      <c r="P497" s="38"/>
      <c r="Q497" s="38"/>
      <c r="R497" s="38"/>
      <c r="S497" s="38"/>
      <c r="T497" s="38"/>
    </row>
    <row r="498" spans="1:20" ht="36" customHeight="1" x14ac:dyDescent="0.25">
      <c r="A498" s="38"/>
      <c r="B498" s="38"/>
      <c r="C498" s="38"/>
      <c r="D498" s="38"/>
      <c r="E498" s="38"/>
      <c r="F498" s="38"/>
      <c r="G498" s="38"/>
      <c r="H498" s="38"/>
      <c r="I498" s="38"/>
      <c r="J498" s="38"/>
      <c r="K498" s="38"/>
      <c r="L498" s="38"/>
      <c r="M498" s="38"/>
      <c r="N498" s="38"/>
      <c r="O498" s="38"/>
      <c r="P498" s="38"/>
      <c r="Q498" s="38"/>
      <c r="R498" s="38"/>
      <c r="S498" s="38"/>
      <c r="T498" s="38"/>
    </row>
    <row r="499" spans="1:20" ht="36" customHeight="1" x14ac:dyDescent="0.25">
      <c r="A499" s="38"/>
      <c r="B499" s="38"/>
      <c r="C499" s="38"/>
      <c r="D499" s="38"/>
      <c r="E499" s="38"/>
      <c r="F499" s="38"/>
      <c r="G499" s="38"/>
      <c r="H499" s="38"/>
      <c r="I499" s="38"/>
      <c r="J499" s="38"/>
      <c r="K499" s="38"/>
      <c r="L499" s="38"/>
      <c r="M499" s="38"/>
      <c r="N499" s="38"/>
      <c r="O499" s="38"/>
      <c r="P499" s="38"/>
      <c r="Q499" s="38"/>
      <c r="R499" s="38"/>
      <c r="S499" s="38"/>
      <c r="T499" s="38"/>
    </row>
    <row r="500" spans="1:20" ht="36" customHeight="1" x14ac:dyDescent="0.25">
      <c r="A500" s="38"/>
      <c r="B500" s="38"/>
      <c r="C500" s="38"/>
      <c r="D500" s="38"/>
      <c r="E500" s="38"/>
      <c r="F500" s="38"/>
      <c r="G500" s="38"/>
      <c r="H500" s="38"/>
      <c r="I500" s="38"/>
      <c r="J500" s="38"/>
      <c r="K500" s="38"/>
      <c r="L500" s="38"/>
      <c r="M500" s="38"/>
      <c r="N500" s="38"/>
      <c r="O500" s="38"/>
      <c r="P500" s="38"/>
      <c r="Q500" s="38"/>
      <c r="R500" s="38"/>
      <c r="S500" s="38"/>
      <c r="T500" s="38"/>
    </row>
    <row r="501" spans="1:20" ht="36" customHeight="1" x14ac:dyDescent="0.25">
      <c r="A501" s="38"/>
      <c r="B501" s="38"/>
      <c r="C501" s="38"/>
      <c r="D501" s="38"/>
      <c r="E501" s="38"/>
      <c r="F501" s="38"/>
      <c r="G501" s="38"/>
      <c r="H501" s="38"/>
      <c r="I501" s="38"/>
      <c r="J501" s="38"/>
      <c r="K501" s="38"/>
      <c r="L501" s="38"/>
      <c r="M501" s="38"/>
      <c r="N501" s="38"/>
      <c r="O501" s="38"/>
      <c r="P501" s="38"/>
      <c r="Q501" s="38"/>
      <c r="R501" s="38"/>
      <c r="S501" s="38"/>
      <c r="T501" s="38"/>
    </row>
    <row r="502" spans="1:20" ht="36" customHeight="1" x14ac:dyDescent="0.25">
      <c r="A502" s="38"/>
      <c r="B502" s="38"/>
      <c r="C502" s="38"/>
      <c r="D502" s="38"/>
      <c r="E502" s="38"/>
      <c r="F502" s="38"/>
      <c r="G502" s="38"/>
      <c r="H502" s="38"/>
      <c r="I502" s="38"/>
      <c r="J502" s="38"/>
      <c r="K502" s="38"/>
      <c r="L502" s="38"/>
      <c r="M502" s="38"/>
      <c r="N502" s="38"/>
      <c r="O502" s="38"/>
      <c r="P502" s="38"/>
      <c r="Q502" s="38"/>
      <c r="R502" s="38"/>
      <c r="S502" s="38"/>
      <c r="T502" s="38"/>
    </row>
    <row r="503" spans="1:20" ht="36" customHeight="1" x14ac:dyDescent="0.25">
      <c r="A503" s="38"/>
      <c r="B503" s="38"/>
      <c r="C503" s="38"/>
      <c r="D503" s="38"/>
      <c r="E503" s="38"/>
      <c r="F503" s="38"/>
      <c r="G503" s="38"/>
      <c r="H503" s="38"/>
      <c r="I503" s="38"/>
      <c r="J503" s="38"/>
      <c r="K503" s="38"/>
      <c r="L503" s="38"/>
      <c r="M503" s="38"/>
      <c r="N503" s="38"/>
      <c r="O503" s="38"/>
      <c r="P503" s="38"/>
      <c r="Q503" s="38"/>
      <c r="R503" s="38"/>
      <c r="S503" s="38"/>
      <c r="T503" s="38"/>
    </row>
    <row r="504" spans="1:20" ht="36" customHeight="1" x14ac:dyDescent="0.25">
      <c r="A504" s="38"/>
      <c r="B504" s="38"/>
      <c r="C504" s="38"/>
      <c r="D504" s="38"/>
      <c r="E504" s="38"/>
      <c r="F504" s="38"/>
      <c r="G504" s="38"/>
      <c r="H504" s="38"/>
      <c r="I504" s="38"/>
      <c r="J504" s="38"/>
      <c r="K504" s="38"/>
      <c r="L504" s="38"/>
      <c r="M504" s="38"/>
      <c r="N504" s="38"/>
      <c r="O504" s="38"/>
      <c r="P504" s="38"/>
      <c r="Q504" s="38"/>
      <c r="R504" s="38"/>
      <c r="S504" s="38"/>
      <c r="T504" s="38"/>
    </row>
    <row r="505" spans="1:20" ht="36" customHeight="1" x14ac:dyDescent="0.25">
      <c r="A505" s="38"/>
      <c r="B505" s="38"/>
      <c r="C505" s="38"/>
      <c r="D505" s="38"/>
      <c r="E505" s="38"/>
      <c r="F505" s="38"/>
      <c r="G505" s="38"/>
      <c r="H505" s="38"/>
      <c r="I505" s="38"/>
      <c r="J505" s="38"/>
      <c r="K505" s="38"/>
      <c r="L505" s="38"/>
      <c r="M505" s="38"/>
      <c r="N505" s="38"/>
      <c r="O505" s="38"/>
      <c r="P505" s="38"/>
      <c r="Q505" s="38"/>
      <c r="R505" s="38"/>
      <c r="S505" s="38"/>
      <c r="T505" s="38"/>
    </row>
    <row r="506" spans="1:20" ht="36" customHeight="1" x14ac:dyDescent="0.25">
      <c r="A506" s="38"/>
      <c r="B506" s="38"/>
      <c r="C506" s="38"/>
      <c r="D506" s="38"/>
      <c r="E506" s="38"/>
      <c r="F506" s="38"/>
      <c r="G506" s="38"/>
      <c r="H506" s="38"/>
      <c r="I506" s="38"/>
      <c r="J506" s="38"/>
      <c r="K506" s="38"/>
      <c r="L506" s="38"/>
      <c r="M506" s="38"/>
      <c r="N506" s="38"/>
      <c r="O506" s="38"/>
      <c r="P506" s="38"/>
      <c r="Q506" s="38"/>
      <c r="R506" s="38"/>
      <c r="S506" s="38"/>
      <c r="T506" s="38"/>
    </row>
    <row r="507" spans="1:20" ht="36" customHeight="1" x14ac:dyDescent="0.25">
      <c r="A507" s="38"/>
      <c r="B507" s="38"/>
      <c r="C507" s="38"/>
      <c r="D507" s="38"/>
      <c r="E507" s="38"/>
      <c r="F507" s="38"/>
      <c r="G507" s="38"/>
      <c r="H507" s="38"/>
      <c r="I507" s="38"/>
      <c r="J507" s="38"/>
      <c r="K507" s="38"/>
      <c r="L507" s="38"/>
      <c r="M507" s="38"/>
      <c r="N507" s="38"/>
      <c r="O507" s="38"/>
      <c r="P507" s="38"/>
      <c r="Q507" s="38"/>
      <c r="R507" s="38"/>
      <c r="S507" s="38"/>
      <c r="T507" s="38"/>
    </row>
    <row r="508" spans="1:20" ht="36" customHeight="1" x14ac:dyDescent="0.25">
      <c r="A508" s="38"/>
      <c r="B508" s="38"/>
      <c r="C508" s="38"/>
      <c r="D508" s="38"/>
      <c r="E508" s="38"/>
      <c r="F508" s="38"/>
      <c r="G508" s="38"/>
      <c r="H508" s="38"/>
      <c r="I508" s="38"/>
      <c r="J508" s="38"/>
      <c r="K508" s="38"/>
      <c r="L508" s="38"/>
      <c r="M508" s="38"/>
      <c r="N508" s="38"/>
      <c r="O508" s="38"/>
      <c r="P508" s="38"/>
      <c r="Q508" s="38"/>
      <c r="R508" s="38"/>
      <c r="S508" s="38"/>
      <c r="T508" s="38"/>
    </row>
    <row r="509" spans="1:20" ht="36" customHeight="1" x14ac:dyDescent="0.25">
      <c r="A509" s="38"/>
      <c r="B509" s="38"/>
      <c r="C509" s="38"/>
      <c r="D509" s="38"/>
      <c r="E509" s="38"/>
      <c r="F509" s="38"/>
      <c r="G509" s="38"/>
      <c r="H509" s="38"/>
      <c r="I509" s="38"/>
      <c r="J509" s="38"/>
      <c r="K509" s="38"/>
      <c r="L509" s="38"/>
      <c r="M509" s="38"/>
      <c r="N509" s="38"/>
      <c r="O509" s="38"/>
      <c r="P509" s="38"/>
      <c r="Q509" s="38"/>
      <c r="R509" s="38"/>
      <c r="S509" s="38"/>
      <c r="T509" s="38"/>
    </row>
    <row r="510" spans="1:20" ht="36" customHeight="1" x14ac:dyDescent="0.25">
      <c r="A510" s="38"/>
      <c r="B510" s="38"/>
      <c r="C510" s="38"/>
      <c r="D510" s="38"/>
      <c r="E510" s="38"/>
      <c r="F510" s="38"/>
      <c r="G510" s="38"/>
      <c r="H510" s="38"/>
      <c r="I510" s="38"/>
      <c r="J510" s="38"/>
      <c r="K510" s="38"/>
      <c r="L510" s="38"/>
      <c r="M510" s="38"/>
      <c r="N510" s="38"/>
      <c r="O510" s="38"/>
      <c r="P510" s="38"/>
      <c r="Q510" s="38"/>
      <c r="R510" s="38"/>
      <c r="S510" s="38"/>
      <c r="T510" s="38"/>
    </row>
    <row r="511" spans="1:20" ht="36" customHeight="1" x14ac:dyDescent="0.25">
      <c r="A511" s="38"/>
      <c r="B511" s="38"/>
      <c r="C511" s="38"/>
      <c r="D511" s="38"/>
      <c r="E511" s="38"/>
      <c r="F511" s="38"/>
      <c r="G511" s="38"/>
      <c r="H511" s="38"/>
      <c r="I511" s="38"/>
      <c r="J511" s="38"/>
      <c r="K511" s="38"/>
      <c r="L511" s="38"/>
      <c r="M511" s="38"/>
      <c r="N511" s="38"/>
      <c r="O511" s="38"/>
      <c r="P511" s="38"/>
      <c r="Q511" s="38"/>
      <c r="R511" s="38"/>
      <c r="S511" s="38"/>
      <c r="T511" s="38"/>
    </row>
    <row r="512" spans="1:20" ht="36" customHeight="1" x14ac:dyDescent="0.25">
      <c r="A512" s="38"/>
      <c r="B512" s="38"/>
      <c r="C512" s="38"/>
      <c r="D512" s="38"/>
      <c r="E512" s="38"/>
      <c r="F512" s="38"/>
      <c r="G512" s="38"/>
      <c r="H512" s="38"/>
      <c r="I512" s="38"/>
      <c r="J512" s="38"/>
      <c r="K512" s="38"/>
      <c r="L512" s="38"/>
      <c r="M512" s="38"/>
      <c r="N512" s="38"/>
      <c r="O512" s="38"/>
      <c r="P512" s="38"/>
      <c r="Q512" s="38"/>
      <c r="R512" s="38"/>
      <c r="S512" s="38"/>
      <c r="T512" s="38"/>
    </row>
    <row r="513" spans="1:20" ht="36" customHeight="1" x14ac:dyDescent="0.25">
      <c r="A513" s="38"/>
      <c r="B513" s="38"/>
      <c r="C513" s="38"/>
      <c r="D513" s="38"/>
      <c r="E513" s="38"/>
      <c r="F513" s="38"/>
      <c r="G513" s="38"/>
      <c r="H513" s="38"/>
      <c r="I513" s="38"/>
      <c r="J513" s="38"/>
      <c r="K513" s="38"/>
      <c r="L513" s="38"/>
      <c r="M513" s="38"/>
      <c r="N513" s="38"/>
      <c r="O513" s="38"/>
      <c r="P513" s="38"/>
      <c r="Q513" s="38"/>
      <c r="R513" s="38"/>
      <c r="S513" s="38"/>
      <c r="T513" s="38"/>
    </row>
    <row r="514" spans="1:20" ht="36" customHeight="1" x14ac:dyDescent="0.25">
      <c r="A514" s="38"/>
      <c r="B514" s="38"/>
      <c r="C514" s="38"/>
      <c r="D514" s="38"/>
      <c r="E514" s="38"/>
      <c r="F514" s="38"/>
      <c r="G514" s="38"/>
      <c r="H514" s="38"/>
      <c r="I514" s="38"/>
      <c r="J514" s="38"/>
      <c r="K514" s="38"/>
      <c r="L514" s="38"/>
      <c r="M514" s="38"/>
      <c r="N514" s="38"/>
      <c r="O514" s="38"/>
      <c r="P514" s="38"/>
      <c r="Q514" s="38"/>
      <c r="R514" s="38"/>
      <c r="S514" s="38"/>
      <c r="T514" s="38"/>
    </row>
    <row r="515" spans="1:20" ht="36" customHeight="1" x14ac:dyDescent="0.25">
      <c r="A515" s="38"/>
      <c r="B515" s="38"/>
      <c r="C515" s="38"/>
      <c r="D515" s="38"/>
      <c r="E515" s="38"/>
      <c r="F515" s="38"/>
      <c r="G515" s="38"/>
      <c r="H515" s="38"/>
      <c r="I515" s="38"/>
      <c r="J515" s="38"/>
      <c r="K515" s="38"/>
      <c r="L515" s="38"/>
      <c r="M515" s="38"/>
      <c r="N515" s="38"/>
      <c r="O515" s="38"/>
      <c r="P515" s="38"/>
      <c r="Q515" s="38"/>
      <c r="R515" s="38"/>
      <c r="S515" s="38"/>
      <c r="T515" s="38"/>
    </row>
    <row r="516" spans="1:20" ht="36" customHeight="1" x14ac:dyDescent="0.25">
      <c r="A516" s="38"/>
      <c r="B516" s="38"/>
      <c r="C516" s="38"/>
      <c r="D516" s="38"/>
      <c r="E516" s="38"/>
      <c r="F516" s="38"/>
      <c r="G516" s="38"/>
      <c r="H516" s="38"/>
      <c r="I516" s="38"/>
      <c r="J516" s="38"/>
      <c r="K516" s="38"/>
      <c r="L516" s="38"/>
      <c r="M516" s="38"/>
      <c r="N516" s="38"/>
      <c r="O516" s="38"/>
      <c r="P516" s="38"/>
      <c r="Q516" s="38"/>
      <c r="R516" s="38"/>
      <c r="S516" s="38"/>
      <c r="T516" s="38"/>
    </row>
    <row r="517" spans="1:20" ht="36" customHeight="1" x14ac:dyDescent="0.25">
      <c r="A517" s="38"/>
      <c r="B517" s="38"/>
      <c r="C517" s="38"/>
      <c r="D517" s="38"/>
      <c r="E517" s="38"/>
      <c r="F517" s="38"/>
      <c r="G517" s="38"/>
      <c r="H517" s="38"/>
      <c r="I517" s="38"/>
      <c r="J517" s="38"/>
      <c r="K517" s="38"/>
      <c r="L517" s="38"/>
      <c r="M517" s="38"/>
      <c r="N517" s="38"/>
      <c r="O517" s="38"/>
      <c r="P517" s="38"/>
      <c r="Q517" s="38"/>
      <c r="R517" s="38"/>
      <c r="S517" s="38"/>
      <c r="T517" s="38"/>
    </row>
    <row r="518" spans="1:20" ht="36" customHeight="1" x14ac:dyDescent="0.25">
      <c r="A518" s="38"/>
      <c r="B518" s="38"/>
      <c r="C518" s="38"/>
      <c r="D518" s="38"/>
      <c r="E518" s="38"/>
      <c r="F518" s="38"/>
      <c r="G518" s="38"/>
      <c r="H518" s="38"/>
      <c r="I518" s="38"/>
      <c r="J518" s="38"/>
      <c r="K518" s="38"/>
      <c r="L518" s="38"/>
      <c r="M518" s="38"/>
      <c r="N518" s="38"/>
      <c r="O518" s="38"/>
      <c r="P518" s="38"/>
      <c r="Q518" s="38"/>
      <c r="R518" s="38"/>
      <c r="S518" s="38"/>
      <c r="T518" s="38"/>
    </row>
    <row r="519" spans="1:20" ht="36" customHeight="1" x14ac:dyDescent="0.25">
      <c r="A519" s="38"/>
      <c r="B519" s="38"/>
      <c r="C519" s="38"/>
      <c r="D519" s="38"/>
      <c r="E519" s="38"/>
      <c r="F519" s="38"/>
      <c r="G519" s="38"/>
      <c r="H519" s="38"/>
      <c r="I519" s="38"/>
      <c r="J519" s="38"/>
      <c r="K519" s="38"/>
      <c r="L519" s="38"/>
      <c r="M519" s="38"/>
      <c r="N519" s="38"/>
      <c r="O519" s="38"/>
      <c r="P519" s="38"/>
      <c r="Q519" s="38"/>
      <c r="R519" s="38"/>
      <c r="S519" s="38"/>
      <c r="T519" s="38"/>
    </row>
    <row r="520" spans="1:20" ht="36" customHeight="1" x14ac:dyDescent="0.25">
      <c r="A520" s="38"/>
      <c r="B520" s="38"/>
      <c r="C520" s="38"/>
      <c r="D520" s="38"/>
      <c r="E520" s="38"/>
      <c r="F520" s="38"/>
      <c r="G520" s="38"/>
      <c r="H520" s="38"/>
      <c r="I520" s="38"/>
      <c r="J520" s="38"/>
      <c r="K520" s="38"/>
      <c r="L520" s="38"/>
      <c r="M520" s="38"/>
      <c r="N520" s="38"/>
      <c r="O520" s="38"/>
      <c r="P520" s="38"/>
      <c r="Q520" s="38"/>
      <c r="R520" s="38"/>
      <c r="S520" s="38"/>
      <c r="T520" s="38"/>
    </row>
    <row r="521" spans="1:20" ht="36" customHeight="1" x14ac:dyDescent="0.25">
      <c r="A521" s="38"/>
      <c r="B521" s="38"/>
      <c r="C521" s="38"/>
      <c r="D521" s="38"/>
      <c r="E521" s="38"/>
      <c r="F521" s="38"/>
      <c r="G521" s="38"/>
      <c r="H521" s="38"/>
      <c r="I521" s="38"/>
      <c r="J521" s="38"/>
      <c r="K521" s="38"/>
      <c r="L521" s="38"/>
      <c r="M521" s="38"/>
      <c r="N521" s="38"/>
      <c r="O521" s="38"/>
      <c r="P521" s="38"/>
      <c r="Q521" s="38"/>
      <c r="R521" s="38"/>
      <c r="S521" s="38"/>
      <c r="T521" s="38"/>
    </row>
    <row r="522" spans="1:20" ht="36" customHeight="1" x14ac:dyDescent="0.25">
      <c r="A522" s="38"/>
      <c r="B522" s="38"/>
      <c r="C522" s="38"/>
      <c r="D522" s="38"/>
      <c r="E522" s="38"/>
      <c r="F522" s="38"/>
      <c r="G522" s="38"/>
      <c r="H522" s="38"/>
      <c r="I522" s="38"/>
      <c r="J522" s="38"/>
      <c r="K522" s="38"/>
      <c r="L522" s="38"/>
      <c r="M522" s="38"/>
      <c r="N522" s="38"/>
      <c r="O522" s="38"/>
      <c r="P522" s="38"/>
      <c r="Q522" s="38"/>
      <c r="R522" s="38"/>
      <c r="S522" s="38"/>
      <c r="T522" s="38"/>
    </row>
    <row r="523" spans="1:20" ht="36" customHeight="1" x14ac:dyDescent="0.25">
      <c r="A523" s="38"/>
      <c r="B523" s="38"/>
      <c r="C523" s="38"/>
      <c r="D523" s="38"/>
      <c r="E523" s="38"/>
      <c r="F523" s="38"/>
      <c r="G523" s="38"/>
      <c r="H523" s="38"/>
      <c r="I523" s="38"/>
      <c r="J523" s="38"/>
      <c r="K523" s="38"/>
      <c r="L523" s="38"/>
      <c r="M523" s="38"/>
      <c r="N523" s="38"/>
      <c r="O523" s="38"/>
      <c r="P523" s="38"/>
      <c r="Q523" s="38"/>
      <c r="R523" s="38"/>
      <c r="S523" s="38"/>
      <c r="T523" s="38"/>
    </row>
    <row r="524" spans="1:20" ht="36" customHeight="1" x14ac:dyDescent="0.25">
      <c r="A524" s="38"/>
      <c r="B524" s="38"/>
      <c r="C524" s="38"/>
      <c r="D524" s="38"/>
      <c r="E524" s="38"/>
      <c r="F524" s="38"/>
      <c r="G524" s="38"/>
      <c r="H524" s="38"/>
      <c r="I524" s="38"/>
      <c r="J524" s="38"/>
      <c r="K524" s="38"/>
      <c r="L524" s="38"/>
      <c r="M524" s="38"/>
      <c r="N524" s="38"/>
      <c r="O524" s="38"/>
      <c r="P524" s="38"/>
      <c r="Q524" s="38"/>
      <c r="R524" s="38"/>
      <c r="S524" s="38"/>
      <c r="T524" s="38"/>
    </row>
    <row r="525" spans="1:20" ht="36" customHeight="1" x14ac:dyDescent="0.25">
      <c r="A525" s="38"/>
      <c r="B525" s="38"/>
      <c r="C525" s="38"/>
      <c r="D525" s="38"/>
      <c r="E525" s="38"/>
      <c r="F525" s="38"/>
      <c r="G525" s="38"/>
      <c r="H525" s="38"/>
      <c r="I525" s="38"/>
      <c r="J525" s="38"/>
      <c r="K525" s="38"/>
      <c r="L525" s="38"/>
      <c r="M525" s="38"/>
      <c r="N525" s="38"/>
      <c r="O525" s="38"/>
      <c r="P525" s="38"/>
      <c r="Q525" s="38"/>
      <c r="R525" s="38"/>
      <c r="S525" s="38"/>
      <c r="T525" s="38"/>
    </row>
    <row r="526" spans="1:20" ht="36" customHeight="1" x14ac:dyDescent="0.25">
      <c r="A526" s="38"/>
      <c r="B526" s="38"/>
      <c r="C526" s="38"/>
      <c r="D526" s="38"/>
      <c r="E526" s="38"/>
      <c r="F526" s="38"/>
      <c r="G526" s="38"/>
      <c r="H526" s="38"/>
      <c r="I526" s="38"/>
      <c r="J526" s="38"/>
      <c r="K526" s="38"/>
      <c r="L526" s="38"/>
      <c r="M526" s="38"/>
      <c r="N526" s="38"/>
      <c r="O526" s="38"/>
      <c r="P526" s="38"/>
      <c r="Q526" s="38"/>
      <c r="R526" s="38"/>
      <c r="S526" s="38"/>
      <c r="T526" s="38"/>
    </row>
    <row r="527" spans="1:20" ht="36" customHeight="1" x14ac:dyDescent="0.25">
      <c r="A527" s="38"/>
      <c r="B527" s="38"/>
      <c r="C527" s="38"/>
      <c r="D527" s="38"/>
      <c r="E527" s="38"/>
      <c r="F527" s="38"/>
      <c r="G527" s="38"/>
      <c r="H527" s="38"/>
      <c r="I527" s="38"/>
      <c r="J527" s="38"/>
      <c r="K527" s="38"/>
      <c r="L527" s="38"/>
      <c r="M527" s="38"/>
      <c r="N527" s="38"/>
      <c r="O527" s="38"/>
      <c r="P527" s="38"/>
      <c r="Q527" s="38"/>
      <c r="R527" s="38"/>
      <c r="S527" s="38"/>
      <c r="T527" s="38"/>
    </row>
    <row r="528" spans="1:20" ht="36" customHeight="1" x14ac:dyDescent="0.25">
      <c r="A528" s="38"/>
      <c r="B528" s="38"/>
      <c r="C528" s="38"/>
      <c r="D528" s="38"/>
      <c r="E528" s="38"/>
      <c r="F528" s="38"/>
      <c r="G528" s="38"/>
      <c r="H528" s="38"/>
      <c r="I528" s="38"/>
      <c r="J528" s="38"/>
      <c r="K528" s="38"/>
      <c r="L528" s="38"/>
      <c r="M528" s="38"/>
      <c r="N528" s="38"/>
      <c r="O528" s="38"/>
      <c r="P528" s="38"/>
      <c r="Q528" s="38"/>
      <c r="R528" s="38"/>
      <c r="S528" s="38"/>
      <c r="T528" s="38"/>
    </row>
    <row r="529" spans="1:20" ht="36" customHeight="1" x14ac:dyDescent="0.25">
      <c r="A529" s="38"/>
      <c r="B529" s="38"/>
      <c r="C529" s="38"/>
      <c r="D529" s="38"/>
      <c r="E529" s="38"/>
      <c r="F529" s="38"/>
      <c r="G529" s="38"/>
      <c r="H529" s="38"/>
      <c r="I529" s="38"/>
      <c r="J529" s="38"/>
      <c r="K529" s="38"/>
      <c r="L529" s="38"/>
      <c r="M529" s="38"/>
      <c r="N529" s="38"/>
      <c r="O529" s="38"/>
      <c r="P529" s="38"/>
      <c r="Q529" s="38"/>
      <c r="R529" s="38"/>
      <c r="S529" s="38"/>
      <c r="T529" s="38"/>
    </row>
    <row r="530" spans="1:20" ht="36" customHeight="1" x14ac:dyDescent="0.25">
      <c r="A530" s="38"/>
      <c r="B530" s="38"/>
      <c r="C530" s="38"/>
      <c r="D530" s="38"/>
      <c r="E530" s="38"/>
      <c r="F530" s="38"/>
      <c r="G530" s="38"/>
      <c r="H530" s="38"/>
      <c r="I530" s="38"/>
      <c r="J530" s="38"/>
      <c r="K530" s="38"/>
      <c r="L530" s="38"/>
      <c r="M530" s="38"/>
      <c r="N530" s="38"/>
      <c r="O530" s="38"/>
      <c r="P530" s="38"/>
      <c r="Q530" s="38"/>
      <c r="R530" s="38"/>
      <c r="S530" s="38"/>
      <c r="T530" s="38"/>
    </row>
    <row r="531" spans="1:20" ht="36" customHeight="1" x14ac:dyDescent="0.25">
      <c r="A531" s="38"/>
      <c r="B531" s="38"/>
      <c r="C531" s="38"/>
      <c r="D531" s="38"/>
      <c r="E531" s="38"/>
      <c r="F531" s="38"/>
      <c r="G531" s="38"/>
      <c r="H531" s="38"/>
      <c r="I531" s="38"/>
      <c r="J531" s="38"/>
      <c r="K531" s="38"/>
      <c r="L531" s="38"/>
      <c r="M531" s="38"/>
      <c r="N531" s="38"/>
      <c r="O531" s="38"/>
      <c r="P531" s="38"/>
      <c r="Q531" s="38"/>
      <c r="R531" s="38"/>
      <c r="S531" s="38"/>
      <c r="T531" s="38"/>
    </row>
    <row r="532" spans="1:20" ht="36" customHeight="1" x14ac:dyDescent="0.25">
      <c r="A532" s="38"/>
      <c r="B532" s="38"/>
      <c r="C532" s="38"/>
      <c r="D532" s="38"/>
      <c r="E532" s="38"/>
      <c r="F532" s="38"/>
      <c r="G532" s="38"/>
      <c r="H532" s="38"/>
      <c r="I532" s="38"/>
      <c r="J532" s="38"/>
      <c r="K532" s="38"/>
      <c r="L532" s="38"/>
      <c r="M532" s="38"/>
      <c r="N532" s="38"/>
      <c r="O532" s="38"/>
      <c r="P532" s="38"/>
      <c r="Q532" s="38"/>
      <c r="R532" s="38"/>
      <c r="S532" s="38"/>
      <c r="T532" s="38"/>
    </row>
    <row r="533" spans="1:20" ht="36" customHeight="1" x14ac:dyDescent="0.25">
      <c r="A533" s="38"/>
      <c r="B533" s="38"/>
      <c r="C533" s="38"/>
      <c r="D533" s="38"/>
      <c r="E533" s="38"/>
      <c r="F533" s="38"/>
      <c r="G533" s="38"/>
      <c r="H533" s="38"/>
      <c r="I533" s="38"/>
      <c r="J533" s="38"/>
      <c r="K533" s="38"/>
      <c r="L533" s="38"/>
      <c r="M533" s="38"/>
      <c r="N533" s="38"/>
      <c r="O533" s="38"/>
      <c r="P533" s="38"/>
      <c r="Q533" s="38"/>
      <c r="R533" s="38"/>
      <c r="S533" s="38"/>
      <c r="T533" s="38"/>
    </row>
    <row r="534" spans="1:20" ht="36" customHeight="1" x14ac:dyDescent="0.25">
      <c r="A534" s="38"/>
      <c r="B534" s="38"/>
      <c r="C534" s="38"/>
      <c r="D534" s="38"/>
      <c r="E534" s="38"/>
      <c r="F534" s="38"/>
      <c r="G534" s="38"/>
      <c r="H534" s="38"/>
      <c r="I534" s="38"/>
      <c r="J534" s="38"/>
      <c r="K534" s="38"/>
      <c r="L534" s="38"/>
      <c r="M534" s="38"/>
      <c r="N534" s="38"/>
      <c r="O534" s="38"/>
      <c r="P534" s="38"/>
      <c r="Q534" s="38"/>
      <c r="R534" s="38"/>
      <c r="S534" s="38"/>
      <c r="T534" s="38"/>
    </row>
    <row r="535" spans="1:20" ht="36" customHeight="1" x14ac:dyDescent="0.25">
      <c r="A535" s="38"/>
      <c r="B535" s="38"/>
      <c r="C535" s="38"/>
      <c r="D535" s="38"/>
      <c r="E535" s="38"/>
      <c r="F535" s="38"/>
      <c r="G535" s="38"/>
      <c r="H535" s="38"/>
      <c r="I535" s="38"/>
      <c r="J535" s="38"/>
      <c r="K535" s="38"/>
      <c r="L535" s="38"/>
      <c r="M535" s="38"/>
      <c r="N535" s="38"/>
      <c r="O535" s="38"/>
      <c r="P535" s="38"/>
      <c r="Q535" s="38"/>
      <c r="R535" s="38"/>
      <c r="S535" s="38"/>
      <c r="T535" s="38"/>
    </row>
    <row r="536" spans="1:20" ht="36" customHeight="1" x14ac:dyDescent="0.25">
      <c r="A536" s="38"/>
      <c r="B536" s="38"/>
      <c r="C536" s="38"/>
      <c r="D536" s="38"/>
      <c r="E536" s="38"/>
      <c r="F536" s="38"/>
      <c r="G536" s="38"/>
      <c r="H536" s="38"/>
      <c r="I536" s="38"/>
      <c r="J536" s="38"/>
      <c r="K536" s="38"/>
      <c r="L536" s="38"/>
      <c r="M536" s="38"/>
      <c r="N536" s="38"/>
      <c r="O536" s="38"/>
      <c r="P536" s="38"/>
      <c r="Q536" s="38"/>
      <c r="R536" s="38"/>
      <c r="S536" s="38"/>
      <c r="T536" s="38"/>
    </row>
    <row r="537" spans="1:20" ht="36" customHeight="1" x14ac:dyDescent="0.25">
      <c r="A537" s="38"/>
      <c r="B537" s="38"/>
      <c r="C537" s="38"/>
      <c r="D537" s="38"/>
      <c r="E537" s="38"/>
      <c r="F537" s="38"/>
      <c r="G537" s="38"/>
      <c r="H537" s="38"/>
      <c r="I537" s="38"/>
      <c r="J537" s="38"/>
      <c r="K537" s="38"/>
      <c r="L537" s="38"/>
      <c r="M537" s="38"/>
      <c r="N537" s="38"/>
      <c r="O537" s="38"/>
      <c r="P537" s="38"/>
      <c r="Q537" s="38"/>
      <c r="R537" s="38"/>
      <c r="S537" s="38"/>
      <c r="T537" s="38"/>
    </row>
    <row r="538" spans="1:20" ht="36" customHeight="1" x14ac:dyDescent="0.25">
      <c r="A538" s="38"/>
      <c r="B538" s="38"/>
      <c r="C538" s="38"/>
      <c r="D538" s="38"/>
      <c r="E538" s="38"/>
      <c r="F538" s="38"/>
      <c r="G538" s="38"/>
      <c r="H538" s="38"/>
      <c r="I538" s="38"/>
      <c r="J538" s="38"/>
      <c r="K538" s="38"/>
      <c r="L538" s="38"/>
      <c r="M538" s="38"/>
      <c r="N538" s="38"/>
      <c r="O538" s="38"/>
      <c r="P538" s="38"/>
      <c r="Q538" s="38"/>
      <c r="R538" s="38"/>
      <c r="S538" s="38"/>
      <c r="T538" s="38"/>
    </row>
    <row r="539" spans="1:20" ht="36" customHeight="1" x14ac:dyDescent="0.25">
      <c r="A539" s="38"/>
      <c r="B539" s="38"/>
      <c r="C539" s="38"/>
      <c r="D539" s="38"/>
      <c r="E539" s="38"/>
      <c r="F539" s="38"/>
      <c r="G539" s="38"/>
      <c r="H539" s="38"/>
      <c r="I539" s="38"/>
      <c r="J539" s="38"/>
      <c r="K539" s="38"/>
      <c r="L539" s="38"/>
      <c r="M539" s="38"/>
      <c r="N539" s="38"/>
      <c r="O539" s="38"/>
      <c r="P539" s="38"/>
      <c r="Q539" s="38"/>
      <c r="R539" s="38"/>
      <c r="S539" s="38"/>
      <c r="T539" s="38"/>
    </row>
    <row r="540" spans="1:20" ht="36" customHeight="1" x14ac:dyDescent="0.25">
      <c r="A540" s="38"/>
      <c r="B540" s="38"/>
      <c r="C540" s="38"/>
      <c r="D540" s="38"/>
      <c r="E540" s="38"/>
      <c r="F540" s="38"/>
      <c r="G540" s="38"/>
      <c r="H540" s="38"/>
      <c r="I540" s="38"/>
      <c r="J540" s="38"/>
      <c r="K540" s="38"/>
      <c r="L540" s="38"/>
      <c r="M540" s="38"/>
      <c r="N540" s="38"/>
      <c r="O540" s="38"/>
      <c r="P540" s="38"/>
      <c r="Q540" s="38"/>
      <c r="R540" s="38"/>
      <c r="S540" s="38"/>
      <c r="T540" s="38"/>
    </row>
    <row r="541" spans="1:20" ht="36" customHeight="1" x14ac:dyDescent="0.25">
      <c r="A541" s="38"/>
      <c r="B541" s="38"/>
      <c r="C541" s="38"/>
      <c r="D541" s="38"/>
      <c r="E541" s="38"/>
      <c r="F541" s="38"/>
      <c r="G541" s="38"/>
      <c r="H541" s="38"/>
      <c r="I541" s="38"/>
      <c r="J541" s="38"/>
      <c r="K541" s="38"/>
      <c r="L541" s="38"/>
      <c r="M541" s="38"/>
      <c r="N541" s="38"/>
      <c r="O541" s="38"/>
      <c r="P541" s="38"/>
      <c r="Q541" s="38"/>
      <c r="R541" s="38"/>
      <c r="S541" s="38"/>
      <c r="T541" s="38"/>
    </row>
    <row r="542" spans="1:20" ht="36" customHeight="1" x14ac:dyDescent="0.25">
      <c r="A542" s="38"/>
      <c r="B542" s="38"/>
      <c r="C542" s="38"/>
      <c r="D542" s="38"/>
      <c r="E542" s="38"/>
      <c r="F542" s="38"/>
      <c r="G542" s="38"/>
      <c r="H542" s="38"/>
      <c r="I542" s="38"/>
      <c r="J542" s="38"/>
      <c r="K542" s="38"/>
      <c r="L542" s="38"/>
      <c r="M542" s="38"/>
      <c r="N542" s="38"/>
      <c r="O542" s="38"/>
      <c r="P542" s="38"/>
      <c r="Q542" s="38"/>
      <c r="R542" s="38"/>
      <c r="S542" s="38"/>
      <c r="T542" s="38"/>
    </row>
    <row r="543" spans="1:20" ht="36" customHeight="1" x14ac:dyDescent="0.25">
      <c r="A543" s="38"/>
      <c r="B543" s="38"/>
      <c r="C543" s="38"/>
      <c r="D543" s="38"/>
      <c r="E543" s="38"/>
      <c r="F543" s="38"/>
      <c r="G543" s="38"/>
      <c r="H543" s="38"/>
      <c r="I543" s="38"/>
      <c r="J543" s="38"/>
      <c r="K543" s="38"/>
      <c r="L543" s="38"/>
      <c r="M543" s="38"/>
      <c r="N543" s="38"/>
      <c r="O543" s="38"/>
      <c r="P543" s="38"/>
      <c r="Q543" s="38"/>
      <c r="R543" s="38"/>
      <c r="S543" s="38"/>
      <c r="T543" s="38"/>
    </row>
    <row r="544" spans="1:20" ht="36" customHeight="1" x14ac:dyDescent="0.25">
      <c r="A544" s="38"/>
      <c r="B544" s="38"/>
      <c r="C544" s="38"/>
      <c r="D544" s="38"/>
      <c r="E544" s="38"/>
      <c r="F544" s="38"/>
      <c r="G544" s="38"/>
      <c r="H544" s="38"/>
      <c r="I544" s="38"/>
      <c r="J544" s="38"/>
      <c r="K544" s="38"/>
      <c r="L544" s="38"/>
      <c r="M544" s="38"/>
      <c r="N544" s="38"/>
      <c r="O544" s="38"/>
      <c r="P544" s="38"/>
      <c r="Q544" s="38"/>
      <c r="R544" s="38"/>
      <c r="S544" s="38"/>
      <c r="T544" s="38"/>
    </row>
    <row r="545" spans="1:20" ht="36" customHeight="1" x14ac:dyDescent="0.25">
      <c r="A545" s="38"/>
      <c r="B545" s="38"/>
      <c r="C545" s="38"/>
      <c r="D545" s="38"/>
      <c r="E545" s="38"/>
      <c r="F545" s="38"/>
      <c r="G545" s="38"/>
      <c r="H545" s="38"/>
      <c r="I545" s="38"/>
      <c r="J545" s="38"/>
      <c r="K545" s="38"/>
      <c r="L545" s="38"/>
      <c r="M545" s="38"/>
      <c r="N545" s="38"/>
      <c r="O545" s="38"/>
      <c r="P545" s="38"/>
      <c r="Q545" s="38"/>
      <c r="R545" s="38"/>
      <c r="S545" s="38"/>
      <c r="T545" s="38"/>
    </row>
    <row r="546" spans="1:20" ht="36" customHeight="1" x14ac:dyDescent="0.25">
      <c r="A546" s="38"/>
      <c r="B546" s="38"/>
      <c r="C546" s="38"/>
      <c r="D546" s="38"/>
      <c r="E546" s="38"/>
      <c r="F546" s="38"/>
      <c r="G546" s="38"/>
      <c r="H546" s="38"/>
      <c r="I546" s="38"/>
      <c r="J546" s="38"/>
      <c r="K546" s="38"/>
      <c r="L546" s="38"/>
      <c r="M546" s="38"/>
      <c r="N546" s="38"/>
      <c r="O546" s="38"/>
      <c r="P546" s="38"/>
      <c r="Q546" s="38"/>
      <c r="R546" s="38"/>
      <c r="S546" s="38"/>
      <c r="T546" s="38"/>
    </row>
    <row r="547" spans="1:20" ht="36" customHeight="1" x14ac:dyDescent="0.25">
      <c r="A547" s="38"/>
      <c r="B547" s="38"/>
      <c r="C547" s="38"/>
      <c r="D547" s="38"/>
      <c r="E547" s="38"/>
      <c r="F547" s="38"/>
      <c r="G547" s="38"/>
      <c r="H547" s="38"/>
      <c r="I547" s="38"/>
      <c r="J547" s="38"/>
      <c r="K547" s="38"/>
      <c r="L547" s="38"/>
      <c r="M547" s="38"/>
      <c r="N547" s="38"/>
      <c r="O547" s="38"/>
      <c r="P547" s="38"/>
      <c r="Q547" s="38"/>
      <c r="R547" s="38"/>
      <c r="S547" s="38"/>
      <c r="T547" s="38"/>
    </row>
    <row r="548" spans="1:20" ht="36" customHeight="1" x14ac:dyDescent="0.25">
      <c r="A548" s="38"/>
      <c r="B548" s="38"/>
      <c r="C548" s="38"/>
      <c r="D548" s="38"/>
      <c r="E548" s="38"/>
      <c r="F548" s="38"/>
      <c r="G548" s="38"/>
      <c r="H548" s="38"/>
      <c r="I548" s="38"/>
      <c r="J548" s="38"/>
      <c r="K548" s="38"/>
      <c r="L548" s="38"/>
      <c r="M548" s="38"/>
      <c r="N548" s="38"/>
      <c r="O548" s="38"/>
      <c r="P548" s="38"/>
      <c r="Q548" s="38"/>
      <c r="R548" s="38"/>
      <c r="S548" s="38"/>
      <c r="T548" s="38"/>
    </row>
    <row r="549" spans="1:20" ht="36" customHeight="1" x14ac:dyDescent="0.25">
      <c r="A549" s="38"/>
      <c r="B549" s="38"/>
      <c r="C549" s="38"/>
      <c r="D549" s="38"/>
      <c r="E549" s="38"/>
      <c r="F549" s="38"/>
      <c r="G549" s="38"/>
      <c r="H549" s="38"/>
      <c r="I549" s="38"/>
      <c r="J549" s="38"/>
      <c r="K549" s="38"/>
      <c r="L549" s="38"/>
      <c r="M549" s="38"/>
      <c r="N549" s="38"/>
      <c r="O549" s="38"/>
      <c r="P549" s="38"/>
      <c r="Q549" s="38"/>
      <c r="R549" s="38"/>
      <c r="S549" s="38"/>
      <c r="T549" s="38"/>
    </row>
    <row r="550" spans="1:20" ht="36" customHeight="1" x14ac:dyDescent="0.25">
      <c r="A550" s="38"/>
      <c r="B550" s="38"/>
      <c r="C550" s="38"/>
      <c r="D550" s="38"/>
      <c r="E550" s="38"/>
      <c r="F550" s="38"/>
      <c r="G550" s="38"/>
      <c r="H550" s="38"/>
      <c r="I550" s="38"/>
      <c r="J550" s="38"/>
      <c r="K550" s="38"/>
      <c r="L550" s="38"/>
      <c r="M550" s="38"/>
      <c r="N550" s="38"/>
      <c r="O550" s="38"/>
      <c r="P550" s="38"/>
      <c r="Q550" s="38"/>
      <c r="R550" s="38"/>
      <c r="S550" s="38"/>
      <c r="T550" s="38"/>
    </row>
    <row r="551" spans="1:20" ht="36" customHeight="1" x14ac:dyDescent="0.25">
      <c r="A551" s="38"/>
      <c r="B551" s="38"/>
      <c r="C551" s="38"/>
      <c r="D551" s="38"/>
      <c r="E551" s="38"/>
      <c r="F551" s="38"/>
      <c r="G551" s="38"/>
      <c r="H551" s="38"/>
      <c r="I551" s="38"/>
      <c r="J551" s="38"/>
      <c r="K551" s="38"/>
      <c r="L551" s="38"/>
      <c r="M551" s="38"/>
      <c r="N551" s="38"/>
      <c r="O551" s="38"/>
      <c r="P551" s="38"/>
      <c r="Q551" s="38"/>
      <c r="R551" s="38"/>
      <c r="S551" s="38"/>
      <c r="T551" s="38"/>
    </row>
    <row r="552" spans="1:20" ht="36" customHeight="1" x14ac:dyDescent="0.25">
      <c r="A552" s="38"/>
      <c r="B552" s="38"/>
      <c r="C552" s="38"/>
      <c r="D552" s="38"/>
      <c r="E552" s="38"/>
      <c r="F552" s="38"/>
      <c r="G552" s="38"/>
      <c r="H552" s="38"/>
      <c r="I552" s="38"/>
      <c r="J552" s="38"/>
      <c r="K552" s="38"/>
      <c r="L552" s="38"/>
      <c r="M552" s="38"/>
      <c r="N552" s="38"/>
      <c r="O552" s="38"/>
      <c r="P552" s="38"/>
      <c r="Q552" s="38"/>
      <c r="R552" s="38"/>
      <c r="S552" s="38"/>
      <c r="T552" s="38"/>
    </row>
    <row r="553" spans="1:20" ht="36" customHeight="1" x14ac:dyDescent="0.25">
      <c r="A553" s="38"/>
      <c r="B553" s="38"/>
      <c r="C553" s="38"/>
      <c r="D553" s="38"/>
      <c r="E553" s="38"/>
      <c r="F553" s="38"/>
      <c r="G553" s="38"/>
      <c r="H553" s="38"/>
      <c r="I553" s="38"/>
      <c r="J553" s="38"/>
      <c r="K553" s="38"/>
      <c r="L553" s="38"/>
      <c r="M553" s="38"/>
      <c r="N553" s="38"/>
      <c r="O553" s="38"/>
      <c r="P553" s="38"/>
      <c r="Q553" s="38"/>
      <c r="R553" s="38"/>
      <c r="S553" s="38"/>
      <c r="T553" s="38"/>
    </row>
    <row r="554" spans="1:20" ht="36" customHeight="1" x14ac:dyDescent="0.25">
      <c r="A554" s="38"/>
      <c r="B554" s="38"/>
      <c r="C554" s="38"/>
      <c r="D554" s="38"/>
      <c r="E554" s="38"/>
      <c r="F554" s="38"/>
      <c r="G554" s="38"/>
      <c r="H554" s="38"/>
      <c r="I554" s="38"/>
      <c r="J554" s="38"/>
      <c r="K554" s="38"/>
      <c r="L554" s="38"/>
      <c r="M554" s="38"/>
      <c r="N554" s="38"/>
      <c r="O554" s="38"/>
      <c r="P554" s="38"/>
      <c r="Q554" s="38"/>
      <c r="R554" s="38"/>
      <c r="S554" s="38"/>
      <c r="T554" s="38"/>
    </row>
    <row r="555" spans="1:20" ht="36" customHeight="1" x14ac:dyDescent="0.25">
      <c r="A555" s="38"/>
      <c r="B555" s="38"/>
      <c r="C555" s="38"/>
      <c r="D555" s="38"/>
      <c r="E555" s="38"/>
      <c r="F555" s="38"/>
      <c r="G555" s="38"/>
      <c r="H555" s="38"/>
      <c r="I555" s="38"/>
      <c r="J555" s="38"/>
      <c r="K555" s="38"/>
      <c r="L555" s="38"/>
      <c r="M555" s="38"/>
      <c r="N555" s="38"/>
      <c r="O555" s="38"/>
      <c r="P555" s="38"/>
      <c r="Q555" s="38"/>
      <c r="R555" s="38"/>
      <c r="S555" s="38"/>
      <c r="T555" s="38"/>
    </row>
    <row r="556" spans="1:20" ht="36" customHeight="1" x14ac:dyDescent="0.25">
      <c r="A556" s="38"/>
      <c r="B556" s="38"/>
      <c r="C556" s="38"/>
      <c r="D556" s="38"/>
      <c r="E556" s="38"/>
      <c r="F556" s="38"/>
      <c r="G556" s="38"/>
      <c r="H556" s="38"/>
      <c r="I556" s="38"/>
      <c r="J556" s="38"/>
      <c r="K556" s="38"/>
      <c r="L556" s="38"/>
      <c r="M556" s="38"/>
      <c r="N556" s="38"/>
      <c r="O556" s="38"/>
      <c r="P556" s="38"/>
      <c r="Q556" s="38"/>
      <c r="R556" s="38"/>
      <c r="S556" s="38"/>
      <c r="T556" s="38"/>
    </row>
  </sheetData>
  <sheetProtection algorithmName="SHA-512" hashValue="MNcnrN0w5MgCs4/+dEyIhxT4NKNt7jivREgaDRYZLod0GfFJdorsj/Kif3rpHmWvBbygIFJi8+ar2mxDad1g8A==" saltValue="pnNDQ6GVDSHkTkDgIoGxSQ==" spinCount="100000" sheet="1" formatCells="0" formatColumns="0" formatRows="0" insertColumns="0" insertRows="0" insertHyperlinks="0" deleteColumns="0" deleteRows="0" sort="0" autoFilter="0" pivotTables="0"/>
  <protectedRanges>
    <protectedRange password="CF7A" sqref="B7:F8" name="ACTIVOS SERDAN"/>
    <protectedRange sqref="B6:E8" name="Rango2"/>
  </protectedRanges>
  <mergeCells count="23">
    <mergeCell ref="T7:T8"/>
    <mergeCell ref="H7:H8"/>
    <mergeCell ref="I7:I8"/>
    <mergeCell ref="F6:P6"/>
    <mergeCell ref="Q3:R3"/>
    <mergeCell ref="S6:T6"/>
    <mergeCell ref="J7:J8"/>
    <mergeCell ref="K7:K8"/>
    <mergeCell ref="L7:L8"/>
    <mergeCell ref="M7:M8"/>
    <mergeCell ref="F7:F8"/>
    <mergeCell ref="G7:G8"/>
    <mergeCell ref="N7:N8"/>
    <mergeCell ref="P7:S7"/>
    <mergeCell ref="F3:P3"/>
    <mergeCell ref="O7:O8"/>
    <mergeCell ref="A6:C6"/>
    <mergeCell ref="D6:E6"/>
    <mergeCell ref="A7:A8"/>
    <mergeCell ref="B7:B8"/>
    <mergeCell ref="C7:C8"/>
    <mergeCell ref="D7:D8"/>
    <mergeCell ref="E7:E8"/>
  </mergeCells>
  <pageMargins left="0.70866141732283472" right="0.70866141732283472" top="0.74803149606299213" bottom="0.74803149606299213" header="0.31496062992125984" footer="0.31496062992125984"/>
  <pageSetup scale="36" orientation="landscape" r:id="rId1"/>
  <colBreaks count="1" manualBreakCount="1">
    <brk id="20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6C0D4-9C47-4F17-A95A-E7098959E083}">
  <sheetPr codeName="Hoja1"/>
  <dimension ref="A1:AN52"/>
  <sheetViews>
    <sheetView zoomScaleNormal="100" workbookViewId="0">
      <pane xSplit="5" ySplit="8" topLeftCell="J18" activePane="bottomRight" state="frozen"/>
      <selection pane="topRight" activeCell="F1" sqref="F1"/>
      <selection pane="bottomLeft" activeCell="A9" sqref="A9"/>
      <selection pane="bottomRight" activeCell="U24" sqref="U24"/>
    </sheetView>
  </sheetViews>
  <sheetFormatPr baseColWidth="10" defaultColWidth="0" defaultRowHeight="15" zeroHeight="1" x14ac:dyDescent="0.25"/>
  <cols>
    <col min="1" max="1" width="3.85546875" customWidth="1"/>
    <col min="2" max="2" width="11.5703125" customWidth="1"/>
    <col min="3" max="3" width="11.42578125" customWidth="1"/>
    <col min="4" max="5" width="11.28515625" customWidth="1"/>
    <col min="6" max="6" width="3.85546875" customWidth="1"/>
    <col min="7" max="36" width="4.7109375" customWidth="1"/>
    <col min="37" max="37" width="11.42578125" hidden="1" customWidth="1"/>
    <col min="38" max="38" width="4.5703125" customWidth="1"/>
    <col min="39" max="39" width="11.42578125" hidden="1" customWidth="1"/>
    <col min="40" max="40" width="0" hidden="1" customWidth="1"/>
    <col min="41" max="16384" width="11.42578125" hidden="1"/>
  </cols>
  <sheetData>
    <row r="1" spans="1:40" ht="15" customHeight="1" x14ac:dyDescent="0.25">
      <c r="B1" s="351"/>
      <c r="C1" s="351"/>
      <c r="D1" s="351"/>
      <c r="E1" s="351"/>
      <c r="F1" s="347" t="s">
        <v>15</v>
      </c>
      <c r="G1" s="347"/>
      <c r="H1" s="347"/>
      <c r="I1" s="347"/>
      <c r="J1" s="347"/>
      <c r="K1" s="347"/>
      <c r="L1" s="347"/>
      <c r="M1" s="347"/>
      <c r="N1" s="347"/>
      <c r="O1" s="347"/>
      <c r="P1" s="347"/>
      <c r="Q1" s="347"/>
      <c r="R1" s="347"/>
      <c r="S1" s="347"/>
      <c r="T1" s="347"/>
      <c r="U1" s="347"/>
      <c r="V1" s="347"/>
      <c r="W1" s="347"/>
      <c r="X1" s="347"/>
      <c r="Y1" s="347"/>
      <c r="Z1" s="347"/>
      <c r="AA1" s="347"/>
      <c r="AB1" s="347"/>
      <c r="AC1" s="347"/>
      <c r="AD1" s="347"/>
      <c r="AE1" s="347"/>
      <c r="AF1" s="348"/>
      <c r="AG1" s="348"/>
      <c r="AH1" s="348"/>
      <c r="AI1" s="348"/>
      <c r="AJ1" s="348"/>
      <c r="AK1" s="16"/>
    </row>
    <row r="2" spans="1:40" ht="15" customHeight="1" x14ac:dyDescent="0.25">
      <c r="A2" s="56"/>
      <c r="B2" s="351"/>
      <c r="C2" s="351"/>
      <c r="D2" s="351"/>
      <c r="E2" s="351"/>
      <c r="F2" s="347"/>
      <c r="G2" s="347"/>
      <c r="H2" s="347"/>
      <c r="I2" s="347"/>
      <c r="J2" s="347"/>
      <c r="K2" s="347"/>
      <c r="L2" s="347"/>
      <c r="M2" s="347"/>
      <c r="N2" s="347"/>
      <c r="O2" s="347"/>
      <c r="P2" s="347"/>
      <c r="Q2" s="347"/>
      <c r="R2" s="347"/>
      <c r="S2" s="347"/>
      <c r="T2" s="347"/>
      <c r="U2" s="347"/>
      <c r="V2" s="347"/>
      <c r="W2" s="347"/>
      <c r="X2" s="347"/>
      <c r="Y2" s="347"/>
      <c r="Z2" s="347"/>
      <c r="AA2" s="347"/>
      <c r="AB2" s="347"/>
      <c r="AC2" s="347"/>
      <c r="AD2" s="347"/>
      <c r="AE2" s="347"/>
      <c r="AF2" s="348"/>
      <c r="AG2" s="348"/>
      <c r="AH2" s="348"/>
      <c r="AI2" s="348"/>
      <c r="AJ2" s="348"/>
      <c r="AK2" s="17"/>
    </row>
    <row r="3" spans="1:40" ht="15" customHeight="1" x14ac:dyDescent="0.25">
      <c r="B3" s="351"/>
      <c r="C3" s="351"/>
      <c r="D3" s="351"/>
      <c r="E3" s="351"/>
      <c r="F3" s="347"/>
      <c r="G3" s="347"/>
      <c r="H3" s="347"/>
      <c r="I3" s="347"/>
      <c r="J3" s="347"/>
      <c r="K3" s="347"/>
      <c r="L3" s="347"/>
      <c r="M3" s="347"/>
      <c r="N3" s="347"/>
      <c r="O3" s="347"/>
      <c r="P3" s="347"/>
      <c r="Q3" s="347"/>
      <c r="R3" s="347"/>
      <c r="S3" s="347"/>
      <c r="T3" s="347"/>
      <c r="U3" s="347"/>
      <c r="V3" s="347"/>
      <c r="W3" s="347"/>
      <c r="X3" s="347"/>
      <c r="Y3" s="347"/>
      <c r="Z3" s="347"/>
      <c r="AA3" s="347"/>
      <c r="AB3" s="347"/>
      <c r="AC3" s="347"/>
      <c r="AD3" s="347"/>
      <c r="AE3" s="347"/>
      <c r="AF3" s="348"/>
      <c r="AG3" s="348"/>
      <c r="AH3" s="348"/>
      <c r="AI3" s="348"/>
      <c r="AJ3" s="348"/>
      <c r="AK3" s="17"/>
    </row>
    <row r="4" spans="1:40" ht="15" customHeight="1" x14ac:dyDescent="0.25">
      <c r="B4" s="351"/>
      <c r="C4" s="351"/>
      <c r="D4" s="351"/>
      <c r="E4" s="351"/>
      <c r="F4" s="347"/>
      <c r="G4" s="347"/>
      <c r="H4" s="347"/>
      <c r="I4" s="347"/>
      <c r="J4" s="347"/>
      <c r="K4" s="347"/>
      <c r="L4" s="347"/>
      <c r="M4" s="347"/>
      <c r="N4" s="347"/>
      <c r="O4" s="347"/>
      <c r="P4" s="347"/>
      <c r="Q4" s="347"/>
      <c r="R4" s="347"/>
      <c r="S4" s="347"/>
      <c r="T4" s="347"/>
      <c r="U4" s="347"/>
      <c r="V4" s="347"/>
      <c r="W4" s="347"/>
      <c r="X4" s="347"/>
      <c r="Y4" s="347"/>
      <c r="Z4" s="347"/>
      <c r="AA4" s="347"/>
      <c r="AB4" s="347"/>
      <c r="AC4" s="347"/>
      <c r="AD4" s="347"/>
      <c r="AE4" s="347"/>
      <c r="AF4" s="348"/>
      <c r="AG4" s="348"/>
      <c r="AH4" s="348"/>
      <c r="AI4" s="348"/>
      <c r="AJ4" s="348"/>
      <c r="AK4" s="17"/>
    </row>
    <row r="5" spans="1:40" ht="19.5" customHeight="1" thickBot="1" x14ac:dyDescent="0.3">
      <c r="B5" s="351"/>
      <c r="C5" s="351"/>
      <c r="D5" s="351"/>
      <c r="E5" s="351"/>
      <c r="F5" s="347"/>
      <c r="G5" s="347"/>
      <c r="H5" s="347"/>
      <c r="I5" s="347"/>
      <c r="J5" s="347"/>
      <c r="K5" s="347"/>
      <c r="L5" s="347"/>
      <c r="M5" s="347"/>
      <c r="N5" s="347"/>
      <c r="O5" s="347"/>
      <c r="P5" s="347"/>
      <c r="Q5" s="347"/>
      <c r="R5" s="347"/>
      <c r="S5" s="347"/>
      <c r="T5" s="347"/>
      <c r="U5" s="347"/>
      <c r="V5" s="347"/>
      <c r="W5" s="347"/>
      <c r="X5" s="347"/>
      <c r="Y5" s="347"/>
      <c r="Z5" s="347"/>
      <c r="AA5" s="347"/>
      <c r="AB5" s="347"/>
      <c r="AC5" s="347"/>
      <c r="AD5" s="347"/>
      <c r="AE5" s="347"/>
      <c r="AF5" s="348"/>
      <c r="AG5" s="348"/>
      <c r="AH5" s="348"/>
      <c r="AI5" s="348"/>
      <c r="AJ5" s="348"/>
      <c r="AK5" s="18"/>
    </row>
    <row r="6" spans="1:40" ht="15" customHeight="1" x14ac:dyDescent="0.25">
      <c r="B6" s="349" t="s">
        <v>173</v>
      </c>
      <c r="C6" s="349"/>
      <c r="D6" s="349"/>
      <c r="E6" s="350">
        <v>2021</v>
      </c>
      <c r="F6" s="346" t="str">
        <f>TEXT(F8,"ddd")</f>
        <v>lun</v>
      </c>
      <c r="G6" s="346" t="str">
        <f t="shared" ref="G6:AJ6" si="0">TEXT(G8,"ddd")</f>
        <v>mar</v>
      </c>
      <c r="H6" s="346" t="str">
        <f t="shared" si="0"/>
        <v>mié</v>
      </c>
      <c r="I6" s="346" t="str">
        <f t="shared" si="0"/>
        <v>jue</v>
      </c>
      <c r="J6" s="346" t="str">
        <f t="shared" si="0"/>
        <v>vie</v>
      </c>
      <c r="K6" s="346" t="str">
        <f t="shared" si="0"/>
        <v>sáb</v>
      </c>
      <c r="L6" s="346" t="str">
        <f t="shared" si="0"/>
        <v>dom</v>
      </c>
      <c r="M6" s="346" t="str">
        <f t="shared" si="0"/>
        <v>lun</v>
      </c>
      <c r="N6" s="346" t="str">
        <f t="shared" si="0"/>
        <v>mar</v>
      </c>
      <c r="O6" s="346" t="str">
        <f t="shared" si="0"/>
        <v>mié</v>
      </c>
      <c r="P6" s="346" t="str">
        <f t="shared" si="0"/>
        <v>jue</v>
      </c>
      <c r="Q6" s="346" t="str">
        <f t="shared" si="0"/>
        <v>vie</v>
      </c>
      <c r="R6" s="346" t="str">
        <f t="shared" si="0"/>
        <v>sáb</v>
      </c>
      <c r="S6" s="346" t="str">
        <f t="shared" si="0"/>
        <v>dom</v>
      </c>
      <c r="T6" s="346" t="str">
        <f t="shared" si="0"/>
        <v>lun</v>
      </c>
      <c r="U6" s="346" t="str">
        <f t="shared" si="0"/>
        <v>mar</v>
      </c>
      <c r="V6" s="346" t="str">
        <f t="shared" si="0"/>
        <v>mié</v>
      </c>
      <c r="W6" s="346" t="str">
        <f t="shared" si="0"/>
        <v>jue</v>
      </c>
      <c r="X6" s="346" t="str">
        <f t="shared" si="0"/>
        <v>vie</v>
      </c>
      <c r="Y6" s="346" t="str">
        <f t="shared" si="0"/>
        <v>sáb</v>
      </c>
      <c r="Z6" s="346" t="str">
        <f t="shared" si="0"/>
        <v>dom</v>
      </c>
      <c r="AA6" s="346" t="str">
        <f t="shared" si="0"/>
        <v>lun</v>
      </c>
      <c r="AB6" s="346" t="str">
        <f t="shared" si="0"/>
        <v>mar</v>
      </c>
      <c r="AC6" s="346" t="str">
        <f t="shared" si="0"/>
        <v>mié</v>
      </c>
      <c r="AD6" s="346" t="str">
        <f t="shared" si="0"/>
        <v>jue</v>
      </c>
      <c r="AE6" s="346" t="str">
        <f t="shared" si="0"/>
        <v>vie</v>
      </c>
      <c r="AF6" s="346" t="str">
        <f t="shared" si="0"/>
        <v>sáb</v>
      </c>
      <c r="AG6" s="346" t="str">
        <f t="shared" si="0"/>
        <v>dom</v>
      </c>
      <c r="AH6" s="346" t="str">
        <f t="shared" si="0"/>
        <v>lun</v>
      </c>
      <c r="AI6" s="346" t="str">
        <f t="shared" si="0"/>
        <v>mar</v>
      </c>
      <c r="AJ6" s="346" t="str">
        <f t="shared" si="0"/>
        <v>mié</v>
      </c>
      <c r="AK6" s="70"/>
      <c r="AL6" s="342"/>
    </row>
    <row r="7" spans="1:40" ht="15" customHeight="1" x14ac:dyDescent="0.25">
      <c r="B7" s="349"/>
      <c r="C7" s="349"/>
      <c r="D7" s="349"/>
      <c r="E7" s="350"/>
      <c r="F7" s="346"/>
      <c r="G7" s="346"/>
      <c r="H7" s="346"/>
      <c r="I7" s="346"/>
      <c r="J7" s="346"/>
      <c r="K7" s="346"/>
      <c r="L7" s="346"/>
      <c r="M7" s="346"/>
      <c r="N7" s="346"/>
      <c r="O7" s="346"/>
      <c r="P7" s="346"/>
      <c r="Q7" s="346"/>
      <c r="R7" s="346"/>
      <c r="S7" s="346"/>
      <c r="T7" s="346"/>
      <c r="U7" s="346"/>
      <c r="V7" s="346"/>
      <c r="W7" s="346"/>
      <c r="X7" s="346"/>
      <c r="Y7" s="346"/>
      <c r="Z7" s="346"/>
      <c r="AA7" s="346"/>
      <c r="AB7" s="346"/>
      <c r="AC7" s="346"/>
      <c r="AD7" s="346"/>
      <c r="AE7" s="346"/>
      <c r="AF7" s="346"/>
      <c r="AG7" s="346"/>
      <c r="AH7" s="346"/>
      <c r="AI7" s="346"/>
      <c r="AJ7" s="346"/>
      <c r="AK7" s="70"/>
      <c r="AL7" s="342"/>
    </row>
    <row r="8" spans="1:40" ht="22.5" customHeight="1" thickBot="1" x14ac:dyDescent="0.3">
      <c r="B8" s="345" t="s">
        <v>1</v>
      </c>
      <c r="C8" s="345"/>
      <c r="D8" s="345"/>
      <c r="E8" s="345"/>
      <c r="F8" s="115">
        <f>DATE(E6,_xlfn.IFS(B6="ENERO",1,B6="FEBRERO",2,B6="MARZO",3,B6="ABRIL",4,B6="MAYO",5,B6="JUNIO",6,B6="JULIO",7,B6="AGOSTO",8,B6="SEPTIEMBRE",9,B6="OCTUBRE",10,B6="NOVIEMBRE",11,B6="DICIEMBRE",12),1)</f>
        <v>44256</v>
      </c>
      <c r="G8" s="115">
        <f>F8+1</f>
        <v>44257</v>
      </c>
      <c r="H8" s="115">
        <f t="shared" ref="H8:AK8" si="1">G8+1</f>
        <v>44258</v>
      </c>
      <c r="I8" s="115">
        <f t="shared" si="1"/>
        <v>44259</v>
      </c>
      <c r="J8" s="115">
        <f t="shared" si="1"/>
        <v>44260</v>
      </c>
      <c r="K8" s="115">
        <f t="shared" si="1"/>
        <v>44261</v>
      </c>
      <c r="L8" s="115">
        <f t="shared" si="1"/>
        <v>44262</v>
      </c>
      <c r="M8" s="115">
        <f t="shared" si="1"/>
        <v>44263</v>
      </c>
      <c r="N8" s="115">
        <f t="shared" si="1"/>
        <v>44264</v>
      </c>
      <c r="O8" s="115">
        <f t="shared" si="1"/>
        <v>44265</v>
      </c>
      <c r="P8" s="115">
        <f t="shared" si="1"/>
        <v>44266</v>
      </c>
      <c r="Q8" s="115">
        <f t="shared" si="1"/>
        <v>44267</v>
      </c>
      <c r="R8" s="115">
        <f t="shared" si="1"/>
        <v>44268</v>
      </c>
      <c r="S8" s="115">
        <f t="shared" si="1"/>
        <v>44269</v>
      </c>
      <c r="T8" s="115">
        <f t="shared" si="1"/>
        <v>44270</v>
      </c>
      <c r="U8" s="115">
        <f t="shared" si="1"/>
        <v>44271</v>
      </c>
      <c r="V8" s="115">
        <f t="shared" si="1"/>
        <v>44272</v>
      </c>
      <c r="W8" s="115">
        <f t="shared" si="1"/>
        <v>44273</v>
      </c>
      <c r="X8" s="115">
        <f t="shared" si="1"/>
        <v>44274</v>
      </c>
      <c r="Y8" s="115">
        <f t="shared" si="1"/>
        <v>44275</v>
      </c>
      <c r="Z8" s="115">
        <f t="shared" si="1"/>
        <v>44276</v>
      </c>
      <c r="AA8" s="115">
        <f t="shared" si="1"/>
        <v>44277</v>
      </c>
      <c r="AB8" s="115">
        <f t="shared" si="1"/>
        <v>44278</v>
      </c>
      <c r="AC8" s="115">
        <f t="shared" si="1"/>
        <v>44279</v>
      </c>
      <c r="AD8" s="115">
        <f t="shared" si="1"/>
        <v>44280</v>
      </c>
      <c r="AE8" s="115">
        <f t="shared" si="1"/>
        <v>44281</v>
      </c>
      <c r="AF8" s="115">
        <f t="shared" si="1"/>
        <v>44282</v>
      </c>
      <c r="AG8" s="115">
        <f t="shared" si="1"/>
        <v>44283</v>
      </c>
      <c r="AH8" s="115">
        <f t="shared" si="1"/>
        <v>44284</v>
      </c>
      <c r="AI8" s="115">
        <f t="shared" si="1"/>
        <v>44285</v>
      </c>
      <c r="AJ8" s="115">
        <f t="shared" si="1"/>
        <v>44286</v>
      </c>
      <c r="AK8" s="71">
        <f t="shared" si="1"/>
        <v>44287</v>
      </c>
      <c r="AL8" s="342"/>
      <c r="AM8" t="s">
        <v>1</v>
      </c>
    </row>
    <row r="9" spans="1:40" ht="21.95" customHeight="1" x14ac:dyDescent="0.25">
      <c r="B9" s="343" t="s">
        <v>275</v>
      </c>
      <c r="C9" s="343"/>
      <c r="D9" s="344" t="s">
        <v>274</v>
      </c>
      <c r="E9" s="344"/>
      <c r="F9" s="116" t="s">
        <v>76</v>
      </c>
      <c r="G9" s="116" t="s">
        <v>78</v>
      </c>
      <c r="H9" s="116" t="s">
        <v>78</v>
      </c>
      <c r="I9" s="116" t="s">
        <v>78</v>
      </c>
      <c r="J9" s="116" t="s">
        <v>78</v>
      </c>
      <c r="K9" s="116" t="s">
        <v>78</v>
      </c>
      <c r="L9" s="116" t="s">
        <v>78</v>
      </c>
      <c r="M9" s="116" t="s">
        <v>78</v>
      </c>
      <c r="N9" s="116" t="s">
        <v>78</v>
      </c>
      <c r="O9" s="116" t="s">
        <v>78</v>
      </c>
      <c r="P9" s="116" t="s">
        <v>81</v>
      </c>
      <c r="Q9" s="116" t="s">
        <v>81</v>
      </c>
      <c r="R9" s="116" t="s">
        <v>81</v>
      </c>
      <c r="S9" s="116" t="s">
        <v>81</v>
      </c>
      <c r="T9" s="116" t="s">
        <v>81</v>
      </c>
      <c r="U9" s="116" t="s">
        <v>81</v>
      </c>
      <c r="V9" s="116" t="s">
        <v>81</v>
      </c>
      <c r="W9" s="116" t="s">
        <v>78</v>
      </c>
      <c r="X9" s="116" t="s">
        <v>78</v>
      </c>
      <c r="Y9" s="116" t="s">
        <v>78</v>
      </c>
      <c r="Z9" s="116" t="s">
        <v>78</v>
      </c>
      <c r="AA9" s="116" t="s">
        <v>78</v>
      </c>
      <c r="AB9" s="116" t="s">
        <v>78</v>
      </c>
      <c r="AC9" s="116" t="s">
        <v>76</v>
      </c>
      <c r="AD9" s="116" t="s">
        <v>76</v>
      </c>
      <c r="AE9" s="116" t="s">
        <v>76</v>
      </c>
      <c r="AF9" s="116" t="s">
        <v>76</v>
      </c>
      <c r="AG9" s="116" t="s">
        <v>76</v>
      </c>
      <c r="AH9" s="116" t="s">
        <v>76</v>
      </c>
      <c r="AI9" s="116" t="s">
        <v>76</v>
      </c>
      <c r="AJ9" s="116" t="s">
        <v>76</v>
      </c>
      <c r="AK9" s="19"/>
      <c r="AM9" t="s">
        <v>275</v>
      </c>
      <c r="AN9" t="s">
        <v>82</v>
      </c>
    </row>
    <row r="10" spans="1:40" ht="21.95" customHeight="1" x14ac:dyDescent="0.25">
      <c r="B10" s="343" t="s">
        <v>277</v>
      </c>
      <c r="C10" s="343"/>
      <c r="D10" s="344" t="s">
        <v>276</v>
      </c>
      <c r="E10" s="344"/>
      <c r="F10" s="116" t="s">
        <v>84</v>
      </c>
      <c r="G10" s="116" t="s">
        <v>76</v>
      </c>
      <c r="H10" s="116" t="s">
        <v>76</v>
      </c>
      <c r="I10" s="116" t="s">
        <v>76</v>
      </c>
      <c r="J10" s="116" t="s">
        <v>76</v>
      </c>
      <c r="K10" s="116" t="s">
        <v>76</v>
      </c>
      <c r="L10" s="116" t="s">
        <v>76</v>
      </c>
      <c r="M10" s="116" t="s">
        <v>76</v>
      </c>
      <c r="N10" s="116" t="s">
        <v>76</v>
      </c>
      <c r="O10" s="116" t="s">
        <v>76</v>
      </c>
      <c r="P10" s="116" t="s">
        <v>76</v>
      </c>
      <c r="Q10" s="116" t="s">
        <v>76</v>
      </c>
      <c r="R10" s="116" t="s">
        <v>76</v>
      </c>
      <c r="S10" s="116" t="s">
        <v>76</v>
      </c>
      <c r="T10" s="116" t="s">
        <v>76</v>
      </c>
      <c r="U10" s="116" t="s">
        <v>76</v>
      </c>
      <c r="V10" s="116" t="s">
        <v>76</v>
      </c>
      <c r="W10" s="116" t="s">
        <v>76</v>
      </c>
      <c r="X10" s="116" t="s">
        <v>76</v>
      </c>
      <c r="Y10" s="116" t="s">
        <v>76</v>
      </c>
      <c r="Z10" s="116" t="s">
        <v>76</v>
      </c>
      <c r="AA10" s="116" t="s">
        <v>76</v>
      </c>
      <c r="AB10" s="116" t="s">
        <v>76</v>
      </c>
      <c r="AC10" s="116" t="s">
        <v>78</v>
      </c>
      <c r="AD10" s="116" t="s">
        <v>78</v>
      </c>
      <c r="AE10" s="116" t="s">
        <v>78</v>
      </c>
      <c r="AF10" s="116" t="s">
        <v>78</v>
      </c>
      <c r="AG10" s="116" t="s">
        <v>78</v>
      </c>
      <c r="AH10" s="116" t="s">
        <v>78</v>
      </c>
      <c r="AI10" s="116" t="s">
        <v>78</v>
      </c>
      <c r="AJ10" s="116" t="s">
        <v>81</v>
      </c>
      <c r="AK10" s="14"/>
      <c r="AM10" t="s">
        <v>277</v>
      </c>
      <c r="AN10" t="s">
        <v>82</v>
      </c>
    </row>
    <row r="11" spans="1:40" ht="21.95" customHeight="1" x14ac:dyDescent="0.25">
      <c r="B11" s="343" t="s">
        <v>271</v>
      </c>
      <c r="C11" s="343"/>
      <c r="D11" s="344" t="s">
        <v>270</v>
      </c>
      <c r="E11" s="344"/>
      <c r="F11" s="116" t="s">
        <v>76</v>
      </c>
      <c r="G11" s="116" t="s">
        <v>81</v>
      </c>
      <c r="H11" s="116" t="s">
        <v>81</v>
      </c>
      <c r="I11" s="116" t="s">
        <v>81</v>
      </c>
      <c r="J11" s="116" t="s">
        <v>81</v>
      </c>
      <c r="K11" s="116" t="s">
        <v>81</v>
      </c>
      <c r="L11" s="116" t="s">
        <v>81</v>
      </c>
      <c r="M11" s="116" t="s">
        <v>81</v>
      </c>
      <c r="N11" s="116" t="s">
        <v>81</v>
      </c>
      <c r="O11" s="116" t="s">
        <v>81</v>
      </c>
      <c r="P11" s="116" t="s">
        <v>78</v>
      </c>
      <c r="Q11" s="116" t="s">
        <v>78</v>
      </c>
      <c r="R11" s="116" t="s">
        <v>78</v>
      </c>
      <c r="S11" s="116" t="s">
        <v>78</v>
      </c>
      <c r="T11" s="116" t="s">
        <v>78</v>
      </c>
      <c r="U11" s="116" t="s">
        <v>84</v>
      </c>
      <c r="V11" s="116" t="s">
        <v>84</v>
      </c>
      <c r="W11" s="116" t="s">
        <v>87</v>
      </c>
      <c r="X11" s="116" t="s">
        <v>87</v>
      </c>
      <c r="Y11" s="116" t="s">
        <v>87</v>
      </c>
      <c r="Z11" s="116" t="s">
        <v>87</v>
      </c>
      <c r="AA11" s="116" t="s">
        <v>87</v>
      </c>
      <c r="AB11" s="116" t="s">
        <v>81</v>
      </c>
      <c r="AC11" s="116" t="s">
        <v>76</v>
      </c>
      <c r="AD11" s="116" t="s">
        <v>76</v>
      </c>
      <c r="AE11" s="116" t="s">
        <v>76</v>
      </c>
      <c r="AF11" s="116" t="s">
        <v>76</v>
      </c>
      <c r="AG11" s="116" t="s">
        <v>76</v>
      </c>
      <c r="AH11" s="116" t="s">
        <v>76</v>
      </c>
      <c r="AI11" s="116" t="s">
        <v>76</v>
      </c>
      <c r="AJ11" s="116" t="s">
        <v>76</v>
      </c>
      <c r="AK11" s="14"/>
      <c r="AM11" t="s">
        <v>271</v>
      </c>
      <c r="AN11" t="s">
        <v>82</v>
      </c>
    </row>
    <row r="12" spans="1:40" ht="21.95" customHeight="1" x14ac:dyDescent="0.25">
      <c r="B12" s="343" t="s">
        <v>260</v>
      </c>
      <c r="C12" s="343"/>
      <c r="D12" s="344" t="s">
        <v>259</v>
      </c>
      <c r="E12" s="344"/>
      <c r="F12" s="116" t="s">
        <v>87</v>
      </c>
      <c r="G12" s="116" t="s">
        <v>76</v>
      </c>
      <c r="H12" s="116" t="s">
        <v>76</v>
      </c>
      <c r="I12" s="116" t="s">
        <v>76</v>
      </c>
      <c r="J12" s="116" t="s">
        <v>76</v>
      </c>
      <c r="K12" s="116" t="s">
        <v>76</v>
      </c>
      <c r="L12" s="116" t="s">
        <v>76</v>
      </c>
      <c r="M12" s="116" t="s">
        <v>76</v>
      </c>
      <c r="N12" s="116" t="s">
        <v>76</v>
      </c>
      <c r="O12" s="116" t="s">
        <v>76</v>
      </c>
      <c r="P12" s="116" t="s">
        <v>76</v>
      </c>
      <c r="Q12" s="116" t="s">
        <v>76</v>
      </c>
      <c r="R12" s="116" t="s">
        <v>76</v>
      </c>
      <c r="S12" s="116" t="s">
        <v>76</v>
      </c>
      <c r="T12" s="116" t="s">
        <v>76</v>
      </c>
      <c r="U12" s="116" t="s">
        <v>76</v>
      </c>
      <c r="V12" s="116" t="s">
        <v>76</v>
      </c>
      <c r="W12" s="116" t="s">
        <v>76</v>
      </c>
      <c r="X12" s="116" t="s">
        <v>76</v>
      </c>
      <c r="Y12" s="116" t="s">
        <v>76</v>
      </c>
      <c r="Z12" s="116" t="s">
        <v>76</v>
      </c>
      <c r="AA12" s="116" t="s">
        <v>76</v>
      </c>
      <c r="AB12" s="116" t="s">
        <v>76</v>
      </c>
      <c r="AC12" s="116" t="s">
        <v>81</v>
      </c>
      <c r="AD12" s="116" t="s">
        <v>81</v>
      </c>
      <c r="AE12" s="116" t="s">
        <v>81</v>
      </c>
      <c r="AF12" s="116" t="s">
        <v>81</v>
      </c>
      <c r="AG12" s="116" t="s">
        <v>81</v>
      </c>
      <c r="AH12" s="116" t="s">
        <v>81</v>
      </c>
      <c r="AI12" s="116" t="s">
        <v>81</v>
      </c>
      <c r="AJ12" s="116" t="s">
        <v>78</v>
      </c>
      <c r="AK12" s="14"/>
      <c r="AM12" t="s">
        <v>260</v>
      </c>
      <c r="AN12" t="s">
        <v>82</v>
      </c>
    </row>
    <row r="13" spans="1:40" ht="21.95" customHeight="1" x14ac:dyDescent="0.25">
      <c r="B13" s="343" t="s">
        <v>263</v>
      </c>
      <c r="C13" s="343"/>
      <c r="D13" s="344" t="s">
        <v>262</v>
      </c>
      <c r="E13" s="344"/>
      <c r="F13" s="116" t="s">
        <v>87</v>
      </c>
      <c r="G13" s="116" t="s">
        <v>76</v>
      </c>
      <c r="H13" s="116" t="s">
        <v>76</v>
      </c>
      <c r="I13" s="116" t="s">
        <v>76</v>
      </c>
      <c r="J13" s="116" t="s">
        <v>76</v>
      </c>
      <c r="K13" s="116" t="s">
        <v>76</v>
      </c>
      <c r="L13" s="116" t="s">
        <v>76</v>
      </c>
      <c r="M13" s="116" t="s">
        <v>76</v>
      </c>
      <c r="N13" s="116" t="s">
        <v>76</v>
      </c>
      <c r="O13" s="116" t="s">
        <v>76</v>
      </c>
      <c r="P13" s="116" t="s">
        <v>76</v>
      </c>
      <c r="Q13" s="116" t="s">
        <v>76</v>
      </c>
      <c r="R13" s="116" t="s">
        <v>76</v>
      </c>
      <c r="S13" s="116" t="s">
        <v>76</v>
      </c>
      <c r="T13" s="116" t="s">
        <v>76</v>
      </c>
      <c r="U13" s="116" t="s">
        <v>76</v>
      </c>
      <c r="V13" s="116" t="s">
        <v>76</v>
      </c>
      <c r="W13" s="116" t="s">
        <v>76</v>
      </c>
      <c r="X13" s="116" t="s">
        <v>76</v>
      </c>
      <c r="Y13" s="116" t="s">
        <v>76</v>
      </c>
      <c r="Z13" s="116" t="s">
        <v>76</v>
      </c>
      <c r="AA13" s="116" t="s">
        <v>76</v>
      </c>
      <c r="AB13" s="116" t="s">
        <v>76</v>
      </c>
      <c r="AC13" s="116" t="s">
        <v>81</v>
      </c>
      <c r="AD13" s="116" t="s">
        <v>81</v>
      </c>
      <c r="AE13" s="116" t="s">
        <v>81</v>
      </c>
      <c r="AF13" s="116" t="s">
        <v>81</v>
      </c>
      <c r="AG13" s="116" t="s">
        <v>81</v>
      </c>
      <c r="AH13" s="117" t="s">
        <v>81</v>
      </c>
      <c r="AI13" s="117" t="s">
        <v>81</v>
      </c>
      <c r="AJ13" s="116" t="s">
        <v>81</v>
      </c>
      <c r="AK13" s="14"/>
      <c r="AM13" t="s">
        <v>263</v>
      </c>
      <c r="AN13" t="s">
        <v>82</v>
      </c>
    </row>
    <row r="14" spans="1:40" ht="21.95" customHeight="1" x14ac:dyDescent="0.25">
      <c r="B14" s="343" t="s">
        <v>326</v>
      </c>
      <c r="C14" s="343"/>
      <c r="D14" s="344" t="s">
        <v>325</v>
      </c>
      <c r="E14" s="344"/>
      <c r="F14" s="116" t="s">
        <v>84</v>
      </c>
      <c r="G14" s="116" t="s">
        <v>76</v>
      </c>
      <c r="H14" s="116" t="s">
        <v>76</v>
      </c>
      <c r="I14" s="116" t="s">
        <v>76</v>
      </c>
      <c r="J14" s="116" t="s">
        <v>76</v>
      </c>
      <c r="K14" s="116" t="s">
        <v>76</v>
      </c>
      <c r="L14" s="116" t="s">
        <v>76</v>
      </c>
      <c r="M14" s="116" t="s">
        <v>76</v>
      </c>
      <c r="N14" s="116" t="s">
        <v>76</v>
      </c>
      <c r="O14" s="116" t="s">
        <v>76</v>
      </c>
      <c r="P14" s="116" t="s">
        <v>76</v>
      </c>
      <c r="Q14" s="116" t="s">
        <v>76</v>
      </c>
      <c r="R14" s="116" t="s">
        <v>76</v>
      </c>
      <c r="S14" s="116" t="s">
        <v>76</v>
      </c>
      <c r="T14" s="116" t="s">
        <v>76</v>
      </c>
      <c r="U14" s="116" t="s">
        <v>76</v>
      </c>
      <c r="V14" s="116" t="s">
        <v>76</v>
      </c>
      <c r="W14" s="116" t="s">
        <v>76</v>
      </c>
      <c r="X14" s="116" t="s">
        <v>76</v>
      </c>
      <c r="Y14" s="116" t="s">
        <v>76</v>
      </c>
      <c r="Z14" s="116" t="s">
        <v>76</v>
      </c>
      <c r="AA14" s="116" t="s">
        <v>76</v>
      </c>
      <c r="AB14" s="116" t="s">
        <v>76</v>
      </c>
      <c r="AC14" s="116" t="s">
        <v>78</v>
      </c>
      <c r="AD14" s="116" t="s">
        <v>78</v>
      </c>
      <c r="AE14" s="116" t="s">
        <v>78</v>
      </c>
      <c r="AF14" s="116" t="s">
        <v>78</v>
      </c>
      <c r="AG14" s="116" t="s">
        <v>78</v>
      </c>
      <c r="AH14" s="117" t="s">
        <v>78</v>
      </c>
      <c r="AI14" s="117" t="s">
        <v>78</v>
      </c>
      <c r="AJ14" s="116" t="s">
        <v>78</v>
      </c>
      <c r="AK14" s="14"/>
      <c r="AM14" t="s">
        <v>326</v>
      </c>
      <c r="AN14" t="s">
        <v>82</v>
      </c>
    </row>
    <row r="15" spans="1:40" ht="21.95" customHeight="1" x14ac:dyDescent="0.25">
      <c r="B15" s="343" t="s">
        <v>324</v>
      </c>
      <c r="C15" s="343"/>
      <c r="D15" s="344" t="s">
        <v>323</v>
      </c>
      <c r="E15" s="344"/>
      <c r="F15" s="116" t="s">
        <v>90</v>
      </c>
      <c r="G15" s="116" t="s">
        <v>78</v>
      </c>
      <c r="H15" s="116" t="s">
        <v>78</v>
      </c>
      <c r="I15" s="116" t="s">
        <v>78</v>
      </c>
      <c r="J15" s="116" t="s">
        <v>78</v>
      </c>
      <c r="K15" s="116" t="s">
        <v>78</v>
      </c>
      <c r="L15" s="116" t="s">
        <v>78</v>
      </c>
      <c r="M15" s="116" t="s">
        <v>78</v>
      </c>
      <c r="N15" s="116" t="s">
        <v>78</v>
      </c>
      <c r="O15" s="116" t="s">
        <v>81</v>
      </c>
      <c r="P15" s="116" t="s">
        <v>81</v>
      </c>
      <c r="Q15" s="116" t="s">
        <v>81</v>
      </c>
      <c r="R15" s="116" t="s">
        <v>81</v>
      </c>
      <c r="S15" s="116" t="s">
        <v>81</v>
      </c>
      <c r="T15" s="116" t="s">
        <v>81</v>
      </c>
      <c r="U15" s="116" t="s">
        <v>87</v>
      </c>
      <c r="V15" s="116" t="s">
        <v>84</v>
      </c>
      <c r="W15" s="116" t="s">
        <v>84</v>
      </c>
      <c r="X15" s="116" t="s">
        <v>84</v>
      </c>
      <c r="Y15" s="116" t="s">
        <v>84</v>
      </c>
      <c r="Z15" s="116" t="s">
        <v>84</v>
      </c>
      <c r="AA15" s="116" t="s">
        <v>84</v>
      </c>
      <c r="AB15" s="116" t="s">
        <v>78</v>
      </c>
      <c r="AC15" s="116" t="s">
        <v>76</v>
      </c>
      <c r="AD15" s="116" t="s">
        <v>76</v>
      </c>
      <c r="AE15" s="116" t="s">
        <v>76</v>
      </c>
      <c r="AF15" s="116" t="s">
        <v>76</v>
      </c>
      <c r="AG15" s="116" t="s">
        <v>76</v>
      </c>
      <c r="AH15" s="116" t="s">
        <v>76</v>
      </c>
      <c r="AI15" s="116" t="s">
        <v>76</v>
      </c>
      <c r="AJ15" s="116" t="s">
        <v>76</v>
      </c>
      <c r="AK15" s="14"/>
      <c r="AM15" t="s">
        <v>324</v>
      </c>
      <c r="AN15" t="s">
        <v>82</v>
      </c>
    </row>
    <row r="16" spans="1:40" ht="21.95" customHeight="1" x14ac:dyDescent="0.25">
      <c r="B16" s="343" t="s">
        <v>269</v>
      </c>
      <c r="C16" s="343"/>
      <c r="D16" s="344" t="s">
        <v>268</v>
      </c>
      <c r="E16" s="344"/>
      <c r="F16" s="116" t="s">
        <v>76</v>
      </c>
      <c r="G16" s="116" t="s">
        <v>78</v>
      </c>
      <c r="H16" s="116" t="s">
        <v>78</v>
      </c>
      <c r="I16" s="116" t="s">
        <v>78</v>
      </c>
      <c r="J16" s="116" t="s">
        <v>78</v>
      </c>
      <c r="K16" s="116" t="s">
        <v>78</v>
      </c>
      <c r="L16" s="116" t="s">
        <v>78</v>
      </c>
      <c r="M16" s="116" t="s">
        <v>78</v>
      </c>
      <c r="N16" s="116" t="s">
        <v>78</v>
      </c>
      <c r="O16" s="116" t="s">
        <v>78</v>
      </c>
      <c r="P16" s="116" t="s">
        <v>78</v>
      </c>
      <c r="Q16" s="116" t="s">
        <v>78</v>
      </c>
      <c r="R16" s="116" t="s">
        <v>78</v>
      </c>
      <c r="S16" s="116" t="s">
        <v>78</v>
      </c>
      <c r="T16" s="116" t="s">
        <v>78</v>
      </c>
      <c r="U16" s="116" t="s">
        <v>84</v>
      </c>
      <c r="V16" s="116" t="s">
        <v>87</v>
      </c>
      <c r="W16" s="116" t="s">
        <v>87</v>
      </c>
      <c r="X16" s="116" t="s">
        <v>87</v>
      </c>
      <c r="Y16" s="116" t="s">
        <v>87</v>
      </c>
      <c r="Z16" s="116" t="s">
        <v>87</v>
      </c>
      <c r="AA16" s="116" t="s">
        <v>87</v>
      </c>
      <c r="AB16" s="116" t="s">
        <v>81</v>
      </c>
      <c r="AC16" s="116" t="s">
        <v>76</v>
      </c>
      <c r="AD16" s="116" t="s">
        <v>76</v>
      </c>
      <c r="AE16" s="116" t="s">
        <v>76</v>
      </c>
      <c r="AF16" s="116" t="s">
        <v>76</v>
      </c>
      <c r="AG16" s="116" t="s">
        <v>76</v>
      </c>
      <c r="AH16" s="116" t="s">
        <v>76</v>
      </c>
      <c r="AI16" s="116" t="s">
        <v>76</v>
      </c>
      <c r="AJ16" s="116" t="s">
        <v>76</v>
      </c>
      <c r="AK16" s="14"/>
      <c r="AM16" t="s">
        <v>269</v>
      </c>
      <c r="AN16" t="s">
        <v>82</v>
      </c>
    </row>
    <row r="17" spans="2:40" ht="21.95" customHeight="1" x14ac:dyDescent="0.25">
      <c r="B17" s="343" t="s">
        <v>266</v>
      </c>
      <c r="C17" s="343"/>
      <c r="D17" s="344" t="s">
        <v>265</v>
      </c>
      <c r="E17" s="344"/>
      <c r="F17" s="116" t="s">
        <v>76</v>
      </c>
      <c r="G17" s="116" t="s">
        <v>81</v>
      </c>
      <c r="H17" s="116" t="s">
        <v>81</v>
      </c>
      <c r="I17" s="116" t="s">
        <v>81</v>
      </c>
      <c r="J17" s="116" t="s">
        <v>81</v>
      </c>
      <c r="K17" s="116" t="s">
        <v>81</v>
      </c>
      <c r="L17" s="116" t="s">
        <v>81</v>
      </c>
      <c r="M17" s="116" t="s">
        <v>81</v>
      </c>
      <c r="N17" s="116" t="s">
        <v>81</v>
      </c>
      <c r="O17" s="116" t="s">
        <v>78</v>
      </c>
      <c r="P17" s="116" t="s">
        <v>78</v>
      </c>
      <c r="Q17" s="116" t="s">
        <v>78</v>
      </c>
      <c r="R17" s="116" t="s">
        <v>78</v>
      </c>
      <c r="S17" s="116" t="s">
        <v>78</v>
      </c>
      <c r="T17" s="116" t="s">
        <v>78</v>
      </c>
      <c r="U17" s="116" t="s">
        <v>84</v>
      </c>
      <c r="V17" s="116" t="s">
        <v>84</v>
      </c>
      <c r="W17" s="116" t="s">
        <v>84</v>
      </c>
      <c r="X17" s="116" t="s">
        <v>84</v>
      </c>
      <c r="Y17" s="116" t="s">
        <v>84</v>
      </c>
      <c r="Z17" s="116" t="s">
        <v>84</v>
      </c>
      <c r="AA17" s="116" t="s">
        <v>84</v>
      </c>
      <c r="AB17" s="116" t="s">
        <v>78</v>
      </c>
      <c r="AC17" s="116" t="s">
        <v>76</v>
      </c>
      <c r="AD17" s="116" t="s">
        <v>76</v>
      </c>
      <c r="AE17" s="116" t="s">
        <v>76</v>
      </c>
      <c r="AF17" s="116" t="s">
        <v>76</v>
      </c>
      <c r="AG17" s="116" t="s">
        <v>76</v>
      </c>
      <c r="AH17" s="116" t="s">
        <v>76</v>
      </c>
      <c r="AI17" s="116" t="s">
        <v>76</v>
      </c>
      <c r="AJ17" s="116" t="s">
        <v>76</v>
      </c>
      <c r="AK17" s="14"/>
      <c r="AM17" t="s">
        <v>266</v>
      </c>
      <c r="AN17" t="s">
        <v>82</v>
      </c>
    </row>
    <row r="18" spans="2:40" ht="21.95" customHeight="1" x14ac:dyDescent="0.25">
      <c r="B18" s="343" t="s">
        <v>250</v>
      </c>
      <c r="C18" s="343"/>
      <c r="D18" s="344" t="s">
        <v>249</v>
      </c>
      <c r="E18" s="344"/>
      <c r="F18" s="116" t="s">
        <v>78</v>
      </c>
      <c r="G18" s="116" t="s">
        <v>78</v>
      </c>
      <c r="H18" s="116" t="s">
        <v>78</v>
      </c>
      <c r="I18" s="116" t="s">
        <v>78</v>
      </c>
      <c r="J18" s="116" t="s">
        <v>78</v>
      </c>
      <c r="K18" s="116" t="s">
        <v>76</v>
      </c>
      <c r="L18" s="116" t="s">
        <v>76</v>
      </c>
      <c r="M18" s="116" t="s">
        <v>78</v>
      </c>
      <c r="N18" s="116" t="s">
        <v>78</v>
      </c>
      <c r="O18" s="116" t="s">
        <v>78</v>
      </c>
      <c r="P18" s="116" t="s">
        <v>78</v>
      </c>
      <c r="Q18" s="116" t="s">
        <v>78</v>
      </c>
      <c r="R18" s="116" t="s">
        <v>76</v>
      </c>
      <c r="S18" s="116" t="s">
        <v>76</v>
      </c>
      <c r="T18" s="116" t="s">
        <v>78</v>
      </c>
      <c r="U18" s="116" t="s">
        <v>78</v>
      </c>
      <c r="V18" s="116" t="s">
        <v>78</v>
      </c>
      <c r="W18" s="116" t="s">
        <v>78</v>
      </c>
      <c r="X18" s="116" t="s">
        <v>78</v>
      </c>
      <c r="Y18" s="116" t="s">
        <v>76</v>
      </c>
      <c r="Z18" s="116" t="s">
        <v>76</v>
      </c>
      <c r="AA18" s="116" t="s">
        <v>76</v>
      </c>
      <c r="AB18" s="116" t="s">
        <v>78</v>
      </c>
      <c r="AC18" s="116" t="s">
        <v>78</v>
      </c>
      <c r="AD18" s="116" t="s">
        <v>78</v>
      </c>
      <c r="AE18" s="116" t="s">
        <v>78</v>
      </c>
      <c r="AF18" s="116" t="s">
        <v>76</v>
      </c>
      <c r="AG18" s="116" t="s">
        <v>76</v>
      </c>
      <c r="AH18" s="116" t="s">
        <v>78</v>
      </c>
      <c r="AI18" s="116" t="s">
        <v>78</v>
      </c>
      <c r="AJ18" s="116" t="s">
        <v>78</v>
      </c>
      <c r="AK18" s="14"/>
      <c r="AM18" t="s">
        <v>250</v>
      </c>
      <c r="AN18" t="s">
        <v>85</v>
      </c>
    </row>
    <row r="19" spans="2:40" ht="21.95" customHeight="1" x14ac:dyDescent="0.25">
      <c r="B19" s="343" t="s">
        <v>316</v>
      </c>
      <c r="C19" s="343"/>
      <c r="D19" s="344" t="s">
        <v>315</v>
      </c>
      <c r="E19" s="344"/>
      <c r="F19" s="116" t="s">
        <v>87</v>
      </c>
      <c r="G19" s="116" t="s">
        <v>87</v>
      </c>
      <c r="H19" s="116" t="s">
        <v>76</v>
      </c>
      <c r="I19" s="116" t="s">
        <v>76</v>
      </c>
      <c r="J19" s="116" t="s">
        <v>76</v>
      </c>
      <c r="K19" s="116" t="s">
        <v>76</v>
      </c>
      <c r="L19" s="116" t="s">
        <v>76</v>
      </c>
      <c r="M19" s="116" t="s">
        <v>76</v>
      </c>
      <c r="N19" s="116" t="s">
        <v>76</v>
      </c>
      <c r="O19" s="116" t="s">
        <v>76</v>
      </c>
      <c r="P19" s="116" t="s">
        <v>76</v>
      </c>
      <c r="Q19" s="116" t="s">
        <v>76</v>
      </c>
      <c r="R19" s="116" t="s">
        <v>76</v>
      </c>
      <c r="S19" s="116" t="s">
        <v>76</v>
      </c>
      <c r="T19" s="116" t="s">
        <v>76</v>
      </c>
      <c r="U19" s="116" t="s">
        <v>76</v>
      </c>
      <c r="V19" s="116" t="s">
        <v>76</v>
      </c>
      <c r="W19" s="116" t="s">
        <v>76</v>
      </c>
      <c r="X19" s="116" t="s">
        <v>76</v>
      </c>
      <c r="Y19" s="116" t="s">
        <v>76</v>
      </c>
      <c r="Z19" s="116" t="s">
        <v>76</v>
      </c>
      <c r="AA19" s="116" t="s">
        <v>76</v>
      </c>
      <c r="AB19" s="116" t="s">
        <v>76</v>
      </c>
      <c r="AC19" s="116" t="s">
        <v>81</v>
      </c>
      <c r="AD19" s="116" t="s">
        <v>81</v>
      </c>
      <c r="AE19" s="116" t="s">
        <v>81</v>
      </c>
      <c r="AF19" s="116" t="s">
        <v>81</v>
      </c>
      <c r="AG19" s="116" t="s">
        <v>81</v>
      </c>
      <c r="AH19" s="116" t="s">
        <v>81</v>
      </c>
      <c r="AI19" s="116" t="s">
        <v>81</v>
      </c>
      <c r="AJ19" s="116" t="s">
        <v>81</v>
      </c>
      <c r="AK19" s="14"/>
      <c r="AM19" t="s">
        <v>316</v>
      </c>
      <c r="AN19" t="s">
        <v>85</v>
      </c>
    </row>
    <row r="20" spans="2:40" ht="21.95" customHeight="1" x14ac:dyDescent="0.25">
      <c r="B20" s="343" t="s">
        <v>320</v>
      </c>
      <c r="C20" s="343"/>
      <c r="D20" s="344" t="s">
        <v>319</v>
      </c>
      <c r="E20" s="344"/>
      <c r="F20" s="116" t="s">
        <v>84</v>
      </c>
      <c r="G20" s="116" t="s">
        <v>84</v>
      </c>
      <c r="H20" s="116" t="s">
        <v>76</v>
      </c>
      <c r="I20" s="116" t="s">
        <v>76</v>
      </c>
      <c r="J20" s="116" t="s">
        <v>76</v>
      </c>
      <c r="K20" s="116" t="s">
        <v>76</v>
      </c>
      <c r="L20" s="116" t="s">
        <v>76</v>
      </c>
      <c r="M20" s="116" t="s">
        <v>76</v>
      </c>
      <c r="N20" s="116" t="s">
        <v>76</v>
      </c>
      <c r="O20" s="116" t="s">
        <v>76</v>
      </c>
      <c r="P20" s="116" t="s">
        <v>76</v>
      </c>
      <c r="Q20" s="116" t="s">
        <v>76</v>
      </c>
      <c r="R20" s="116" t="s">
        <v>76</v>
      </c>
      <c r="S20" s="116" t="s">
        <v>76</v>
      </c>
      <c r="T20" s="116" t="s">
        <v>76</v>
      </c>
      <c r="U20" s="116" t="s">
        <v>76</v>
      </c>
      <c r="V20" s="116" t="s">
        <v>76</v>
      </c>
      <c r="W20" s="116" t="s">
        <v>76</v>
      </c>
      <c r="X20" s="116" t="s">
        <v>76</v>
      </c>
      <c r="Y20" s="116" t="s">
        <v>76</v>
      </c>
      <c r="Z20" s="116" t="s">
        <v>76</v>
      </c>
      <c r="AA20" s="116" t="s">
        <v>76</v>
      </c>
      <c r="AB20" s="116" t="s">
        <v>76</v>
      </c>
      <c r="AC20" s="116" t="s">
        <v>78</v>
      </c>
      <c r="AD20" s="116" t="s">
        <v>78</v>
      </c>
      <c r="AE20" s="116" t="s">
        <v>78</v>
      </c>
      <c r="AF20" s="116" t="s">
        <v>78</v>
      </c>
      <c r="AG20" s="116" t="s">
        <v>78</v>
      </c>
      <c r="AH20" s="116" t="s">
        <v>78</v>
      </c>
      <c r="AI20" s="116" t="s">
        <v>78</v>
      </c>
      <c r="AJ20" s="116" t="s">
        <v>78</v>
      </c>
      <c r="AK20" s="14"/>
      <c r="AM20" t="s">
        <v>320</v>
      </c>
      <c r="AN20" t="s">
        <v>85</v>
      </c>
    </row>
    <row r="21" spans="2:40" ht="21.95" customHeight="1" x14ac:dyDescent="0.25">
      <c r="B21" s="343" t="s">
        <v>245</v>
      </c>
      <c r="C21" s="343"/>
      <c r="D21" s="344" t="s">
        <v>244</v>
      </c>
      <c r="E21" s="344"/>
      <c r="F21" s="116" t="s">
        <v>76</v>
      </c>
      <c r="G21" s="116" t="s">
        <v>76</v>
      </c>
      <c r="H21" s="116" t="s">
        <v>81</v>
      </c>
      <c r="I21" s="116" t="s">
        <v>81</v>
      </c>
      <c r="J21" s="116" t="s">
        <v>81</v>
      </c>
      <c r="K21" s="116" t="s">
        <v>81</v>
      </c>
      <c r="L21" s="116" t="s">
        <v>81</v>
      </c>
      <c r="M21" s="116" t="s">
        <v>81</v>
      </c>
      <c r="N21" s="116" t="s">
        <v>81</v>
      </c>
      <c r="O21" s="116" t="s">
        <v>81</v>
      </c>
      <c r="P21" s="116" t="s">
        <v>81</v>
      </c>
      <c r="Q21" s="116" t="s">
        <v>81</v>
      </c>
      <c r="R21" s="116" t="s">
        <v>81</v>
      </c>
      <c r="S21" s="116" t="s">
        <v>78</v>
      </c>
      <c r="T21" s="116" t="s">
        <v>78</v>
      </c>
      <c r="U21" s="116" t="s">
        <v>78</v>
      </c>
      <c r="V21" s="116" t="s">
        <v>84</v>
      </c>
      <c r="W21" s="116" t="s">
        <v>84</v>
      </c>
      <c r="X21" s="116" t="s">
        <v>84</v>
      </c>
      <c r="Y21" s="116" t="s">
        <v>84</v>
      </c>
      <c r="Z21" s="116" t="s">
        <v>84</v>
      </c>
      <c r="AA21" s="116" t="s">
        <v>84</v>
      </c>
      <c r="AB21" s="116" t="s">
        <v>84</v>
      </c>
      <c r="AC21" s="116" t="s">
        <v>76</v>
      </c>
      <c r="AD21" s="116" t="s">
        <v>76</v>
      </c>
      <c r="AE21" s="116" t="s">
        <v>76</v>
      </c>
      <c r="AF21" s="116" t="s">
        <v>76</v>
      </c>
      <c r="AG21" s="116" t="s">
        <v>76</v>
      </c>
      <c r="AH21" s="116" t="s">
        <v>76</v>
      </c>
      <c r="AI21" s="116" t="s">
        <v>76</v>
      </c>
      <c r="AJ21" s="116" t="s">
        <v>76</v>
      </c>
      <c r="AK21" s="14"/>
      <c r="AM21" t="s">
        <v>245</v>
      </c>
      <c r="AN21" t="s">
        <v>85</v>
      </c>
    </row>
    <row r="22" spans="2:40" ht="21.95" customHeight="1" x14ac:dyDescent="0.25">
      <c r="B22" s="343" t="s">
        <v>328</v>
      </c>
      <c r="C22" s="343"/>
      <c r="D22" s="344" t="s">
        <v>327</v>
      </c>
      <c r="E22" s="344"/>
      <c r="F22" s="116" t="s">
        <v>76</v>
      </c>
      <c r="G22" s="116" t="s">
        <v>76</v>
      </c>
      <c r="H22" s="116" t="s">
        <v>78</v>
      </c>
      <c r="I22" s="116" t="s">
        <v>78</v>
      </c>
      <c r="J22" s="116" t="s">
        <v>78</v>
      </c>
      <c r="K22" s="116" t="s">
        <v>78</v>
      </c>
      <c r="L22" s="116" t="s">
        <v>78</v>
      </c>
      <c r="M22" s="116" t="s">
        <v>78</v>
      </c>
      <c r="N22" s="116" t="s">
        <v>78</v>
      </c>
      <c r="O22" s="116" t="s">
        <v>78</v>
      </c>
      <c r="P22" s="116" t="s">
        <v>78</v>
      </c>
      <c r="Q22" s="116" t="s">
        <v>78</v>
      </c>
      <c r="R22" s="116" t="s">
        <v>78</v>
      </c>
      <c r="S22" s="116" t="s">
        <v>81</v>
      </c>
      <c r="T22" s="116" t="s">
        <v>81</v>
      </c>
      <c r="U22" s="116" t="s">
        <v>81</v>
      </c>
      <c r="V22" s="116" t="s">
        <v>87</v>
      </c>
      <c r="W22" s="116" t="s">
        <v>87</v>
      </c>
      <c r="X22" s="116" t="s">
        <v>87</v>
      </c>
      <c r="Y22" s="116" t="s">
        <v>87</v>
      </c>
      <c r="Z22" s="116" t="s">
        <v>87</v>
      </c>
      <c r="AA22" s="116" t="s">
        <v>87</v>
      </c>
      <c r="AB22" s="116" t="s">
        <v>87</v>
      </c>
      <c r="AC22" s="116" t="s">
        <v>76</v>
      </c>
      <c r="AD22" s="116" t="s">
        <v>76</v>
      </c>
      <c r="AE22" s="116" t="s">
        <v>76</v>
      </c>
      <c r="AF22" s="116" t="s">
        <v>76</v>
      </c>
      <c r="AG22" s="116" t="s">
        <v>76</v>
      </c>
      <c r="AH22" s="116" t="s">
        <v>76</v>
      </c>
      <c r="AI22" s="116" t="s">
        <v>76</v>
      </c>
      <c r="AJ22" s="116" t="s">
        <v>76</v>
      </c>
      <c r="AK22" s="14"/>
      <c r="AM22" t="s">
        <v>328</v>
      </c>
      <c r="AN22" t="s">
        <v>85</v>
      </c>
    </row>
    <row r="23" spans="2:40" ht="21.95" customHeight="1" x14ac:dyDescent="0.25">
      <c r="B23" s="343" t="s">
        <v>255</v>
      </c>
      <c r="C23" s="343"/>
      <c r="D23" s="344" t="s">
        <v>254</v>
      </c>
      <c r="E23" s="344"/>
      <c r="F23" s="116" t="s">
        <v>78</v>
      </c>
      <c r="G23" s="116" t="s">
        <v>78</v>
      </c>
      <c r="H23" s="116" t="s">
        <v>78</v>
      </c>
      <c r="I23" s="116" t="s">
        <v>78</v>
      </c>
      <c r="J23" s="116" t="s">
        <v>78</v>
      </c>
      <c r="K23" s="116" t="s">
        <v>76</v>
      </c>
      <c r="L23" s="116" t="s">
        <v>76</v>
      </c>
      <c r="M23" s="116" t="s">
        <v>78</v>
      </c>
      <c r="N23" s="116" t="s">
        <v>78</v>
      </c>
      <c r="O23" s="116" t="s">
        <v>78</v>
      </c>
      <c r="P23" s="116" t="s">
        <v>78</v>
      </c>
      <c r="Q23" s="116" t="s">
        <v>78</v>
      </c>
      <c r="R23" s="116" t="s">
        <v>169</v>
      </c>
      <c r="S23" s="116" t="s">
        <v>76</v>
      </c>
      <c r="T23" s="116" t="s">
        <v>78</v>
      </c>
      <c r="U23" s="116" t="s">
        <v>78</v>
      </c>
      <c r="V23" s="116" t="s">
        <v>78</v>
      </c>
      <c r="W23" s="116" t="s">
        <v>78</v>
      </c>
      <c r="X23" s="116" t="s">
        <v>78</v>
      </c>
      <c r="Y23" s="116" t="s">
        <v>76</v>
      </c>
      <c r="Z23" s="116" t="s">
        <v>76</v>
      </c>
      <c r="AA23" s="116" t="s">
        <v>76</v>
      </c>
      <c r="AB23" s="116" t="s">
        <v>78</v>
      </c>
      <c r="AC23" s="116" t="s">
        <v>78</v>
      </c>
      <c r="AD23" s="116" t="s">
        <v>78</v>
      </c>
      <c r="AE23" s="116" t="s">
        <v>78</v>
      </c>
      <c r="AF23" s="116" t="s">
        <v>76</v>
      </c>
      <c r="AG23" s="116" t="s">
        <v>76</v>
      </c>
      <c r="AH23" s="116" t="s">
        <v>78</v>
      </c>
      <c r="AI23" s="116" t="s">
        <v>78</v>
      </c>
      <c r="AJ23" s="116" t="s">
        <v>78</v>
      </c>
      <c r="AK23" s="14"/>
      <c r="AM23" t="s">
        <v>255</v>
      </c>
      <c r="AN23" t="s">
        <v>74</v>
      </c>
    </row>
    <row r="24" spans="2:40" ht="21.95" customHeight="1" x14ac:dyDescent="0.25">
      <c r="B24" s="343"/>
      <c r="C24" s="343"/>
      <c r="D24" s="344"/>
      <c r="E24" s="344"/>
      <c r="F24" s="116"/>
      <c r="G24" s="116"/>
      <c r="H24" s="116"/>
      <c r="I24" s="116"/>
      <c r="J24" s="116"/>
      <c r="K24" s="116"/>
      <c r="L24" s="116"/>
      <c r="M24" s="116"/>
      <c r="N24" s="116"/>
      <c r="O24" s="116"/>
      <c r="P24" s="116"/>
      <c r="Q24" s="116"/>
      <c r="R24" s="116"/>
      <c r="S24" s="116"/>
      <c r="T24" s="116"/>
      <c r="U24" s="116"/>
      <c r="V24" s="116"/>
      <c r="W24" s="116"/>
      <c r="X24" s="116"/>
      <c r="Y24" s="116"/>
      <c r="Z24" s="116"/>
      <c r="AA24" s="116"/>
      <c r="AB24" s="116"/>
      <c r="AC24" s="116"/>
      <c r="AD24" s="116"/>
      <c r="AE24" s="116"/>
      <c r="AF24" s="116"/>
      <c r="AG24" s="116"/>
      <c r="AH24" s="116"/>
      <c r="AI24" s="116"/>
      <c r="AJ24" s="116"/>
      <c r="AK24" s="14"/>
      <c r="AN24" t="s">
        <v>74</v>
      </c>
    </row>
    <row r="25" spans="2:40" ht="21.95" customHeight="1" x14ac:dyDescent="0.25">
      <c r="B25" s="343"/>
      <c r="C25" s="343"/>
      <c r="D25" s="344"/>
      <c r="E25" s="344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4"/>
    </row>
    <row r="26" spans="2:40" ht="21.95" customHeight="1" x14ac:dyDescent="0.25">
      <c r="B26" s="343"/>
      <c r="C26" s="343"/>
      <c r="D26" s="344"/>
      <c r="E26" s="344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4"/>
    </row>
    <row r="27" spans="2:40" ht="21.95" customHeight="1" x14ac:dyDescent="0.25">
      <c r="B27" s="343"/>
      <c r="C27" s="343"/>
      <c r="D27" s="344"/>
      <c r="E27" s="344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4"/>
    </row>
    <row r="28" spans="2:40" ht="21.95" customHeight="1" x14ac:dyDescent="0.25">
      <c r="B28" s="343"/>
      <c r="C28" s="343"/>
      <c r="D28" s="344"/>
      <c r="E28" s="344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  <c r="AF28" s="116"/>
      <c r="AG28" s="116"/>
      <c r="AH28" s="116"/>
      <c r="AI28" s="116"/>
      <c r="AJ28" s="116"/>
      <c r="AK28" s="14"/>
    </row>
    <row r="29" spans="2:40" ht="21.95" customHeight="1" x14ac:dyDescent="0.25">
      <c r="B29" s="343"/>
      <c r="C29" s="343"/>
      <c r="D29" s="344" t="str">
        <f>IF(B29="","",VLOOKUP(B29,'BD Personal'!#REF!,2,FALSE))</f>
        <v/>
      </c>
      <c r="E29" s="344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116"/>
      <c r="AA29" s="116"/>
      <c r="AB29" s="116"/>
      <c r="AC29" s="116"/>
      <c r="AD29" s="116"/>
      <c r="AE29" s="116"/>
      <c r="AF29" s="116"/>
      <c r="AG29" s="116"/>
      <c r="AH29" s="116"/>
      <c r="AI29" s="116"/>
      <c r="AJ29" s="116"/>
      <c r="AK29" s="14"/>
    </row>
    <row r="30" spans="2:40" ht="21.95" customHeight="1" x14ac:dyDescent="0.25">
      <c r="B30" s="343"/>
      <c r="C30" s="343"/>
      <c r="D30" s="344" t="str">
        <f>IF(B30="","",VLOOKUP(B30,'BD Personal'!#REF!,2,FALSE))</f>
        <v/>
      </c>
      <c r="E30" s="344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  <c r="AD30" s="116"/>
      <c r="AE30" s="116"/>
      <c r="AF30" s="116"/>
      <c r="AG30" s="116"/>
      <c r="AH30" s="116"/>
      <c r="AI30" s="116"/>
      <c r="AJ30" s="116"/>
      <c r="AK30" s="14"/>
    </row>
    <row r="31" spans="2:40" ht="21.95" customHeight="1" x14ac:dyDescent="0.25">
      <c r="B31" s="343"/>
      <c r="C31" s="343"/>
      <c r="D31" s="344" t="str">
        <f>IF(B31="","",VLOOKUP(B31,'BD Personal'!#REF!,2,FALSE))</f>
        <v/>
      </c>
      <c r="E31" s="344"/>
      <c r="F31" s="116"/>
      <c r="G31" s="116"/>
      <c r="H31" s="116"/>
      <c r="I31" s="116"/>
      <c r="J31" s="116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U31" s="116"/>
      <c r="V31" s="116"/>
      <c r="W31" s="116"/>
      <c r="X31" s="116"/>
      <c r="Y31" s="116"/>
      <c r="Z31" s="116"/>
      <c r="AA31" s="116"/>
      <c r="AB31" s="116"/>
      <c r="AC31" s="116"/>
      <c r="AD31" s="116"/>
      <c r="AE31" s="116"/>
      <c r="AF31" s="116"/>
      <c r="AG31" s="116"/>
      <c r="AH31" s="116"/>
      <c r="AI31" s="116"/>
      <c r="AJ31" s="116"/>
      <c r="AK31" s="14"/>
    </row>
    <row r="32" spans="2:40" ht="21.95" customHeight="1" x14ac:dyDescent="0.25">
      <c r="B32" s="343"/>
      <c r="C32" s="343"/>
      <c r="D32" s="344" t="str">
        <f>IF(B32="","",VLOOKUP(B32,'BD Personal'!#REF!,2,FALSE))</f>
        <v/>
      </c>
      <c r="E32" s="344"/>
      <c r="F32" s="116"/>
      <c r="G32" s="116"/>
      <c r="H32" s="116"/>
      <c r="I32" s="116"/>
      <c r="J32" s="116"/>
      <c r="K32" s="116"/>
      <c r="L32" s="116"/>
      <c r="M32" s="116"/>
      <c r="N32" s="116"/>
      <c r="O32" s="116"/>
      <c r="P32" s="116"/>
      <c r="Q32" s="116"/>
      <c r="R32" s="116"/>
      <c r="S32" s="116"/>
      <c r="T32" s="116"/>
      <c r="U32" s="116"/>
      <c r="V32" s="116"/>
      <c r="W32" s="116"/>
      <c r="X32" s="116"/>
      <c r="Y32" s="116"/>
      <c r="Z32" s="116"/>
      <c r="AA32" s="116"/>
      <c r="AB32" s="116"/>
      <c r="AC32" s="116"/>
      <c r="AD32" s="116"/>
      <c r="AE32" s="116"/>
      <c r="AF32" s="116"/>
      <c r="AG32" s="116"/>
      <c r="AH32" s="116"/>
      <c r="AI32" s="116"/>
      <c r="AJ32" s="116"/>
      <c r="AK32" s="14"/>
    </row>
    <row r="33" spans="2:37" ht="21.95" customHeight="1" x14ac:dyDescent="0.25">
      <c r="B33" s="343"/>
      <c r="C33" s="343"/>
      <c r="D33" s="344" t="str">
        <f>IF(B33="","",VLOOKUP(B33,'BD Personal'!#REF!,2,FALSE))</f>
        <v/>
      </c>
      <c r="E33" s="344"/>
      <c r="F33" s="116"/>
      <c r="G33" s="116"/>
      <c r="H33" s="116"/>
      <c r="I33" s="116"/>
      <c r="J33" s="116"/>
      <c r="K33" s="116"/>
      <c r="L33" s="116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6"/>
      <c r="X33" s="116"/>
      <c r="Y33" s="116"/>
      <c r="Z33" s="116"/>
      <c r="AA33" s="116"/>
      <c r="AB33" s="116"/>
      <c r="AC33" s="116"/>
      <c r="AD33" s="116"/>
      <c r="AE33" s="116"/>
      <c r="AF33" s="116"/>
      <c r="AG33" s="116"/>
      <c r="AH33" s="116"/>
      <c r="AI33" s="116"/>
      <c r="AJ33" s="116"/>
      <c r="AK33" s="14"/>
    </row>
    <row r="34" spans="2:37" ht="21.95" customHeight="1" x14ac:dyDescent="0.25">
      <c r="B34" s="343"/>
      <c r="C34" s="343"/>
      <c r="D34" s="344" t="str">
        <f>IF(B34="","",VLOOKUP(B34,'BD Personal'!#REF!,2,FALSE))</f>
        <v/>
      </c>
      <c r="E34" s="344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16"/>
      <c r="R34" s="116"/>
      <c r="S34" s="116"/>
      <c r="T34" s="116"/>
      <c r="U34" s="116"/>
      <c r="V34" s="116"/>
      <c r="W34" s="116"/>
      <c r="X34" s="116"/>
      <c r="Y34" s="116"/>
      <c r="Z34" s="116"/>
      <c r="AA34" s="116"/>
      <c r="AB34" s="116"/>
      <c r="AC34" s="116"/>
      <c r="AD34" s="116"/>
      <c r="AE34" s="116"/>
      <c r="AF34" s="116"/>
      <c r="AG34" s="116"/>
      <c r="AH34" s="116"/>
      <c r="AI34" s="116"/>
      <c r="AJ34" s="116"/>
      <c r="AK34" s="14"/>
    </row>
    <row r="35" spans="2:37" ht="21.95" customHeight="1" x14ac:dyDescent="0.25">
      <c r="B35" s="343"/>
      <c r="C35" s="343"/>
      <c r="D35" s="344" t="str">
        <f>IF(B35="","",VLOOKUP(B35,'BD Personal'!#REF!,2,FALSE))</f>
        <v/>
      </c>
      <c r="E35" s="344"/>
      <c r="F35" s="116"/>
      <c r="G35" s="116"/>
      <c r="H35" s="116"/>
      <c r="I35" s="116"/>
      <c r="J35" s="116"/>
      <c r="K35" s="116"/>
      <c r="L35" s="116"/>
      <c r="M35" s="116"/>
      <c r="N35" s="116"/>
      <c r="O35" s="116"/>
      <c r="P35" s="116"/>
      <c r="Q35" s="116"/>
      <c r="R35" s="116"/>
      <c r="S35" s="116"/>
      <c r="T35" s="116"/>
      <c r="U35" s="116"/>
      <c r="V35" s="116"/>
      <c r="W35" s="116"/>
      <c r="X35" s="116"/>
      <c r="Y35" s="116"/>
      <c r="Z35" s="116"/>
      <c r="AA35" s="116"/>
      <c r="AB35" s="116"/>
      <c r="AC35" s="116"/>
      <c r="AD35" s="116"/>
      <c r="AE35" s="116"/>
      <c r="AF35" s="116"/>
      <c r="AG35" s="116"/>
      <c r="AH35" s="116"/>
      <c r="AI35" s="116"/>
      <c r="AJ35" s="116"/>
      <c r="AK35" s="14"/>
    </row>
    <row r="36" spans="2:37" ht="21.95" customHeight="1" x14ac:dyDescent="0.25">
      <c r="B36" s="343"/>
      <c r="C36" s="343"/>
      <c r="D36" s="344" t="str">
        <f>IF(B36="","",VLOOKUP(B36,'BD Personal'!#REF!,2,FALSE))</f>
        <v/>
      </c>
      <c r="E36" s="344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4"/>
    </row>
    <row r="37" spans="2:37" ht="21.95" customHeight="1" x14ac:dyDescent="0.25">
      <c r="B37" s="343"/>
      <c r="C37" s="343"/>
      <c r="D37" s="344" t="str">
        <f>IF(B37="","",VLOOKUP(B37,'BD Personal'!#REF!,2,FALSE))</f>
        <v/>
      </c>
      <c r="E37" s="344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4"/>
    </row>
    <row r="38" spans="2:37" ht="21.95" customHeight="1" x14ac:dyDescent="0.25">
      <c r="B38" s="343"/>
      <c r="C38" s="343"/>
      <c r="D38" s="344" t="str">
        <f>IF(B38="","",VLOOKUP(B38,'BD Personal'!#REF!,2,FALSE))</f>
        <v/>
      </c>
      <c r="E38" s="344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4"/>
    </row>
    <row r="39" spans="2:37" ht="21.95" customHeight="1" x14ac:dyDescent="0.25">
      <c r="B39" s="343"/>
      <c r="C39" s="343"/>
      <c r="D39" s="344" t="str">
        <f>IF(B39="","",VLOOKUP(B39,'BD Personal'!#REF!,2,FALSE))</f>
        <v/>
      </c>
      <c r="E39" s="344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6"/>
      <c r="X39" s="116"/>
      <c r="Y39" s="116"/>
      <c r="Z39" s="116"/>
      <c r="AA39" s="116"/>
      <c r="AB39" s="116"/>
      <c r="AC39" s="116"/>
      <c r="AD39" s="116"/>
      <c r="AE39" s="116"/>
      <c r="AF39" s="116"/>
      <c r="AG39" s="116"/>
      <c r="AH39" s="116"/>
      <c r="AI39" s="116"/>
      <c r="AJ39" s="116"/>
      <c r="AK39" s="14"/>
    </row>
    <row r="40" spans="2:37" ht="21.95" customHeight="1" x14ac:dyDescent="0.25">
      <c r="B40" s="343"/>
      <c r="C40" s="343"/>
      <c r="D40" s="344" t="str">
        <f>IF(B40="","",VLOOKUP(B40,'BD Personal'!#REF!,2,FALSE))</f>
        <v/>
      </c>
      <c r="E40" s="344"/>
      <c r="F40" s="116"/>
      <c r="G40" s="116"/>
      <c r="H40" s="116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116"/>
      <c r="X40" s="116"/>
      <c r="Y40" s="116"/>
      <c r="Z40" s="116"/>
      <c r="AA40" s="116"/>
      <c r="AB40" s="116"/>
      <c r="AC40" s="116"/>
      <c r="AD40" s="116"/>
      <c r="AE40" s="116"/>
      <c r="AF40" s="116"/>
      <c r="AG40" s="116"/>
      <c r="AH40" s="116"/>
      <c r="AI40" s="116"/>
      <c r="AJ40" s="116"/>
      <c r="AK40" s="14"/>
    </row>
    <row r="41" spans="2:37" ht="21.95" customHeight="1" x14ac:dyDescent="0.25">
      <c r="B41" s="343"/>
      <c r="C41" s="343"/>
      <c r="D41" s="344" t="str">
        <f>IF(B41="","",VLOOKUP(B41,'BD Personal'!#REF!,2,FALSE))</f>
        <v/>
      </c>
      <c r="E41" s="344"/>
      <c r="F41" s="116"/>
      <c r="G41" s="116"/>
      <c r="H41" s="116"/>
      <c r="I41" s="116"/>
      <c r="J41" s="116"/>
      <c r="K41" s="116"/>
      <c r="L41" s="116"/>
      <c r="M41" s="116"/>
      <c r="N41" s="116"/>
      <c r="O41" s="116"/>
      <c r="P41" s="116"/>
      <c r="Q41" s="116"/>
      <c r="R41" s="116"/>
      <c r="S41" s="116"/>
      <c r="T41" s="116"/>
      <c r="U41" s="116"/>
      <c r="V41" s="116"/>
      <c r="W41" s="116"/>
      <c r="X41" s="116"/>
      <c r="Y41" s="116"/>
      <c r="Z41" s="116"/>
      <c r="AA41" s="116"/>
      <c r="AB41" s="116"/>
      <c r="AC41" s="116"/>
      <c r="AD41" s="116"/>
      <c r="AE41" s="116"/>
      <c r="AF41" s="116"/>
      <c r="AG41" s="116"/>
      <c r="AH41" s="116"/>
      <c r="AI41" s="116"/>
      <c r="AJ41" s="116"/>
      <c r="AK41" s="14"/>
    </row>
    <row r="42" spans="2:37" ht="21.95" customHeight="1" x14ac:dyDescent="0.25">
      <c r="B42" s="343"/>
      <c r="C42" s="343"/>
      <c r="D42" s="344" t="str">
        <f>IF(B42="","",VLOOKUP(B42,'BD Personal'!#REF!,2,FALSE))</f>
        <v/>
      </c>
      <c r="E42" s="344"/>
      <c r="F42" s="116"/>
      <c r="G42" s="116"/>
      <c r="H42" s="116"/>
      <c r="I42" s="116"/>
      <c r="J42" s="116"/>
      <c r="K42" s="116"/>
      <c r="L42" s="116"/>
      <c r="M42" s="116"/>
      <c r="N42" s="116"/>
      <c r="O42" s="116"/>
      <c r="P42" s="116"/>
      <c r="Q42" s="116"/>
      <c r="R42" s="116"/>
      <c r="S42" s="116"/>
      <c r="T42" s="116"/>
      <c r="U42" s="116"/>
      <c r="V42" s="116"/>
      <c r="W42" s="116"/>
      <c r="X42" s="116"/>
      <c r="Y42" s="116"/>
      <c r="Z42" s="116"/>
      <c r="AA42" s="116"/>
      <c r="AB42" s="116"/>
      <c r="AC42" s="116"/>
      <c r="AD42" s="116"/>
      <c r="AE42" s="116"/>
      <c r="AF42" s="116"/>
      <c r="AG42" s="116"/>
      <c r="AH42" s="116"/>
      <c r="AI42" s="116"/>
      <c r="AJ42" s="116"/>
      <c r="AK42" s="14"/>
    </row>
    <row r="43" spans="2:37" ht="21.95" customHeight="1" x14ac:dyDescent="0.25">
      <c r="B43" s="343"/>
      <c r="C43" s="343"/>
      <c r="D43" s="344" t="str">
        <f>IF(B43="","",VLOOKUP(B43,'BD Personal'!#REF!,2,FALSE))</f>
        <v/>
      </c>
      <c r="E43" s="344"/>
      <c r="F43" s="116"/>
      <c r="G43" s="116"/>
      <c r="H43" s="116"/>
      <c r="I43" s="116"/>
      <c r="J43" s="116"/>
      <c r="K43" s="116"/>
      <c r="L43" s="116"/>
      <c r="M43" s="116"/>
      <c r="N43" s="116"/>
      <c r="O43" s="116"/>
      <c r="P43" s="116"/>
      <c r="Q43" s="116"/>
      <c r="R43" s="116"/>
      <c r="S43" s="116"/>
      <c r="T43" s="116"/>
      <c r="U43" s="116"/>
      <c r="V43" s="116"/>
      <c r="W43" s="116"/>
      <c r="X43" s="116"/>
      <c r="Y43" s="116"/>
      <c r="Z43" s="116"/>
      <c r="AA43" s="116"/>
      <c r="AB43" s="116"/>
      <c r="AC43" s="116"/>
      <c r="AD43" s="116"/>
      <c r="AE43" s="116"/>
      <c r="AF43" s="116"/>
      <c r="AG43" s="116"/>
      <c r="AH43" s="116"/>
      <c r="AI43" s="116"/>
      <c r="AJ43" s="116"/>
      <c r="AK43" s="14"/>
    </row>
    <row r="44" spans="2:37" ht="21.95" customHeight="1" x14ac:dyDescent="0.25">
      <c r="B44" s="343"/>
      <c r="C44" s="343"/>
      <c r="D44" s="344" t="str">
        <f>IF(B44="","",VLOOKUP(B44,'BD Personal'!#REF!,2,FALSE))</f>
        <v/>
      </c>
      <c r="E44" s="344"/>
      <c r="F44" s="116"/>
      <c r="G44" s="116"/>
      <c r="H44" s="116"/>
      <c r="I44" s="116"/>
      <c r="J44" s="116"/>
      <c r="K44" s="116"/>
      <c r="L44" s="116"/>
      <c r="M44" s="116"/>
      <c r="N44" s="116"/>
      <c r="O44" s="116"/>
      <c r="P44" s="116"/>
      <c r="Q44" s="116"/>
      <c r="R44" s="116"/>
      <c r="S44" s="116"/>
      <c r="T44" s="116"/>
      <c r="U44" s="116"/>
      <c r="V44" s="116"/>
      <c r="W44" s="116"/>
      <c r="X44" s="116"/>
      <c r="Y44" s="116"/>
      <c r="Z44" s="116"/>
      <c r="AA44" s="116"/>
      <c r="AB44" s="116"/>
      <c r="AC44" s="116"/>
      <c r="AD44" s="116"/>
      <c r="AE44" s="116"/>
      <c r="AF44" s="116"/>
      <c r="AG44" s="116"/>
      <c r="AH44" s="116"/>
      <c r="AI44" s="116"/>
      <c r="AJ44" s="116"/>
      <c r="AK44" s="14"/>
    </row>
    <row r="45" spans="2:37" ht="21.95" customHeight="1" x14ac:dyDescent="0.25">
      <c r="B45" s="343"/>
      <c r="C45" s="343"/>
      <c r="D45" s="344" t="str">
        <f>IF(B45="","",VLOOKUP(B45,'BD Personal'!#REF!,2,FALSE))</f>
        <v/>
      </c>
      <c r="E45" s="344"/>
      <c r="F45" s="116"/>
      <c r="G45" s="116"/>
      <c r="H45" s="116"/>
      <c r="I45" s="116"/>
      <c r="J45" s="116"/>
      <c r="K45" s="116"/>
      <c r="L45" s="116"/>
      <c r="M45" s="116"/>
      <c r="N45" s="116"/>
      <c r="O45" s="116"/>
      <c r="P45" s="116"/>
      <c r="Q45" s="116"/>
      <c r="R45" s="116"/>
      <c r="S45" s="116"/>
      <c r="T45" s="116"/>
      <c r="U45" s="116"/>
      <c r="V45" s="116"/>
      <c r="W45" s="116"/>
      <c r="X45" s="116"/>
      <c r="Y45" s="116"/>
      <c r="Z45" s="116"/>
      <c r="AA45" s="116"/>
      <c r="AB45" s="116"/>
      <c r="AC45" s="116"/>
      <c r="AD45" s="116"/>
      <c r="AE45" s="116"/>
      <c r="AF45" s="116"/>
      <c r="AG45" s="116"/>
      <c r="AH45" s="116"/>
      <c r="AI45" s="116"/>
      <c r="AJ45" s="116"/>
      <c r="AK45" s="14"/>
    </row>
    <row r="46" spans="2:37" ht="21.95" customHeight="1" x14ac:dyDescent="0.25">
      <c r="B46" s="343"/>
      <c r="C46" s="343"/>
      <c r="D46" s="344" t="str">
        <f>IF(B46="","",VLOOKUP(B46,'BD Personal'!#REF!,2,FALSE))</f>
        <v/>
      </c>
      <c r="E46" s="344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4"/>
    </row>
    <row r="47" spans="2:37" ht="21.95" customHeight="1" x14ac:dyDescent="0.25">
      <c r="B47" s="343"/>
      <c r="C47" s="343"/>
      <c r="D47" s="344" t="str">
        <f>IF(B47="","",VLOOKUP(B47,'BD Personal'!#REF!,2,FALSE))</f>
        <v/>
      </c>
      <c r="E47" s="344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4"/>
    </row>
    <row r="48" spans="2:37" ht="21.95" customHeight="1" x14ac:dyDescent="0.25">
      <c r="B48" s="343"/>
      <c r="C48" s="343"/>
      <c r="D48" s="344" t="str">
        <f>IF(B48="","",VLOOKUP(B48,'BD Personal'!#REF!,2,FALSE))</f>
        <v/>
      </c>
      <c r="E48" s="344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4"/>
    </row>
    <row r="49" spans="2:37" ht="21.95" customHeight="1" x14ac:dyDescent="0.25">
      <c r="B49" s="343"/>
      <c r="C49" s="343"/>
      <c r="D49" s="344" t="str">
        <f>IF(B49="","",VLOOKUP(B49,'BD Personal'!#REF!,2,FALSE))</f>
        <v/>
      </c>
      <c r="E49" s="344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4"/>
    </row>
    <row r="50" spans="2:37" ht="21.95" customHeight="1" thickBot="1" x14ac:dyDescent="0.3">
      <c r="B50" s="343"/>
      <c r="C50" s="343"/>
      <c r="D50" s="344" t="str">
        <f>IF(B50="","",VLOOKUP(B50,'BD Personal'!#REF!,2,FALSE))</f>
        <v/>
      </c>
      <c r="E50" s="344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5"/>
    </row>
    <row r="51" spans="2:37" x14ac:dyDescent="0.25"/>
    <row r="52" spans="2:37" x14ac:dyDescent="0.25"/>
  </sheetData>
  <sheetProtection algorithmName="SHA-512" hashValue="ijkPpvgCxgvg2A14qGQgLUYYisNdeOWX95FwzIYCEADWtmJmUD8SMjWJlEcUVeTaaaRtEFVFt+6YR6xMmOFaLQ==" saltValue="GPXyh9fFKuqO5isxGb5w5w==" spinCount="100000" sheet="1" objects="1" scenarios="1"/>
  <mergeCells count="122">
    <mergeCell ref="AB6:AB7"/>
    <mergeCell ref="AC6:AC7"/>
    <mergeCell ref="S6:S7"/>
    <mergeCell ref="T6:T7"/>
    <mergeCell ref="U6:U7"/>
    <mergeCell ref="V6:V7"/>
    <mergeCell ref="H6:H7"/>
    <mergeCell ref="I6:I7"/>
    <mergeCell ref="B10:C10"/>
    <mergeCell ref="D10:E10"/>
    <mergeCell ref="F1:AE5"/>
    <mergeCell ref="AF1:AJ5"/>
    <mergeCell ref="B6:D7"/>
    <mergeCell ref="E6:E7"/>
    <mergeCell ref="B1:E5"/>
    <mergeCell ref="W6:W7"/>
    <mergeCell ref="X6:X7"/>
    <mergeCell ref="Y6:Y7"/>
    <mergeCell ref="P6:P7"/>
    <mergeCell ref="Q6:Q7"/>
    <mergeCell ref="R6:R7"/>
    <mergeCell ref="L6:L7"/>
    <mergeCell ref="M6:M7"/>
    <mergeCell ref="N6:N7"/>
    <mergeCell ref="O6:O7"/>
    <mergeCell ref="AD6:AD7"/>
    <mergeCell ref="AJ6:AJ7"/>
    <mergeCell ref="AE6:AE7"/>
    <mergeCell ref="AF6:AF7"/>
    <mergeCell ref="AG6:AG7"/>
    <mergeCell ref="AH6:AH7"/>
    <mergeCell ref="AI6:AI7"/>
    <mergeCell ref="Z6:Z7"/>
    <mergeCell ref="AA6:AA7"/>
    <mergeCell ref="B15:C15"/>
    <mergeCell ref="D15:E15"/>
    <mergeCell ref="B12:C12"/>
    <mergeCell ref="D12:E12"/>
    <mergeCell ref="K6:K7"/>
    <mergeCell ref="J6:J7"/>
    <mergeCell ref="D9:E9"/>
    <mergeCell ref="B9:C9"/>
    <mergeCell ref="F6:F7"/>
    <mergeCell ref="G6:G7"/>
    <mergeCell ref="D11:E11"/>
    <mergeCell ref="B13:C13"/>
    <mergeCell ref="D13:E13"/>
    <mergeCell ref="B14:C14"/>
    <mergeCell ref="D14:E14"/>
    <mergeCell ref="B11:C11"/>
    <mergeCell ref="B21:C21"/>
    <mergeCell ref="D21:E21"/>
    <mergeCell ref="B16:C16"/>
    <mergeCell ref="D16:E16"/>
    <mergeCell ref="B17:C17"/>
    <mergeCell ref="D17:E17"/>
    <mergeCell ref="B18:C18"/>
    <mergeCell ref="D18:E18"/>
    <mergeCell ref="B25:C25"/>
    <mergeCell ref="D25:E25"/>
    <mergeCell ref="B19:C19"/>
    <mergeCell ref="D19:E19"/>
    <mergeCell ref="B20:C20"/>
    <mergeCell ref="D20:E20"/>
    <mergeCell ref="B26:C26"/>
    <mergeCell ref="D26:E26"/>
    <mergeCell ref="B27:C27"/>
    <mergeCell ref="D27:E27"/>
    <mergeCell ref="B22:C22"/>
    <mergeCell ref="D22:E22"/>
    <mergeCell ref="B23:C23"/>
    <mergeCell ref="D23:E23"/>
    <mergeCell ref="B24:C24"/>
    <mergeCell ref="D24:E24"/>
    <mergeCell ref="B31:C31"/>
    <mergeCell ref="D31:E31"/>
    <mergeCell ref="B32:C32"/>
    <mergeCell ref="D32:E32"/>
    <mergeCell ref="B33:C33"/>
    <mergeCell ref="D33:E33"/>
    <mergeCell ref="B28:C28"/>
    <mergeCell ref="D28:E28"/>
    <mergeCell ref="B29:C29"/>
    <mergeCell ref="D29:E29"/>
    <mergeCell ref="B30:C30"/>
    <mergeCell ref="D30:E30"/>
    <mergeCell ref="B37:C37"/>
    <mergeCell ref="D37:E37"/>
    <mergeCell ref="B38:C38"/>
    <mergeCell ref="D38:E38"/>
    <mergeCell ref="B39:C39"/>
    <mergeCell ref="D39:E39"/>
    <mergeCell ref="B34:C34"/>
    <mergeCell ref="D34:E34"/>
    <mergeCell ref="B35:C35"/>
    <mergeCell ref="D35:E35"/>
    <mergeCell ref="B36:C36"/>
    <mergeCell ref="D36:E36"/>
    <mergeCell ref="AL6:AL8"/>
    <mergeCell ref="B49:C49"/>
    <mergeCell ref="D49:E49"/>
    <mergeCell ref="B50:C50"/>
    <mergeCell ref="D50:E50"/>
    <mergeCell ref="B8:E8"/>
    <mergeCell ref="B46:C46"/>
    <mergeCell ref="D46:E46"/>
    <mergeCell ref="B47:C47"/>
    <mergeCell ref="D47:E47"/>
    <mergeCell ref="B48:C48"/>
    <mergeCell ref="D48:E48"/>
    <mergeCell ref="B43:C43"/>
    <mergeCell ref="D43:E43"/>
    <mergeCell ref="B44:C44"/>
    <mergeCell ref="D44:E44"/>
    <mergeCell ref="B45:C45"/>
    <mergeCell ref="D45:E45"/>
    <mergeCell ref="B40:C40"/>
    <mergeCell ref="D40:E40"/>
    <mergeCell ref="B41:C41"/>
    <mergeCell ref="D41:E41"/>
    <mergeCell ref="B42:C42"/>
    <mergeCell ref="D42:E42"/>
  </mergeCells>
  <conditionalFormatting sqref="F8">
    <cfRule type="expression" dxfId="99" priority="56">
      <formula>WEEKDAY(F8,2)=7</formula>
    </cfRule>
  </conditionalFormatting>
  <conditionalFormatting sqref="G8:AK8">
    <cfRule type="expression" dxfId="98" priority="55">
      <formula>WEEKDAY(G8,2)=7</formula>
    </cfRule>
  </conditionalFormatting>
  <conditionalFormatting sqref="F6:F7">
    <cfRule type="expression" dxfId="97" priority="54">
      <formula>WEEKDAY(F8,2)=7</formula>
    </cfRule>
  </conditionalFormatting>
  <conditionalFormatting sqref="G6:AJ7">
    <cfRule type="expression" dxfId="96" priority="1">
      <formula>WEEKDAY(G8,2)=7</formula>
    </cfRule>
  </conditionalFormatting>
  <conditionalFormatting sqref="F9:AJ50">
    <cfRule type="cellIs" dxfId="95" priority="2" operator="equal">
      <formula>"IM"</formula>
    </cfRule>
    <cfRule type="cellIs" dxfId="94" priority="3" operator="equal">
      <formula>"V"</formula>
    </cfRule>
    <cfRule type="cellIs" dxfId="93" priority="4" operator="equal">
      <formula>"DE"</formula>
    </cfRule>
    <cfRule type="cellIs" dxfId="92" priority="5" operator="equal">
      <formula>"T2"</formula>
    </cfRule>
    <cfRule type="cellIs" dxfId="91" priority="6" operator="equal">
      <formula>"T3"</formula>
    </cfRule>
    <cfRule type="cellIs" dxfId="90" priority="7" operator="equal">
      <formula>"T1"</formula>
    </cfRule>
    <cfRule type="cellIs" dxfId="89" priority="8" operator="equal">
      <formula>"N"</formula>
    </cfRule>
    <cfRule type="cellIs" dxfId="88" priority="10" operator="equal">
      <formula>"D"</formula>
    </cfRule>
  </conditionalFormatting>
  <conditionalFormatting sqref="F6:AJ8">
    <cfRule type="expression" dxfId="87" priority="161">
      <formula>WEEKDAY(F8,2)&lt;&gt;7</formula>
    </cfRule>
  </conditionalFormatting>
  <conditionalFormatting sqref="J6:J7">
    <cfRule type="expression" dxfId="86" priority="163">
      <formula>WEEKDAY(F6,2)&lt;&gt;7</formula>
    </cfRule>
  </conditionalFormatting>
  <dataValidations count="1">
    <dataValidation type="list" allowBlank="1" showInputMessage="1" showErrorMessage="1" sqref="B9:C50" xr:uid="{DCB2DD4C-0F25-4049-8454-4E01BCD71BD2}">
      <formula1>INDIRECT("Tabla1[APELLIDOS]")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" id="{00000000-000E-0000-0000-00001A000000}">
            <xm:f>VLOOKUP(G8,BD!$I$3:$I$100,1,0)=G8</xm:f>
            <x14:dxf>
              <fill>
                <patternFill>
                  <bgColor theme="9"/>
                </patternFill>
              </fill>
            </x14:dxf>
          </x14:cfRule>
          <xm:sqref>G6:AJ6</xm:sqref>
        </x14:conditionalFormatting>
        <x14:conditionalFormatting xmlns:xm="http://schemas.microsoft.com/office/excel/2006/main">
          <x14:cfRule type="expression" priority="60" id="{00000000-000E-0000-0000-000085000000}">
            <xm:f>VLOOKUP(F8,BD!$I$3:$I$100,1,0)=F8</xm:f>
            <x14:dxf>
              <fill>
                <patternFill>
                  <bgColor theme="9"/>
                </patternFill>
              </fill>
            </x14:dxf>
          </x14:cfRule>
          <xm:sqref>F8:AJ8</xm:sqref>
        </x14:conditionalFormatting>
        <x14:conditionalFormatting xmlns:xm="http://schemas.microsoft.com/office/excel/2006/main">
          <x14:cfRule type="expression" priority="53" id="{00000000-000E-0000-0000-000087000000}">
            <xm:f>VLOOKUP(F8,BD!$I$3:$I$100,1,0)=F8</xm:f>
            <x14:dxf>
              <fill>
                <patternFill>
                  <bgColor theme="9"/>
                </patternFill>
              </fill>
            </x14:dxf>
          </x14:cfRule>
          <xm:sqref>F6:AJ7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22D46BB-727D-495A-877C-AE2A080A79A5}">
          <x14:formula1>
            <xm:f>OFFSET(BD!$L$2,1,MATCH($AN9,BD!$L$2:$AO$2,0)-1,COUNTA(OFFSET(BD!$L$2,1,MATCH($AN9,BD!$L$2:$AO$2,0)-1,17)),1)</xm:f>
          </x14:formula1>
          <xm:sqref>F9:AJ50</xm:sqref>
        </x14:dataValidation>
        <x14:dataValidation type="list" allowBlank="1" showInputMessage="1" showErrorMessage="1" xr:uid="{B0880A02-A981-4700-AEBD-5549647AEB34}">
          <x14:formula1>
            <xm:f>BD!$K$3:$K$14</xm:f>
          </x14:formula1>
          <xm:sqref>E6:E7</xm:sqref>
        </x14:dataValidation>
        <x14:dataValidation type="list" allowBlank="1" showInputMessage="1" showErrorMessage="1" xr:uid="{1F4F35A4-A650-4E46-ADB1-D3B37CF7BB0F}">
          <x14:formula1>
            <xm:f>BD!$J$3:$J$14</xm:f>
          </x14:formula1>
          <xm:sqref>B6:D7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B1C56-CCBB-4934-B936-7031E81B7F32}">
  <sheetPr codeName="Hoja4"/>
  <dimension ref="A1:R1374"/>
  <sheetViews>
    <sheetView showGridLines="0" workbookViewId="0">
      <selection activeCell="A16" sqref="A16"/>
    </sheetView>
  </sheetViews>
  <sheetFormatPr baseColWidth="10" defaultRowHeight="15" x14ac:dyDescent="0.25"/>
  <cols>
    <col min="1" max="1" width="12.42578125" customWidth="1"/>
    <col min="2" max="2" width="10.140625" bestFit="1" customWidth="1"/>
    <col min="3" max="3" width="24.5703125" customWidth="1"/>
    <col min="4" max="4" width="28.140625" customWidth="1"/>
    <col min="5" max="5" width="35.42578125" customWidth="1"/>
    <col min="6" max="6" width="26" customWidth="1"/>
    <col min="7" max="7" width="14.5703125" customWidth="1"/>
    <col min="8" max="8" width="16.5703125" customWidth="1"/>
    <col min="9" max="9" width="29.5703125" bestFit="1" customWidth="1"/>
    <col min="10" max="10" width="19.28515625" customWidth="1"/>
    <col min="11" max="11" width="29.85546875" customWidth="1"/>
    <col min="12" max="12" width="14.5703125" hidden="1" customWidth="1"/>
    <col min="13" max="13" width="28.28515625" customWidth="1"/>
    <col min="14" max="14" width="16" customWidth="1"/>
    <col min="15" max="15" width="23" customWidth="1"/>
    <col min="16" max="16" width="23.140625" customWidth="1"/>
    <col min="17" max="17" width="10" customWidth="1"/>
    <col min="18" max="18" width="7.85546875" customWidth="1"/>
  </cols>
  <sheetData>
    <row r="1" spans="1:18" ht="15" customHeight="1" x14ac:dyDescent="0.25">
      <c r="A1" s="20"/>
      <c r="B1" s="20"/>
      <c r="C1" s="20"/>
      <c r="D1" s="353"/>
      <c r="E1" s="353"/>
      <c r="F1" s="352" t="s">
        <v>66</v>
      </c>
      <c r="G1" s="352"/>
      <c r="H1" s="352"/>
      <c r="I1" s="352"/>
      <c r="J1" s="352"/>
      <c r="K1" s="352"/>
      <c r="L1" s="352"/>
      <c r="M1" s="352"/>
      <c r="N1" s="352"/>
      <c r="O1" s="352"/>
      <c r="P1" s="352"/>
      <c r="Q1" s="352"/>
      <c r="R1" s="352"/>
    </row>
    <row r="2" spans="1:18" ht="15" customHeight="1" x14ac:dyDescent="0.25">
      <c r="A2" s="20"/>
      <c r="B2" s="20"/>
      <c r="C2" s="20"/>
      <c r="D2" s="353"/>
      <c r="E2" s="353"/>
      <c r="F2" s="352"/>
      <c r="G2" s="352"/>
      <c r="H2" s="352"/>
      <c r="I2" s="352"/>
      <c r="J2" s="352"/>
      <c r="K2" s="352"/>
      <c r="L2" s="352"/>
      <c r="M2" s="352"/>
      <c r="N2" s="352"/>
      <c r="O2" s="352"/>
      <c r="P2" s="352"/>
      <c r="Q2" s="352"/>
      <c r="R2" s="352"/>
    </row>
    <row r="3" spans="1:18" ht="15" customHeight="1" x14ac:dyDescent="0.25">
      <c r="A3" s="20"/>
      <c r="B3" s="20"/>
      <c r="C3" s="20"/>
      <c r="D3" s="353"/>
      <c r="E3" s="353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2"/>
      <c r="R3" s="352"/>
    </row>
    <row r="4" spans="1:18" ht="26.25" customHeight="1" x14ac:dyDescent="0.25">
      <c r="A4" s="20"/>
      <c r="B4" s="20"/>
      <c r="C4" s="20"/>
      <c r="D4" s="353"/>
      <c r="E4" s="353"/>
      <c r="F4" s="352"/>
      <c r="G4" s="352"/>
      <c r="H4" s="352"/>
      <c r="I4" s="352"/>
      <c r="J4" s="352"/>
      <c r="K4" s="352"/>
      <c r="L4" s="352"/>
      <c r="M4" s="352"/>
      <c r="N4" s="352"/>
      <c r="O4" s="352"/>
      <c r="P4" s="352"/>
      <c r="Q4" s="352"/>
      <c r="R4" s="352"/>
    </row>
    <row r="5" spans="1:18" s="13" customFormat="1" ht="37.5" customHeight="1" x14ac:dyDescent="0.25">
      <c r="A5" s="21" t="s">
        <v>11</v>
      </c>
      <c r="B5" s="21" t="s">
        <v>59</v>
      </c>
      <c r="C5" s="22" t="s">
        <v>60</v>
      </c>
      <c r="D5" s="22" t="s">
        <v>6</v>
      </c>
      <c r="E5" s="22" t="s">
        <v>9</v>
      </c>
      <c r="F5" s="22" t="s">
        <v>10</v>
      </c>
      <c r="G5" s="22" t="s">
        <v>8</v>
      </c>
      <c r="H5" s="48" t="s">
        <v>61</v>
      </c>
      <c r="I5" s="22" t="s">
        <v>7</v>
      </c>
      <c r="J5" s="22" t="s">
        <v>62</v>
      </c>
      <c r="K5" s="22" t="s">
        <v>0</v>
      </c>
      <c r="L5" s="48" t="s">
        <v>63</v>
      </c>
      <c r="M5" s="23" t="s">
        <v>54</v>
      </c>
      <c r="N5" s="23" t="s">
        <v>13</v>
      </c>
      <c r="O5" s="23" t="s">
        <v>55</v>
      </c>
      <c r="P5" s="23" t="s">
        <v>56</v>
      </c>
      <c r="Q5" s="23" t="s">
        <v>64</v>
      </c>
      <c r="R5" s="49" t="s">
        <v>65</v>
      </c>
    </row>
    <row r="6" spans="1:18" x14ac:dyDescent="0.25">
      <c r="A6" s="53">
        <v>7704176</v>
      </c>
      <c r="B6" s="53" t="s">
        <v>243</v>
      </c>
      <c r="C6" s="54" t="s">
        <v>244</v>
      </c>
      <c r="D6" s="54" t="s">
        <v>245</v>
      </c>
      <c r="E6" s="54" t="s">
        <v>246</v>
      </c>
      <c r="F6" s="54" t="s">
        <v>246</v>
      </c>
      <c r="G6" s="54">
        <v>3507723348</v>
      </c>
      <c r="H6" s="234">
        <v>25617</v>
      </c>
      <c r="I6" s="54" t="s">
        <v>247</v>
      </c>
      <c r="J6" s="234">
        <v>44044</v>
      </c>
      <c r="K6" s="54" t="s">
        <v>248</v>
      </c>
      <c r="L6" s="67">
        <v>2938280</v>
      </c>
      <c r="M6" s="55" t="s">
        <v>58</v>
      </c>
      <c r="N6" s="55" t="s">
        <v>122</v>
      </c>
      <c r="O6" s="55" t="s">
        <v>57</v>
      </c>
      <c r="P6" s="55" t="s">
        <v>85</v>
      </c>
      <c r="Q6" s="55">
        <v>34</v>
      </c>
      <c r="R6" s="55">
        <v>3</v>
      </c>
    </row>
    <row r="7" spans="1:18" x14ac:dyDescent="0.25">
      <c r="A7" s="53">
        <v>72278259</v>
      </c>
      <c r="B7" s="53" t="s">
        <v>243</v>
      </c>
      <c r="C7" s="54" t="s">
        <v>249</v>
      </c>
      <c r="D7" s="54" t="s">
        <v>250</v>
      </c>
      <c r="E7" s="54" t="s">
        <v>246</v>
      </c>
      <c r="F7" s="54" t="s">
        <v>246</v>
      </c>
      <c r="G7" s="54">
        <v>3156958721</v>
      </c>
      <c r="H7" s="234">
        <v>30344</v>
      </c>
      <c r="I7" s="54">
        <v>888</v>
      </c>
      <c r="J7" s="234">
        <v>43898</v>
      </c>
      <c r="K7" s="54" t="s">
        <v>251</v>
      </c>
      <c r="L7" s="67">
        <v>4353007</v>
      </c>
      <c r="M7" s="55" t="s">
        <v>58</v>
      </c>
      <c r="N7" s="55" t="s">
        <v>252</v>
      </c>
      <c r="O7" s="55" t="s">
        <v>57</v>
      </c>
      <c r="P7" s="55" t="s">
        <v>85</v>
      </c>
      <c r="Q7" s="55">
        <v>34</v>
      </c>
      <c r="R7" s="55">
        <v>3</v>
      </c>
    </row>
    <row r="8" spans="1:18" x14ac:dyDescent="0.25">
      <c r="A8" s="53">
        <v>1096947756</v>
      </c>
      <c r="B8" s="53" t="s">
        <v>253</v>
      </c>
      <c r="C8" s="54" t="s">
        <v>254</v>
      </c>
      <c r="D8" s="54" t="s">
        <v>255</v>
      </c>
      <c r="E8" s="54" t="s">
        <v>256</v>
      </c>
      <c r="F8" s="54" t="s">
        <v>257</v>
      </c>
      <c r="G8" s="54">
        <v>3164944397</v>
      </c>
      <c r="H8" s="234">
        <v>31829</v>
      </c>
      <c r="I8" s="54" t="s">
        <v>258</v>
      </c>
      <c r="J8" s="234">
        <v>44044</v>
      </c>
      <c r="K8" s="54" t="s">
        <v>248</v>
      </c>
      <c r="L8" s="67">
        <v>2938280</v>
      </c>
      <c r="M8" s="55" t="s">
        <v>58</v>
      </c>
      <c r="N8" s="55" t="s">
        <v>252</v>
      </c>
      <c r="O8" s="55" t="s">
        <v>57</v>
      </c>
      <c r="P8" s="55" t="s">
        <v>74</v>
      </c>
      <c r="Q8" s="55">
        <v>34</v>
      </c>
      <c r="R8" s="55">
        <v>2</v>
      </c>
    </row>
    <row r="9" spans="1:18" x14ac:dyDescent="0.25">
      <c r="A9" s="53">
        <v>73103591</v>
      </c>
      <c r="B9" s="53" t="s">
        <v>243</v>
      </c>
      <c r="C9" s="54" t="s">
        <v>259</v>
      </c>
      <c r="D9" s="54" t="s">
        <v>260</v>
      </c>
      <c r="E9" s="54" t="s">
        <v>261</v>
      </c>
      <c r="F9" s="54" t="s">
        <v>261</v>
      </c>
      <c r="G9" s="54">
        <v>3142633566</v>
      </c>
      <c r="H9" s="234">
        <v>23227</v>
      </c>
      <c r="I9" s="54">
        <v>9</v>
      </c>
      <c r="J9" s="234">
        <v>44061</v>
      </c>
      <c r="K9" s="54" t="s">
        <v>159</v>
      </c>
      <c r="L9" s="67">
        <v>2938280</v>
      </c>
      <c r="M9" s="55" t="s">
        <v>58</v>
      </c>
      <c r="N9" s="55" t="s">
        <v>123</v>
      </c>
      <c r="O9" s="55" t="s">
        <v>57</v>
      </c>
      <c r="P9" s="55" t="s">
        <v>82</v>
      </c>
      <c r="Q9" s="55">
        <v>34</v>
      </c>
      <c r="R9" s="55">
        <v>1</v>
      </c>
    </row>
    <row r="10" spans="1:18" x14ac:dyDescent="0.25">
      <c r="A10" s="53">
        <v>92260904</v>
      </c>
      <c r="B10" s="53" t="s">
        <v>243</v>
      </c>
      <c r="C10" s="54" t="s">
        <v>262</v>
      </c>
      <c r="D10" s="54" t="s">
        <v>263</v>
      </c>
      <c r="E10" s="54" t="s">
        <v>261</v>
      </c>
      <c r="F10" s="54" t="s">
        <v>261</v>
      </c>
      <c r="G10" s="54">
        <v>1234567890</v>
      </c>
      <c r="H10" s="234">
        <v>30649</v>
      </c>
      <c r="I10" s="54">
        <v>9</v>
      </c>
      <c r="J10" s="234">
        <v>44061</v>
      </c>
      <c r="K10" s="54" t="s">
        <v>264</v>
      </c>
      <c r="L10" s="67">
        <v>2339741</v>
      </c>
      <c r="M10" s="55" t="s">
        <v>58</v>
      </c>
      <c r="N10" s="55" t="s">
        <v>123</v>
      </c>
      <c r="O10" s="55" t="s">
        <v>57</v>
      </c>
      <c r="P10" s="55" t="s">
        <v>82</v>
      </c>
      <c r="Q10" s="55">
        <v>34</v>
      </c>
      <c r="R10" s="55">
        <v>1</v>
      </c>
    </row>
    <row r="11" spans="1:18" x14ac:dyDescent="0.25">
      <c r="A11" s="53">
        <v>14139039</v>
      </c>
      <c r="B11" s="53" t="s">
        <v>243</v>
      </c>
      <c r="C11" s="54" t="s">
        <v>265</v>
      </c>
      <c r="D11" s="54" t="s">
        <v>266</v>
      </c>
      <c r="E11" s="54" t="s">
        <v>261</v>
      </c>
      <c r="F11" s="54" t="s">
        <v>261</v>
      </c>
      <c r="G11" s="54">
        <v>3186418966</v>
      </c>
      <c r="H11" s="234">
        <v>30848</v>
      </c>
      <c r="I11" s="54">
        <v>9</v>
      </c>
      <c r="J11" s="234">
        <v>43838</v>
      </c>
      <c r="K11" s="54" t="s">
        <v>267</v>
      </c>
      <c r="L11" s="67">
        <v>2339741</v>
      </c>
      <c r="M11" s="55" t="s">
        <v>58</v>
      </c>
      <c r="N11" s="55" t="s">
        <v>123</v>
      </c>
      <c r="O11" s="55" t="s">
        <v>57</v>
      </c>
      <c r="P11" s="55" t="s">
        <v>82</v>
      </c>
      <c r="Q11" s="55">
        <v>34</v>
      </c>
      <c r="R11" s="55">
        <v>1</v>
      </c>
    </row>
    <row r="12" spans="1:18" x14ac:dyDescent="0.25">
      <c r="A12" s="53">
        <v>73158607</v>
      </c>
      <c r="B12" s="53" t="s">
        <v>243</v>
      </c>
      <c r="C12" s="54" t="s">
        <v>268</v>
      </c>
      <c r="D12" s="54" t="s">
        <v>269</v>
      </c>
      <c r="E12" s="54" t="s">
        <v>261</v>
      </c>
      <c r="F12" s="54" t="s">
        <v>261</v>
      </c>
      <c r="G12" s="54">
        <v>3187795884</v>
      </c>
      <c r="H12" s="234">
        <v>26551</v>
      </c>
      <c r="I12" s="54">
        <v>9</v>
      </c>
      <c r="J12" s="234">
        <v>43838</v>
      </c>
      <c r="K12" s="54" t="s">
        <v>267</v>
      </c>
      <c r="L12" s="67">
        <v>2339741</v>
      </c>
      <c r="M12" s="55" t="s">
        <v>58</v>
      </c>
      <c r="N12" s="55" t="s">
        <v>123</v>
      </c>
      <c r="O12" s="55" t="s">
        <v>57</v>
      </c>
      <c r="P12" s="55" t="s">
        <v>82</v>
      </c>
      <c r="Q12" s="55">
        <v>34</v>
      </c>
      <c r="R12" s="55">
        <v>1</v>
      </c>
    </row>
    <row r="13" spans="1:18" x14ac:dyDescent="0.25">
      <c r="A13" s="53">
        <v>73167164</v>
      </c>
      <c r="B13" s="53" t="s">
        <v>243</v>
      </c>
      <c r="C13" s="54" t="s">
        <v>270</v>
      </c>
      <c r="D13" s="54" t="s">
        <v>271</v>
      </c>
      <c r="E13" s="54" t="s">
        <v>272</v>
      </c>
      <c r="F13" s="54" t="s">
        <v>273</v>
      </c>
      <c r="G13" s="54">
        <v>3115467651</v>
      </c>
      <c r="H13" s="234">
        <v>27365</v>
      </c>
      <c r="I13" s="54">
        <v>9</v>
      </c>
      <c r="J13" s="234">
        <v>43838</v>
      </c>
      <c r="K13" s="54" t="s">
        <v>248</v>
      </c>
      <c r="L13" s="67">
        <v>2938280</v>
      </c>
      <c r="M13" s="55" t="s">
        <v>58</v>
      </c>
      <c r="N13" s="55" t="s">
        <v>123</v>
      </c>
      <c r="O13" s="55" t="s">
        <v>57</v>
      </c>
      <c r="P13" s="55" t="s">
        <v>82</v>
      </c>
      <c r="Q13" s="55">
        <v>34</v>
      </c>
      <c r="R13" s="55">
        <v>1</v>
      </c>
    </row>
    <row r="14" spans="1:18" x14ac:dyDescent="0.25">
      <c r="A14" s="53">
        <v>72278279</v>
      </c>
      <c r="B14" s="53" t="s">
        <v>243</v>
      </c>
      <c r="C14" s="54" t="s">
        <v>274</v>
      </c>
      <c r="D14" s="54" t="s">
        <v>275</v>
      </c>
      <c r="E14" s="54" t="s">
        <v>261</v>
      </c>
      <c r="F14" s="54" t="s">
        <v>261</v>
      </c>
      <c r="G14" s="54">
        <v>3187154041</v>
      </c>
      <c r="H14" s="234">
        <v>29979</v>
      </c>
      <c r="I14" s="54">
        <v>9</v>
      </c>
      <c r="J14" s="234">
        <v>44173</v>
      </c>
      <c r="K14" s="54" t="s">
        <v>153</v>
      </c>
      <c r="L14" s="67">
        <v>4353007</v>
      </c>
      <c r="M14" s="55" t="s">
        <v>58</v>
      </c>
      <c r="N14" s="55" t="s">
        <v>122</v>
      </c>
      <c r="O14" s="55" t="s">
        <v>57</v>
      </c>
      <c r="P14" s="55" t="s">
        <v>82</v>
      </c>
      <c r="Q14" s="55">
        <v>34</v>
      </c>
      <c r="R14" s="55">
        <v>1</v>
      </c>
    </row>
    <row r="15" spans="1:18" x14ac:dyDescent="0.25">
      <c r="A15" s="53">
        <v>79937350</v>
      </c>
      <c r="B15" s="53" t="s">
        <v>243</v>
      </c>
      <c r="C15" s="54" t="s">
        <v>276</v>
      </c>
      <c r="D15" s="54" t="s">
        <v>277</v>
      </c>
      <c r="E15" s="54" t="s">
        <v>261</v>
      </c>
      <c r="F15" s="54" t="s">
        <v>261</v>
      </c>
      <c r="G15" s="54">
        <v>3185096333</v>
      </c>
      <c r="H15" s="74">
        <v>29305</v>
      </c>
      <c r="I15" s="54">
        <v>9</v>
      </c>
      <c r="J15" s="74">
        <v>44084</v>
      </c>
      <c r="K15" s="54" t="s">
        <v>156</v>
      </c>
      <c r="L15" s="235">
        <v>2938280</v>
      </c>
      <c r="M15" s="55" t="s">
        <v>58</v>
      </c>
      <c r="N15" s="55" t="s">
        <v>122</v>
      </c>
      <c r="O15" s="55" t="s">
        <v>57</v>
      </c>
      <c r="P15" s="55" t="s">
        <v>82</v>
      </c>
      <c r="Q15" s="55">
        <v>34</v>
      </c>
      <c r="R15" s="55">
        <v>1</v>
      </c>
    </row>
    <row r="16" spans="1:18" x14ac:dyDescent="0.25">
      <c r="A16" s="53">
        <v>72286202</v>
      </c>
      <c r="B16" s="53" t="s">
        <v>243</v>
      </c>
      <c r="C16" s="54" t="s">
        <v>278</v>
      </c>
      <c r="D16" s="54" t="s">
        <v>14</v>
      </c>
      <c r="E16" s="54" t="s">
        <v>279</v>
      </c>
      <c r="F16" s="54" t="s">
        <v>280</v>
      </c>
      <c r="G16" s="54">
        <v>3102617335</v>
      </c>
      <c r="H16" s="74">
        <v>30421</v>
      </c>
      <c r="I16" s="54" t="s">
        <v>281</v>
      </c>
      <c r="J16" s="74">
        <v>43641</v>
      </c>
      <c r="K16" s="54" t="s">
        <v>155</v>
      </c>
      <c r="L16" s="72">
        <v>3000000</v>
      </c>
      <c r="M16" s="55" t="s">
        <v>124</v>
      </c>
      <c r="N16" s="55" t="s">
        <v>164</v>
      </c>
      <c r="O16" s="55" t="s">
        <v>57</v>
      </c>
      <c r="P16" s="55" t="s">
        <v>67</v>
      </c>
      <c r="Q16" s="55">
        <v>28</v>
      </c>
      <c r="R16" s="55">
        <v>1</v>
      </c>
    </row>
    <row r="17" spans="1:18" x14ac:dyDescent="0.25">
      <c r="A17" s="53">
        <v>1056775473</v>
      </c>
      <c r="B17" s="53" t="s">
        <v>243</v>
      </c>
      <c r="C17" s="54" t="s">
        <v>282</v>
      </c>
      <c r="D17" s="54" t="s">
        <v>283</v>
      </c>
      <c r="E17" s="54" t="s">
        <v>284</v>
      </c>
      <c r="F17" s="54" t="s">
        <v>284</v>
      </c>
      <c r="G17" s="54">
        <v>3124461794</v>
      </c>
      <c r="H17" s="74" t="s">
        <v>285</v>
      </c>
      <c r="I17" s="54">
        <v>9</v>
      </c>
      <c r="J17" s="74" t="s">
        <v>286</v>
      </c>
      <c r="K17" s="54" t="s">
        <v>287</v>
      </c>
      <c r="L17" s="67">
        <v>3500000</v>
      </c>
      <c r="M17" s="55" t="s">
        <v>58</v>
      </c>
      <c r="N17" s="55" t="s">
        <v>164</v>
      </c>
      <c r="O17" s="55" t="s">
        <v>57</v>
      </c>
      <c r="P17" s="55" t="s">
        <v>88</v>
      </c>
      <c r="Q17" s="55">
        <v>28</v>
      </c>
      <c r="R17" s="55">
        <v>6</v>
      </c>
    </row>
    <row r="18" spans="1:18" x14ac:dyDescent="0.25">
      <c r="A18" s="53">
        <v>1037599386</v>
      </c>
      <c r="B18" s="53" t="s">
        <v>243</v>
      </c>
      <c r="C18" s="54" t="s">
        <v>288</v>
      </c>
      <c r="D18" s="54" t="s">
        <v>289</v>
      </c>
      <c r="E18" s="54" t="s">
        <v>284</v>
      </c>
      <c r="F18" s="54" t="s">
        <v>284</v>
      </c>
      <c r="G18" s="54">
        <v>3105593381</v>
      </c>
      <c r="H18" s="74">
        <v>32821</v>
      </c>
      <c r="I18" s="54">
        <v>9</v>
      </c>
      <c r="J18" s="74" t="s">
        <v>286</v>
      </c>
      <c r="K18" s="54" t="s">
        <v>290</v>
      </c>
      <c r="L18" s="67">
        <v>3480780</v>
      </c>
      <c r="M18" s="55" t="s">
        <v>77</v>
      </c>
      <c r="N18" s="55" t="s">
        <v>125</v>
      </c>
      <c r="O18" s="55" t="s">
        <v>57</v>
      </c>
      <c r="P18" s="55" t="s">
        <v>88</v>
      </c>
      <c r="Q18" s="55">
        <v>28</v>
      </c>
      <c r="R18" s="55">
        <v>6</v>
      </c>
    </row>
    <row r="19" spans="1:18" x14ac:dyDescent="0.25">
      <c r="A19" s="53">
        <v>7252852</v>
      </c>
      <c r="B19" s="53" t="s">
        <v>243</v>
      </c>
      <c r="C19" s="54" t="s">
        <v>291</v>
      </c>
      <c r="D19" s="54" t="s">
        <v>292</v>
      </c>
      <c r="E19" s="54" t="s">
        <v>284</v>
      </c>
      <c r="F19" s="54" t="s">
        <v>284</v>
      </c>
      <c r="G19" s="54">
        <v>3123763283</v>
      </c>
      <c r="H19" s="74">
        <v>26546</v>
      </c>
      <c r="I19" s="54">
        <v>9</v>
      </c>
      <c r="J19" s="74" t="s">
        <v>286</v>
      </c>
      <c r="K19" s="54" t="s">
        <v>290</v>
      </c>
      <c r="L19" s="67">
        <v>3480780</v>
      </c>
      <c r="M19" s="55" t="s">
        <v>77</v>
      </c>
      <c r="N19" s="55" t="s">
        <v>125</v>
      </c>
      <c r="O19" s="55" t="s">
        <v>57</v>
      </c>
      <c r="P19" s="55" t="s">
        <v>88</v>
      </c>
      <c r="Q19" s="55">
        <v>28</v>
      </c>
      <c r="R19" s="55">
        <v>6</v>
      </c>
    </row>
    <row r="20" spans="1:18" x14ac:dyDescent="0.25">
      <c r="A20" s="53">
        <v>1017165721</v>
      </c>
      <c r="B20" s="53" t="s">
        <v>243</v>
      </c>
      <c r="C20" s="54" t="s">
        <v>293</v>
      </c>
      <c r="D20" s="54" t="s">
        <v>294</v>
      </c>
      <c r="E20" s="54" t="s">
        <v>284</v>
      </c>
      <c r="F20" s="54" t="s">
        <v>284</v>
      </c>
      <c r="G20" s="54">
        <v>3167124498</v>
      </c>
      <c r="H20" s="74">
        <v>32144</v>
      </c>
      <c r="I20" s="54">
        <v>9</v>
      </c>
      <c r="J20" s="74">
        <v>43454</v>
      </c>
      <c r="K20" s="54" t="s">
        <v>290</v>
      </c>
      <c r="L20" s="67">
        <v>3480780</v>
      </c>
      <c r="M20" s="55" t="s">
        <v>77</v>
      </c>
      <c r="N20" s="55" t="s">
        <v>125</v>
      </c>
      <c r="O20" s="55" t="s">
        <v>57</v>
      </c>
      <c r="P20" s="55" t="s">
        <v>88</v>
      </c>
      <c r="Q20" s="55">
        <v>28</v>
      </c>
      <c r="R20" s="55">
        <v>6</v>
      </c>
    </row>
    <row r="21" spans="1:18" x14ac:dyDescent="0.25">
      <c r="A21" s="53">
        <v>1110450332</v>
      </c>
      <c r="B21" s="53" t="s">
        <v>243</v>
      </c>
      <c r="C21" s="54" t="s">
        <v>295</v>
      </c>
      <c r="D21" s="54" t="s">
        <v>296</v>
      </c>
      <c r="E21" s="54" t="s">
        <v>284</v>
      </c>
      <c r="F21" s="54" t="s">
        <v>284</v>
      </c>
      <c r="G21" s="54">
        <v>3165203175</v>
      </c>
      <c r="H21" s="74" t="s">
        <v>297</v>
      </c>
      <c r="I21" s="54">
        <v>9</v>
      </c>
      <c r="J21" s="74" t="s">
        <v>286</v>
      </c>
      <c r="K21" s="54" t="s">
        <v>290</v>
      </c>
      <c r="L21" s="67">
        <v>3480780</v>
      </c>
      <c r="M21" s="55" t="s">
        <v>77</v>
      </c>
      <c r="N21" s="55" t="s">
        <v>125</v>
      </c>
      <c r="O21" s="55" t="s">
        <v>57</v>
      </c>
      <c r="P21" s="55" t="s">
        <v>88</v>
      </c>
      <c r="Q21" s="55">
        <v>28</v>
      </c>
      <c r="R21" s="55">
        <v>6</v>
      </c>
    </row>
    <row r="22" spans="1:18" x14ac:dyDescent="0.25">
      <c r="A22" s="53">
        <v>1036130691</v>
      </c>
      <c r="B22" s="53" t="s">
        <v>243</v>
      </c>
      <c r="C22" s="54" t="s">
        <v>298</v>
      </c>
      <c r="D22" s="54" t="s">
        <v>299</v>
      </c>
      <c r="E22" s="54" t="s">
        <v>284</v>
      </c>
      <c r="F22" s="54" t="s">
        <v>284</v>
      </c>
      <c r="G22" s="54">
        <v>3203290938</v>
      </c>
      <c r="H22" s="74">
        <v>31875</v>
      </c>
      <c r="I22" s="54">
        <v>9</v>
      </c>
      <c r="J22" s="74" t="s">
        <v>286</v>
      </c>
      <c r="K22" s="54" t="s">
        <v>290</v>
      </c>
      <c r="L22" s="67">
        <v>3480780</v>
      </c>
      <c r="M22" s="55" t="s">
        <v>77</v>
      </c>
      <c r="N22" s="55" t="s">
        <v>125</v>
      </c>
      <c r="O22" s="55" t="s">
        <v>57</v>
      </c>
      <c r="P22" s="55" t="s">
        <v>88</v>
      </c>
      <c r="Q22" s="55">
        <v>28</v>
      </c>
      <c r="R22" s="55">
        <v>6</v>
      </c>
    </row>
    <row r="23" spans="1:18" x14ac:dyDescent="0.25">
      <c r="A23" s="53">
        <v>1039678368</v>
      </c>
      <c r="B23" s="53" t="s">
        <v>243</v>
      </c>
      <c r="C23" s="54" t="s">
        <v>300</v>
      </c>
      <c r="D23" s="54" t="s">
        <v>301</v>
      </c>
      <c r="E23" s="54" t="s">
        <v>284</v>
      </c>
      <c r="F23" s="54" t="s">
        <v>284</v>
      </c>
      <c r="G23" s="54">
        <v>3505469140</v>
      </c>
      <c r="H23" s="74" t="s">
        <v>302</v>
      </c>
      <c r="I23" s="54">
        <v>9</v>
      </c>
      <c r="J23" s="74" t="s">
        <v>286</v>
      </c>
      <c r="K23" s="54" t="s">
        <v>290</v>
      </c>
      <c r="L23" s="67">
        <v>3480780</v>
      </c>
      <c r="M23" s="55" t="s">
        <v>77</v>
      </c>
      <c r="N23" s="55" t="s">
        <v>125</v>
      </c>
      <c r="O23" s="55" t="s">
        <v>57</v>
      </c>
      <c r="P23" s="55" t="s">
        <v>88</v>
      </c>
      <c r="Q23" s="55">
        <v>28</v>
      </c>
      <c r="R23" s="55">
        <v>6</v>
      </c>
    </row>
    <row r="24" spans="1:18" x14ac:dyDescent="0.25">
      <c r="A24" s="53">
        <v>13567600</v>
      </c>
      <c r="B24" s="53" t="s">
        <v>243</v>
      </c>
      <c r="C24" s="54" t="s">
        <v>303</v>
      </c>
      <c r="D24" s="54" t="s">
        <v>304</v>
      </c>
      <c r="E24" s="54" t="s">
        <v>284</v>
      </c>
      <c r="F24" s="54" t="s">
        <v>284</v>
      </c>
      <c r="G24" s="54">
        <v>3186448693</v>
      </c>
      <c r="H24" s="74" t="s">
        <v>305</v>
      </c>
      <c r="I24" s="54">
        <v>9</v>
      </c>
      <c r="J24" s="74" t="s">
        <v>286</v>
      </c>
      <c r="K24" s="54" t="s">
        <v>290</v>
      </c>
      <c r="L24" s="67">
        <v>3480780</v>
      </c>
      <c r="M24" s="55" t="s">
        <v>77</v>
      </c>
      <c r="N24" s="55" t="s">
        <v>125</v>
      </c>
      <c r="O24" s="55" t="s">
        <v>57</v>
      </c>
      <c r="P24" s="55" t="s">
        <v>88</v>
      </c>
      <c r="Q24" s="55">
        <v>28</v>
      </c>
      <c r="R24" s="55">
        <v>6</v>
      </c>
    </row>
    <row r="25" spans="1:18" x14ac:dyDescent="0.25">
      <c r="A25" s="53">
        <v>37580829</v>
      </c>
      <c r="B25" s="53" t="s">
        <v>253</v>
      </c>
      <c r="C25" s="54" t="s">
        <v>306</v>
      </c>
      <c r="D25" s="54" t="s">
        <v>307</v>
      </c>
      <c r="E25" s="54" t="s">
        <v>284</v>
      </c>
      <c r="F25" s="54" t="s">
        <v>284</v>
      </c>
      <c r="G25" s="54">
        <v>3164319843</v>
      </c>
      <c r="H25" s="74">
        <v>31177</v>
      </c>
      <c r="I25" s="54">
        <v>9</v>
      </c>
      <c r="J25" s="74">
        <v>43304</v>
      </c>
      <c r="K25" s="54" t="s">
        <v>290</v>
      </c>
      <c r="L25" s="67">
        <v>3480780</v>
      </c>
      <c r="M25" s="55" t="s">
        <v>77</v>
      </c>
      <c r="N25" s="55" t="s">
        <v>125</v>
      </c>
      <c r="O25" s="55" t="s">
        <v>57</v>
      </c>
      <c r="P25" s="55" t="s">
        <v>88</v>
      </c>
      <c r="Q25" s="55">
        <v>28</v>
      </c>
      <c r="R25" s="55">
        <v>6</v>
      </c>
    </row>
    <row r="26" spans="1:18" x14ac:dyDescent="0.25">
      <c r="A26" s="53">
        <v>29677818</v>
      </c>
      <c r="B26" s="53" t="s">
        <v>253</v>
      </c>
      <c r="C26" s="54" t="s">
        <v>308</v>
      </c>
      <c r="D26" s="54" t="s">
        <v>309</v>
      </c>
      <c r="E26" s="54" t="s">
        <v>284</v>
      </c>
      <c r="F26" s="54" t="s">
        <v>284</v>
      </c>
      <c r="G26" s="54">
        <v>3163738555</v>
      </c>
      <c r="H26" s="74">
        <v>30357</v>
      </c>
      <c r="I26" s="54">
        <v>9</v>
      </c>
      <c r="J26" s="74">
        <v>43454</v>
      </c>
      <c r="K26" s="54" t="s">
        <v>290</v>
      </c>
      <c r="L26" s="67">
        <v>3480780</v>
      </c>
      <c r="M26" s="55" t="s">
        <v>77</v>
      </c>
      <c r="N26" s="55" t="s">
        <v>165</v>
      </c>
      <c r="O26" s="55" t="s">
        <v>57</v>
      </c>
      <c r="P26" s="55" t="s">
        <v>88</v>
      </c>
      <c r="Q26" s="55">
        <v>28</v>
      </c>
      <c r="R26" s="55">
        <v>6</v>
      </c>
    </row>
    <row r="27" spans="1:18" x14ac:dyDescent="0.25">
      <c r="A27" s="53">
        <v>9897000</v>
      </c>
      <c r="B27" s="53" t="s">
        <v>253</v>
      </c>
      <c r="C27" s="54" t="s">
        <v>310</v>
      </c>
      <c r="D27" s="54" t="s">
        <v>311</v>
      </c>
      <c r="E27" s="54" t="s">
        <v>312</v>
      </c>
      <c r="F27" s="54" t="s">
        <v>313</v>
      </c>
      <c r="G27" s="54">
        <v>3103458977</v>
      </c>
      <c r="H27" s="74">
        <v>34403</v>
      </c>
      <c r="I27" s="54" t="s">
        <v>314</v>
      </c>
      <c r="J27" s="74">
        <v>44016</v>
      </c>
      <c r="K27" s="54" t="s">
        <v>184</v>
      </c>
      <c r="L27" s="72">
        <v>1800000</v>
      </c>
      <c r="M27" s="55" t="s">
        <v>58</v>
      </c>
      <c r="N27" s="55" t="s">
        <v>164</v>
      </c>
      <c r="O27" s="55" t="s">
        <v>57</v>
      </c>
      <c r="P27" s="55" t="s">
        <v>67</v>
      </c>
      <c r="Q27" s="55">
        <v>1</v>
      </c>
      <c r="R27" s="55">
        <v>1</v>
      </c>
    </row>
    <row r="28" spans="1:18" x14ac:dyDescent="0.25">
      <c r="A28" s="53">
        <v>1128059148</v>
      </c>
      <c r="B28" s="53" t="s">
        <v>243</v>
      </c>
      <c r="C28" s="54" t="s">
        <v>315</v>
      </c>
      <c r="D28" s="54" t="s">
        <v>316</v>
      </c>
      <c r="E28" s="54" t="s">
        <v>317</v>
      </c>
      <c r="F28" s="54" t="s">
        <v>318</v>
      </c>
      <c r="G28" s="54">
        <v>3135209311</v>
      </c>
      <c r="H28" s="74">
        <v>32141</v>
      </c>
      <c r="I28" s="54"/>
      <c r="J28" s="74">
        <v>44061</v>
      </c>
      <c r="K28" s="54" t="s">
        <v>154</v>
      </c>
      <c r="L28" s="72">
        <v>2938280</v>
      </c>
      <c r="M28" s="55" t="s">
        <v>58</v>
      </c>
      <c r="N28" s="55" t="s">
        <v>122</v>
      </c>
      <c r="O28" s="55" t="s">
        <v>57</v>
      </c>
      <c r="P28" s="55" t="s">
        <v>85</v>
      </c>
      <c r="Q28" s="55">
        <v>34</v>
      </c>
      <c r="R28" s="55">
        <v>3</v>
      </c>
    </row>
    <row r="29" spans="1:18" x14ac:dyDescent="0.25">
      <c r="A29" s="53">
        <v>30996217</v>
      </c>
      <c r="B29" s="53" t="s">
        <v>253</v>
      </c>
      <c r="C29" s="54" t="s">
        <v>319</v>
      </c>
      <c r="D29" s="54" t="s">
        <v>320</v>
      </c>
      <c r="E29" s="54" t="s">
        <v>321</v>
      </c>
      <c r="F29" s="54" t="s">
        <v>322</v>
      </c>
      <c r="G29" s="54">
        <v>1111111111</v>
      </c>
      <c r="H29" s="74">
        <v>28456</v>
      </c>
      <c r="I29" s="54"/>
      <c r="J29" s="74">
        <v>43898</v>
      </c>
      <c r="K29" s="54" t="s">
        <v>154</v>
      </c>
      <c r="L29" s="72">
        <v>2938280</v>
      </c>
      <c r="M29" s="55" t="s">
        <v>58</v>
      </c>
      <c r="N29" s="55" t="s">
        <v>122</v>
      </c>
      <c r="O29" s="55" t="s">
        <v>57</v>
      </c>
      <c r="P29" s="55" t="s">
        <v>85</v>
      </c>
      <c r="Q29" s="55">
        <v>34</v>
      </c>
      <c r="R29" s="55">
        <v>3</v>
      </c>
    </row>
    <row r="30" spans="1:18" x14ac:dyDescent="0.25">
      <c r="A30" s="53">
        <v>1124820372</v>
      </c>
      <c r="B30" s="53" t="s">
        <v>243</v>
      </c>
      <c r="C30" s="54" t="s">
        <v>323</v>
      </c>
      <c r="D30" s="54" t="s">
        <v>324</v>
      </c>
      <c r="E30" s="54" t="s">
        <v>261</v>
      </c>
      <c r="F30" s="54" t="s">
        <v>261</v>
      </c>
      <c r="G30" s="54">
        <v>3113651430</v>
      </c>
      <c r="H30" s="74">
        <v>32357</v>
      </c>
      <c r="I30" s="54"/>
      <c r="J30" s="74">
        <v>44061</v>
      </c>
      <c r="K30" s="54" t="s">
        <v>264</v>
      </c>
      <c r="L30" s="72">
        <v>2339741</v>
      </c>
      <c r="M30" s="55" t="s">
        <v>58</v>
      </c>
      <c r="N30" s="55" t="s">
        <v>123</v>
      </c>
      <c r="O30" s="55" t="s">
        <v>57</v>
      </c>
      <c r="P30" s="55" t="s">
        <v>82</v>
      </c>
      <c r="Q30" s="55">
        <v>34</v>
      </c>
      <c r="R30" s="55">
        <v>1</v>
      </c>
    </row>
    <row r="31" spans="1:18" x14ac:dyDescent="0.25">
      <c r="A31" s="53">
        <v>1121849906</v>
      </c>
      <c r="B31" s="53" t="s">
        <v>243</v>
      </c>
      <c r="C31" s="54" t="s">
        <v>325</v>
      </c>
      <c r="D31" s="54" t="s">
        <v>326</v>
      </c>
      <c r="E31" s="54" t="s">
        <v>261</v>
      </c>
      <c r="F31" s="54" t="s">
        <v>261</v>
      </c>
      <c r="G31" s="54">
        <v>3187921619</v>
      </c>
      <c r="H31" s="74">
        <v>32512</v>
      </c>
      <c r="I31" s="54"/>
      <c r="J31" s="74">
        <v>44061</v>
      </c>
      <c r="K31" s="54" t="s">
        <v>264</v>
      </c>
      <c r="L31" s="72">
        <v>2339741</v>
      </c>
      <c r="M31" s="55" t="s">
        <v>58</v>
      </c>
      <c r="N31" s="55" t="s">
        <v>123</v>
      </c>
      <c r="O31" s="55" t="s">
        <v>57</v>
      </c>
      <c r="P31" s="55" t="s">
        <v>82</v>
      </c>
      <c r="Q31" s="55">
        <v>34</v>
      </c>
      <c r="R31" s="55">
        <v>1</v>
      </c>
    </row>
    <row r="32" spans="1:18" x14ac:dyDescent="0.25">
      <c r="A32" s="53">
        <v>78734334</v>
      </c>
      <c r="B32" s="53" t="s">
        <v>243</v>
      </c>
      <c r="C32" s="54" t="s">
        <v>327</v>
      </c>
      <c r="D32" s="54" t="s">
        <v>328</v>
      </c>
      <c r="E32" s="54" t="s">
        <v>329</v>
      </c>
      <c r="F32" s="54" t="s">
        <v>330</v>
      </c>
      <c r="G32" s="54">
        <v>3136726973</v>
      </c>
      <c r="H32" s="74">
        <v>28346</v>
      </c>
      <c r="I32" s="54" t="s">
        <v>331</v>
      </c>
      <c r="J32" s="74">
        <v>44089</v>
      </c>
      <c r="K32" s="54" t="s">
        <v>156</v>
      </c>
      <c r="L32" s="67">
        <v>2938280</v>
      </c>
      <c r="M32" s="55" t="s">
        <v>58</v>
      </c>
      <c r="N32" s="55" t="s">
        <v>122</v>
      </c>
      <c r="O32" s="55" t="s">
        <v>57</v>
      </c>
      <c r="P32" s="55" t="s">
        <v>85</v>
      </c>
      <c r="Q32" s="55">
        <v>34</v>
      </c>
      <c r="R32" s="55">
        <v>3</v>
      </c>
    </row>
    <row r="33" spans="1:18" x14ac:dyDescent="0.25">
      <c r="A33" s="53">
        <v>80063520</v>
      </c>
      <c r="B33" s="53" t="s">
        <v>243</v>
      </c>
      <c r="C33" s="54" t="s">
        <v>332</v>
      </c>
      <c r="D33" s="54" t="s">
        <v>333</v>
      </c>
      <c r="E33" s="54" t="s">
        <v>261</v>
      </c>
      <c r="F33" s="54" t="s">
        <v>261</v>
      </c>
      <c r="G33" s="54">
        <v>3168926559</v>
      </c>
      <c r="H33" s="74">
        <v>28930</v>
      </c>
      <c r="I33" s="54">
        <v>9</v>
      </c>
      <c r="J33" s="74">
        <v>43466</v>
      </c>
      <c r="K33" s="54" t="s">
        <v>152</v>
      </c>
      <c r="L33" s="72">
        <v>2273600</v>
      </c>
      <c r="M33" s="55" t="s">
        <v>58</v>
      </c>
      <c r="N33" s="55" t="s">
        <v>334</v>
      </c>
      <c r="O33" s="55" t="s">
        <v>57</v>
      </c>
      <c r="P33" s="55" t="s">
        <v>91</v>
      </c>
      <c r="Q33" s="55">
        <v>27</v>
      </c>
      <c r="R33" s="55">
        <v>7</v>
      </c>
    </row>
    <row r="34" spans="1:18" x14ac:dyDescent="0.25">
      <c r="A34" s="53">
        <v>1000321801</v>
      </c>
      <c r="B34" s="53" t="s">
        <v>243</v>
      </c>
      <c r="C34" s="54" t="s">
        <v>335</v>
      </c>
      <c r="D34" s="54" t="s">
        <v>336</v>
      </c>
      <c r="E34" s="54" t="s">
        <v>261</v>
      </c>
      <c r="F34" s="54" t="s">
        <v>261</v>
      </c>
      <c r="G34" s="54">
        <v>3105672506</v>
      </c>
      <c r="H34" s="74">
        <v>32378</v>
      </c>
      <c r="I34" s="54">
        <v>9</v>
      </c>
      <c r="J34" s="74">
        <v>42248</v>
      </c>
      <c r="K34" s="54" t="s">
        <v>152</v>
      </c>
      <c r="L34" s="72">
        <v>2273600</v>
      </c>
      <c r="M34" s="55" t="s">
        <v>58</v>
      </c>
      <c r="N34" s="55" t="s">
        <v>334</v>
      </c>
      <c r="O34" s="55" t="s">
        <v>57</v>
      </c>
      <c r="P34" s="55" t="s">
        <v>91</v>
      </c>
      <c r="Q34" s="55">
        <v>27</v>
      </c>
      <c r="R34" s="55">
        <v>7</v>
      </c>
    </row>
    <row r="35" spans="1:18" x14ac:dyDescent="0.25">
      <c r="A35" s="53">
        <v>14800731</v>
      </c>
      <c r="B35" s="53" t="s">
        <v>243</v>
      </c>
      <c r="C35" s="54" t="s">
        <v>337</v>
      </c>
      <c r="D35" s="54" t="s">
        <v>338</v>
      </c>
      <c r="E35" s="54" t="s">
        <v>261</v>
      </c>
      <c r="F35" s="54" t="s">
        <v>261</v>
      </c>
      <c r="G35" s="54">
        <v>1234567890</v>
      </c>
      <c r="H35" s="74">
        <v>43848</v>
      </c>
      <c r="I35" s="54">
        <v>9</v>
      </c>
      <c r="J35" s="74">
        <v>43733</v>
      </c>
      <c r="K35" s="54" t="s">
        <v>152</v>
      </c>
      <c r="L35" s="72">
        <v>2106000</v>
      </c>
      <c r="M35" s="55" t="s">
        <v>58</v>
      </c>
      <c r="N35" s="55" t="s">
        <v>185</v>
      </c>
      <c r="O35" s="55" t="s">
        <v>57</v>
      </c>
      <c r="P35" s="55" t="s">
        <v>91</v>
      </c>
      <c r="Q35" s="55">
        <v>27</v>
      </c>
      <c r="R35" s="55">
        <v>7</v>
      </c>
    </row>
    <row r="36" spans="1:18" x14ac:dyDescent="0.25">
      <c r="A36" s="53">
        <v>79062900</v>
      </c>
      <c r="B36" s="53" t="s">
        <v>243</v>
      </c>
      <c r="C36" s="54" t="s">
        <v>339</v>
      </c>
      <c r="D36" s="54" t="s">
        <v>340</v>
      </c>
      <c r="E36" s="54" t="s">
        <v>261</v>
      </c>
      <c r="F36" s="54" t="s">
        <v>261</v>
      </c>
      <c r="G36" s="54">
        <v>3167526120</v>
      </c>
      <c r="H36" s="74">
        <v>25516</v>
      </c>
      <c r="I36" s="54">
        <v>9</v>
      </c>
      <c r="J36" s="74">
        <v>42125</v>
      </c>
      <c r="K36" s="54" t="s">
        <v>152</v>
      </c>
      <c r="L36" s="72">
        <v>2273600</v>
      </c>
      <c r="M36" s="55" t="s">
        <v>58</v>
      </c>
      <c r="N36" s="55" t="s">
        <v>334</v>
      </c>
      <c r="O36" s="55" t="s">
        <v>57</v>
      </c>
      <c r="P36" s="55" t="s">
        <v>91</v>
      </c>
      <c r="Q36" s="55">
        <v>27</v>
      </c>
      <c r="R36" s="55">
        <v>7</v>
      </c>
    </row>
    <row r="37" spans="1:18" x14ac:dyDescent="0.25">
      <c r="A37" s="53">
        <v>1106307361</v>
      </c>
      <c r="B37" s="53" t="s">
        <v>243</v>
      </c>
      <c r="C37" s="54" t="s">
        <v>341</v>
      </c>
      <c r="D37" s="54" t="s">
        <v>342</v>
      </c>
      <c r="E37" s="54" t="s">
        <v>261</v>
      </c>
      <c r="F37" s="54" t="s">
        <v>261</v>
      </c>
      <c r="G37" s="54">
        <v>3188560691</v>
      </c>
      <c r="H37" s="74">
        <v>33164</v>
      </c>
      <c r="I37" s="54">
        <v>9</v>
      </c>
      <c r="J37" s="74">
        <v>42125</v>
      </c>
      <c r="K37" s="54" t="s">
        <v>152</v>
      </c>
      <c r="L37" s="72">
        <v>2273600</v>
      </c>
      <c r="M37" s="55" t="s">
        <v>58</v>
      </c>
      <c r="N37" s="55" t="s">
        <v>334</v>
      </c>
      <c r="O37" s="55" t="s">
        <v>57</v>
      </c>
      <c r="P37" s="55" t="s">
        <v>91</v>
      </c>
      <c r="Q37" s="55">
        <v>27</v>
      </c>
      <c r="R37" s="55">
        <v>7</v>
      </c>
    </row>
    <row r="38" spans="1:18" x14ac:dyDescent="0.25">
      <c r="A38" s="53">
        <v>1053585576</v>
      </c>
      <c r="B38" s="53" t="s">
        <v>243</v>
      </c>
      <c r="C38" s="54" t="s">
        <v>343</v>
      </c>
      <c r="D38" s="54" t="s">
        <v>344</v>
      </c>
      <c r="E38" s="54" t="s">
        <v>261</v>
      </c>
      <c r="F38" s="54" t="s">
        <v>261</v>
      </c>
      <c r="G38" s="54">
        <v>3102581035</v>
      </c>
      <c r="H38" s="74">
        <v>33415</v>
      </c>
      <c r="I38" s="54">
        <v>9</v>
      </c>
      <c r="J38" s="74">
        <v>42917</v>
      </c>
      <c r="K38" s="54" t="s">
        <v>152</v>
      </c>
      <c r="L38" s="72">
        <v>2273600</v>
      </c>
      <c r="M38" s="55" t="s">
        <v>58</v>
      </c>
      <c r="N38" s="55" t="s">
        <v>334</v>
      </c>
      <c r="O38" s="55" t="s">
        <v>57</v>
      </c>
      <c r="P38" s="55" t="s">
        <v>91</v>
      </c>
      <c r="Q38" s="55">
        <v>27</v>
      </c>
      <c r="R38" s="55">
        <v>7</v>
      </c>
    </row>
    <row r="39" spans="1:18" x14ac:dyDescent="0.25">
      <c r="A39" s="53">
        <v>1098644915</v>
      </c>
      <c r="B39" s="53" t="s">
        <v>253</v>
      </c>
      <c r="C39" s="54" t="s">
        <v>345</v>
      </c>
      <c r="D39" s="54" t="s">
        <v>346</v>
      </c>
      <c r="E39" s="54" t="s">
        <v>261</v>
      </c>
      <c r="F39" s="54" t="s">
        <v>261</v>
      </c>
      <c r="G39" s="54">
        <v>1234567890</v>
      </c>
      <c r="H39" s="74">
        <v>32048</v>
      </c>
      <c r="I39" s="54">
        <v>9</v>
      </c>
      <c r="J39" s="74">
        <v>43462</v>
      </c>
      <c r="K39" s="54" t="s">
        <v>152</v>
      </c>
      <c r="L39" s="72">
        <v>2273600</v>
      </c>
      <c r="M39" s="55" t="s">
        <v>58</v>
      </c>
      <c r="N39" s="55" t="s">
        <v>334</v>
      </c>
      <c r="O39" s="55" t="s">
        <v>57</v>
      </c>
      <c r="P39" s="55" t="s">
        <v>91</v>
      </c>
      <c r="Q39" s="55">
        <v>27</v>
      </c>
      <c r="R39" s="55">
        <v>7</v>
      </c>
    </row>
    <row r="40" spans="1:18" x14ac:dyDescent="0.25">
      <c r="A40" s="53">
        <v>1068926230</v>
      </c>
      <c r="B40" s="53" t="s">
        <v>253</v>
      </c>
      <c r="C40" s="54" t="s">
        <v>347</v>
      </c>
      <c r="D40" s="54" t="s">
        <v>348</v>
      </c>
      <c r="E40" s="54" t="s">
        <v>261</v>
      </c>
      <c r="F40" s="54" t="s">
        <v>261</v>
      </c>
      <c r="G40" s="54">
        <v>1234567890</v>
      </c>
      <c r="H40" s="74" t="s">
        <v>349</v>
      </c>
      <c r="I40" s="54">
        <v>9</v>
      </c>
      <c r="J40" s="74" t="s">
        <v>350</v>
      </c>
      <c r="K40" s="54" t="s">
        <v>152</v>
      </c>
      <c r="L40" s="72">
        <v>2273600</v>
      </c>
      <c r="M40" s="55" t="s">
        <v>58</v>
      </c>
      <c r="N40" s="55" t="s">
        <v>185</v>
      </c>
      <c r="O40" s="55" t="s">
        <v>57</v>
      </c>
      <c r="P40" s="55" t="s">
        <v>91</v>
      </c>
      <c r="Q40" s="55">
        <v>27</v>
      </c>
      <c r="R40" s="55">
        <v>7</v>
      </c>
    </row>
    <row r="41" spans="1:18" x14ac:dyDescent="0.25">
      <c r="A41" s="53">
        <v>53066934</v>
      </c>
      <c r="B41" s="53" t="s">
        <v>253</v>
      </c>
      <c r="C41" s="54" t="s">
        <v>351</v>
      </c>
      <c r="D41" s="54" t="s">
        <v>352</v>
      </c>
      <c r="E41" s="54" t="s">
        <v>261</v>
      </c>
      <c r="F41" s="54" t="s">
        <v>261</v>
      </c>
      <c r="G41" s="54">
        <v>3186239981</v>
      </c>
      <c r="H41" s="74" t="s">
        <v>349</v>
      </c>
      <c r="I41" s="54">
        <v>9</v>
      </c>
      <c r="J41" s="74">
        <v>43618</v>
      </c>
      <c r="K41" s="54" t="s">
        <v>152</v>
      </c>
      <c r="L41" s="72">
        <v>2273600</v>
      </c>
      <c r="M41" s="55" t="s">
        <v>58</v>
      </c>
      <c r="N41" s="55" t="s">
        <v>185</v>
      </c>
      <c r="O41" s="55" t="s">
        <v>57</v>
      </c>
      <c r="P41" s="55" t="s">
        <v>91</v>
      </c>
      <c r="Q41" s="55">
        <v>27</v>
      </c>
      <c r="R41" s="55">
        <v>7</v>
      </c>
    </row>
    <row r="42" spans="1:18" x14ac:dyDescent="0.25">
      <c r="A42" s="53">
        <v>1072661945</v>
      </c>
      <c r="B42" s="53" t="s">
        <v>243</v>
      </c>
      <c r="C42" s="54" t="s">
        <v>353</v>
      </c>
      <c r="D42" s="54" t="s">
        <v>354</v>
      </c>
      <c r="E42" s="54" t="s">
        <v>261</v>
      </c>
      <c r="F42" s="54" t="s">
        <v>261</v>
      </c>
      <c r="G42" s="54">
        <v>3153111695</v>
      </c>
      <c r="H42" s="74">
        <v>33485</v>
      </c>
      <c r="I42" s="54">
        <v>9</v>
      </c>
      <c r="J42" s="74">
        <v>42885</v>
      </c>
      <c r="K42" s="54" t="s">
        <v>157</v>
      </c>
      <c r="L42" s="72">
        <v>2800400</v>
      </c>
      <c r="M42" s="55" t="s">
        <v>58</v>
      </c>
      <c r="N42" s="55" t="s">
        <v>355</v>
      </c>
      <c r="O42" s="55" t="s">
        <v>57</v>
      </c>
      <c r="P42" s="55" t="s">
        <v>91</v>
      </c>
      <c r="Q42" s="55">
        <v>27</v>
      </c>
      <c r="R42" s="55">
        <v>7</v>
      </c>
    </row>
    <row r="43" spans="1:18" x14ac:dyDescent="0.25">
      <c r="A43" s="53">
        <v>72295910</v>
      </c>
      <c r="B43" s="53" t="s">
        <v>243</v>
      </c>
      <c r="C43" s="54" t="s">
        <v>356</v>
      </c>
      <c r="D43" s="54" t="s">
        <v>357</v>
      </c>
      <c r="E43" s="54" t="s">
        <v>261</v>
      </c>
      <c r="F43" s="54" t="s">
        <v>261</v>
      </c>
      <c r="G43" s="54">
        <v>3007354323</v>
      </c>
      <c r="H43" s="74">
        <v>31000</v>
      </c>
      <c r="I43" s="54">
        <v>9</v>
      </c>
      <c r="J43" s="74">
        <v>42933</v>
      </c>
      <c r="K43" s="54" t="s">
        <v>248</v>
      </c>
      <c r="L43" s="72">
        <v>2800400</v>
      </c>
      <c r="M43" s="55" t="s">
        <v>58</v>
      </c>
      <c r="N43" s="55" t="s">
        <v>355</v>
      </c>
      <c r="O43" s="55" t="s">
        <v>57</v>
      </c>
      <c r="P43" s="55" t="s">
        <v>91</v>
      </c>
      <c r="Q43" s="55">
        <v>27</v>
      </c>
      <c r="R43" s="55">
        <v>7</v>
      </c>
    </row>
    <row r="44" spans="1:18" x14ac:dyDescent="0.25">
      <c r="A44" s="53">
        <v>1120865792</v>
      </c>
      <c r="B44" s="53" t="s">
        <v>243</v>
      </c>
      <c r="C44" s="54" t="s">
        <v>358</v>
      </c>
      <c r="D44" s="54" t="s">
        <v>359</v>
      </c>
      <c r="E44" s="54" t="s">
        <v>261</v>
      </c>
      <c r="F44" s="54" t="s">
        <v>261</v>
      </c>
      <c r="G44" s="54">
        <v>3164115086</v>
      </c>
      <c r="H44" s="74">
        <v>32243</v>
      </c>
      <c r="I44" s="54">
        <v>9</v>
      </c>
      <c r="J44" s="74">
        <v>42136</v>
      </c>
      <c r="K44" s="54" t="s">
        <v>156</v>
      </c>
      <c r="L44" s="72">
        <v>3441600</v>
      </c>
      <c r="M44" s="55" t="s">
        <v>58</v>
      </c>
      <c r="N44" s="55" t="s">
        <v>334</v>
      </c>
      <c r="O44" s="55" t="s">
        <v>57</v>
      </c>
      <c r="P44" s="55" t="s">
        <v>91</v>
      </c>
      <c r="Q44" s="55">
        <v>27</v>
      </c>
      <c r="R44" s="55">
        <v>7</v>
      </c>
    </row>
    <row r="45" spans="1:18" x14ac:dyDescent="0.25">
      <c r="A45" s="53">
        <v>91447328</v>
      </c>
      <c r="B45" s="53" t="s">
        <v>243</v>
      </c>
      <c r="C45" s="54" t="s">
        <v>360</v>
      </c>
      <c r="D45" s="54" t="s">
        <v>361</v>
      </c>
      <c r="E45" s="54" t="s">
        <v>261</v>
      </c>
      <c r="F45" s="54" t="s">
        <v>261</v>
      </c>
      <c r="G45" s="54">
        <v>3184439528</v>
      </c>
      <c r="H45" s="74">
        <v>28304</v>
      </c>
      <c r="I45" s="54">
        <v>9</v>
      </c>
      <c r="J45" s="74">
        <v>42125</v>
      </c>
      <c r="K45" s="54" t="s">
        <v>156</v>
      </c>
      <c r="L45" s="72">
        <v>3441600</v>
      </c>
      <c r="M45" s="55" t="s">
        <v>58</v>
      </c>
      <c r="N45" s="55" t="s">
        <v>334</v>
      </c>
      <c r="O45" s="55" t="s">
        <v>57</v>
      </c>
      <c r="P45" s="55" t="s">
        <v>91</v>
      </c>
      <c r="Q45" s="55">
        <v>27</v>
      </c>
      <c r="R45" s="55">
        <v>7</v>
      </c>
    </row>
    <row r="46" spans="1:18" x14ac:dyDescent="0.25">
      <c r="A46" s="53">
        <v>80755770</v>
      </c>
      <c r="B46" s="53" t="s">
        <v>243</v>
      </c>
      <c r="C46" s="54" t="s">
        <v>362</v>
      </c>
      <c r="D46" s="54" t="s">
        <v>363</v>
      </c>
      <c r="E46" s="54" t="s">
        <v>261</v>
      </c>
      <c r="F46" s="54" t="s">
        <v>261</v>
      </c>
      <c r="G46" s="54">
        <v>3142747545</v>
      </c>
      <c r="H46" s="74">
        <v>30234</v>
      </c>
      <c r="I46" s="54">
        <v>9</v>
      </c>
      <c r="J46" s="74">
        <v>42129</v>
      </c>
      <c r="K46" s="54" t="s">
        <v>156</v>
      </c>
      <c r="L46" s="72">
        <v>3441600</v>
      </c>
      <c r="M46" s="55" t="s">
        <v>58</v>
      </c>
      <c r="N46" s="55" t="s">
        <v>334</v>
      </c>
      <c r="O46" s="55" t="s">
        <v>57</v>
      </c>
      <c r="P46" s="55" t="s">
        <v>91</v>
      </c>
      <c r="Q46" s="55">
        <v>27</v>
      </c>
      <c r="R46" s="55">
        <v>7</v>
      </c>
    </row>
    <row r="47" spans="1:18" x14ac:dyDescent="0.25">
      <c r="A47" s="53">
        <v>8643160</v>
      </c>
      <c r="B47" s="53" t="s">
        <v>243</v>
      </c>
      <c r="C47" s="54" t="s">
        <v>364</v>
      </c>
      <c r="D47" s="54" t="s">
        <v>365</v>
      </c>
      <c r="E47" s="54" t="s">
        <v>261</v>
      </c>
      <c r="F47" s="54" t="s">
        <v>261</v>
      </c>
      <c r="G47" s="54">
        <v>3158205226</v>
      </c>
      <c r="H47" s="74">
        <v>28465</v>
      </c>
      <c r="I47" s="54">
        <v>9</v>
      </c>
      <c r="J47" s="74">
        <v>43299</v>
      </c>
      <c r="K47" s="54" t="s">
        <v>151</v>
      </c>
      <c r="L47" s="72">
        <v>3441600</v>
      </c>
      <c r="M47" s="55" t="s">
        <v>58</v>
      </c>
      <c r="N47" s="55" t="s">
        <v>123</v>
      </c>
      <c r="O47" s="55" t="s">
        <v>57</v>
      </c>
      <c r="P47" s="55" t="s">
        <v>79</v>
      </c>
      <c r="Q47" s="55">
        <v>27</v>
      </c>
      <c r="R47" s="55">
        <v>8</v>
      </c>
    </row>
    <row r="48" spans="1:18" x14ac:dyDescent="0.25">
      <c r="A48" s="53">
        <v>1140841033</v>
      </c>
      <c r="B48" s="53" t="s">
        <v>243</v>
      </c>
      <c r="C48" s="54" t="s">
        <v>366</v>
      </c>
      <c r="D48" s="54" t="s">
        <v>367</v>
      </c>
      <c r="E48" s="54" t="s">
        <v>261</v>
      </c>
      <c r="F48" s="54" t="s">
        <v>261</v>
      </c>
      <c r="G48" s="54">
        <v>3153833833</v>
      </c>
      <c r="H48" s="74" t="s">
        <v>368</v>
      </c>
      <c r="I48" s="54">
        <v>9</v>
      </c>
      <c r="J48" s="74" t="s">
        <v>369</v>
      </c>
      <c r="K48" s="54" t="s">
        <v>151</v>
      </c>
      <c r="L48" s="72">
        <v>3441600</v>
      </c>
      <c r="M48" s="55" t="s">
        <v>58</v>
      </c>
      <c r="N48" s="55" t="s">
        <v>186</v>
      </c>
      <c r="O48" s="55" t="s">
        <v>57</v>
      </c>
      <c r="P48" s="55" t="s">
        <v>79</v>
      </c>
      <c r="Q48" s="55">
        <v>27</v>
      </c>
      <c r="R48" s="55">
        <v>8</v>
      </c>
    </row>
    <row r="49" spans="1:18" x14ac:dyDescent="0.25">
      <c r="A49" s="53">
        <v>72348777</v>
      </c>
      <c r="B49" s="53" t="s">
        <v>243</v>
      </c>
      <c r="C49" s="54" t="s">
        <v>370</v>
      </c>
      <c r="D49" s="54" t="s">
        <v>371</v>
      </c>
      <c r="E49" s="54" t="s">
        <v>261</v>
      </c>
      <c r="F49" s="54" t="s">
        <v>261</v>
      </c>
      <c r="G49" s="54">
        <v>1234567890</v>
      </c>
      <c r="H49" s="74">
        <v>31351</v>
      </c>
      <c r="I49" s="54">
        <v>9</v>
      </c>
      <c r="J49" s="74">
        <v>42125</v>
      </c>
      <c r="K49" s="54" t="s">
        <v>160</v>
      </c>
      <c r="L49" s="72">
        <v>11810838</v>
      </c>
      <c r="M49" s="55" t="s">
        <v>58</v>
      </c>
      <c r="N49" s="55" t="s">
        <v>355</v>
      </c>
      <c r="O49" s="55" t="s">
        <v>57</v>
      </c>
      <c r="P49" s="55" t="s">
        <v>91</v>
      </c>
      <c r="Q49" s="55">
        <v>27</v>
      </c>
      <c r="R49" s="55">
        <v>7</v>
      </c>
    </row>
    <row r="50" spans="1:18" x14ac:dyDescent="0.25">
      <c r="A50" s="53">
        <v>91523771</v>
      </c>
      <c r="B50" s="53" t="s">
        <v>243</v>
      </c>
      <c r="C50" s="54" t="s">
        <v>372</v>
      </c>
      <c r="D50" s="54" t="s">
        <v>373</v>
      </c>
      <c r="E50" s="54" t="s">
        <v>261</v>
      </c>
      <c r="F50" s="54" t="s">
        <v>261</v>
      </c>
      <c r="G50" s="54">
        <v>1234567890</v>
      </c>
      <c r="H50" s="74">
        <v>30617</v>
      </c>
      <c r="I50" s="54">
        <v>9</v>
      </c>
      <c r="J50" s="74">
        <v>42125</v>
      </c>
      <c r="K50" s="54" t="s">
        <v>160</v>
      </c>
      <c r="L50" s="72">
        <v>11810838</v>
      </c>
      <c r="M50" s="55" t="s">
        <v>58</v>
      </c>
      <c r="N50" s="55" t="s">
        <v>355</v>
      </c>
      <c r="O50" s="55" t="s">
        <v>57</v>
      </c>
      <c r="P50" s="55" t="s">
        <v>91</v>
      </c>
      <c r="Q50" s="55">
        <v>27</v>
      </c>
      <c r="R50" s="55">
        <v>7</v>
      </c>
    </row>
    <row r="51" spans="1:18" x14ac:dyDescent="0.25">
      <c r="A51" s="53">
        <v>41956315</v>
      </c>
      <c r="B51" s="53" t="s">
        <v>253</v>
      </c>
      <c r="C51" s="54" t="s">
        <v>374</v>
      </c>
      <c r="D51" s="54" t="s">
        <v>375</v>
      </c>
      <c r="E51" s="54" t="s">
        <v>376</v>
      </c>
      <c r="F51" s="54" t="s">
        <v>376</v>
      </c>
      <c r="G51" s="54" t="s">
        <v>377</v>
      </c>
      <c r="H51" s="74">
        <v>30456</v>
      </c>
      <c r="I51" s="54" t="s">
        <v>378</v>
      </c>
      <c r="J51" s="74">
        <v>44124</v>
      </c>
      <c r="K51" s="54" t="s">
        <v>132</v>
      </c>
      <c r="L51" s="72" t="s">
        <v>379</v>
      </c>
      <c r="M51" s="55" t="s">
        <v>58</v>
      </c>
      <c r="N51" s="55" t="s">
        <v>164</v>
      </c>
      <c r="O51" s="55" t="s">
        <v>57</v>
      </c>
      <c r="P51" s="55" t="s">
        <v>67</v>
      </c>
      <c r="Q51" s="55" t="s">
        <v>69</v>
      </c>
      <c r="R51" s="55" t="s">
        <v>380</v>
      </c>
    </row>
    <row r="52" spans="1:18" x14ac:dyDescent="0.25">
      <c r="A52" s="53">
        <v>73557058</v>
      </c>
      <c r="B52" s="53" t="s">
        <v>243</v>
      </c>
      <c r="C52" s="54" t="s">
        <v>381</v>
      </c>
      <c r="D52" s="54" t="s">
        <v>382</v>
      </c>
      <c r="E52" s="54" t="s">
        <v>383</v>
      </c>
      <c r="F52" s="54" t="s">
        <v>383</v>
      </c>
      <c r="G52" s="54">
        <v>3152434798</v>
      </c>
      <c r="H52" s="74">
        <v>44166</v>
      </c>
      <c r="I52" s="54" t="s">
        <v>384</v>
      </c>
      <c r="J52" s="74">
        <v>44174</v>
      </c>
      <c r="K52" s="54" t="s">
        <v>151</v>
      </c>
      <c r="L52" s="72">
        <v>3441600</v>
      </c>
      <c r="M52" s="55" t="s">
        <v>58</v>
      </c>
      <c r="N52" s="55" t="s">
        <v>123</v>
      </c>
      <c r="O52" s="55" t="s">
        <v>57</v>
      </c>
      <c r="P52" s="55" t="s">
        <v>79</v>
      </c>
      <c r="Q52" s="55">
        <v>27</v>
      </c>
      <c r="R52" s="55">
        <v>8</v>
      </c>
    </row>
    <row r="53" spans="1:18" x14ac:dyDescent="0.25">
      <c r="H53" s="75"/>
      <c r="J53" s="75"/>
    </row>
    <row r="54" spans="1:18" x14ac:dyDescent="0.25">
      <c r="H54" s="75"/>
      <c r="J54" s="75"/>
    </row>
    <row r="55" spans="1:18" x14ac:dyDescent="0.25">
      <c r="H55" s="75"/>
      <c r="J55" s="75"/>
    </row>
    <row r="56" spans="1:18" x14ac:dyDescent="0.25">
      <c r="H56" s="75"/>
      <c r="J56" s="75"/>
    </row>
    <row r="57" spans="1:18" x14ac:dyDescent="0.25">
      <c r="H57" s="75"/>
      <c r="J57" s="75"/>
    </row>
    <row r="58" spans="1:18" x14ac:dyDescent="0.25">
      <c r="H58" s="75"/>
      <c r="J58" s="75"/>
    </row>
    <row r="59" spans="1:18" x14ac:dyDescent="0.25">
      <c r="H59" s="75"/>
      <c r="J59" s="75"/>
    </row>
    <row r="60" spans="1:18" x14ac:dyDescent="0.25">
      <c r="H60" s="75"/>
      <c r="J60" s="75"/>
    </row>
    <row r="61" spans="1:18" x14ac:dyDescent="0.25">
      <c r="H61" s="75"/>
      <c r="J61" s="75"/>
    </row>
    <row r="62" spans="1:18" x14ac:dyDescent="0.25">
      <c r="H62" s="75"/>
      <c r="J62" s="75"/>
    </row>
    <row r="63" spans="1:18" x14ac:dyDescent="0.25">
      <c r="H63" s="75"/>
      <c r="J63" s="75"/>
    </row>
    <row r="64" spans="1:18" x14ac:dyDescent="0.25">
      <c r="H64" s="75"/>
      <c r="J64" s="75"/>
    </row>
    <row r="65" spans="8:10" x14ac:dyDescent="0.25">
      <c r="H65" s="75"/>
      <c r="J65" s="75"/>
    </row>
    <row r="66" spans="8:10" x14ac:dyDescent="0.25">
      <c r="H66" s="75"/>
      <c r="J66" s="75"/>
    </row>
    <row r="67" spans="8:10" x14ac:dyDescent="0.25">
      <c r="H67" s="75"/>
      <c r="J67" s="75"/>
    </row>
    <row r="68" spans="8:10" x14ac:dyDescent="0.25">
      <c r="H68" s="75"/>
      <c r="J68" s="75"/>
    </row>
    <row r="69" spans="8:10" x14ac:dyDescent="0.25">
      <c r="H69" s="75"/>
      <c r="J69" s="75"/>
    </row>
    <row r="70" spans="8:10" x14ac:dyDescent="0.25">
      <c r="H70" s="75"/>
      <c r="J70" s="75"/>
    </row>
    <row r="71" spans="8:10" x14ac:dyDescent="0.25">
      <c r="H71" s="75"/>
      <c r="J71" s="75"/>
    </row>
    <row r="72" spans="8:10" x14ac:dyDescent="0.25">
      <c r="H72" s="75"/>
      <c r="J72" s="75"/>
    </row>
    <row r="73" spans="8:10" x14ac:dyDescent="0.25">
      <c r="H73" s="75"/>
      <c r="J73" s="75"/>
    </row>
    <row r="74" spans="8:10" x14ac:dyDescent="0.25">
      <c r="H74" s="75"/>
      <c r="J74" s="75"/>
    </row>
    <row r="75" spans="8:10" x14ac:dyDescent="0.25">
      <c r="H75" s="75"/>
      <c r="J75" s="75"/>
    </row>
    <row r="76" spans="8:10" x14ac:dyDescent="0.25">
      <c r="H76" s="75"/>
      <c r="J76" s="75"/>
    </row>
    <row r="77" spans="8:10" x14ac:dyDescent="0.25">
      <c r="H77" s="75"/>
      <c r="J77" s="75"/>
    </row>
    <row r="78" spans="8:10" x14ac:dyDescent="0.25">
      <c r="H78" s="75"/>
      <c r="J78" s="75"/>
    </row>
    <row r="79" spans="8:10" x14ac:dyDescent="0.25">
      <c r="H79" s="75"/>
      <c r="J79" s="75"/>
    </row>
    <row r="80" spans="8:10" x14ac:dyDescent="0.25">
      <c r="H80" s="75"/>
      <c r="J80" s="75"/>
    </row>
    <row r="81" spans="8:10" x14ac:dyDescent="0.25">
      <c r="H81" s="75"/>
      <c r="J81" s="75"/>
    </row>
    <row r="82" spans="8:10" x14ac:dyDescent="0.25">
      <c r="H82" s="75"/>
      <c r="J82" s="75"/>
    </row>
    <row r="83" spans="8:10" x14ac:dyDescent="0.25">
      <c r="H83" s="75"/>
      <c r="J83" s="75"/>
    </row>
    <row r="84" spans="8:10" x14ac:dyDescent="0.25">
      <c r="H84" s="75"/>
      <c r="J84" s="75"/>
    </row>
    <row r="85" spans="8:10" x14ac:dyDescent="0.25">
      <c r="H85" s="75"/>
      <c r="J85" s="75"/>
    </row>
    <row r="86" spans="8:10" x14ac:dyDescent="0.25">
      <c r="H86" s="75"/>
      <c r="J86" s="75"/>
    </row>
    <row r="87" spans="8:10" x14ac:dyDescent="0.25">
      <c r="H87" s="75"/>
      <c r="J87" s="75"/>
    </row>
    <row r="88" spans="8:10" x14ac:dyDescent="0.25">
      <c r="H88" s="75"/>
      <c r="J88" s="75"/>
    </row>
    <row r="89" spans="8:10" x14ac:dyDescent="0.25">
      <c r="H89" s="75"/>
      <c r="J89" s="75"/>
    </row>
    <row r="90" spans="8:10" x14ac:dyDescent="0.25">
      <c r="H90" s="75"/>
      <c r="J90" s="75"/>
    </row>
    <row r="91" spans="8:10" x14ac:dyDescent="0.25">
      <c r="H91" s="75"/>
      <c r="J91" s="75"/>
    </row>
    <row r="92" spans="8:10" x14ac:dyDescent="0.25">
      <c r="H92" s="75"/>
      <c r="J92" s="75"/>
    </row>
    <row r="93" spans="8:10" x14ac:dyDescent="0.25">
      <c r="H93" s="75"/>
      <c r="J93" s="75"/>
    </row>
    <row r="94" spans="8:10" x14ac:dyDescent="0.25">
      <c r="H94" s="75"/>
      <c r="J94" s="75"/>
    </row>
    <row r="95" spans="8:10" x14ac:dyDescent="0.25">
      <c r="H95" s="75"/>
      <c r="J95" s="75"/>
    </row>
    <row r="96" spans="8:10" x14ac:dyDescent="0.25">
      <c r="H96" s="75"/>
      <c r="J96" s="75"/>
    </row>
    <row r="97" spans="8:10" x14ac:dyDescent="0.25">
      <c r="H97" s="75"/>
      <c r="J97" s="75"/>
    </row>
    <row r="98" spans="8:10" x14ac:dyDescent="0.25">
      <c r="H98" s="75"/>
      <c r="J98" s="75"/>
    </row>
    <row r="99" spans="8:10" x14ac:dyDescent="0.25">
      <c r="H99" s="75"/>
      <c r="J99" s="75"/>
    </row>
    <row r="100" spans="8:10" x14ac:dyDescent="0.25">
      <c r="H100" s="75"/>
      <c r="J100" s="75"/>
    </row>
    <row r="101" spans="8:10" x14ac:dyDescent="0.25">
      <c r="H101" s="75"/>
      <c r="J101" s="75"/>
    </row>
    <row r="102" spans="8:10" x14ac:dyDescent="0.25">
      <c r="H102" s="75"/>
      <c r="J102" s="75"/>
    </row>
    <row r="103" spans="8:10" x14ac:dyDescent="0.25">
      <c r="H103" s="75"/>
      <c r="J103" s="75"/>
    </row>
    <row r="104" spans="8:10" x14ac:dyDescent="0.25">
      <c r="H104" s="75"/>
      <c r="J104" s="75"/>
    </row>
    <row r="105" spans="8:10" x14ac:dyDescent="0.25">
      <c r="H105" s="75"/>
      <c r="J105" s="75"/>
    </row>
    <row r="106" spans="8:10" x14ac:dyDescent="0.25">
      <c r="H106" s="75"/>
      <c r="J106" s="75"/>
    </row>
    <row r="107" spans="8:10" x14ac:dyDescent="0.25">
      <c r="H107" s="75"/>
      <c r="J107" s="75"/>
    </row>
    <row r="108" spans="8:10" x14ac:dyDescent="0.25">
      <c r="H108" s="75"/>
      <c r="J108" s="75"/>
    </row>
    <row r="109" spans="8:10" x14ac:dyDescent="0.25">
      <c r="H109" s="75"/>
      <c r="J109" s="75"/>
    </row>
    <row r="110" spans="8:10" x14ac:dyDescent="0.25">
      <c r="H110" s="75"/>
      <c r="J110" s="75"/>
    </row>
    <row r="111" spans="8:10" x14ac:dyDescent="0.25">
      <c r="H111" s="75"/>
      <c r="J111" s="75"/>
    </row>
    <row r="112" spans="8:10" x14ac:dyDescent="0.25">
      <c r="H112" s="75"/>
      <c r="J112" s="75"/>
    </row>
    <row r="113" spans="8:10" x14ac:dyDescent="0.25">
      <c r="H113" s="75"/>
      <c r="J113" s="75"/>
    </row>
    <row r="114" spans="8:10" x14ac:dyDescent="0.25">
      <c r="H114" s="75"/>
      <c r="J114" s="75"/>
    </row>
    <row r="115" spans="8:10" x14ac:dyDescent="0.25">
      <c r="H115" s="75"/>
      <c r="J115" s="75"/>
    </row>
    <row r="116" spans="8:10" x14ac:dyDescent="0.25">
      <c r="H116" s="75"/>
      <c r="J116" s="75"/>
    </row>
    <row r="117" spans="8:10" x14ac:dyDescent="0.25">
      <c r="H117" s="75"/>
      <c r="J117" s="75"/>
    </row>
    <row r="118" spans="8:10" x14ac:dyDescent="0.25">
      <c r="H118" s="75"/>
      <c r="J118" s="75"/>
    </row>
    <row r="119" spans="8:10" x14ac:dyDescent="0.25">
      <c r="H119" s="75"/>
      <c r="J119" s="75"/>
    </row>
    <row r="120" spans="8:10" x14ac:dyDescent="0.25">
      <c r="H120" s="75"/>
      <c r="J120" s="75"/>
    </row>
    <row r="121" spans="8:10" x14ac:dyDescent="0.25">
      <c r="H121" s="75"/>
      <c r="J121" s="75"/>
    </row>
    <row r="122" spans="8:10" x14ac:dyDescent="0.25">
      <c r="H122" s="75"/>
      <c r="J122" s="75"/>
    </row>
    <row r="123" spans="8:10" x14ac:dyDescent="0.25">
      <c r="H123" s="75"/>
      <c r="J123" s="75"/>
    </row>
    <row r="124" spans="8:10" x14ac:dyDescent="0.25">
      <c r="H124" s="75"/>
      <c r="J124" s="75"/>
    </row>
    <row r="125" spans="8:10" x14ac:dyDescent="0.25">
      <c r="H125" s="75"/>
      <c r="J125" s="75"/>
    </row>
    <row r="126" spans="8:10" x14ac:dyDescent="0.25">
      <c r="H126" s="75"/>
      <c r="J126" s="75"/>
    </row>
    <row r="127" spans="8:10" x14ac:dyDescent="0.25">
      <c r="H127" s="75"/>
      <c r="J127" s="75"/>
    </row>
    <row r="128" spans="8:10" x14ac:dyDescent="0.25">
      <c r="H128" s="75"/>
      <c r="J128" s="75"/>
    </row>
    <row r="129" spans="8:10" x14ac:dyDescent="0.25">
      <c r="H129" s="75"/>
      <c r="J129" s="75"/>
    </row>
    <row r="130" spans="8:10" x14ac:dyDescent="0.25">
      <c r="H130" s="75"/>
      <c r="J130" s="75"/>
    </row>
    <row r="131" spans="8:10" x14ac:dyDescent="0.25">
      <c r="H131" s="75"/>
      <c r="J131" s="75"/>
    </row>
    <row r="132" spans="8:10" x14ac:dyDescent="0.25">
      <c r="H132" s="75"/>
      <c r="J132" s="75"/>
    </row>
    <row r="133" spans="8:10" x14ac:dyDescent="0.25">
      <c r="H133" s="75"/>
      <c r="J133" s="75"/>
    </row>
    <row r="134" spans="8:10" x14ac:dyDescent="0.25">
      <c r="H134" s="75"/>
      <c r="J134" s="75"/>
    </row>
    <row r="135" spans="8:10" x14ac:dyDescent="0.25">
      <c r="H135" s="75"/>
      <c r="J135" s="75"/>
    </row>
    <row r="136" spans="8:10" x14ac:dyDescent="0.25">
      <c r="H136" s="75"/>
      <c r="J136" s="75"/>
    </row>
    <row r="137" spans="8:10" x14ac:dyDescent="0.25">
      <c r="H137" s="75"/>
      <c r="J137" s="75"/>
    </row>
    <row r="138" spans="8:10" x14ac:dyDescent="0.25">
      <c r="H138" s="75"/>
      <c r="J138" s="75"/>
    </row>
    <row r="139" spans="8:10" x14ac:dyDescent="0.25">
      <c r="H139" s="75"/>
      <c r="J139" s="75"/>
    </row>
    <row r="140" spans="8:10" x14ac:dyDescent="0.25">
      <c r="H140" s="75"/>
      <c r="J140" s="75"/>
    </row>
    <row r="141" spans="8:10" x14ac:dyDescent="0.25">
      <c r="H141" s="75"/>
      <c r="J141" s="75"/>
    </row>
    <row r="142" spans="8:10" x14ac:dyDescent="0.25">
      <c r="H142" s="75"/>
      <c r="J142" s="75"/>
    </row>
    <row r="143" spans="8:10" x14ac:dyDescent="0.25">
      <c r="H143" s="75"/>
      <c r="J143" s="75"/>
    </row>
    <row r="144" spans="8:10" x14ac:dyDescent="0.25">
      <c r="H144" s="75"/>
      <c r="J144" s="75"/>
    </row>
    <row r="145" spans="8:10" x14ac:dyDescent="0.25">
      <c r="H145" s="75"/>
      <c r="J145" s="75"/>
    </row>
    <row r="146" spans="8:10" x14ac:dyDescent="0.25">
      <c r="H146" s="75"/>
      <c r="J146" s="75"/>
    </row>
    <row r="147" spans="8:10" x14ac:dyDescent="0.25">
      <c r="H147" s="75"/>
      <c r="J147" s="75"/>
    </row>
    <row r="148" spans="8:10" x14ac:dyDescent="0.25">
      <c r="H148" s="75"/>
      <c r="J148" s="75"/>
    </row>
    <row r="149" spans="8:10" x14ac:dyDescent="0.25">
      <c r="H149" s="75"/>
      <c r="J149" s="75"/>
    </row>
    <row r="150" spans="8:10" x14ac:dyDescent="0.25">
      <c r="H150" s="75"/>
      <c r="J150" s="75"/>
    </row>
    <row r="151" spans="8:10" x14ac:dyDescent="0.25">
      <c r="H151" s="75"/>
      <c r="J151" s="75"/>
    </row>
    <row r="152" spans="8:10" x14ac:dyDescent="0.25">
      <c r="H152" s="75"/>
      <c r="J152" s="75"/>
    </row>
    <row r="153" spans="8:10" x14ac:dyDescent="0.25">
      <c r="H153" s="75"/>
      <c r="J153" s="75"/>
    </row>
    <row r="154" spans="8:10" x14ac:dyDescent="0.25">
      <c r="H154" s="75"/>
      <c r="J154" s="75"/>
    </row>
    <row r="155" spans="8:10" x14ac:dyDescent="0.25">
      <c r="H155" s="75"/>
      <c r="J155" s="75"/>
    </row>
    <row r="156" spans="8:10" x14ac:dyDescent="0.25">
      <c r="H156" s="75"/>
      <c r="J156" s="75"/>
    </row>
    <row r="157" spans="8:10" x14ac:dyDescent="0.25">
      <c r="H157" s="75"/>
      <c r="J157" s="75"/>
    </row>
    <row r="158" spans="8:10" x14ac:dyDescent="0.25">
      <c r="H158" s="75"/>
      <c r="J158" s="75"/>
    </row>
    <row r="159" spans="8:10" x14ac:dyDescent="0.25">
      <c r="H159" s="75"/>
      <c r="J159" s="75"/>
    </row>
    <row r="160" spans="8:10" x14ac:dyDescent="0.25">
      <c r="H160" s="75"/>
      <c r="J160" s="75"/>
    </row>
    <row r="161" spans="8:10" x14ac:dyDescent="0.25">
      <c r="H161" s="75"/>
      <c r="J161" s="75"/>
    </row>
    <row r="162" spans="8:10" x14ac:dyDescent="0.25">
      <c r="H162" s="75"/>
      <c r="J162" s="75"/>
    </row>
    <row r="163" spans="8:10" x14ac:dyDescent="0.25">
      <c r="H163" s="75"/>
      <c r="J163" s="75"/>
    </row>
    <row r="164" spans="8:10" x14ac:dyDescent="0.25">
      <c r="H164" s="75"/>
      <c r="J164" s="75"/>
    </row>
    <row r="165" spans="8:10" x14ac:dyDescent="0.25">
      <c r="H165" s="75"/>
      <c r="J165" s="75"/>
    </row>
    <row r="166" spans="8:10" x14ac:dyDescent="0.25">
      <c r="H166" s="75"/>
      <c r="J166" s="75"/>
    </row>
    <row r="167" spans="8:10" x14ac:dyDescent="0.25">
      <c r="H167" s="75"/>
      <c r="J167" s="75"/>
    </row>
    <row r="168" spans="8:10" x14ac:dyDescent="0.25">
      <c r="H168" s="75"/>
      <c r="J168" s="75"/>
    </row>
    <row r="169" spans="8:10" x14ac:dyDescent="0.25">
      <c r="H169" s="75"/>
      <c r="J169" s="75"/>
    </row>
    <row r="170" spans="8:10" x14ac:dyDescent="0.25">
      <c r="H170" s="75"/>
      <c r="J170" s="75"/>
    </row>
    <row r="171" spans="8:10" x14ac:dyDescent="0.25">
      <c r="H171" s="75"/>
      <c r="J171" s="75"/>
    </row>
    <row r="172" spans="8:10" x14ac:dyDescent="0.25">
      <c r="H172" s="75"/>
      <c r="J172" s="75"/>
    </row>
    <row r="173" spans="8:10" x14ac:dyDescent="0.25">
      <c r="H173" s="75"/>
      <c r="J173" s="75"/>
    </row>
    <row r="174" spans="8:10" x14ac:dyDescent="0.25">
      <c r="H174" s="75"/>
      <c r="J174" s="75"/>
    </row>
    <row r="175" spans="8:10" x14ac:dyDescent="0.25">
      <c r="H175" s="75"/>
      <c r="J175" s="75"/>
    </row>
    <row r="176" spans="8:10" x14ac:dyDescent="0.25">
      <c r="H176" s="75"/>
      <c r="J176" s="75"/>
    </row>
    <row r="177" spans="8:10" x14ac:dyDescent="0.25">
      <c r="H177" s="75"/>
      <c r="J177" s="75"/>
    </row>
    <row r="178" spans="8:10" x14ac:dyDescent="0.25">
      <c r="H178" s="75"/>
      <c r="J178" s="75"/>
    </row>
    <row r="179" spans="8:10" x14ac:dyDescent="0.25">
      <c r="H179" s="75"/>
      <c r="J179" s="75"/>
    </row>
    <row r="180" spans="8:10" x14ac:dyDescent="0.25">
      <c r="H180" s="75"/>
      <c r="J180" s="75"/>
    </row>
    <row r="181" spans="8:10" x14ac:dyDescent="0.25">
      <c r="H181" s="75"/>
      <c r="J181" s="75"/>
    </row>
    <row r="182" spans="8:10" x14ac:dyDescent="0.25">
      <c r="H182" s="75"/>
      <c r="J182" s="75"/>
    </row>
    <row r="183" spans="8:10" x14ac:dyDescent="0.25">
      <c r="H183" s="75"/>
      <c r="J183" s="75"/>
    </row>
    <row r="184" spans="8:10" x14ac:dyDescent="0.25">
      <c r="H184" s="75"/>
      <c r="J184" s="75"/>
    </row>
    <row r="185" spans="8:10" x14ac:dyDescent="0.25">
      <c r="H185" s="75"/>
      <c r="J185" s="75"/>
    </row>
    <row r="186" spans="8:10" x14ac:dyDescent="0.25">
      <c r="H186" s="75"/>
      <c r="J186" s="75"/>
    </row>
    <row r="187" spans="8:10" x14ac:dyDescent="0.25">
      <c r="H187" s="75"/>
      <c r="J187" s="75"/>
    </row>
    <row r="188" spans="8:10" x14ac:dyDescent="0.25">
      <c r="H188" s="75"/>
      <c r="J188" s="75"/>
    </row>
    <row r="189" spans="8:10" x14ac:dyDescent="0.25">
      <c r="H189" s="75"/>
      <c r="J189" s="75"/>
    </row>
    <row r="190" spans="8:10" x14ac:dyDescent="0.25">
      <c r="H190" s="75"/>
      <c r="J190" s="75"/>
    </row>
    <row r="191" spans="8:10" x14ac:dyDescent="0.25">
      <c r="H191" s="75"/>
      <c r="J191" s="75"/>
    </row>
    <row r="192" spans="8:10" x14ac:dyDescent="0.25">
      <c r="H192" s="75"/>
      <c r="J192" s="75"/>
    </row>
    <row r="193" spans="8:10" x14ac:dyDescent="0.25">
      <c r="H193" s="75"/>
      <c r="J193" s="75"/>
    </row>
    <row r="194" spans="8:10" x14ac:dyDescent="0.25">
      <c r="H194" s="75"/>
      <c r="J194" s="75"/>
    </row>
    <row r="195" spans="8:10" x14ac:dyDescent="0.25">
      <c r="H195" s="75"/>
      <c r="J195" s="75"/>
    </row>
    <row r="196" spans="8:10" x14ac:dyDescent="0.25">
      <c r="H196" s="75"/>
      <c r="J196" s="75"/>
    </row>
    <row r="197" spans="8:10" x14ac:dyDescent="0.25">
      <c r="H197" s="75"/>
      <c r="J197" s="75"/>
    </row>
    <row r="198" spans="8:10" x14ac:dyDescent="0.25">
      <c r="H198" s="75"/>
      <c r="J198" s="75"/>
    </row>
    <row r="199" spans="8:10" x14ac:dyDescent="0.25">
      <c r="H199" s="75"/>
      <c r="J199" s="75"/>
    </row>
    <row r="200" spans="8:10" x14ac:dyDescent="0.25">
      <c r="H200" s="75"/>
      <c r="J200" s="75"/>
    </row>
    <row r="201" spans="8:10" x14ac:dyDescent="0.25">
      <c r="H201" s="75"/>
      <c r="J201" s="75"/>
    </row>
    <row r="202" spans="8:10" x14ac:dyDescent="0.25">
      <c r="H202" s="75"/>
      <c r="J202" s="75"/>
    </row>
    <row r="203" spans="8:10" x14ac:dyDescent="0.25">
      <c r="H203" s="75"/>
      <c r="J203" s="75"/>
    </row>
    <row r="204" spans="8:10" x14ac:dyDescent="0.25">
      <c r="H204" s="75"/>
      <c r="J204" s="75"/>
    </row>
    <row r="205" spans="8:10" x14ac:dyDescent="0.25">
      <c r="H205" s="75"/>
      <c r="J205" s="75"/>
    </row>
    <row r="206" spans="8:10" x14ac:dyDescent="0.25">
      <c r="H206" s="75"/>
      <c r="J206" s="75"/>
    </row>
    <row r="207" spans="8:10" x14ac:dyDescent="0.25">
      <c r="H207" s="75"/>
      <c r="J207" s="75"/>
    </row>
    <row r="208" spans="8:10" x14ac:dyDescent="0.25">
      <c r="H208" s="75"/>
      <c r="J208" s="75"/>
    </row>
    <row r="209" spans="8:10" x14ac:dyDescent="0.25">
      <c r="H209" s="75"/>
      <c r="J209" s="75"/>
    </row>
    <row r="210" spans="8:10" x14ac:dyDescent="0.25">
      <c r="H210" s="75"/>
      <c r="J210" s="75"/>
    </row>
    <row r="211" spans="8:10" x14ac:dyDescent="0.25">
      <c r="H211" s="75"/>
      <c r="J211" s="75"/>
    </row>
    <row r="212" spans="8:10" x14ac:dyDescent="0.25">
      <c r="H212" s="75"/>
      <c r="J212" s="75"/>
    </row>
    <row r="213" spans="8:10" x14ac:dyDescent="0.25">
      <c r="H213" s="75"/>
      <c r="J213" s="75"/>
    </row>
    <row r="214" spans="8:10" x14ac:dyDescent="0.25">
      <c r="H214" s="75"/>
      <c r="J214" s="75"/>
    </row>
    <row r="215" spans="8:10" x14ac:dyDescent="0.25">
      <c r="H215" s="75"/>
      <c r="J215" s="75"/>
    </row>
    <row r="216" spans="8:10" x14ac:dyDescent="0.25">
      <c r="H216" s="75"/>
      <c r="J216" s="75"/>
    </row>
    <row r="217" spans="8:10" x14ac:dyDescent="0.25">
      <c r="H217" s="75"/>
      <c r="J217" s="75"/>
    </row>
    <row r="218" spans="8:10" x14ac:dyDescent="0.25">
      <c r="H218" s="75"/>
      <c r="J218" s="75"/>
    </row>
    <row r="219" spans="8:10" x14ac:dyDescent="0.25">
      <c r="H219" s="75"/>
      <c r="J219" s="75"/>
    </row>
    <row r="220" spans="8:10" x14ac:dyDescent="0.25">
      <c r="H220" s="75"/>
      <c r="J220" s="75"/>
    </row>
    <row r="221" spans="8:10" x14ac:dyDescent="0.25">
      <c r="H221" s="75"/>
      <c r="J221" s="75"/>
    </row>
    <row r="222" spans="8:10" x14ac:dyDescent="0.25">
      <c r="H222" s="75"/>
      <c r="J222" s="75"/>
    </row>
    <row r="223" spans="8:10" x14ac:dyDescent="0.25">
      <c r="H223" s="75"/>
      <c r="J223" s="75"/>
    </row>
    <row r="224" spans="8:10" x14ac:dyDescent="0.25">
      <c r="H224" s="75"/>
      <c r="J224" s="75"/>
    </row>
    <row r="225" spans="8:10" x14ac:dyDescent="0.25">
      <c r="H225" s="75"/>
      <c r="J225" s="75"/>
    </row>
    <row r="226" spans="8:10" x14ac:dyDescent="0.25">
      <c r="H226" s="75"/>
      <c r="J226" s="75"/>
    </row>
    <row r="227" spans="8:10" x14ac:dyDescent="0.25">
      <c r="H227" s="75"/>
      <c r="J227" s="75"/>
    </row>
    <row r="228" spans="8:10" x14ac:dyDescent="0.25">
      <c r="H228" s="75"/>
      <c r="J228" s="75"/>
    </row>
    <row r="229" spans="8:10" x14ac:dyDescent="0.25">
      <c r="H229" s="75"/>
      <c r="J229" s="75"/>
    </row>
    <row r="230" spans="8:10" x14ac:dyDescent="0.25">
      <c r="H230" s="75"/>
      <c r="J230" s="75"/>
    </row>
    <row r="231" spans="8:10" x14ac:dyDescent="0.25">
      <c r="H231" s="75"/>
      <c r="J231" s="75"/>
    </row>
    <row r="232" spans="8:10" x14ac:dyDescent="0.25">
      <c r="H232" s="75"/>
      <c r="J232" s="75"/>
    </row>
    <row r="233" spans="8:10" x14ac:dyDescent="0.25">
      <c r="H233" s="75"/>
      <c r="J233" s="75"/>
    </row>
    <row r="234" spans="8:10" x14ac:dyDescent="0.25">
      <c r="H234" s="75"/>
      <c r="J234" s="75"/>
    </row>
    <row r="235" spans="8:10" x14ac:dyDescent="0.25">
      <c r="H235" s="75"/>
      <c r="J235" s="75"/>
    </row>
    <row r="236" spans="8:10" x14ac:dyDescent="0.25">
      <c r="H236" s="75"/>
      <c r="J236" s="75"/>
    </row>
    <row r="237" spans="8:10" x14ac:dyDescent="0.25">
      <c r="H237" s="75"/>
      <c r="J237" s="75"/>
    </row>
    <row r="238" spans="8:10" x14ac:dyDescent="0.25">
      <c r="H238" s="75"/>
      <c r="J238" s="75"/>
    </row>
    <row r="239" spans="8:10" x14ac:dyDescent="0.25">
      <c r="H239" s="75"/>
      <c r="J239" s="75"/>
    </row>
    <row r="240" spans="8:10" x14ac:dyDescent="0.25">
      <c r="H240" s="75"/>
      <c r="J240" s="75"/>
    </row>
    <row r="241" spans="8:10" x14ac:dyDescent="0.25">
      <c r="H241" s="75"/>
      <c r="J241" s="75"/>
    </row>
    <row r="242" spans="8:10" x14ac:dyDescent="0.25">
      <c r="H242" s="75"/>
      <c r="J242" s="75"/>
    </row>
    <row r="243" spans="8:10" x14ac:dyDescent="0.25">
      <c r="H243" s="75"/>
      <c r="J243" s="75"/>
    </row>
    <row r="244" spans="8:10" x14ac:dyDescent="0.25">
      <c r="H244" s="75"/>
      <c r="J244" s="75"/>
    </row>
    <row r="245" spans="8:10" x14ac:dyDescent="0.25">
      <c r="H245" s="75"/>
      <c r="J245" s="75"/>
    </row>
    <row r="246" spans="8:10" x14ac:dyDescent="0.25">
      <c r="H246" s="75"/>
      <c r="J246" s="75"/>
    </row>
    <row r="247" spans="8:10" x14ac:dyDescent="0.25">
      <c r="H247" s="75"/>
      <c r="J247" s="75"/>
    </row>
    <row r="248" spans="8:10" x14ac:dyDescent="0.25">
      <c r="H248" s="75"/>
      <c r="J248" s="75"/>
    </row>
    <row r="249" spans="8:10" x14ac:dyDescent="0.25">
      <c r="H249" s="75"/>
      <c r="J249" s="75"/>
    </row>
    <row r="250" spans="8:10" x14ac:dyDescent="0.25">
      <c r="H250" s="75"/>
      <c r="J250" s="75"/>
    </row>
    <row r="251" spans="8:10" x14ac:dyDescent="0.25">
      <c r="H251" s="75"/>
      <c r="J251" s="75"/>
    </row>
    <row r="252" spans="8:10" x14ac:dyDescent="0.25">
      <c r="H252" s="75"/>
      <c r="J252" s="75"/>
    </row>
    <row r="253" spans="8:10" x14ac:dyDescent="0.25">
      <c r="H253" s="75"/>
      <c r="J253" s="75"/>
    </row>
    <row r="254" spans="8:10" x14ac:dyDescent="0.25">
      <c r="H254" s="75"/>
      <c r="J254" s="75"/>
    </row>
    <row r="255" spans="8:10" x14ac:dyDescent="0.25">
      <c r="H255" s="75"/>
      <c r="J255" s="75"/>
    </row>
    <row r="256" spans="8:10" x14ac:dyDescent="0.25">
      <c r="H256" s="75"/>
      <c r="J256" s="75"/>
    </row>
    <row r="257" spans="8:10" x14ac:dyDescent="0.25">
      <c r="H257" s="75"/>
      <c r="J257" s="75"/>
    </row>
    <row r="258" spans="8:10" x14ac:dyDescent="0.25">
      <c r="H258" s="75"/>
      <c r="J258" s="75"/>
    </row>
    <row r="259" spans="8:10" x14ac:dyDescent="0.25">
      <c r="H259" s="75"/>
      <c r="J259" s="75"/>
    </row>
    <row r="260" spans="8:10" x14ac:dyDescent="0.25">
      <c r="H260" s="75"/>
      <c r="J260" s="75"/>
    </row>
    <row r="261" spans="8:10" x14ac:dyDescent="0.25">
      <c r="H261" s="75"/>
      <c r="J261" s="75"/>
    </row>
    <row r="262" spans="8:10" x14ac:dyDescent="0.25">
      <c r="H262" s="75"/>
      <c r="J262" s="75"/>
    </row>
    <row r="263" spans="8:10" x14ac:dyDescent="0.25">
      <c r="H263" s="75"/>
      <c r="J263" s="75"/>
    </row>
    <row r="264" spans="8:10" x14ac:dyDescent="0.25">
      <c r="H264" s="75"/>
      <c r="J264" s="75"/>
    </row>
    <row r="265" spans="8:10" x14ac:dyDescent="0.25">
      <c r="H265" s="75"/>
      <c r="J265" s="75"/>
    </row>
    <row r="266" spans="8:10" x14ac:dyDescent="0.25">
      <c r="H266" s="75"/>
      <c r="J266" s="75"/>
    </row>
    <row r="267" spans="8:10" x14ac:dyDescent="0.25">
      <c r="H267" s="75"/>
      <c r="J267" s="75"/>
    </row>
    <row r="268" spans="8:10" x14ac:dyDescent="0.25">
      <c r="H268" s="75"/>
      <c r="J268" s="75"/>
    </row>
    <row r="269" spans="8:10" x14ac:dyDescent="0.25">
      <c r="H269" s="75"/>
      <c r="J269" s="75"/>
    </row>
    <row r="270" spans="8:10" x14ac:dyDescent="0.25">
      <c r="H270" s="75"/>
      <c r="J270" s="75"/>
    </row>
    <row r="271" spans="8:10" x14ac:dyDescent="0.25">
      <c r="H271" s="75"/>
      <c r="J271" s="75"/>
    </row>
    <row r="272" spans="8:10" x14ac:dyDescent="0.25">
      <c r="H272" s="75"/>
      <c r="J272" s="75"/>
    </row>
    <row r="273" spans="8:10" x14ac:dyDescent="0.25">
      <c r="H273" s="75"/>
      <c r="J273" s="75"/>
    </row>
    <row r="274" spans="8:10" x14ac:dyDescent="0.25">
      <c r="H274" s="75"/>
      <c r="J274" s="75"/>
    </row>
    <row r="275" spans="8:10" x14ac:dyDescent="0.25">
      <c r="H275" s="75"/>
      <c r="J275" s="75"/>
    </row>
    <row r="276" spans="8:10" x14ac:dyDescent="0.25">
      <c r="H276" s="75"/>
      <c r="J276" s="75"/>
    </row>
    <row r="277" spans="8:10" x14ac:dyDescent="0.25">
      <c r="H277" s="75"/>
      <c r="J277" s="75"/>
    </row>
    <row r="278" spans="8:10" x14ac:dyDescent="0.25">
      <c r="H278" s="75"/>
      <c r="J278" s="75"/>
    </row>
    <row r="279" spans="8:10" x14ac:dyDescent="0.25">
      <c r="H279" s="75"/>
      <c r="J279" s="75"/>
    </row>
    <row r="280" spans="8:10" x14ac:dyDescent="0.25">
      <c r="H280" s="75"/>
      <c r="J280" s="75"/>
    </row>
    <row r="281" spans="8:10" x14ac:dyDescent="0.25">
      <c r="H281" s="75"/>
      <c r="J281" s="75"/>
    </row>
    <row r="282" spans="8:10" x14ac:dyDescent="0.25">
      <c r="H282" s="75"/>
      <c r="J282" s="75"/>
    </row>
    <row r="283" spans="8:10" x14ac:dyDescent="0.25">
      <c r="H283" s="75"/>
      <c r="J283" s="75"/>
    </row>
    <row r="284" spans="8:10" x14ac:dyDescent="0.25">
      <c r="H284" s="75"/>
      <c r="J284" s="75"/>
    </row>
    <row r="285" spans="8:10" x14ac:dyDescent="0.25">
      <c r="H285" s="75"/>
      <c r="J285" s="75"/>
    </row>
    <row r="286" spans="8:10" x14ac:dyDescent="0.25">
      <c r="H286" s="75"/>
      <c r="J286" s="75"/>
    </row>
    <row r="287" spans="8:10" x14ac:dyDescent="0.25">
      <c r="H287" s="75"/>
      <c r="J287" s="75"/>
    </row>
    <row r="288" spans="8:10" x14ac:dyDescent="0.25">
      <c r="H288" s="75"/>
      <c r="J288" s="75"/>
    </row>
    <row r="289" spans="8:10" x14ac:dyDescent="0.25">
      <c r="H289" s="75"/>
      <c r="J289" s="75"/>
    </row>
    <row r="290" spans="8:10" x14ac:dyDescent="0.25">
      <c r="H290" s="75"/>
      <c r="J290" s="75"/>
    </row>
    <row r="291" spans="8:10" x14ac:dyDescent="0.25">
      <c r="H291" s="75"/>
      <c r="J291" s="75"/>
    </row>
    <row r="292" spans="8:10" x14ac:dyDescent="0.25">
      <c r="H292" s="75"/>
      <c r="J292" s="75"/>
    </row>
    <row r="293" spans="8:10" x14ac:dyDescent="0.25">
      <c r="H293" s="75"/>
      <c r="J293" s="75"/>
    </row>
    <row r="294" spans="8:10" x14ac:dyDescent="0.25">
      <c r="H294" s="75"/>
      <c r="J294" s="75"/>
    </row>
    <row r="295" spans="8:10" x14ac:dyDescent="0.25">
      <c r="H295" s="75"/>
      <c r="J295" s="75"/>
    </row>
    <row r="296" spans="8:10" x14ac:dyDescent="0.25">
      <c r="H296" s="75"/>
      <c r="J296" s="75"/>
    </row>
    <row r="297" spans="8:10" x14ac:dyDescent="0.25">
      <c r="H297" s="75"/>
      <c r="J297" s="75"/>
    </row>
    <row r="298" spans="8:10" x14ac:dyDescent="0.25">
      <c r="H298" s="75"/>
      <c r="J298" s="75"/>
    </row>
    <row r="299" spans="8:10" x14ac:dyDescent="0.25">
      <c r="H299" s="75"/>
      <c r="J299" s="75"/>
    </row>
    <row r="300" spans="8:10" x14ac:dyDescent="0.25">
      <c r="H300" s="75"/>
      <c r="J300" s="75"/>
    </row>
    <row r="301" spans="8:10" x14ac:dyDescent="0.25">
      <c r="H301" s="75"/>
      <c r="J301" s="75"/>
    </row>
    <row r="302" spans="8:10" x14ac:dyDescent="0.25">
      <c r="H302" s="75"/>
      <c r="J302" s="75"/>
    </row>
    <row r="303" spans="8:10" x14ac:dyDescent="0.25">
      <c r="H303" s="75"/>
      <c r="J303" s="75"/>
    </row>
    <row r="304" spans="8:10" x14ac:dyDescent="0.25">
      <c r="H304" s="75"/>
      <c r="J304" s="75"/>
    </row>
    <row r="305" spans="8:10" x14ac:dyDescent="0.25">
      <c r="H305" s="75"/>
      <c r="J305" s="75"/>
    </row>
    <row r="306" spans="8:10" x14ac:dyDescent="0.25">
      <c r="H306" s="75"/>
      <c r="J306" s="75"/>
    </row>
    <row r="307" spans="8:10" x14ac:dyDescent="0.25">
      <c r="H307" s="75"/>
      <c r="J307" s="75"/>
    </row>
    <row r="308" spans="8:10" x14ac:dyDescent="0.25">
      <c r="H308" s="75"/>
      <c r="J308" s="75"/>
    </row>
    <row r="309" spans="8:10" x14ac:dyDescent="0.25">
      <c r="H309" s="75"/>
      <c r="J309" s="75"/>
    </row>
    <row r="310" spans="8:10" x14ac:dyDescent="0.25">
      <c r="H310" s="75"/>
      <c r="J310" s="75"/>
    </row>
    <row r="311" spans="8:10" x14ac:dyDescent="0.25">
      <c r="H311" s="75"/>
      <c r="J311" s="75"/>
    </row>
    <row r="312" spans="8:10" x14ac:dyDescent="0.25">
      <c r="H312" s="75"/>
      <c r="J312" s="75"/>
    </row>
    <row r="313" spans="8:10" x14ac:dyDescent="0.25">
      <c r="H313" s="75"/>
      <c r="J313" s="75"/>
    </row>
    <row r="314" spans="8:10" x14ac:dyDescent="0.25">
      <c r="H314" s="75"/>
      <c r="J314" s="75"/>
    </row>
    <row r="315" spans="8:10" x14ac:dyDescent="0.25">
      <c r="H315" s="75"/>
      <c r="J315" s="75"/>
    </row>
    <row r="316" spans="8:10" x14ac:dyDescent="0.25">
      <c r="H316" s="75"/>
      <c r="J316" s="75"/>
    </row>
    <row r="317" spans="8:10" x14ac:dyDescent="0.25">
      <c r="H317" s="75"/>
      <c r="J317" s="75"/>
    </row>
    <row r="318" spans="8:10" x14ac:dyDescent="0.25">
      <c r="H318" s="75"/>
      <c r="J318" s="75"/>
    </row>
    <row r="319" spans="8:10" x14ac:dyDescent="0.25">
      <c r="H319" s="75"/>
      <c r="J319" s="75"/>
    </row>
    <row r="320" spans="8:10" x14ac:dyDescent="0.25">
      <c r="H320" s="75"/>
      <c r="J320" s="75"/>
    </row>
    <row r="321" spans="8:10" x14ac:dyDescent="0.25">
      <c r="H321" s="75"/>
      <c r="J321" s="75"/>
    </row>
    <row r="322" spans="8:10" x14ac:dyDescent="0.25">
      <c r="H322" s="75"/>
      <c r="J322" s="75"/>
    </row>
    <row r="323" spans="8:10" x14ac:dyDescent="0.25">
      <c r="H323" s="75"/>
      <c r="J323" s="75"/>
    </row>
    <row r="324" spans="8:10" x14ac:dyDescent="0.25">
      <c r="H324" s="75"/>
      <c r="J324" s="75"/>
    </row>
    <row r="325" spans="8:10" x14ac:dyDescent="0.25">
      <c r="H325" s="75"/>
      <c r="J325" s="75"/>
    </row>
    <row r="326" spans="8:10" x14ac:dyDescent="0.25">
      <c r="H326" s="75"/>
      <c r="J326" s="75"/>
    </row>
    <row r="327" spans="8:10" x14ac:dyDescent="0.25">
      <c r="H327" s="75"/>
      <c r="J327" s="75"/>
    </row>
    <row r="328" spans="8:10" x14ac:dyDescent="0.25">
      <c r="H328" s="75"/>
      <c r="J328" s="75"/>
    </row>
    <row r="329" spans="8:10" x14ac:dyDescent="0.25">
      <c r="H329" s="75"/>
      <c r="J329" s="75"/>
    </row>
    <row r="330" spans="8:10" x14ac:dyDescent="0.25">
      <c r="H330" s="75"/>
      <c r="J330" s="75"/>
    </row>
    <row r="331" spans="8:10" x14ac:dyDescent="0.25">
      <c r="H331" s="75"/>
      <c r="J331" s="75"/>
    </row>
    <row r="332" spans="8:10" x14ac:dyDescent="0.25">
      <c r="H332" s="75"/>
      <c r="J332" s="75"/>
    </row>
    <row r="333" spans="8:10" x14ac:dyDescent="0.25">
      <c r="H333" s="75"/>
      <c r="J333" s="75"/>
    </row>
    <row r="334" spans="8:10" x14ac:dyDescent="0.25">
      <c r="H334" s="75"/>
      <c r="J334" s="75"/>
    </row>
    <row r="335" spans="8:10" x14ac:dyDescent="0.25">
      <c r="H335" s="75"/>
      <c r="J335" s="75"/>
    </row>
    <row r="336" spans="8:10" x14ac:dyDescent="0.25">
      <c r="H336" s="75"/>
      <c r="J336" s="75"/>
    </row>
    <row r="337" spans="8:10" x14ac:dyDescent="0.25">
      <c r="H337" s="75"/>
      <c r="J337" s="75"/>
    </row>
    <row r="338" spans="8:10" x14ac:dyDescent="0.25">
      <c r="H338" s="75"/>
      <c r="J338" s="75"/>
    </row>
    <row r="339" spans="8:10" x14ac:dyDescent="0.25">
      <c r="H339" s="75"/>
      <c r="J339" s="75"/>
    </row>
    <row r="340" spans="8:10" x14ac:dyDescent="0.25">
      <c r="H340" s="75"/>
      <c r="J340" s="75"/>
    </row>
    <row r="341" spans="8:10" x14ac:dyDescent="0.25">
      <c r="H341" s="75"/>
      <c r="J341" s="75"/>
    </row>
    <row r="342" spans="8:10" x14ac:dyDescent="0.25">
      <c r="H342" s="75"/>
      <c r="J342" s="75"/>
    </row>
    <row r="343" spans="8:10" x14ac:dyDescent="0.25">
      <c r="H343" s="75"/>
      <c r="J343" s="75"/>
    </row>
    <row r="344" spans="8:10" x14ac:dyDescent="0.25">
      <c r="H344" s="75"/>
      <c r="J344" s="75"/>
    </row>
    <row r="345" spans="8:10" x14ac:dyDescent="0.25">
      <c r="H345" s="75"/>
      <c r="J345" s="75"/>
    </row>
    <row r="346" spans="8:10" x14ac:dyDescent="0.25">
      <c r="H346" s="75"/>
      <c r="J346" s="75"/>
    </row>
    <row r="347" spans="8:10" x14ac:dyDescent="0.25">
      <c r="H347" s="75"/>
      <c r="J347" s="75"/>
    </row>
    <row r="348" spans="8:10" x14ac:dyDescent="0.25">
      <c r="H348" s="75"/>
      <c r="J348" s="75"/>
    </row>
    <row r="349" spans="8:10" x14ac:dyDescent="0.25">
      <c r="H349" s="75"/>
      <c r="J349" s="75"/>
    </row>
    <row r="350" spans="8:10" x14ac:dyDescent="0.25">
      <c r="H350" s="75"/>
      <c r="J350" s="75"/>
    </row>
    <row r="351" spans="8:10" x14ac:dyDescent="0.25">
      <c r="H351" s="75"/>
      <c r="J351" s="75"/>
    </row>
    <row r="352" spans="8:10" x14ac:dyDescent="0.25">
      <c r="H352" s="75"/>
      <c r="J352" s="75"/>
    </row>
    <row r="353" spans="8:10" x14ac:dyDescent="0.25">
      <c r="H353" s="75"/>
      <c r="J353" s="75"/>
    </row>
    <row r="354" spans="8:10" x14ac:dyDescent="0.25">
      <c r="H354" s="75"/>
      <c r="J354" s="75"/>
    </row>
    <row r="355" spans="8:10" x14ac:dyDescent="0.25">
      <c r="H355" s="75"/>
      <c r="J355" s="75"/>
    </row>
    <row r="356" spans="8:10" x14ac:dyDescent="0.25">
      <c r="H356" s="75"/>
      <c r="J356" s="75"/>
    </row>
    <row r="357" spans="8:10" x14ac:dyDescent="0.25">
      <c r="H357" s="75"/>
      <c r="J357" s="75"/>
    </row>
    <row r="358" spans="8:10" x14ac:dyDescent="0.25">
      <c r="H358" s="75"/>
      <c r="J358" s="75"/>
    </row>
    <row r="359" spans="8:10" x14ac:dyDescent="0.25">
      <c r="H359" s="75"/>
      <c r="J359" s="75"/>
    </row>
    <row r="360" spans="8:10" x14ac:dyDescent="0.25">
      <c r="H360" s="75"/>
      <c r="J360" s="75"/>
    </row>
    <row r="361" spans="8:10" x14ac:dyDescent="0.25">
      <c r="H361" s="75"/>
      <c r="J361" s="75"/>
    </row>
    <row r="362" spans="8:10" x14ac:dyDescent="0.25">
      <c r="H362" s="75"/>
      <c r="J362" s="75"/>
    </row>
    <row r="363" spans="8:10" x14ac:dyDescent="0.25">
      <c r="H363" s="75"/>
      <c r="J363" s="75"/>
    </row>
    <row r="364" spans="8:10" x14ac:dyDescent="0.25">
      <c r="H364" s="75"/>
      <c r="J364" s="75"/>
    </row>
    <row r="365" spans="8:10" x14ac:dyDescent="0.25">
      <c r="H365" s="75"/>
      <c r="J365" s="75"/>
    </row>
    <row r="366" spans="8:10" x14ac:dyDescent="0.25">
      <c r="H366" s="75"/>
      <c r="J366" s="75"/>
    </row>
    <row r="367" spans="8:10" x14ac:dyDescent="0.25">
      <c r="H367" s="75"/>
      <c r="J367" s="75"/>
    </row>
    <row r="368" spans="8:10" x14ac:dyDescent="0.25">
      <c r="H368" s="75"/>
      <c r="J368" s="75"/>
    </row>
    <row r="369" spans="8:10" x14ac:dyDescent="0.25">
      <c r="H369" s="75"/>
      <c r="J369" s="75"/>
    </row>
    <row r="370" spans="8:10" x14ac:dyDescent="0.25">
      <c r="H370" s="75"/>
      <c r="J370" s="75"/>
    </row>
    <row r="371" spans="8:10" x14ac:dyDescent="0.25">
      <c r="H371" s="75"/>
      <c r="J371" s="75"/>
    </row>
    <row r="372" spans="8:10" x14ac:dyDescent="0.25">
      <c r="H372" s="75"/>
      <c r="J372" s="75"/>
    </row>
    <row r="373" spans="8:10" x14ac:dyDescent="0.25">
      <c r="H373" s="75"/>
      <c r="J373" s="75"/>
    </row>
    <row r="374" spans="8:10" x14ac:dyDescent="0.25">
      <c r="H374" s="75"/>
      <c r="J374" s="75"/>
    </row>
    <row r="375" spans="8:10" x14ac:dyDescent="0.25">
      <c r="H375" s="75"/>
      <c r="J375" s="75"/>
    </row>
    <row r="376" spans="8:10" x14ac:dyDescent="0.25">
      <c r="H376" s="75"/>
      <c r="J376" s="75"/>
    </row>
    <row r="377" spans="8:10" x14ac:dyDescent="0.25">
      <c r="H377" s="75"/>
      <c r="J377" s="75"/>
    </row>
    <row r="378" spans="8:10" x14ac:dyDescent="0.25">
      <c r="H378" s="75"/>
      <c r="J378" s="75"/>
    </row>
    <row r="379" spans="8:10" x14ac:dyDescent="0.25">
      <c r="H379" s="75"/>
      <c r="J379" s="75"/>
    </row>
    <row r="380" spans="8:10" x14ac:dyDescent="0.25">
      <c r="H380" s="73"/>
      <c r="J380" s="75"/>
    </row>
    <row r="381" spans="8:10" x14ac:dyDescent="0.25">
      <c r="H381" s="73"/>
      <c r="J381" s="75"/>
    </row>
    <row r="382" spans="8:10" x14ac:dyDescent="0.25">
      <c r="H382" s="73"/>
      <c r="J382" s="75"/>
    </row>
    <row r="383" spans="8:10" x14ac:dyDescent="0.25">
      <c r="H383" s="73"/>
      <c r="J383" s="75"/>
    </row>
    <row r="384" spans="8:10" x14ac:dyDescent="0.25">
      <c r="H384" s="73"/>
      <c r="J384" s="75"/>
    </row>
    <row r="385" spans="8:10" x14ac:dyDescent="0.25">
      <c r="H385" s="73"/>
      <c r="J385" s="75"/>
    </row>
    <row r="386" spans="8:10" x14ac:dyDescent="0.25">
      <c r="H386" s="73"/>
      <c r="J386" s="75"/>
    </row>
    <row r="387" spans="8:10" x14ac:dyDescent="0.25">
      <c r="H387" s="73"/>
      <c r="J387" s="75"/>
    </row>
    <row r="388" spans="8:10" x14ac:dyDescent="0.25">
      <c r="H388" s="73"/>
      <c r="J388" s="75"/>
    </row>
    <row r="389" spans="8:10" x14ac:dyDescent="0.25">
      <c r="H389" s="73"/>
      <c r="J389" s="75"/>
    </row>
    <row r="390" spans="8:10" x14ac:dyDescent="0.25">
      <c r="H390" s="73"/>
      <c r="J390" s="75"/>
    </row>
    <row r="391" spans="8:10" x14ac:dyDescent="0.25">
      <c r="H391" s="73"/>
      <c r="J391" s="75"/>
    </row>
    <row r="392" spans="8:10" x14ac:dyDescent="0.25">
      <c r="H392" s="73"/>
      <c r="J392" s="75"/>
    </row>
    <row r="393" spans="8:10" x14ac:dyDescent="0.25">
      <c r="H393" s="73"/>
      <c r="J393" s="75"/>
    </row>
    <row r="394" spans="8:10" x14ac:dyDescent="0.25">
      <c r="H394" s="73"/>
      <c r="J394" s="75"/>
    </row>
    <row r="395" spans="8:10" x14ac:dyDescent="0.25">
      <c r="H395" s="73"/>
      <c r="J395" s="75"/>
    </row>
    <row r="396" spans="8:10" x14ac:dyDescent="0.25">
      <c r="H396" s="73"/>
      <c r="J396" s="75"/>
    </row>
    <row r="397" spans="8:10" x14ac:dyDescent="0.25">
      <c r="H397" s="73"/>
      <c r="J397" s="75"/>
    </row>
    <row r="398" spans="8:10" x14ac:dyDescent="0.25">
      <c r="H398" s="73"/>
      <c r="J398" s="75"/>
    </row>
    <row r="399" spans="8:10" x14ac:dyDescent="0.25">
      <c r="H399" s="73"/>
      <c r="J399" s="75"/>
    </row>
    <row r="400" spans="8:10" x14ac:dyDescent="0.25">
      <c r="H400" s="73"/>
      <c r="J400" s="75"/>
    </row>
    <row r="401" spans="8:10" x14ac:dyDescent="0.25">
      <c r="H401" s="73"/>
      <c r="J401" s="75"/>
    </row>
    <row r="402" spans="8:10" x14ac:dyDescent="0.25">
      <c r="H402" s="73"/>
      <c r="J402" s="75"/>
    </row>
    <row r="403" spans="8:10" x14ac:dyDescent="0.25">
      <c r="H403" s="73"/>
      <c r="J403" s="75"/>
    </row>
    <row r="404" spans="8:10" x14ac:dyDescent="0.25">
      <c r="H404" s="73"/>
      <c r="J404" s="75"/>
    </row>
    <row r="405" spans="8:10" x14ac:dyDescent="0.25">
      <c r="H405" s="73"/>
      <c r="J405" s="75"/>
    </row>
    <row r="406" spans="8:10" x14ac:dyDescent="0.25">
      <c r="H406" s="73"/>
      <c r="J406" s="75"/>
    </row>
    <row r="407" spans="8:10" x14ac:dyDescent="0.25">
      <c r="H407" s="73"/>
      <c r="J407" s="75"/>
    </row>
    <row r="408" spans="8:10" x14ac:dyDescent="0.25">
      <c r="H408" s="73"/>
      <c r="J408" s="75"/>
    </row>
    <row r="409" spans="8:10" x14ac:dyDescent="0.25">
      <c r="H409" s="73"/>
      <c r="J409" s="75"/>
    </row>
    <row r="410" spans="8:10" x14ac:dyDescent="0.25">
      <c r="H410" s="73"/>
      <c r="J410" s="75"/>
    </row>
    <row r="411" spans="8:10" x14ac:dyDescent="0.25">
      <c r="H411" s="73"/>
      <c r="J411" s="75"/>
    </row>
    <row r="412" spans="8:10" x14ac:dyDescent="0.25">
      <c r="H412" s="73"/>
      <c r="J412" s="75"/>
    </row>
    <row r="413" spans="8:10" x14ac:dyDescent="0.25">
      <c r="H413" s="73"/>
      <c r="J413" s="75"/>
    </row>
    <row r="414" spans="8:10" x14ac:dyDescent="0.25">
      <c r="H414" s="73"/>
      <c r="J414" s="75"/>
    </row>
    <row r="415" spans="8:10" x14ac:dyDescent="0.25">
      <c r="H415" s="73"/>
      <c r="J415" s="75"/>
    </row>
    <row r="416" spans="8:10" x14ac:dyDescent="0.25">
      <c r="H416" s="73"/>
      <c r="J416" s="75"/>
    </row>
    <row r="417" spans="8:10" x14ac:dyDescent="0.25">
      <c r="H417" s="73"/>
      <c r="J417" s="75"/>
    </row>
    <row r="418" spans="8:10" x14ac:dyDescent="0.25">
      <c r="H418" s="73"/>
      <c r="J418" s="75"/>
    </row>
    <row r="419" spans="8:10" x14ac:dyDescent="0.25">
      <c r="H419" s="73"/>
      <c r="J419" s="75"/>
    </row>
    <row r="420" spans="8:10" x14ac:dyDescent="0.25">
      <c r="H420" s="73"/>
      <c r="J420" s="75"/>
    </row>
    <row r="421" spans="8:10" x14ac:dyDescent="0.25">
      <c r="H421" s="73"/>
      <c r="J421" s="75"/>
    </row>
    <row r="422" spans="8:10" x14ac:dyDescent="0.25">
      <c r="H422" s="73"/>
      <c r="J422" s="75"/>
    </row>
    <row r="423" spans="8:10" x14ac:dyDescent="0.25">
      <c r="H423" s="73"/>
      <c r="J423" s="75"/>
    </row>
    <row r="424" spans="8:10" x14ac:dyDescent="0.25">
      <c r="H424" s="73"/>
      <c r="J424" s="75"/>
    </row>
    <row r="425" spans="8:10" x14ac:dyDescent="0.25">
      <c r="H425" s="73"/>
      <c r="J425" s="75"/>
    </row>
    <row r="426" spans="8:10" x14ac:dyDescent="0.25">
      <c r="H426" s="73"/>
      <c r="J426" s="75"/>
    </row>
    <row r="427" spans="8:10" x14ac:dyDescent="0.25">
      <c r="H427" s="73"/>
      <c r="J427" s="75"/>
    </row>
    <row r="428" spans="8:10" x14ac:dyDescent="0.25">
      <c r="H428" s="73"/>
      <c r="J428" s="75"/>
    </row>
    <row r="429" spans="8:10" x14ac:dyDescent="0.25">
      <c r="H429" s="73"/>
      <c r="J429" s="75"/>
    </row>
    <row r="430" spans="8:10" x14ac:dyDescent="0.25">
      <c r="H430" s="73"/>
      <c r="J430" s="75"/>
    </row>
    <row r="431" spans="8:10" x14ac:dyDescent="0.25">
      <c r="H431" s="73"/>
      <c r="J431" s="73"/>
    </row>
    <row r="432" spans="8:10" x14ac:dyDescent="0.25">
      <c r="H432" s="73"/>
      <c r="J432" s="73"/>
    </row>
    <row r="433" spans="8:10" x14ac:dyDescent="0.25">
      <c r="H433" s="73"/>
      <c r="J433" s="73"/>
    </row>
    <row r="434" spans="8:10" x14ac:dyDescent="0.25">
      <c r="H434" s="73"/>
      <c r="J434" s="73"/>
    </row>
    <row r="435" spans="8:10" x14ac:dyDescent="0.25">
      <c r="H435" s="73"/>
      <c r="J435" s="73"/>
    </row>
    <row r="436" spans="8:10" x14ac:dyDescent="0.25">
      <c r="H436" s="73"/>
      <c r="J436" s="73"/>
    </row>
    <row r="437" spans="8:10" x14ac:dyDescent="0.25">
      <c r="H437" s="73"/>
      <c r="J437" s="73"/>
    </row>
    <row r="438" spans="8:10" x14ac:dyDescent="0.25">
      <c r="H438" s="73"/>
      <c r="J438" s="73"/>
    </row>
    <row r="439" spans="8:10" x14ac:dyDescent="0.25">
      <c r="H439" s="73"/>
      <c r="J439" s="73"/>
    </row>
    <row r="440" spans="8:10" x14ac:dyDescent="0.25">
      <c r="H440" s="73"/>
      <c r="J440" s="73"/>
    </row>
    <row r="441" spans="8:10" x14ac:dyDescent="0.25">
      <c r="H441" s="73"/>
      <c r="J441" s="73"/>
    </row>
    <row r="442" spans="8:10" x14ac:dyDescent="0.25">
      <c r="H442" s="73"/>
      <c r="J442" s="73"/>
    </row>
    <row r="443" spans="8:10" x14ac:dyDescent="0.25">
      <c r="H443" s="73"/>
      <c r="J443" s="73"/>
    </row>
    <row r="444" spans="8:10" x14ac:dyDescent="0.25">
      <c r="H444" s="73"/>
      <c r="J444" s="73"/>
    </row>
    <row r="445" spans="8:10" x14ac:dyDescent="0.25">
      <c r="H445" s="73"/>
      <c r="J445" s="73"/>
    </row>
    <row r="446" spans="8:10" x14ac:dyDescent="0.25">
      <c r="H446" s="73"/>
      <c r="J446" s="73"/>
    </row>
    <row r="447" spans="8:10" x14ac:dyDescent="0.25">
      <c r="H447" s="73"/>
      <c r="J447" s="73"/>
    </row>
    <row r="448" spans="8:10" x14ac:dyDescent="0.25">
      <c r="H448" s="73"/>
      <c r="J448" s="73"/>
    </row>
    <row r="449" spans="8:10" x14ac:dyDescent="0.25">
      <c r="H449" s="73"/>
      <c r="J449" s="73"/>
    </row>
    <row r="450" spans="8:10" x14ac:dyDescent="0.25">
      <c r="H450" s="73"/>
      <c r="J450" s="73"/>
    </row>
    <row r="451" spans="8:10" x14ac:dyDescent="0.25">
      <c r="H451" s="73"/>
      <c r="J451" s="73"/>
    </row>
    <row r="452" spans="8:10" x14ac:dyDescent="0.25">
      <c r="H452" s="73"/>
      <c r="J452" s="73"/>
    </row>
    <row r="453" spans="8:10" x14ac:dyDescent="0.25">
      <c r="H453" s="73"/>
      <c r="J453" s="73"/>
    </row>
    <row r="454" spans="8:10" x14ac:dyDescent="0.25">
      <c r="H454" s="73"/>
      <c r="J454" s="73"/>
    </row>
    <row r="455" spans="8:10" x14ac:dyDescent="0.25">
      <c r="H455" s="73"/>
      <c r="J455" s="73"/>
    </row>
    <row r="456" spans="8:10" x14ac:dyDescent="0.25">
      <c r="H456" s="73"/>
      <c r="J456" s="73"/>
    </row>
    <row r="457" spans="8:10" x14ac:dyDescent="0.25">
      <c r="H457" s="73"/>
      <c r="J457" s="73"/>
    </row>
    <row r="458" spans="8:10" x14ac:dyDescent="0.25">
      <c r="H458" s="73"/>
      <c r="J458" s="73"/>
    </row>
    <row r="459" spans="8:10" x14ac:dyDescent="0.25">
      <c r="H459" s="73"/>
      <c r="J459" s="73"/>
    </row>
    <row r="460" spans="8:10" x14ac:dyDescent="0.25">
      <c r="H460" s="73"/>
      <c r="J460" s="73"/>
    </row>
    <row r="461" spans="8:10" x14ac:dyDescent="0.25">
      <c r="H461" s="73"/>
      <c r="J461" s="73"/>
    </row>
    <row r="462" spans="8:10" x14ac:dyDescent="0.25">
      <c r="H462" s="73"/>
      <c r="J462" s="73"/>
    </row>
    <row r="463" spans="8:10" x14ac:dyDescent="0.25">
      <c r="H463" s="73"/>
      <c r="J463" s="73"/>
    </row>
    <row r="464" spans="8:10" x14ac:dyDescent="0.25">
      <c r="H464" s="73"/>
      <c r="J464" s="73"/>
    </row>
    <row r="465" spans="8:10" x14ac:dyDescent="0.25">
      <c r="H465" s="73"/>
      <c r="J465" s="73"/>
    </row>
    <row r="466" spans="8:10" x14ac:dyDescent="0.25">
      <c r="H466" s="73"/>
      <c r="J466" s="73"/>
    </row>
    <row r="467" spans="8:10" x14ac:dyDescent="0.25">
      <c r="H467" s="73"/>
      <c r="J467" s="73"/>
    </row>
    <row r="468" spans="8:10" x14ac:dyDescent="0.25">
      <c r="H468" s="73"/>
      <c r="J468" s="73"/>
    </row>
    <row r="469" spans="8:10" x14ac:dyDescent="0.25">
      <c r="H469" s="73"/>
      <c r="J469" s="73"/>
    </row>
    <row r="470" spans="8:10" x14ac:dyDescent="0.25">
      <c r="H470" s="73"/>
      <c r="J470" s="73"/>
    </row>
    <row r="471" spans="8:10" x14ac:dyDescent="0.25">
      <c r="H471" s="73"/>
      <c r="J471" s="73"/>
    </row>
    <row r="472" spans="8:10" x14ac:dyDescent="0.25">
      <c r="H472" s="73"/>
      <c r="J472" s="73"/>
    </row>
    <row r="473" spans="8:10" x14ac:dyDescent="0.25">
      <c r="H473" s="73"/>
      <c r="J473" s="73"/>
    </row>
    <row r="474" spans="8:10" x14ac:dyDescent="0.25">
      <c r="H474" s="73"/>
      <c r="J474" s="73"/>
    </row>
    <row r="475" spans="8:10" x14ac:dyDescent="0.25">
      <c r="H475" s="73"/>
      <c r="J475" s="73"/>
    </row>
    <row r="476" spans="8:10" x14ac:dyDescent="0.25">
      <c r="H476" s="73"/>
      <c r="J476" s="73"/>
    </row>
    <row r="477" spans="8:10" x14ac:dyDescent="0.25">
      <c r="H477" s="73"/>
      <c r="J477" s="73"/>
    </row>
    <row r="478" spans="8:10" x14ac:dyDescent="0.25">
      <c r="H478" s="73"/>
      <c r="J478" s="73"/>
    </row>
    <row r="479" spans="8:10" x14ac:dyDescent="0.25">
      <c r="H479" s="73"/>
      <c r="J479" s="73"/>
    </row>
    <row r="480" spans="8:10" x14ac:dyDescent="0.25">
      <c r="H480" s="73"/>
      <c r="J480" s="73"/>
    </row>
    <row r="481" spans="8:10" x14ac:dyDescent="0.25">
      <c r="H481" s="73"/>
      <c r="J481" s="73"/>
    </row>
    <row r="482" spans="8:10" x14ac:dyDescent="0.25">
      <c r="H482" s="73"/>
      <c r="J482" s="73"/>
    </row>
    <row r="483" spans="8:10" x14ac:dyDescent="0.25">
      <c r="H483" s="73"/>
      <c r="J483" s="73"/>
    </row>
    <row r="484" spans="8:10" x14ac:dyDescent="0.25">
      <c r="H484" s="73"/>
      <c r="J484" s="73"/>
    </row>
    <row r="485" spans="8:10" x14ac:dyDescent="0.25">
      <c r="H485" s="73"/>
      <c r="J485" s="73"/>
    </row>
    <row r="486" spans="8:10" x14ac:dyDescent="0.25">
      <c r="H486" s="73"/>
      <c r="J486" s="73"/>
    </row>
    <row r="487" spans="8:10" x14ac:dyDescent="0.25">
      <c r="H487" s="73"/>
      <c r="J487" s="73"/>
    </row>
    <row r="488" spans="8:10" x14ac:dyDescent="0.25">
      <c r="H488" s="73"/>
      <c r="J488" s="73"/>
    </row>
    <row r="489" spans="8:10" x14ac:dyDescent="0.25">
      <c r="H489" s="73"/>
      <c r="J489" s="73"/>
    </row>
    <row r="490" spans="8:10" x14ac:dyDescent="0.25">
      <c r="H490" s="73"/>
      <c r="J490" s="73"/>
    </row>
    <row r="491" spans="8:10" x14ac:dyDescent="0.25">
      <c r="H491" s="73"/>
      <c r="J491" s="73"/>
    </row>
    <row r="492" spans="8:10" x14ac:dyDescent="0.25">
      <c r="H492" s="73"/>
      <c r="J492" s="73"/>
    </row>
    <row r="493" spans="8:10" x14ac:dyDescent="0.25">
      <c r="H493" s="73"/>
      <c r="J493" s="73"/>
    </row>
    <row r="494" spans="8:10" x14ac:dyDescent="0.25">
      <c r="H494" s="73"/>
      <c r="J494" s="73"/>
    </row>
    <row r="495" spans="8:10" x14ac:dyDescent="0.25">
      <c r="H495" s="73"/>
      <c r="J495" s="73"/>
    </row>
    <row r="496" spans="8:10" x14ac:dyDescent="0.25">
      <c r="H496" s="73"/>
      <c r="J496" s="73"/>
    </row>
    <row r="497" spans="8:10" x14ac:dyDescent="0.25">
      <c r="H497" s="73"/>
      <c r="J497" s="73"/>
    </row>
    <row r="498" spans="8:10" x14ac:dyDescent="0.25">
      <c r="H498" s="73"/>
      <c r="J498" s="73"/>
    </row>
    <row r="499" spans="8:10" x14ac:dyDescent="0.25">
      <c r="H499" s="73"/>
      <c r="J499" s="73"/>
    </row>
    <row r="500" spans="8:10" x14ac:dyDescent="0.25">
      <c r="H500" s="73"/>
      <c r="J500" s="73"/>
    </row>
    <row r="501" spans="8:10" x14ac:dyDescent="0.25">
      <c r="H501" s="73"/>
      <c r="J501" s="73"/>
    </row>
    <row r="502" spans="8:10" x14ac:dyDescent="0.25">
      <c r="H502" s="73"/>
      <c r="J502" s="73"/>
    </row>
    <row r="503" spans="8:10" x14ac:dyDescent="0.25">
      <c r="H503" s="73"/>
      <c r="J503" s="73"/>
    </row>
    <row r="504" spans="8:10" x14ac:dyDescent="0.25">
      <c r="H504" s="73"/>
      <c r="J504" s="73"/>
    </row>
    <row r="505" spans="8:10" x14ac:dyDescent="0.25">
      <c r="H505" s="73"/>
      <c r="J505" s="73"/>
    </row>
    <row r="506" spans="8:10" x14ac:dyDescent="0.25">
      <c r="H506" s="73"/>
      <c r="J506" s="73"/>
    </row>
    <row r="507" spans="8:10" x14ac:dyDescent="0.25">
      <c r="H507" s="73"/>
      <c r="J507" s="73"/>
    </row>
    <row r="508" spans="8:10" x14ac:dyDescent="0.25">
      <c r="H508" s="73"/>
      <c r="J508" s="73"/>
    </row>
    <row r="509" spans="8:10" x14ac:dyDescent="0.25">
      <c r="H509" s="73"/>
      <c r="J509" s="73"/>
    </row>
    <row r="510" spans="8:10" x14ac:dyDescent="0.25">
      <c r="H510" s="73"/>
      <c r="J510" s="73"/>
    </row>
    <row r="511" spans="8:10" x14ac:dyDescent="0.25">
      <c r="H511" s="73"/>
      <c r="J511" s="73"/>
    </row>
    <row r="512" spans="8:10" x14ac:dyDescent="0.25">
      <c r="H512" s="73"/>
      <c r="J512" s="73"/>
    </row>
    <row r="513" spans="8:10" x14ac:dyDescent="0.25">
      <c r="H513" s="73"/>
      <c r="J513" s="73"/>
    </row>
    <row r="514" spans="8:10" x14ac:dyDescent="0.25">
      <c r="H514" s="73"/>
      <c r="J514" s="73"/>
    </row>
    <row r="515" spans="8:10" x14ac:dyDescent="0.25">
      <c r="H515" s="73"/>
      <c r="J515" s="73"/>
    </row>
    <row r="516" spans="8:10" x14ac:dyDescent="0.25">
      <c r="H516" s="73"/>
      <c r="J516" s="73"/>
    </row>
    <row r="517" spans="8:10" x14ac:dyDescent="0.25">
      <c r="H517" s="73"/>
      <c r="J517" s="73"/>
    </row>
    <row r="518" spans="8:10" x14ac:dyDescent="0.25">
      <c r="H518" s="73"/>
      <c r="J518" s="73"/>
    </row>
    <row r="519" spans="8:10" x14ac:dyDescent="0.25">
      <c r="H519" s="73"/>
      <c r="J519" s="73"/>
    </row>
    <row r="520" spans="8:10" x14ac:dyDescent="0.25">
      <c r="H520" s="73"/>
      <c r="J520" s="73"/>
    </row>
    <row r="521" spans="8:10" x14ac:dyDescent="0.25">
      <c r="H521" s="73"/>
      <c r="J521" s="73"/>
    </row>
    <row r="522" spans="8:10" x14ac:dyDescent="0.25">
      <c r="H522" s="73"/>
      <c r="J522" s="73"/>
    </row>
    <row r="523" spans="8:10" x14ac:dyDescent="0.25">
      <c r="H523" s="73"/>
      <c r="J523" s="73"/>
    </row>
    <row r="524" spans="8:10" x14ac:dyDescent="0.25">
      <c r="H524" s="73"/>
      <c r="J524" s="73"/>
    </row>
    <row r="525" spans="8:10" x14ac:dyDescent="0.25">
      <c r="H525" s="73"/>
      <c r="J525" s="73"/>
    </row>
    <row r="526" spans="8:10" x14ac:dyDescent="0.25">
      <c r="H526" s="73"/>
      <c r="J526" s="73"/>
    </row>
    <row r="527" spans="8:10" x14ac:dyDescent="0.25">
      <c r="H527" s="73"/>
      <c r="J527" s="73"/>
    </row>
    <row r="528" spans="8:10" x14ac:dyDescent="0.25">
      <c r="H528" s="73"/>
      <c r="J528" s="73"/>
    </row>
    <row r="529" spans="8:10" x14ac:dyDescent="0.25">
      <c r="H529" s="73"/>
      <c r="J529" s="73"/>
    </row>
    <row r="530" spans="8:10" x14ac:dyDescent="0.25">
      <c r="H530" s="73"/>
      <c r="J530" s="73"/>
    </row>
    <row r="531" spans="8:10" x14ac:dyDescent="0.25">
      <c r="H531" s="73"/>
      <c r="J531" s="73"/>
    </row>
    <row r="532" spans="8:10" x14ac:dyDescent="0.25">
      <c r="H532" s="73"/>
      <c r="J532" s="73"/>
    </row>
    <row r="533" spans="8:10" x14ac:dyDescent="0.25">
      <c r="H533" s="73"/>
      <c r="J533" s="73"/>
    </row>
    <row r="534" spans="8:10" x14ac:dyDescent="0.25">
      <c r="H534" s="73"/>
      <c r="J534" s="73"/>
    </row>
    <row r="535" spans="8:10" x14ac:dyDescent="0.25">
      <c r="H535" s="73"/>
      <c r="J535" s="73"/>
    </row>
    <row r="536" spans="8:10" x14ac:dyDescent="0.25">
      <c r="H536" s="73"/>
      <c r="J536" s="73"/>
    </row>
    <row r="537" spans="8:10" x14ac:dyDescent="0.25">
      <c r="H537" s="73"/>
      <c r="J537" s="73"/>
    </row>
    <row r="538" spans="8:10" x14ac:dyDescent="0.25">
      <c r="H538" s="73"/>
      <c r="J538" s="73"/>
    </row>
    <row r="539" spans="8:10" x14ac:dyDescent="0.25">
      <c r="H539" s="73"/>
      <c r="J539" s="73"/>
    </row>
    <row r="540" spans="8:10" x14ac:dyDescent="0.25">
      <c r="H540" s="73"/>
      <c r="J540" s="73"/>
    </row>
    <row r="541" spans="8:10" x14ac:dyDescent="0.25">
      <c r="H541" s="73"/>
      <c r="J541" s="73"/>
    </row>
    <row r="542" spans="8:10" x14ac:dyDescent="0.25">
      <c r="H542" s="73"/>
      <c r="J542" s="73"/>
    </row>
    <row r="543" spans="8:10" x14ac:dyDescent="0.25">
      <c r="H543" s="73"/>
      <c r="J543" s="73"/>
    </row>
    <row r="544" spans="8:10" x14ac:dyDescent="0.25">
      <c r="H544" s="73"/>
      <c r="J544" s="73"/>
    </row>
    <row r="545" spans="8:10" x14ac:dyDescent="0.25">
      <c r="H545" s="73"/>
      <c r="J545" s="73"/>
    </row>
    <row r="546" spans="8:10" x14ac:dyDescent="0.25">
      <c r="H546" s="73"/>
      <c r="J546" s="73"/>
    </row>
    <row r="547" spans="8:10" x14ac:dyDescent="0.25">
      <c r="H547" s="73"/>
      <c r="J547" s="73"/>
    </row>
    <row r="548" spans="8:10" x14ac:dyDescent="0.25">
      <c r="H548" s="73"/>
      <c r="J548" s="73"/>
    </row>
    <row r="549" spans="8:10" x14ac:dyDescent="0.25">
      <c r="H549" s="73"/>
      <c r="J549" s="73"/>
    </row>
    <row r="550" spans="8:10" x14ac:dyDescent="0.25">
      <c r="H550" s="73"/>
      <c r="J550" s="73"/>
    </row>
    <row r="551" spans="8:10" x14ac:dyDescent="0.25">
      <c r="H551" s="73"/>
      <c r="J551" s="73"/>
    </row>
    <row r="552" spans="8:10" x14ac:dyDescent="0.25">
      <c r="H552" s="73"/>
      <c r="J552" s="73"/>
    </row>
    <row r="553" spans="8:10" x14ac:dyDescent="0.25">
      <c r="H553" s="73"/>
      <c r="J553" s="73"/>
    </row>
    <row r="554" spans="8:10" x14ac:dyDescent="0.25">
      <c r="H554" s="73"/>
      <c r="J554" s="73"/>
    </row>
    <row r="555" spans="8:10" x14ac:dyDescent="0.25">
      <c r="H555" s="73"/>
      <c r="J555" s="73"/>
    </row>
    <row r="556" spans="8:10" x14ac:dyDescent="0.25">
      <c r="H556" s="73"/>
      <c r="J556" s="73"/>
    </row>
    <row r="557" spans="8:10" x14ac:dyDescent="0.25">
      <c r="H557" s="73"/>
      <c r="J557" s="73"/>
    </row>
    <row r="558" spans="8:10" x14ac:dyDescent="0.25">
      <c r="H558" s="73"/>
      <c r="J558" s="73"/>
    </row>
    <row r="559" spans="8:10" x14ac:dyDescent="0.25">
      <c r="H559" s="73"/>
      <c r="J559" s="73"/>
    </row>
    <row r="560" spans="8:10" x14ac:dyDescent="0.25">
      <c r="H560" s="73"/>
      <c r="J560" s="73"/>
    </row>
    <row r="561" spans="8:10" x14ac:dyDescent="0.25">
      <c r="H561" s="73"/>
      <c r="J561" s="73"/>
    </row>
    <row r="562" spans="8:10" x14ac:dyDescent="0.25">
      <c r="H562" s="73"/>
      <c r="J562" s="73"/>
    </row>
    <row r="563" spans="8:10" x14ac:dyDescent="0.25">
      <c r="H563" s="73"/>
      <c r="J563" s="73"/>
    </row>
    <row r="564" spans="8:10" x14ac:dyDescent="0.25">
      <c r="H564" s="73"/>
      <c r="J564" s="73"/>
    </row>
    <row r="565" spans="8:10" x14ac:dyDescent="0.25">
      <c r="H565" s="73"/>
      <c r="J565" s="73"/>
    </row>
    <row r="566" spans="8:10" x14ac:dyDescent="0.25">
      <c r="H566" s="73"/>
      <c r="J566" s="73"/>
    </row>
    <row r="567" spans="8:10" x14ac:dyDescent="0.25">
      <c r="H567" s="73"/>
      <c r="J567" s="73"/>
    </row>
    <row r="568" spans="8:10" x14ac:dyDescent="0.25">
      <c r="H568" s="73"/>
      <c r="J568" s="73"/>
    </row>
    <row r="569" spans="8:10" x14ac:dyDescent="0.25">
      <c r="H569" s="73"/>
      <c r="J569" s="73"/>
    </row>
    <row r="570" spans="8:10" x14ac:dyDescent="0.25">
      <c r="H570" s="73"/>
      <c r="J570" s="73"/>
    </row>
    <row r="571" spans="8:10" x14ac:dyDescent="0.25">
      <c r="H571" s="73"/>
      <c r="J571" s="73"/>
    </row>
    <row r="572" spans="8:10" x14ac:dyDescent="0.25">
      <c r="H572" s="73"/>
      <c r="J572" s="73"/>
    </row>
    <row r="573" spans="8:10" x14ac:dyDescent="0.25">
      <c r="H573" s="73"/>
      <c r="J573" s="73"/>
    </row>
    <row r="574" spans="8:10" x14ac:dyDescent="0.25">
      <c r="H574" s="73"/>
      <c r="J574" s="73"/>
    </row>
    <row r="575" spans="8:10" x14ac:dyDescent="0.25">
      <c r="H575" s="73"/>
      <c r="J575" s="73"/>
    </row>
    <row r="576" spans="8:10" x14ac:dyDescent="0.25">
      <c r="H576" s="73"/>
      <c r="J576" s="73"/>
    </row>
    <row r="577" spans="8:10" x14ac:dyDescent="0.25">
      <c r="H577" s="73"/>
      <c r="J577" s="73"/>
    </row>
    <row r="578" spans="8:10" x14ac:dyDescent="0.25">
      <c r="H578" s="73"/>
      <c r="J578" s="73"/>
    </row>
    <row r="579" spans="8:10" x14ac:dyDescent="0.25">
      <c r="H579" s="73"/>
      <c r="J579" s="73"/>
    </row>
    <row r="580" spans="8:10" x14ac:dyDescent="0.25">
      <c r="H580" s="73"/>
      <c r="J580" s="73"/>
    </row>
    <row r="581" spans="8:10" x14ac:dyDescent="0.25">
      <c r="H581" s="73"/>
      <c r="J581" s="73"/>
    </row>
    <row r="582" spans="8:10" x14ac:dyDescent="0.25">
      <c r="H582" s="73"/>
      <c r="J582" s="73"/>
    </row>
    <row r="583" spans="8:10" x14ac:dyDescent="0.25">
      <c r="H583" s="73"/>
      <c r="J583" s="73"/>
    </row>
    <row r="584" spans="8:10" x14ac:dyDescent="0.25">
      <c r="H584" s="73"/>
      <c r="J584" s="73"/>
    </row>
    <row r="585" spans="8:10" x14ac:dyDescent="0.25">
      <c r="H585" s="73"/>
      <c r="J585" s="73"/>
    </row>
    <row r="586" spans="8:10" x14ac:dyDescent="0.25">
      <c r="H586" s="73"/>
      <c r="J586" s="73"/>
    </row>
    <row r="587" spans="8:10" x14ac:dyDescent="0.25">
      <c r="H587" s="73"/>
      <c r="J587" s="73"/>
    </row>
    <row r="588" spans="8:10" x14ac:dyDescent="0.25">
      <c r="H588" s="73"/>
      <c r="J588" s="73"/>
    </row>
    <row r="589" spans="8:10" x14ac:dyDescent="0.25">
      <c r="H589" s="73"/>
      <c r="J589" s="73"/>
    </row>
    <row r="590" spans="8:10" x14ac:dyDescent="0.25">
      <c r="H590" s="73"/>
      <c r="J590" s="73"/>
    </row>
    <row r="591" spans="8:10" x14ac:dyDescent="0.25">
      <c r="H591" s="73"/>
      <c r="J591" s="73"/>
    </row>
    <row r="592" spans="8:10" x14ac:dyDescent="0.25">
      <c r="H592" s="73"/>
      <c r="J592" s="73"/>
    </row>
    <row r="593" spans="8:10" x14ac:dyDescent="0.25">
      <c r="H593" s="73"/>
      <c r="J593" s="73"/>
    </row>
    <row r="594" spans="8:10" x14ac:dyDescent="0.25">
      <c r="H594" s="73"/>
      <c r="J594" s="73"/>
    </row>
    <row r="595" spans="8:10" x14ac:dyDescent="0.25">
      <c r="H595" s="73"/>
      <c r="J595" s="73"/>
    </row>
    <row r="596" spans="8:10" x14ac:dyDescent="0.25">
      <c r="H596" s="73"/>
      <c r="J596" s="73"/>
    </row>
    <row r="597" spans="8:10" x14ac:dyDescent="0.25">
      <c r="H597" s="73"/>
      <c r="J597" s="73"/>
    </row>
    <row r="598" spans="8:10" x14ac:dyDescent="0.25">
      <c r="H598" s="73"/>
      <c r="J598" s="73"/>
    </row>
    <row r="599" spans="8:10" x14ac:dyDescent="0.25">
      <c r="H599" s="73"/>
      <c r="J599" s="73"/>
    </row>
    <row r="600" spans="8:10" x14ac:dyDescent="0.25">
      <c r="H600" s="73"/>
      <c r="J600" s="73"/>
    </row>
    <row r="601" spans="8:10" x14ac:dyDescent="0.25">
      <c r="H601" s="73"/>
      <c r="J601" s="73"/>
    </row>
    <row r="602" spans="8:10" x14ac:dyDescent="0.25">
      <c r="H602" s="73"/>
      <c r="J602" s="73"/>
    </row>
    <row r="603" spans="8:10" x14ac:dyDescent="0.25">
      <c r="H603" s="73"/>
      <c r="J603" s="73"/>
    </row>
    <row r="604" spans="8:10" x14ac:dyDescent="0.25">
      <c r="H604" s="73"/>
      <c r="J604" s="73"/>
    </row>
    <row r="605" spans="8:10" x14ac:dyDescent="0.25">
      <c r="H605" s="73"/>
      <c r="J605" s="73"/>
    </row>
    <row r="606" spans="8:10" x14ac:dyDescent="0.25">
      <c r="H606" s="73"/>
      <c r="J606" s="73"/>
    </row>
    <row r="607" spans="8:10" x14ac:dyDescent="0.25">
      <c r="H607" s="73"/>
      <c r="J607" s="73"/>
    </row>
    <row r="608" spans="8:10" x14ac:dyDescent="0.25">
      <c r="H608" s="73"/>
      <c r="J608" s="73"/>
    </row>
    <row r="609" spans="8:10" x14ac:dyDescent="0.25">
      <c r="H609" s="73"/>
      <c r="J609" s="73"/>
    </row>
    <row r="610" spans="8:10" x14ac:dyDescent="0.25">
      <c r="H610" s="73"/>
      <c r="J610" s="73"/>
    </row>
    <row r="611" spans="8:10" x14ac:dyDescent="0.25">
      <c r="H611" s="73"/>
      <c r="J611" s="73"/>
    </row>
    <row r="612" spans="8:10" x14ac:dyDescent="0.25">
      <c r="H612" s="73"/>
      <c r="J612" s="73"/>
    </row>
    <row r="613" spans="8:10" x14ac:dyDescent="0.25">
      <c r="H613" s="73"/>
      <c r="J613" s="73"/>
    </row>
    <row r="614" spans="8:10" x14ac:dyDescent="0.25">
      <c r="H614" s="73"/>
      <c r="J614" s="73"/>
    </row>
    <row r="615" spans="8:10" x14ac:dyDescent="0.25">
      <c r="H615" s="73"/>
      <c r="J615" s="73"/>
    </row>
    <row r="616" spans="8:10" x14ac:dyDescent="0.25">
      <c r="H616" s="73"/>
      <c r="J616" s="73"/>
    </row>
    <row r="617" spans="8:10" x14ac:dyDescent="0.25">
      <c r="H617" s="73"/>
      <c r="J617" s="73"/>
    </row>
    <row r="618" spans="8:10" x14ac:dyDescent="0.25">
      <c r="H618" s="73"/>
      <c r="J618" s="73"/>
    </row>
    <row r="619" spans="8:10" x14ac:dyDescent="0.25">
      <c r="H619" s="73"/>
      <c r="J619" s="73"/>
    </row>
    <row r="620" spans="8:10" x14ac:dyDescent="0.25">
      <c r="H620" s="73"/>
      <c r="J620" s="73"/>
    </row>
    <row r="621" spans="8:10" x14ac:dyDescent="0.25">
      <c r="H621" s="73"/>
      <c r="J621" s="73"/>
    </row>
    <row r="622" spans="8:10" x14ac:dyDescent="0.25">
      <c r="H622" s="73"/>
      <c r="J622" s="73"/>
    </row>
    <row r="623" spans="8:10" x14ac:dyDescent="0.25">
      <c r="H623" s="73"/>
      <c r="J623" s="73"/>
    </row>
    <row r="624" spans="8:10" x14ac:dyDescent="0.25">
      <c r="H624" s="73"/>
      <c r="J624" s="73"/>
    </row>
    <row r="625" spans="8:10" x14ac:dyDescent="0.25">
      <c r="H625" s="73"/>
      <c r="J625" s="73"/>
    </row>
    <row r="626" spans="8:10" x14ac:dyDescent="0.25">
      <c r="H626" s="73"/>
      <c r="J626" s="73"/>
    </row>
    <row r="627" spans="8:10" x14ac:dyDescent="0.25">
      <c r="H627" s="73"/>
      <c r="J627" s="73"/>
    </row>
    <row r="628" spans="8:10" x14ac:dyDescent="0.25">
      <c r="H628" s="73"/>
      <c r="J628" s="73"/>
    </row>
    <row r="629" spans="8:10" x14ac:dyDescent="0.25">
      <c r="H629" s="73"/>
      <c r="J629" s="73"/>
    </row>
    <row r="630" spans="8:10" x14ac:dyDescent="0.25">
      <c r="H630" s="73"/>
      <c r="J630" s="73"/>
    </row>
    <row r="631" spans="8:10" x14ac:dyDescent="0.25">
      <c r="H631" s="73"/>
      <c r="J631" s="73"/>
    </row>
    <row r="632" spans="8:10" x14ac:dyDescent="0.25">
      <c r="H632" s="73"/>
      <c r="J632" s="73"/>
    </row>
    <row r="633" spans="8:10" x14ac:dyDescent="0.25">
      <c r="H633" s="73"/>
      <c r="J633" s="73"/>
    </row>
    <row r="634" spans="8:10" x14ac:dyDescent="0.25">
      <c r="H634" s="73"/>
      <c r="J634" s="73"/>
    </row>
    <row r="635" spans="8:10" x14ac:dyDescent="0.25">
      <c r="H635" s="73"/>
      <c r="J635" s="73"/>
    </row>
    <row r="636" spans="8:10" x14ac:dyDescent="0.25">
      <c r="H636" s="73"/>
      <c r="J636" s="73"/>
    </row>
    <row r="637" spans="8:10" x14ac:dyDescent="0.25">
      <c r="H637" s="73"/>
      <c r="J637" s="73"/>
    </row>
    <row r="638" spans="8:10" x14ac:dyDescent="0.25">
      <c r="H638" s="73"/>
      <c r="J638" s="73"/>
    </row>
    <row r="639" spans="8:10" x14ac:dyDescent="0.25">
      <c r="H639" s="73"/>
      <c r="J639" s="73"/>
    </row>
    <row r="640" spans="8:10" x14ac:dyDescent="0.25">
      <c r="H640" s="73"/>
      <c r="J640" s="73"/>
    </row>
    <row r="641" spans="8:10" x14ac:dyDescent="0.25">
      <c r="H641" s="73"/>
      <c r="J641" s="73"/>
    </row>
    <row r="642" spans="8:10" x14ac:dyDescent="0.25">
      <c r="H642" s="73"/>
      <c r="J642" s="73"/>
    </row>
    <row r="643" spans="8:10" x14ac:dyDescent="0.25">
      <c r="H643" s="73"/>
      <c r="J643" s="73"/>
    </row>
    <row r="644" spans="8:10" x14ac:dyDescent="0.25">
      <c r="H644" s="73"/>
      <c r="J644" s="73"/>
    </row>
    <row r="645" spans="8:10" x14ac:dyDescent="0.25">
      <c r="H645" s="73"/>
      <c r="J645" s="73"/>
    </row>
    <row r="646" spans="8:10" x14ac:dyDescent="0.25">
      <c r="H646" s="73"/>
      <c r="J646" s="73"/>
    </row>
    <row r="647" spans="8:10" x14ac:dyDescent="0.25">
      <c r="H647" s="73"/>
      <c r="J647" s="73"/>
    </row>
    <row r="648" spans="8:10" x14ac:dyDescent="0.25">
      <c r="H648" s="73"/>
      <c r="J648" s="73"/>
    </row>
    <row r="649" spans="8:10" x14ac:dyDescent="0.25">
      <c r="H649" s="73"/>
      <c r="J649" s="73"/>
    </row>
    <row r="650" spans="8:10" x14ac:dyDescent="0.25">
      <c r="H650" s="73"/>
      <c r="J650" s="73"/>
    </row>
    <row r="651" spans="8:10" x14ac:dyDescent="0.25">
      <c r="H651" s="73"/>
      <c r="J651" s="73"/>
    </row>
    <row r="652" spans="8:10" x14ac:dyDescent="0.25">
      <c r="H652" s="73"/>
      <c r="J652" s="73"/>
    </row>
    <row r="653" spans="8:10" x14ac:dyDescent="0.25">
      <c r="H653" s="73"/>
      <c r="J653" s="73"/>
    </row>
    <row r="654" spans="8:10" x14ac:dyDescent="0.25">
      <c r="H654" s="73"/>
      <c r="J654" s="73"/>
    </row>
    <row r="655" spans="8:10" x14ac:dyDescent="0.25">
      <c r="H655" s="73"/>
      <c r="J655" s="73"/>
    </row>
    <row r="656" spans="8:10" x14ac:dyDescent="0.25">
      <c r="H656" s="73"/>
      <c r="J656" s="73"/>
    </row>
    <row r="657" spans="8:10" x14ac:dyDescent="0.25">
      <c r="H657" s="73"/>
      <c r="J657" s="73"/>
    </row>
    <row r="658" spans="8:10" x14ac:dyDescent="0.25">
      <c r="H658" s="73"/>
      <c r="J658" s="73"/>
    </row>
    <row r="659" spans="8:10" x14ac:dyDescent="0.25">
      <c r="H659" s="73"/>
      <c r="J659" s="73"/>
    </row>
    <row r="660" spans="8:10" x14ac:dyDescent="0.25">
      <c r="H660" s="73"/>
      <c r="J660" s="73"/>
    </row>
    <row r="661" spans="8:10" x14ac:dyDescent="0.25">
      <c r="H661" s="73"/>
      <c r="J661" s="73"/>
    </row>
    <row r="662" spans="8:10" x14ac:dyDescent="0.25">
      <c r="H662" s="73"/>
      <c r="J662" s="73"/>
    </row>
    <row r="663" spans="8:10" x14ac:dyDescent="0.25">
      <c r="H663" s="73"/>
      <c r="J663" s="73"/>
    </row>
    <row r="664" spans="8:10" x14ac:dyDescent="0.25">
      <c r="H664" s="73"/>
      <c r="J664" s="73"/>
    </row>
    <row r="665" spans="8:10" x14ac:dyDescent="0.25">
      <c r="H665" s="73"/>
      <c r="J665" s="73"/>
    </row>
    <row r="666" spans="8:10" x14ac:dyDescent="0.25">
      <c r="H666" s="73"/>
      <c r="J666" s="73"/>
    </row>
    <row r="667" spans="8:10" x14ac:dyDescent="0.25">
      <c r="H667" s="73"/>
      <c r="J667" s="73"/>
    </row>
    <row r="668" spans="8:10" x14ac:dyDescent="0.25">
      <c r="H668" s="73"/>
      <c r="J668" s="73"/>
    </row>
    <row r="669" spans="8:10" x14ac:dyDescent="0.25">
      <c r="H669" s="73"/>
      <c r="J669" s="73"/>
    </row>
    <row r="670" spans="8:10" x14ac:dyDescent="0.25">
      <c r="H670" s="73"/>
      <c r="J670" s="73"/>
    </row>
    <row r="671" spans="8:10" x14ac:dyDescent="0.25">
      <c r="H671" s="73"/>
      <c r="J671" s="73"/>
    </row>
    <row r="672" spans="8:10" x14ac:dyDescent="0.25">
      <c r="H672" s="73"/>
      <c r="J672" s="73"/>
    </row>
    <row r="673" spans="8:10" x14ac:dyDescent="0.25">
      <c r="H673" s="73"/>
      <c r="J673" s="73"/>
    </row>
    <row r="674" spans="8:10" x14ac:dyDescent="0.25">
      <c r="H674" s="73"/>
      <c r="J674" s="73"/>
    </row>
    <row r="675" spans="8:10" x14ac:dyDescent="0.25">
      <c r="H675" s="73"/>
      <c r="J675" s="73"/>
    </row>
    <row r="676" spans="8:10" x14ac:dyDescent="0.25">
      <c r="H676" s="73"/>
      <c r="J676" s="73"/>
    </row>
    <row r="677" spans="8:10" x14ac:dyDescent="0.25">
      <c r="H677" s="73"/>
      <c r="J677" s="73"/>
    </row>
    <row r="678" spans="8:10" x14ac:dyDescent="0.25">
      <c r="H678" s="73"/>
      <c r="J678" s="73"/>
    </row>
    <row r="679" spans="8:10" x14ac:dyDescent="0.25">
      <c r="H679" s="73"/>
      <c r="J679" s="73"/>
    </row>
    <row r="680" spans="8:10" x14ac:dyDescent="0.25">
      <c r="H680" s="73"/>
      <c r="J680" s="73"/>
    </row>
    <row r="681" spans="8:10" x14ac:dyDescent="0.25">
      <c r="H681" s="73"/>
      <c r="J681" s="73"/>
    </row>
    <row r="682" spans="8:10" x14ac:dyDescent="0.25">
      <c r="H682" s="73"/>
      <c r="J682" s="73"/>
    </row>
    <row r="683" spans="8:10" x14ac:dyDescent="0.25">
      <c r="H683" s="73"/>
      <c r="J683" s="73"/>
    </row>
    <row r="684" spans="8:10" x14ac:dyDescent="0.25">
      <c r="H684" s="73"/>
      <c r="J684" s="73"/>
    </row>
    <row r="685" spans="8:10" x14ac:dyDescent="0.25">
      <c r="H685" s="73"/>
      <c r="J685" s="73"/>
    </row>
    <row r="686" spans="8:10" x14ac:dyDescent="0.25">
      <c r="H686" s="73"/>
      <c r="J686" s="73"/>
    </row>
    <row r="687" spans="8:10" x14ac:dyDescent="0.25">
      <c r="H687" s="73"/>
      <c r="J687" s="73"/>
    </row>
    <row r="688" spans="8:10" x14ac:dyDescent="0.25">
      <c r="H688" s="73"/>
      <c r="J688" s="73"/>
    </row>
    <row r="689" spans="8:10" x14ac:dyDescent="0.25">
      <c r="H689" s="73"/>
      <c r="J689" s="73"/>
    </row>
    <row r="690" spans="8:10" x14ac:dyDescent="0.25">
      <c r="H690" s="73"/>
      <c r="J690" s="73"/>
    </row>
    <row r="691" spans="8:10" x14ac:dyDescent="0.25">
      <c r="H691" s="73"/>
      <c r="J691" s="73"/>
    </row>
    <row r="692" spans="8:10" x14ac:dyDescent="0.25">
      <c r="H692" s="73"/>
      <c r="J692" s="73"/>
    </row>
    <row r="693" spans="8:10" x14ac:dyDescent="0.25">
      <c r="H693" s="73"/>
      <c r="J693" s="73"/>
    </row>
    <row r="694" spans="8:10" x14ac:dyDescent="0.25">
      <c r="H694" s="73"/>
      <c r="J694" s="73"/>
    </row>
    <row r="695" spans="8:10" x14ac:dyDescent="0.25">
      <c r="H695" s="73"/>
      <c r="J695" s="73"/>
    </row>
    <row r="696" spans="8:10" x14ac:dyDescent="0.25">
      <c r="H696" s="73"/>
      <c r="J696" s="73"/>
    </row>
    <row r="697" spans="8:10" x14ac:dyDescent="0.25">
      <c r="H697" s="73"/>
      <c r="J697" s="73"/>
    </row>
    <row r="698" spans="8:10" x14ac:dyDescent="0.25">
      <c r="H698" s="73"/>
      <c r="J698" s="73"/>
    </row>
    <row r="699" spans="8:10" x14ac:dyDescent="0.25">
      <c r="H699" s="73"/>
      <c r="J699" s="73"/>
    </row>
    <row r="700" spans="8:10" x14ac:dyDescent="0.25">
      <c r="H700" s="73"/>
      <c r="J700" s="73"/>
    </row>
    <row r="701" spans="8:10" x14ac:dyDescent="0.25">
      <c r="H701" s="73"/>
      <c r="J701" s="73"/>
    </row>
    <row r="702" spans="8:10" x14ac:dyDescent="0.25">
      <c r="H702" s="73"/>
      <c r="J702" s="73"/>
    </row>
    <row r="703" spans="8:10" x14ac:dyDescent="0.25">
      <c r="H703" s="73"/>
      <c r="J703" s="73"/>
    </row>
    <row r="704" spans="8:10" x14ac:dyDescent="0.25">
      <c r="H704" s="73"/>
      <c r="J704" s="73"/>
    </row>
    <row r="705" spans="8:10" x14ac:dyDescent="0.25">
      <c r="H705" s="73"/>
      <c r="J705" s="73"/>
    </row>
    <row r="706" spans="8:10" x14ac:dyDescent="0.25">
      <c r="H706" s="73"/>
      <c r="J706" s="73"/>
    </row>
    <row r="707" spans="8:10" x14ac:dyDescent="0.25">
      <c r="H707" s="73"/>
      <c r="J707" s="73"/>
    </row>
    <row r="708" spans="8:10" x14ac:dyDescent="0.25">
      <c r="H708" s="73"/>
      <c r="J708" s="73"/>
    </row>
    <row r="709" spans="8:10" x14ac:dyDescent="0.25">
      <c r="H709" s="73"/>
      <c r="J709" s="73"/>
    </row>
    <row r="710" spans="8:10" x14ac:dyDescent="0.25">
      <c r="H710" s="73"/>
      <c r="J710" s="73"/>
    </row>
    <row r="711" spans="8:10" x14ac:dyDescent="0.25">
      <c r="H711" s="73"/>
      <c r="J711" s="73"/>
    </row>
    <row r="712" spans="8:10" x14ac:dyDescent="0.25">
      <c r="H712" s="73"/>
      <c r="J712" s="73"/>
    </row>
    <row r="713" spans="8:10" x14ac:dyDescent="0.25">
      <c r="H713" s="73"/>
      <c r="J713" s="73"/>
    </row>
    <row r="714" spans="8:10" x14ac:dyDescent="0.25">
      <c r="H714" s="73"/>
      <c r="J714" s="73"/>
    </row>
    <row r="715" spans="8:10" x14ac:dyDescent="0.25">
      <c r="H715" s="73"/>
      <c r="J715" s="73"/>
    </row>
    <row r="716" spans="8:10" x14ac:dyDescent="0.25">
      <c r="H716" s="73"/>
      <c r="J716" s="73"/>
    </row>
    <row r="717" spans="8:10" x14ac:dyDescent="0.25">
      <c r="H717" s="73"/>
      <c r="J717" s="73"/>
    </row>
    <row r="718" spans="8:10" x14ac:dyDescent="0.25">
      <c r="H718" s="73"/>
      <c r="J718" s="73"/>
    </row>
    <row r="719" spans="8:10" x14ac:dyDescent="0.25">
      <c r="H719" s="73"/>
      <c r="J719" s="73"/>
    </row>
    <row r="720" spans="8:10" x14ac:dyDescent="0.25">
      <c r="H720" s="73"/>
      <c r="J720" s="73"/>
    </row>
    <row r="721" spans="8:10" x14ac:dyDescent="0.25">
      <c r="H721" s="73"/>
      <c r="J721" s="73"/>
    </row>
    <row r="722" spans="8:10" x14ac:dyDescent="0.25">
      <c r="H722" s="73"/>
      <c r="J722" s="73"/>
    </row>
    <row r="723" spans="8:10" x14ac:dyDescent="0.25">
      <c r="H723" s="73"/>
      <c r="J723" s="73"/>
    </row>
    <row r="724" spans="8:10" x14ac:dyDescent="0.25">
      <c r="H724" s="73"/>
      <c r="J724" s="73"/>
    </row>
    <row r="725" spans="8:10" x14ac:dyDescent="0.25">
      <c r="H725" s="73"/>
      <c r="J725" s="73"/>
    </row>
    <row r="726" spans="8:10" x14ac:dyDescent="0.25">
      <c r="H726" s="73"/>
      <c r="J726" s="73"/>
    </row>
    <row r="727" spans="8:10" x14ac:dyDescent="0.25">
      <c r="H727" s="73"/>
      <c r="J727" s="73"/>
    </row>
    <row r="728" spans="8:10" x14ac:dyDescent="0.25">
      <c r="H728" s="73"/>
      <c r="J728" s="73"/>
    </row>
    <row r="729" spans="8:10" x14ac:dyDescent="0.25">
      <c r="H729" s="73"/>
      <c r="J729" s="73"/>
    </row>
    <row r="730" spans="8:10" x14ac:dyDescent="0.25">
      <c r="H730" s="73"/>
      <c r="J730" s="73"/>
    </row>
    <row r="731" spans="8:10" x14ac:dyDescent="0.25">
      <c r="H731" s="73"/>
      <c r="J731" s="73"/>
    </row>
    <row r="732" spans="8:10" x14ac:dyDescent="0.25">
      <c r="H732" s="73"/>
      <c r="J732" s="73"/>
    </row>
    <row r="733" spans="8:10" x14ac:dyDescent="0.25">
      <c r="H733" s="73"/>
      <c r="J733" s="73"/>
    </row>
    <row r="734" spans="8:10" x14ac:dyDescent="0.25">
      <c r="H734" s="73"/>
      <c r="J734" s="73"/>
    </row>
    <row r="735" spans="8:10" x14ac:dyDescent="0.25">
      <c r="H735" s="73"/>
      <c r="J735" s="73"/>
    </row>
    <row r="736" spans="8:10" x14ac:dyDescent="0.25">
      <c r="H736" s="73"/>
      <c r="J736" s="73"/>
    </row>
    <row r="737" spans="8:10" x14ac:dyDescent="0.25">
      <c r="H737" s="73"/>
      <c r="J737" s="73"/>
    </row>
    <row r="738" spans="8:10" x14ac:dyDescent="0.25">
      <c r="H738" s="73"/>
      <c r="J738" s="73"/>
    </row>
    <row r="739" spans="8:10" x14ac:dyDescent="0.25">
      <c r="H739" s="73"/>
      <c r="J739" s="73"/>
    </row>
    <row r="740" spans="8:10" x14ac:dyDescent="0.25">
      <c r="H740" s="73"/>
      <c r="J740" s="73"/>
    </row>
    <row r="741" spans="8:10" x14ac:dyDescent="0.25">
      <c r="H741" s="73"/>
      <c r="J741" s="73"/>
    </row>
    <row r="742" spans="8:10" x14ac:dyDescent="0.25">
      <c r="H742" s="73"/>
      <c r="J742" s="73"/>
    </row>
    <row r="743" spans="8:10" x14ac:dyDescent="0.25">
      <c r="H743" s="73"/>
      <c r="J743" s="73"/>
    </row>
    <row r="744" spans="8:10" x14ac:dyDescent="0.25">
      <c r="H744" s="73"/>
      <c r="J744" s="73"/>
    </row>
    <row r="745" spans="8:10" x14ac:dyDescent="0.25">
      <c r="H745" s="73"/>
      <c r="J745" s="73"/>
    </row>
    <row r="746" spans="8:10" x14ac:dyDescent="0.25">
      <c r="H746" s="73"/>
      <c r="J746" s="73"/>
    </row>
    <row r="747" spans="8:10" x14ac:dyDescent="0.25">
      <c r="H747" s="73"/>
      <c r="J747" s="73"/>
    </row>
    <row r="748" spans="8:10" x14ac:dyDescent="0.25">
      <c r="H748" s="73"/>
      <c r="J748" s="73"/>
    </row>
    <row r="749" spans="8:10" x14ac:dyDescent="0.25">
      <c r="H749" s="73"/>
      <c r="J749" s="73"/>
    </row>
    <row r="750" spans="8:10" x14ac:dyDescent="0.25">
      <c r="H750" s="73"/>
      <c r="J750" s="73"/>
    </row>
    <row r="751" spans="8:10" x14ac:dyDescent="0.25">
      <c r="H751" s="73"/>
      <c r="J751" s="73"/>
    </row>
    <row r="752" spans="8:10" x14ac:dyDescent="0.25">
      <c r="H752" s="73"/>
      <c r="J752" s="73"/>
    </row>
    <row r="753" spans="8:10" x14ac:dyDescent="0.25">
      <c r="H753" s="73"/>
      <c r="J753" s="73"/>
    </row>
    <row r="754" spans="8:10" x14ac:dyDescent="0.25">
      <c r="H754" s="73"/>
      <c r="J754" s="73"/>
    </row>
    <row r="755" spans="8:10" x14ac:dyDescent="0.25">
      <c r="H755" s="73"/>
      <c r="J755" s="73"/>
    </row>
    <row r="756" spans="8:10" x14ac:dyDescent="0.25">
      <c r="H756" s="73"/>
      <c r="J756" s="73"/>
    </row>
    <row r="757" spans="8:10" x14ac:dyDescent="0.25">
      <c r="H757" s="73"/>
      <c r="J757" s="73"/>
    </row>
    <row r="758" spans="8:10" x14ac:dyDescent="0.25">
      <c r="H758" s="73"/>
      <c r="J758" s="73"/>
    </row>
    <row r="759" spans="8:10" x14ac:dyDescent="0.25">
      <c r="H759" s="73"/>
      <c r="J759" s="73"/>
    </row>
    <row r="760" spans="8:10" x14ac:dyDescent="0.25">
      <c r="H760" s="73"/>
      <c r="J760" s="73"/>
    </row>
    <row r="761" spans="8:10" x14ac:dyDescent="0.25">
      <c r="H761" s="73"/>
      <c r="J761" s="73"/>
    </row>
    <row r="762" spans="8:10" x14ac:dyDescent="0.25">
      <c r="H762" s="73"/>
      <c r="J762" s="73"/>
    </row>
    <row r="763" spans="8:10" x14ac:dyDescent="0.25">
      <c r="H763" s="73"/>
      <c r="J763" s="73"/>
    </row>
    <row r="764" spans="8:10" x14ac:dyDescent="0.25">
      <c r="H764" s="73"/>
      <c r="J764" s="73"/>
    </row>
    <row r="765" spans="8:10" x14ac:dyDescent="0.25">
      <c r="H765" s="73"/>
      <c r="J765" s="73"/>
    </row>
    <row r="766" spans="8:10" x14ac:dyDescent="0.25">
      <c r="H766" s="73"/>
      <c r="J766" s="73"/>
    </row>
    <row r="767" spans="8:10" x14ac:dyDescent="0.25">
      <c r="H767" s="73"/>
      <c r="J767" s="73"/>
    </row>
    <row r="768" spans="8:10" x14ac:dyDescent="0.25">
      <c r="H768" s="73"/>
      <c r="J768" s="73"/>
    </row>
    <row r="769" spans="8:10" x14ac:dyDescent="0.25">
      <c r="H769" s="73"/>
      <c r="J769" s="73"/>
    </row>
    <row r="770" spans="8:10" x14ac:dyDescent="0.25">
      <c r="H770" s="73"/>
      <c r="J770" s="73"/>
    </row>
    <row r="771" spans="8:10" x14ac:dyDescent="0.25">
      <c r="H771" s="73"/>
      <c r="J771" s="73"/>
    </row>
    <row r="772" spans="8:10" x14ac:dyDescent="0.25">
      <c r="H772" s="73"/>
      <c r="J772" s="73"/>
    </row>
    <row r="773" spans="8:10" x14ac:dyDescent="0.25">
      <c r="H773" s="73"/>
      <c r="J773" s="73"/>
    </row>
    <row r="774" spans="8:10" x14ac:dyDescent="0.25">
      <c r="H774" s="73"/>
      <c r="J774" s="73"/>
    </row>
    <row r="775" spans="8:10" x14ac:dyDescent="0.25">
      <c r="H775" s="73"/>
      <c r="J775" s="73"/>
    </row>
    <row r="776" spans="8:10" x14ac:dyDescent="0.25">
      <c r="H776" s="73"/>
      <c r="J776" s="73"/>
    </row>
    <row r="777" spans="8:10" x14ac:dyDescent="0.25">
      <c r="H777" s="73"/>
      <c r="J777" s="73"/>
    </row>
    <row r="778" spans="8:10" x14ac:dyDescent="0.25">
      <c r="H778" s="73"/>
      <c r="J778" s="73"/>
    </row>
    <row r="779" spans="8:10" x14ac:dyDescent="0.25">
      <c r="H779" s="73"/>
      <c r="J779" s="73"/>
    </row>
    <row r="780" spans="8:10" x14ac:dyDescent="0.25">
      <c r="H780" s="73"/>
      <c r="J780" s="73"/>
    </row>
    <row r="781" spans="8:10" x14ac:dyDescent="0.25">
      <c r="H781" s="73"/>
      <c r="J781" s="73"/>
    </row>
    <row r="782" spans="8:10" x14ac:dyDescent="0.25">
      <c r="H782" s="73"/>
      <c r="J782" s="73"/>
    </row>
    <row r="783" spans="8:10" x14ac:dyDescent="0.25">
      <c r="H783" s="73"/>
      <c r="J783" s="73"/>
    </row>
    <row r="784" spans="8:10" x14ac:dyDescent="0.25">
      <c r="H784" s="73"/>
      <c r="J784" s="73"/>
    </row>
    <row r="785" spans="8:10" x14ac:dyDescent="0.25">
      <c r="H785" s="73"/>
      <c r="J785" s="73"/>
    </row>
    <row r="786" spans="8:10" x14ac:dyDescent="0.25">
      <c r="H786" s="73"/>
      <c r="J786" s="73"/>
    </row>
    <row r="787" spans="8:10" x14ac:dyDescent="0.25">
      <c r="H787" s="73"/>
      <c r="J787" s="73"/>
    </row>
    <row r="788" spans="8:10" x14ac:dyDescent="0.25">
      <c r="H788" s="73"/>
      <c r="J788" s="73"/>
    </row>
    <row r="789" spans="8:10" x14ac:dyDescent="0.25">
      <c r="H789" s="73"/>
      <c r="J789" s="73"/>
    </row>
    <row r="790" spans="8:10" x14ac:dyDescent="0.25">
      <c r="H790" s="73"/>
      <c r="J790" s="73"/>
    </row>
    <row r="791" spans="8:10" x14ac:dyDescent="0.25">
      <c r="H791" s="73"/>
      <c r="J791" s="73"/>
    </row>
    <row r="792" spans="8:10" x14ac:dyDescent="0.25">
      <c r="H792" s="73"/>
      <c r="J792" s="73"/>
    </row>
    <row r="793" spans="8:10" x14ac:dyDescent="0.25">
      <c r="H793" s="73"/>
      <c r="J793" s="73"/>
    </row>
    <row r="794" spans="8:10" x14ac:dyDescent="0.25">
      <c r="H794" s="73"/>
      <c r="J794" s="73"/>
    </row>
    <row r="795" spans="8:10" x14ac:dyDescent="0.25">
      <c r="H795" s="73"/>
      <c r="J795" s="73"/>
    </row>
    <row r="796" spans="8:10" x14ac:dyDescent="0.25">
      <c r="H796" s="73"/>
      <c r="J796" s="73"/>
    </row>
    <row r="797" spans="8:10" x14ac:dyDescent="0.25">
      <c r="H797" s="73"/>
      <c r="J797" s="73"/>
    </row>
    <row r="798" spans="8:10" x14ac:dyDescent="0.25">
      <c r="H798" s="73"/>
      <c r="J798" s="73"/>
    </row>
    <row r="799" spans="8:10" x14ac:dyDescent="0.25">
      <c r="H799" s="73"/>
      <c r="J799" s="73"/>
    </row>
    <row r="800" spans="8:10" x14ac:dyDescent="0.25">
      <c r="H800" s="73"/>
      <c r="J800" s="73"/>
    </row>
    <row r="801" spans="8:10" x14ac:dyDescent="0.25">
      <c r="H801" s="73"/>
      <c r="J801" s="73"/>
    </row>
    <row r="802" spans="8:10" x14ac:dyDescent="0.25">
      <c r="H802" s="73"/>
      <c r="J802" s="73"/>
    </row>
    <row r="803" spans="8:10" x14ac:dyDescent="0.25">
      <c r="H803" s="73"/>
      <c r="J803" s="73"/>
    </row>
    <row r="804" spans="8:10" x14ac:dyDescent="0.25">
      <c r="H804" s="73"/>
      <c r="J804" s="73"/>
    </row>
    <row r="805" spans="8:10" x14ac:dyDescent="0.25">
      <c r="H805" s="73"/>
      <c r="J805" s="73"/>
    </row>
    <row r="806" spans="8:10" x14ac:dyDescent="0.25">
      <c r="H806" s="73"/>
      <c r="J806" s="73"/>
    </row>
    <row r="807" spans="8:10" x14ac:dyDescent="0.25">
      <c r="H807" s="73"/>
      <c r="J807" s="73"/>
    </row>
    <row r="808" spans="8:10" x14ac:dyDescent="0.25">
      <c r="H808" s="73"/>
      <c r="J808" s="73"/>
    </row>
    <row r="809" spans="8:10" x14ac:dyDescent="0.25">
      <c r="H809" s="73"/>
      <c r="J809" s="73"/>
    </row>
    <row r="810" spans="8:10" x14ac:dyDescent="0.25">
      <c r="H810" s="73"/>
      <c r="J810" s="73"/>
    </row>
    <row r="811" spans="8:10" x14ac:dyDescent="0.25">
      <c r="H811" s="73"/>
      <c r="J811" s="73"/>
    </row>
    <row r="812" spans="8:10" x14ac:dyDescent="0.25">
      <c r="H812" s="73"/>
      <c r="J812" s="73"/>
    </row>
    <row r="813" spans="8:10" x14ac:dyDescent="0.25">
      <c r="H813" s="73"/>
      <c r="J813" s="73"/>
    </row>
    <row r="814" spans="8:10" x14ac:dyDescent="0.25">
      <c r="H814" s="73"/>
      <c r="J814" s="73"/>
    </row>
    <row r="815" spans="8:10" x14ac:dyDescent="0.25">
      <c r="H815" s="73"/>
      <c r="J815" s="73"/>
    </row>
    <row r="816" spans="8:10" x14ac:dyDescent="0.25">
      <c r="H816" s="73"/>
      <c r="J816" s="73"/>
    </row>
    <row r="817" spans="8:10" x14ac:dyDescent="0.25">
      <c r="H817" s="73"/>
      <c r="J817" s="73"/>
    </row>
    <row r="818" spans="8:10" x14ac:dyDescent="0.25">
      <c r="H818" s="73"/>
      <c r="J818" s="73"/>
    </row>
    <row r="819" spans="8:10" x14ac:dyDescent="0.25">
      <c r="H819" s="73"/>
      <c r="J819" s="73"/>
    </row>
    <row r="820" spans="8:10" x14ac:dyDescent="0.25">
      <c r="H820" s="73"/>
      <c r="J820" s="73"/>
    </row>
    <row r="821" spans="8:10" x14ac:dyDescent="0.25">
      <c r="H821" s="73"/>
      <c r="J821" s="73"/>
    </row>
    <row r="822" spans="8:10" x14ac:dyDescent="0.25">
      <c r="H822" s="73"/>
      <c r="J822" s="73"/>
    </row>
    <row r="823" spans="8:10" x14ac:dyDescent="0.25">
      <c r="H823" s="73"/>
      <c r="J823" s="73"/>
    </row>
    <row r="824" spans="8:10" x14ac:dyDescent="0.25">
      <c r="H824" s="73"/>
      <c r="J824" s="73"/>
    </row>
    <row r="825" spans="8:10" x14ac:dyDescent="0.25">
      <c r="H825" s="73"/>
      <c r="J825" s="73"/>
    </row>
    <row r="826" spans="8:10" x14ac:dyDescent="0.25">
      <c r="H826" s="73"/>
      <c r="J826" s="73"/>
    </row>
    <row r="827" spans="8:10" x14ac:dyDescent="0.25">
      <c r="H827" s="73"/>
      <c r="J827" s="73"/>
    </row>
    <row r="828" spans="8:10" x14ac:dyDescent="0.25">
      <c r="H828" s="73"/>
      <c r="J828" s="73"/>
    </row>
    <row r="829" spans="8:10" x14ac:dyDescent="0.25">
      <c r="H829" s="73"/>
      <c r="J829" s="73"/>
    </row>
    <row r="830" spans="8:10" x14ac:dyDescent="0.25">
      <c r="H830" s="73"/>
      <c r="J830" s="73"/>
    </row>
    <row r="831" spans="8:10" x14ac:dyDescent="0.25">
      <c r="H831" s="73"/>
      <c r="J831" s="73"/>
    </row>
    <row r="832" spans="8:10" x14ac:dyDescent="0.25">
      <c r="H832" s="73"/>
      <c r="J832" s="73"/>
    </row>
    <row r="833" spans="8:10" x14ac:dyDescent="0.25">
      <c r="H833" s="73"/>
      <c r="J833" s="73"/>
    </row>
    <row r="834" spans="8:10" x14ac:dyDescent="0.25">
      <c r="H834" s="73"/>
      <c r="J834" s="73"/>
    </row>
    <row r="835" spans="8:10" x14ac:dyDescent="0.25">
      <c r="H835" s="73"/>
      <c r="J835" s="73"/>
    </row>
    <row r="836" spans="8:10" x14ac:dyDescent="0.25">
      <c r="H836" s="73"/>
      <c r="J836" s="73"/>
    </row>
    <row r="837" spans="8:10" x14ac:dyDescent="0.25">
      <c r="H837" s="73"/>
      <c r="J837" s="73"/>
    </row>
    <row r="838" spans="8:10" x14ac:dyDescent="0.25">
      <c r="H838" s="73"/>
      <c r="J838" s="73"/>
    </row>
    <row r="839" spans="8:10" x14ac:dyDescent="0.25">
      <c r="H839" s="73"/>
      <c r="J839" s="73"/>
    </row>
    <row r="840" spans="8:10" x14ac:dyDescent="0.25">
      <c r="H840" s="73"/>
      <c r="J840" s="73"/>
    </row>
    <row r="841" spans="8:10" x14ac:dyDescent="0.25">
      <c r="H841" s="73"/>
      <c r="J841" s="73"/>
    </row>
    <row r="842" spans="8:10" x14ac:dyDescent="0.25">
      <c r="H842" s="73"/>
      <c r="J842" s="73"/>
    </row>
    <row r="843" spans="8:10" x14ac:dyDescent="0.25">
      <c r="H843" s="73"/>
      <c r="J843" s="73"/>
    </row>
    <row r="844" spans="8:10" x14ac:dyDescent="0.25">
      <c r="H844" s="73"/>
      <c r="J844" s="73"/>
    </row>
    <row r="845" spans="8:10" x14ac:dyDescent="0.25">
      <c r="H845" s="73"/>
      <c r="J845" s="73"/>
    </row>
    <row r="846" spans="8:10" x14ac:dyDescent="0.25">
      <c r="H846" s="73"/>
      <c r="J846" s="73"/>
    </row>
    <row r="847" spans="8:10" x14ac:dyDescent="0.25">
      <c r="H847" s="73"/>
      <c r="J847" s="73"/>
    </row>
    <row r="848" spans="8:10" x14ac:dyDescent="0.25">
      <c r="H848" s="73"/>
      <c r="J848" s="73"/>
    </row>
    <row r="849" spans="8:10" x14ac:dyDescent="0.25">
      <c r="H849" s="73"/>
      <c r="J849" s="73"/>
    </row>
    <row r="850" spans="8:10" x14ac:dyDescent="0.25">
      <c r="H850" s="73"/>
      <c r="J850" s="73"/>
    </row>
    <row r="851" spans="8:10" x14ac:dyDescent="0.25">
      <c r="H851" s="73"/>
      <c r="J851" s="73"/>
    </row>
    <row r="852" spans="8:10" x14ac:dyDescent="0.25">
      <c r="H852" s="73"/>
      <c r="J852" s="73"/>
    </row>
    <row r="853" spans="8:10" x14ac:dyDescent="0.25">
      <c r="H853" s="73"/>
      <c r="J853" s="73"/>
    </row>
    <row r="854" spans="8:10" x14ac:dyDescent="0.25">
      <c r="H854" s="73"/>
      <c r="J854" s="73"/>
    </row>
    <row r="855" spans="8:10" x14ac:dyDescent="0.25">
      <c r="H855" s="73"/>
      <c r="J855" s="73"/>
    </row>
    <row r="856" spans="8:10" x14ac:dyDescent="0.25">
      <c r="H856" s="73"/>
      <c r="J856" s="73"/>
    </row>
    <row r="857" spans="8:10" x14ac:dyDescent="0.25">
      <c r="H857" s="73"/>
      <c r="J857" s="73"/>
    </row>
    <row r="858" spans="8:10" x14ac:dyDescent="0.25">
      <c r="H858" s="73"/>
      <c r="J858" s="73"/>
    </row>
    <row r="859" spans="8:10" x14ac:dyDescent="0.25">
      <c r="H859" s="73"/>
      <c r="J859" s="73"/>
    </row>
    <row r="860" spans="8:10" x14ac:dyDescent="0.25">
      <c r="H860" s="73"/>
      <c r="J860" s="73"/>
    </row>
    <row r="861" spans="8:10" x14ac:dyDescent="0.25">
      <c r="H861" s="73"/>
      <c r="J861" s="73"/>
    </row>
    <row r="862" spans="8:10" x14ac:dyDescent="0.25">
      <c r="H862" s="73"/>
      <c r="J862" s="73"/>
    </row>
    <row r="863" spans="8:10" x14ac:dyDescent="0.25">
      <c r="H863" s="73"/>
      <c r="J863" s="73"/>
    </row>
    <row r="864" spans="8:10" x14ac:dyDescent="0.25">
      <c r="H864" s="73"/>
      <c r="J864" s="73"/>
    </row>
    <row r="865" spans="8:10" x14ac:dyDescent="0.25">
      <c r="H865" s="73"/>
      <c r="J865" s="73"/>
    </row>
    <row r="866" spans="8:10" x14ac:dyDescent="0.25">
      <c r="H866" s="73"/>
      <c r="J866" s="73"/>
    </row>
    <row r="867" spans="8:10" x14ac:dyDescent="0.25">
      <c r="H867" s="73"/>
      <c r="J867" s="73"/>
    </row>
    <row r="868" spans="8:10" x14ac:dyDescent="0.25">
      <c r="H868" s="73"/>
      <c r="J868" s="73"/>
    </row>
    <row r="869" spans="8:10" x14ac:dyDescent="0.25">
      <c r="H869" s="73"/>
      <c r="J869" s="73"/>
    </row>
    <row r="870" spans="8:10" x14ac:dyDescent="0.25">
      <c r="H870" s="73"/>
      <c r="J870" s="73"/>
    </row>
    <row r="871" spans="8:10" x14ac:dyDescent="0.25">
      <c r="H871" s="73"/>
      <c r="J871" s="73"/>
    </row>
    <row r="872" spans="8:10" x14ac:dyDescent="0.25">
      <c r="H872" s="73"/>
      <c r="J872" s="73"/>
    </row>
    <row r="873" spans="8:10" x14ac:dyDescent="0.25">
      <c r="H873" s="73"/>
      <c r="J873" s="73"/>
    </row>
    <row r="874" spans="8:10" x14ac:dyDescent="0.25">
      <c r="H874" s="73"/>
      <c r="J874" s="73"/>
    </row>
    <row r="875" spans="8:10" x14ac:dyDescent="0.25">
      <c r="H875" s="73"/>
      <c r="J875" s="73"/>
    </row>
    <row r="876" spans="8:10" x14ac:dyDescent="0.25">
      <c r="H876" s="73"/>
      <c r="J876" s="73"/>
    </row>
    <row r="877" spans="8:10" x14ac:dyDescent="0.25">
      <c r="H877" s="73"/>
      <c r="J877" s="73"/>
    </row>
    <row r="878" spans="8:10" x14ac:dyDescent="0.25">
      <c r="H878" s="73"/>
      <c r="J878" s="73"/>
    </row>
    <row r="879" spans="8:10" x14ac:dyDescent="0.25">
      <c r="H879" s="73"/>
      <c r="J879" s="73"/>
    </row>
    <row r="880" spans="8:10" x14ac:dyDescent="0.25">
      <c r="H880" s="73"/>
      <c r="J880" s="73"/>
    </row>
    <row r="881" spans="8:10" x14ac:dyDescent="0.25">
      <c r="H881" s="73"/>
      <c r="J881" s="73"/>
    </row>
    <row r="882" spans="8:10" x14ac:dyDescent="0.25">
      <c r="H882" s="73"/>
      <c r="J882" s="73"/>
    </row>
    <row r="883" spans="8:10" x14ac:dyDescent="0.25">
      <c r="H883" s="73"/>
      <c r="J883" s="73"/>
    </row>
    <row r="884" spans="8:10" x14ac:dyDescent="0.25">
      <c r="H884" s="73"/>
      <c r="J884" s="73"/>
    </row>
    <row r="885" spans="8:10" x14ac:dyDescent="0.25">
      <c r="H885" s="73"/>
      <c r="J885" s="73"/>
    </row>
    <row r="886" spans="8:10" x14ac:dyDescent="0.25">
      <c r="H886" s="73"/>
      <c r="J886" s="73"/>
    </row>
    <row r="887" spans="8:10" x14ac:dyDescent="0.25">
      <c r="H887" s="73"/>
      <c r="J887" s="73"/>
    </row>
    <row r="888" spans="8:10" x14ac:dyDescent="0.25">
      <c r="H888" s="73"/>
      <c r="J888" s="73"/>
    </row>
    <row r="889" spans="8:10" x14ac:dyDescent="0.25">
      <c r="H889" s="73"/>
      <c r="J889" s="73"/>
    </row>
    <row r="890" spans="8:10" x14ac:dyDescent="0.25">
      <c r="H890" s="73"/>
      <c r="J890" s="73"/>
    </row>
    <row r="891" spans="8:10" x14ac:dyDescent="0.25">
      <c r="H891" s="73"/>
      <c r="J891" s="73"/>
    </row>
    <row r="892" spans="8:10" x14ac:dyDescent="0.25">
      <c r="H892" s="73"/>
      <c r="J892" s="73"/>
    </row>
    <row r="893" spans="8:10" x14ac:dyDescent="0.25">
      <c r="H893" s="73"/>
      <c r="J893" s="73"/>
    </row>
    <row r="894" spans="8:10" x14ac:dyDescent="0.25">
      <c r="H894" s="73"/>
      <c r="J894" s="73"/>
    </row>
    <row r="895" spans="8:10" x14ac:dyDescent="0.25">
      <c r="H895" s="73"/>
      <c r="J895" s="73"/>
    </row>
    <row r="896" spans="8:10" x14ac:dyDescent="0.25">
      <c r="H896" s="73"/>
      <c r="J896" s="73"/>
    </row>
    <row r="897" spans="8:10" x14ac:dyDescent="0.25">
      <c r="H897" s="73"/>
      <c r="J897" s="73"/>
    </row>
    <row r="898" spans="8:10" x14ac:dyDescent="0.25">
      <c r="H898" s="73"/>
      <c r="J898" s="73"/>
    </row>
    <row r="899" spans="8:10" x14ac:dyDescent="0.25">
      <c r="H899" s="73"/>
      <c r="J899" s="73"/>
    </row>
    <row r="900" spans="8:10" x14ac:dyDescent="0.25">
      <c r="H900" s="73"/>
      <c r="J900" s="73"/>
    </row>
    <row r="901" spans="8:10" x14ac:dyDescent="0.25">
      <c r="H901" s="73"/>
      <c r="J901" s="73"/>
    </row>
    <row r="902" spans="8:10" x14ac:dyDescent="0.25">
      <c r="H902" s="73"/>
      <c r="J902" s="73"/>
    </row>
    <row r="903" spans="8:10" x14ac:dyDescent="0.25">
      <c r="H903" s="73"/>
      <c r="J903" s="73"/>
    </row>
    <row r="904" spans="8:10" x14ac:dyDescent="0.25">
      <c r="H904" s="73"/>
      <c r="J904" s="73"/>
    </row>
    <row r="905" spans="8:10" x14ac:dyDescent="0.25">
      <c r="H905" s="73"/>
      <c r="J905" s="73"/>
    </row>
    <row r="906" spans="8:10" x14ac:dyDescent="0.25">
      <c r="H906" s="73"/>
      <c r="J906" s="73"/>
    </row>
    <row r="907" spans="8:10" x14ac:dyDescent="0.25">
      <c r="H907" s="73"/>
      <c r="J907" s="73"/>
    </row>
    <row r="908" spans="8:10" x14ac:dyDescent="0.25">
      <c r="H908" s="73"/>
      <c r="J908" s="73"/>
    </row>
    <row r="909" spans="8:10" x14ac:dyDescent="0.25">
      <c r="H909" s="73"/>
      <c r="J909" s="73"/>
    </row>
    <row r="910" spans="8:10" x14ac:dyDescent="0.25">
      <c r="H910" s="73"/>
      <c r="J910" s="73"/>
    </row>
    <row r="911" spans="8:10" x14ac:dyDescent="0.25">
      <c r="H911" s="73"/>
      <c r="J911" s="73"/>
    </row>
    <row r="912" spans="8:10" x14ac:dyDescent="0.25">
      <c r="H912" s="73"/>
      <c r="J912" s="73"/>
    </row>
    <row r="913" spans="8:10" x14ac:dyDescent="0.25">
      <c r="H913" s="73"/>
      <c r="J913" s="73"/>
    </row>
    <row r="914" spans="8:10" x14ac:dyDescent="0.25">
      <c r="H914" s="73"/>
      <c r="J914" s="73"/>
    </row>
    <row r="915" spans="8:10" x14ac:dyDescent="0.25">
      <c r="H915" s="73"/>
      <c r="J915" s="73"/>
    </row>
    <row r="916" spans="8:10" x14ac:dyDescent="0.25">
      <c r="H916" s="73"/>
      <c r="J916" s="73"/>
    </row>
    <row r="917" spans="8:10" x14ac:dyDescent="0.25">
      <c r="H917" s="73"/>
      <c r="J917" s="73"/>
    </row>
    <row r="918" spans="8:10" x14ac:dyDescent="0.25">
      <c r="H918" s="73"/>
      <c r="J918" s="73"/>
    </row>
    <row r="919" spans="8:10" x14ac:dyDescent="0.25">
      <c r="H919" s="73"/>
      <c r="J919" s="73"/>
    </row>
    <row r="920" spans="8:10" x14ac:dyDescent="0.25">
      <c r="H920" s="73"/>
      <c r="J920" s="73"/>
    </row>
    <row r="921" spans="8:10" x14ac:dyDescent="0.25">
      <c r="H921" s="73"/>
      <c r="J921" s="73"/>
    </row>
    <row r="922" spans="8:10" x14ac:dyDescent="0.25">
      <c r="H922" s="73"/>
      <c r="J922" s="73"/>
    </row>
    <row r="923" spans="8:10" x14ac:dyDescent="0.25">
      <c r="H923" s="73"/>
      <c r="J923" s="73"/>
    </row>
    <row r="924" spans="8:10" x14ac:dyDescent="0.25">
      <c r="H924" s="73"/>
      <c r="J924" s="73"/>
    </row>
    <row r="925" spans="8:10" x14ac:dyDescent="0.25">
      <c r="H925" s="73"/>
      <c r="J925" s="73"/>
    </row>
    <row r="926" spans="8:10" x14ac:dyDescent="0.25">
      <c r="H926" s="73"/>
      <c r="J926" s="73"/>
    </row>
    <row r="927" spans="8:10" x14ac:dyDescent="0.25">
      <c r="H927" s="73"/>
      <c r="J927" s="73"/>
    </row>
    <row r="928" spans="8:10" x14ac:dyDescent="0.25">
      <c r="H928" s="73"/>
      <c r="J928" s="73"/>
    </row>
    <row r="929" spans="8:10" x14ac:dyDescent="0.25">
      <c r="H929" s="73"/>
      <c r="J929" s="73"/>
    </row>
    <row r="930" spans="8:10" x14ac:dyDescent="0.25">
      <c r="H930" s="73"/>
      <c r="J930" s="73"/>
    </row>
    <row r="931" spans="8:10" x14ac:dyDescent="0.25">
      <c r="H931" s="73"/>
      <c r="J931" s="73"/>
    </row>
    <row r="932" spans="8:10" x14ac:dyDescent="0.25">
      <c r="H932" s="73"/>
      <c r="J932" s="73"/>
    </row>
    <row r="933" spans="8:10" x14ac:dyDescent="0.25">
      <c r="H933" s="73"/>
      <c r="J933" s="73"/>
    </row>
    <row r="934" spans="8:10" x14ac:dyDescent="0.25">
      <c r="H934" s="73"/>
      <c r="J934" s="73"/>
    </row>
    <row r="935" spans="8:10" x14ac:dyDescent="0.25">
      <c r="H935" s="73"/>
      <c r="J935" s="73"/>
    </row>
    <row r="936" spans="8:10" x14ac:dyDescent="0.25">
      <c r="H936" s="73"/>
      <c r="J936" s="73"/>
    </row>
    <row r="937" spans="8:10" x14ac:dyDescent="0.25">
      <c r="H937" s="73"/>
      <c r="J937" s="73"/>
    </row>
    <row r="938" spans="8:10" x14ac:dyDescent="0.25">
      <c r="H938" s="73"/>
      <c r="J938" s="73"/>
    </row>
    <row r="939" spans="8:10" x14ac:dyDescent="0.25">
      <c r="H939" s="73"/>
      <c r="J939" s="73"/>
    </row>
    <row r="940" spans="8:10" x14ac:dyDescent="0.25">
      <c r="H940" s="73"/>
      <c r="J940" s="73"/>
    </row>
    <row r="941" spans="8:10" x14ac:dyDescent="0.25">
      <c r="H941" s="73"/>
    </row>
    <row r="942" spans="8:10" x14ac:dyDescent="0.25">
      <c r="H942" s="73"/>
    </row>
    <row r="943" spans="8:10" x14ac:dyDescent="0.25">
      <c r="H943" s="73"/>
    </row>
    <row r="944" spans="8:10" x14ac:dyDescent="0.25">
      <c r="H944" s="73"/>
    </row>
    <row r="945" spans="8:8" x14ac:dyDescent="0.25">
      <c r="H945" s="73"/>
    </row>
    <row r="946" spans="8:8" x14ac:dyDescent="0.25">
      <c r="H946" s="73"/>
    </row>
    <row r="947" spans="8:8" x14ac:dyDescent="0.25">
      <c r="H947" s="73"/>
    </row>
    <row r="948" spans="8:8" x14ac:dyDescent="0.25">
      <c r="H948" s="73"/>
    </row>
    <row r="949" spans="8:8" x14ac:dyDescent="0.25">
      <c r="H949" s="73"/>
    </row>
    <row r="950" spans="8:8" x14ac:dyDescent="0.25">
      <c r="H950" s="73"/>
    </row>
    <row r="951" spans="8:8" x14ac:dyDescent="0.25">
      <c r="H951" s="73"/>
    </row>
    <row r="952" spans="8:8" x14ac:dyDescent="0.25">
      <c r="H952" s="73"/>
    </row>
    <row r="953" spans="8:8" x14ac:dyDescent="0.25">
      <c r="H953" s="73"/>
    </row>
    <row r="954" spans="8:8" x14ac:dyDescent="0.25">
      <c r="H954" s="73"/>
    </row>
    <row r="955" spans="8:8" x14ac:dyDescent="0.25">
      <c r="H955" s="73"/>
    </row>
    <row r="956" spans="8:8" x14ac:dyDescent="0.25">
      <c r="H956" s="73"/>
    </row>
    <row r="957" spans="8:8" x14ac:dyDescent="0.25">
      <c r="H957" s="73"/>
    </row>
    <row r="958" spans="8:8" x14ac:dyDescent="0.25">
      <c r="H958" s="73"/>
    </row>
    <row r="959" spans="8:8" x14ac:dyDescent="0.25">
      <c r="H959" s="73"/>
    </row>
    <row r="960" spans="8:8" x14ac:dyDescent="0.25">
      <c r="H960" s="73"/>
    </row>
    <row r="961" spans="8:8" x14ac:dyDescent="0.25">
      <c r="H961" s="73"/>
    </row>
    <row r="962" spans="8:8" x14ac:dyDescent="0.25">
      <c r="H962" s="73"/>
    </row>
    <row r="963" spans="8:8" x14ac:dyDescent="0.25">
      <c r="H963" s="73"/>
    </row>
    <row r="964" spans="8:8" x14ac:dyDescent="0.25">
      <c r="H964" s="73"/>
    </row>
    <row r="965" spans="8:8" x14ac:dyDescent="0.25">
      <c r="H965" s="73"/>
    </row>
    <row r="966" spans="8:8" x14ac:dyDescent="0.25">
      <c r="H966" s="73"/>
    </row>
    <row r="967" spans="8:8" x14ac:dyDescent="0.25">
      <c r="H967" s="73"/>
    </row>
    <row r="968" spans="8:8" x14ac:dyDescent="0.25">
      <c r="H968" s="73"/>
    </row>
    <row r="969" spans="8:8" x14ac:dyDescent="0.25">
      <c r="H969" s="73"/>
    </row>
    <row r="970" spans="8:8" x14ac:dyDescent="0.25">
      <c r="H970" s="73"/>
    </row>
    <row r="971" spans="8:8" x14ac:dyDescent="0.25">
      <c r="H971" s="73"/>
    </row>
    <row r="972" spans="8:8" x14ac:dyDescent="0.25">
      <c r="H972" s="73"/>
    </row>
    <row r="973" spans="8:8" x14ac:dyDescent="0.25">
      <c r="H973" s="73"/>
    </row>
    <row r="974" spans="8:8" x14ac:dyDescent="0.25">
      <c r="H974" s="73"/>
    </row>
    <row r="975" spans="8:8" x14ac:dyDescent="0.25">
      <c r="H975" s="73"/>
    </row>
    <row r="976" spans="8:8" x14ac:dyDescent="0.25">
      <c r="H976" s="73"/>
    </row>
    <row r="977" spans="8:8" x14ac:dyDescent="0.25">
      <c r="H977" s="73"/>
    </row>
    <row r="978" spans="8:8" x14ac:dyDescent="0.25">
      <c r="H978" s="73"/>
    </row>
    <row r="979" spans="8:8" x14ac:dyDescent="0.25">
      <c r="H979" s="73"/>
    </row>
    <row r="980" spans="8:8" x14ac:dyDescent="0.25">
      <c r="H980" s="73"/>
    </row>
    <row r="981" spans="8:8" x14ac:dyDescent="0.25">
      <c r="H981" s="73"/>
    </row>
    <row r="982" spans="8:8" x14ac:dyDescent="0.25">
      <c r="H982" s="73"/>
    </row>
    <row r="983" spans="8:8" x14ac:dyDescent="0.25">
      <c r="H983" s="73"/>
    </row>
    <row r="984" spans="8:8" x14ac:dyDescent="0.25">
      <c r="H984" s="73"/>
    </row>
    <row r="985" spans="8:8" x14ac:dyDescent="0.25">
      <c r="H985" s="73"/>
    </row>
    <row r="986" spans="8:8" x14ac:dyDescent="0.25">
      <c r="H986" s="73"/>
    </row>
    <row r="987" spans="8:8" x14ac:dyDescent="0.25">
      <c r="H987" s="73"/>
    </row>
    <row r="988" spans="8:8" x14ac:dyDescent="0.25">
      <c r="H988" s="73"/>
    </row>
    <row r="989" spans="8:8" x14ac:dyDescent="0.25">
      <c r="H989" s="73"/>
    </row>
    <row r="990" spans="8:8" x14ac:dyDescent="0.25">
      <c r="H990" s="73"/>
    </row>
    <row r="991" spans="8:8" x14ac:dyDescent="0.25">
      <c r="H991" s="73"/>
    </row>
    <row r="992" spans="8:8" x14ac:dyDescent="0.25">
      <c r="H992" s="73"/>
    </row>
    <row r="993" spans="8:8" x14ac:dyDescent="0.25">
      <c r="H993" s="73"/>
    </row>
    <row r="994" spans="8:8" x14ac:dyDescent="0.25">
      <c r="H994" s="73"/>
    </row>
    <row r="995" spans="8:8" x14ac:dyDescent="0.25">
      <c r="H995" s="73"/>
    </row>
    <row r="996" spans="8:8" x14ac:dyDescent="0.25">
      <c r="H996" s="73"/>
    </row>
    <row r="997" spans="8:8" x14ac:dyDescent="0.25">
      <c r="H997" s="73"/>
    </row>
    <row r="998" spans="8:8" x14ac:dyDescent="0.25">
      <c r="H998" s="73"/>
    </row>
    <row r="999" spans="8:8" x14ac:dyDescent="0.25">
      <c r="H999" s="73"/>
    </row>
    <row r="1000" spans="8:8" x14ac:dyDescent="0.25">
      <c r="H1000" s="73"/>
    </row>
    <row r="1001" spans="8:8" x14ac:dyDescent="0.25">
      <c r="H1001" s="73"/>
    </row>
    <row r="1002" spans="8:8" x14ac:dyDescent="0.25">
      <c r="H1002" s="73"/>
    </row>
    <row r="1003" spans="8:8" x14ac:dyDescent="0.25">
      <c r="H1003" s="73"/>
    </row>
    <row r="1004" spans="8:8" x14ac:dyDescent="0.25">
      <c r="H1004" s="73"/>
    </row>
    <row r="1005" spans="8:8" x14ac:dyDescent="0.25">
      <c r="H1005" s="73"/>
    </row>
    <row r="1006" spans="8:8" x14ac:dyDescent="0.25">
      <c r="H1006" s="73"/>
    </row>
    <row r="1007" spans="8:8" x14ac:dyDescent="0.25">
      <c r="H1007" s="73"/>
    </row>
    <row r="1008" spans="8:8" x14ac:dyDescent="0.25">
      <c r="H1008" s="73"/>
    </row>
    <row r="1009" spans="8:8" x14ac:dyDescent="0.25">
      <c r="H1009" s="73"/>
    </row>
    <row r="1010" spans="8:8" x14ac:dyDescent="0.25">
      <c r="H1010" s="73"/>
    </row>
    <row r="1011" spans="8:8" x14ac:dyDescent="0.25">
      <c r="H1011" s="73"/>
    </row>
    <row r="1012" spans="8:8" x14ac:dyDescent="0.25">
      <c r="H1012" s="73"/>
    </row>
    <row r="1013" spans="8:8" x14ac:dyDescent="0.25">
      <c r="H1013" s="73"/>
    </row>
    <row r="1014" spans="8:8" x14ac:dyDescent="0.25">
      <c r="H1014" s="73"/>
    </row>
    <row r="1015" spans="8:8" x14ac:dyDescent="0.25">
      <c r="H1015" s="73"/>
    </row>
    <row r="1016" spans="8:8" x14ac:dyDescent="0.25">
      <c r="H1016" s="73"/>
    </row>
    <row r="1017" spans="8:8" x14ac:dyDescent="0.25">
      <c r="H1017" s="73"/>
    </row>
    <row r="1018" spans="8:8" x14ac:dyDescent="0.25">
      <c r="H1018" s="73"/>
    </row>
    <row r="1019" spans="8:8" x14ac:dyDescent="0.25">
      <c r="H1019" s="73"/>
    </row>
    <row r="1020" spans="8:8" x14ac:dyDescent="0.25">
      <c r="H1020" s="73"/>
    </row>
    <row r="1021" spans="8:8" x14ac:dyDescent="0.25">
      <c r="H1021" s="73"/>
    </row>
    <row r="1022" spans="8:8" x14ac:dyDescent="0.25">
      <c r="H1022" s="73"/>
    </row>
    <row r="1023" spans="8:8" x14ac:dyDescent="0.25">
      <c r="H1023" s="73"/>
    </row>
    <row r="1024" spans="8:8" x14ac:dyDescent="0.25">
      <c r="H1024" s="73"/>
    </row>
    <row r="1025" spans="8:8" x14ac:dyDescent="0.25">
      <c r="H1025" s="73"/>
    </row>
    <row r="1026" spans="8:8" x14ac:dyDescent="0.25">
      <c r="H1026" s="73"/>
    </row>
    <row r="1027" spans="8:8" x14ac:dyDescent="0.25">
      <c r="H1027" s="73"/>
    </row>
    <row r="1028" spans="8:8" x14ac:dyDescent="0.25">
      <c r="H1028" s="73"/>
    </row>
    <row r="1029" spans="8:8" x14ac:dyDescent="0.25">
      <c r="H1029" s="73"/>
    </row>
    <row r="1030" spans="8:8" x14ac:dyDescent="0.25">
      <c r="H1030" s="73"/>
    </row>
    <row r="1031" spans="8:8" x14ac:dyDescent="0.25">
      <c r="H1031" s="73"/>
    </row>
    <row r="1032" spans="8:8" x14ac:dyDescent="0.25">
      <c r="H1032" s="73"/>
    </row>
    <row r="1033" spans="8:8" x14ac:dyDescent="0.25">
      <c r="H1033" s="73"/>
    </row>
    <row r="1034" spans="8:8" x14ac:dyDescent="0.25">
      <c r="H1034" s="73"/>
    </row>
    <row r="1035" spans="8:8" x14ac:dyDescent="0.25">
      <c r="H1035" s="73"/>
    </row>
    <row r="1036" spans="8:8" x14ac:dyDescent="0.25">
      <c r="H1036" s="73"/>
    </row>
    <row r="1037" spans="8:8" x14ac:dyDescent="0.25">
      <c r="H1037" s="73"/>
    </row>
    <row r="1038" spans="8:8" x14ac:dyDescent="0.25">
      <c r="H1038" s="73"/>
    </row>
    <row r="1039" spans="8:8" x14ac:dyDescent="0.25">
      <c r="H1039" s="73"/>
    </row>
    <row r="1040" spans="8:8" x14ac:dyDescent="0.25">
      <c r="H1040" s="73"/>
    </row>
    <row r="1041" spans="8:8" x14ac:dyDescent="0.25">
      <c r="H1041" s="73"/>
    </row>
    <row r="1042" spans="8:8" x14ac:dyDescent="0.25">
      <c r="H1042" s="73"/>
    </row>
    <row r="1043" spans="8:8" x14ac:dyDescent="0.25">
      <c r="H1043" s="73"/>
    </row>
    <row r="1044" spans="8:8" x14ac:dyDescent="0.25">
      <c r="H1044" s="73"/>
    </row>
    <row r="1045" spans="8:8" x14ac:dyDescent="0.25">
      <c r="H1045" s="73"/>
    </row>
    <row r="1046" spans="8:8" x14ac:dyDescent="0.25">
      <c r="H1046" s="73"/>
    </row>
    <row r="1047" spans="8:8" x14ac:dyDescent="0.25">
      <c r="H1047" s="73"/>
    </row>
    <row r="1048" spans="8:8" x14ac:dyDescent="0.25">
      <c r="H1048" s="73"/>
    </row>
    <row r="1049" spans="8:8" x14ac:dyDescent="0.25">
      <c r="H1049" s="73"/>
    </row>
    <row r="1050" spans="8:8" x14ac:dyDescent="0.25">
      <c r="H1050" s="73"/>
    </row>
    <row r="1051" spans="8:8" x14ac:dyDescent="0.25">
      <c r="H1051" s="73"/>
    </row>
    <row r="1052" spans="8:8" x14ac:dyDescent="0.25">
      <c r="H1052" s="73"/>
    </row>
    <row r="1053" spans="8:8" x14ac:dyDescent="0.25">
      <c r="H1053" s="73"/>
    </row>
    <row r="1054" spans="8:8" x14ac:dyDescent="0.25">
      <c r="H1054" s="73"/>
    </row>
    <row r="1055" spans="8:8" x14ac:dyDescent="0.25">
      <c r="H1055" s="73"/>
    </row>
    <row r="1056" spans="8:8" x14ac:dyDescent="0.25">
      <c r="H1056" s="73"/>
    </row>
    <row r="1057" spans="8:8" x14ac:dyDescent="0.25">
      <c r="H1057" s="73"/>
    </row>
    <row r="1058" spans="8:8" x14ac:dyDescent="0.25">
      <c r="H1058" s="73"/>
    </row>
    <row r="1059" spans="8:8" x14ac:dyDescent="0.25">
      <c r="H1059" s="73"/>
    </row>
    <row r="1060" spans="8:8" x14ac:dyDescent="0.25">
      <c r="H1060" s="73"/>
    </row>
    <row r="1061" spans="8:8" x14ac:dyDescent="0.25">
      <c r="H1061" s="73"/>
    </row>
    <row r="1062" spans="8:8" x14ac:dyDescent="0.25">
      <c r="H1062" s="73"/>
    </row>
    <row r="1063" spans="8:8" x14ac:dyDescent="0.25">
      <c r="H1063" s="73"/>
    </row>
    <row r="1064" spans="8:8" x14ac:dyDescent="0.25">
      <c r="H1064" s="73"/>
    </row>
    <row r="1065" spans="8:8" x14ac:dyDescent="0.25">
      <c r="H1065" s="73"/>
    </row>
    <row r="1066" spans="8:8" x14ac:dyDescent="0.25">
      <c r="H1066" s="73"/>
    </row>
    <row r="1067" spans="8:8" x14ac:dyDescent="0.25">
      <c r="H1067" s="73"/>
    </row>
    <row r="1068" spans="8:8" x14ac:dyDescent="0.25">
      <c r="H1068" s="73"/>
    </row>
    <row r="1069" spans="8:8" x14ac:dyDescent="0.25">
      <c r="H1069" s="73"/>
    </row>
    <row r="1070" spans="8:8" x14ac:dyDescent="0.25">
      <c r="H1070" s="73"/>
    </row>
    <row r="1071" spans="8:8" x14ac:dyDescent="0.25">
      <c r="H1071" s="73"/>
    </row>
    <row r="1072" spans="8:8" x14ac:dyDescent="0.25">
      <c r="H1072" s="73"/>
    </row>
    <row r="1073" spans="8:8" x14ac:dyDescent="0.25">
      <c r="H1073" s="73"/>
    </row>
    <row r="1074" spans="8:8" x14ac:dyDescent="0.25">
      <c r="H1074" s="73"/>
    </row>
    <row r="1075" spans="8:8" x14ac:dyDescent="0.25">
      <c r="H1075" s="73"/>
    </row>
    <row r="1076" spans="8:8" x14ac:dyDescent="0.25">
      <c r="H1076" s="73"/>
    </row>
    <row r="1077" spans="8:8" x14ac:dyDescent="0.25">
      <c r="H1077" s="73"/>
    </row>
    <row r="1078" spans="8:8" x14ac:dyDescent="0.25">
      <c r="H1078" s="73"/>
    </row>
    <row r="1079" spans="8:8" x14ac:dyDescent="0.25">
      <c r="H1079" s="73"/>
    </row>
    <row r="1080" spans="8:8" x14ac:dyDescent="0.25">
      <c r="H1080" s="73"/>
    </row>
    <row r="1081" spans="8:8" x14ac:dyDescent="0.25">
      <c r="H1081" s="73"/>
    </row>
    <row r="1082" spans="8:8" x14ac:dyDescent="0.25">
      <c r="H1082" s="73"/>
    </row>
    <row r="1083" spans="8:8" x14ac:dyDescent="0.25">
      <c r="H1083" s="73"/>
    </row>
    <row r="1084" spans="8:8" x14ac:dyDescent="0.25">
      <c r="H1084" s="73"/>
    </row>
    <row r="1085" spans="8:8" x14ac:dyDescent="0.25">
      <c r="H1085" s="73"/>
    </row>
    <row r="1086" spans="8:8" x14ac:dyDescent="0.25">
      <c r="H1086" s="73"/>
    </row>
    <row r="1087" spans="8:8" x14ac:dyDescent="0.25">
      <c r="H1087" s="73"/>
    </row>
    <row r="1088" spans="8:8" x14ac:dyDescent="0.25">
      <c r="H1088" s="73"/>
    </row>
    <row r="1089" spans="8:8" x14ac:dyDescent="0.25">
      <c r="H1089" s="73"/>
    </row>
    <row r="1090" spans="8:8" x14ac:dyDescent="0.25">
      <c r="H1090" s="73"/>
    </row>
    <row r="1091" spans="8:8" x14ac:dyDescent="0.25">
      <c r="H1091" s="73"/>
    </row>
    <row r="1092" spans="8:8" x14ac:dyDescent="0.25">
      <c r="H1092" s="73"/>
    </row>
    <row r="1093" spans="8:8" x14ac:dyDescent="0.25">
      <c r="H1093" s="73"/>
    </row>
    <row r="1094" spans="8:8" x14ac:dyDescent="0.25">
      <c r="H1094" s="73"/>
    </row>
    <row r="1095" spans="8:8" x14ac:dyDescent="0.25">
      <c r="H1095" s="73"/>
    </row>
    <row r="1096" spans="8:8" x14ac:dyDescent="0.25">
      <c r="H1096" s="73"/>
    </row>
    <row r="1097" spans="8:8" x14ac:dyDescent="0.25">
      <c r="H1097" s="73"/>
    </row>
    <row r="1098" spans="8:8" x14ac:dyDescent="0.25">
      <c r="H1098" s="73"/>
    </row>
    <row r="1099" spans="8:8" x14ac:dyDescent="0.25">
      <c r="H1099" s="73"/>
    </row>
    <row r="1100" spans="8:8" x14ac:dyDescent="0.25">
      <c r="H1100" s="73"/>
    </row>
    <row r="1101" spans="8:8" x14ac:dyDescent="0.25">
      <c r="H1101" s="73"/>
    </row>
    <row r="1102" spans="8:8" x14ac:dyDescent="0.25">
      <c r="H1102" s="73"/>
    </row>
    <row r="1103" spans="8:8" x14ac:dyDescent="0.25">
      <c r="H1103" s="73"/>
    </row>
    <row r="1104" spans="8:8" x14ac:dyDescent="0.25">
      <c r="H1104" s="73"/>
    </row>
    <row r="1105" spans="8:8" x14ac:dyDescent="0.25">
      <c r="H1105" s="73"/>
    </row>
    <row r="1106" spans="8:8" x14ac:dyDescent="0.25">
      <c r="H1106" s="73"/>
    </row>
    <row r="1107" spans="8:8" x14ac:dyDescent="0.25">
      <c r="H1107" s="73"/>
    </row>
    <row r="1108" spans="8:8" x14ac:dyDescent="0.25">
      <c r="H1108" s="73"/>
    </row>
    <row r="1109" spans="8:8" x14ac:dyDescent="0.25">
      <c r="H1109" s="73"/>
    </row>
    <row r="1110" spans="8:8" x14ac:dyDescent="0.25">
      <c r="H1110" s="73"/>
    </row>
    <row r="1111" spans="8:8" x14ac:dyDescent="0.25">
      <c r="H1111" s="73"/>
    </row>
    <row r="1112" spans="8:8" x14ac:dyDescent="0.25">
      <c r="H1112" s="73"/>
    </row>
    <row r="1113" spans="8:8" x14ac:dyDescent="0.25">
      <c r="H1113" s="73"/>
    </row>
    <row r="1114" spans="8:8" x14ac:dyDescent="0.25">
      <c r="H1114" s="73"/>
    </row>
    <row r="1115" spans="8:8" x14ac:dyDescent="0.25">
      <c r="H1115" s="73"/>
    </row>
    <row r="1116" spans="8:8" x14ac:dyDescent="0.25">
      <c r="H1116" s="73"/>
    </row>
    <row r="1117" spans="8:8" x14ac:dyDescent="0.25">
      <c r="H1117" s="73"/>
    </row>
    <row r="1118" spans="8:8" x14ac:dyDescent="0.25">
      <c r="H1118" s="73"/>
    </row>
    <row r="1119" spans="8:8" x14ac:dyDescent="0.25">
      <c r="H1119" s="73"/>
    </row>
    <row r="1120" spans="8:8" x14ac:dyDescent="0.25">
      <c r="H1120" s="73"/>
    </row>
    <row r="1121" spans="8:8" x14ac:dyDescent="0.25">
      <c r="H1121" s="73"/>
    </row>
    <row r="1122" spans="8:8" x14ac:dyDescent="0.25">
      <c r="H1122" s="73"/>
    </row>
    <row r="1123" spans="8:8" x14ac:dyDescent="0.25">
      <c r="H1123" s="73"/>
    </row>
    <row r="1124" spans="8:8" x14ac:dyDescent="0.25">
      <c r="H1124" s="73"/>
    </row>
    <row r="1125" spans="8:8" x14ac:dyDescent="0.25">
      <c r="H1125" s="73"/>
    </row>
    <row r="1126" spans="8:8" x14ac:dyDescent="0.25">
      <c r="H1126" s="73"/>
    </row>
    <row r="1127" spans="8:8" x14ac:dyDescent="0.25">
      <c r="H1127" s="73"/>
    </row>
    <row r="1128" spans="8:8" x14ac:dyDescent="0.25">
      <c r="H1128" s="73"/>
    </row>
    <row r="1129" spans="8:8" x14ac:dyDescent="0.25">
      <c r="H1129" s="73"/>
    </row>
    <row r="1130" spans="8:8" x14ac:dyDescent="0.25">
      <c r="H1130" s="73"/>
    </row>
    <row r="1131" spans="8:8" x14ac:dyDescent="0.25">
      <c r="H1131" s="73"/>
    </row>
    <row r="1132" spans="8:8" x14ac:dyDescent="0.25">
      <c r="H1132" s="73"/>
    </row>
    <row r="1133" spans="8:8" x14ac:dyDescent="0.25">
      <c r="H1133" s="73"/>
    </row>
    <row r="1134" spans="8:8" x14ac:dyDescent="0.25">
      <c r="H1134" s="73"/>
    </row>
    <row r="1135" spans="8:8" x14ac:dyDescent="0.25">
      <c r="H1135" s="73"/>
    </row>
    <row r="1136" spans="8:8" x14ac:dyDescent="0.25">
      <c r="H1136" s="73"/>
    </row>
    <row r="1137" spans="8:8" x14ac:dyDescent="0.25">
      <c r="H1137" s="73"/>
    </row>
    <row r="1138" spans="8:8" x14ac:dyDescent="0.25">
      <c r="H1138" s="73"/>
    </row>
    <row r="1139" spans="8:8" x14ac:dyDescent="0.25">
      <c r="H1139" s="73"/>
    </row>
    <row r="1140" spans="8:8" x14ac:dyDescent="0.25">
      <c r="H1140" s="73"/>
    </row>
    <row r="1141" spans="8:8" x14ac:dyDescent="0.25">
      <c r="H1141" s="73"/>
    </row>
    <row r="1142" spans="8:8" x14ac:dyDescent="0.25">
      <c r="H1142" s="73"/>
    </row>
    <row r="1143" spans="8:8" x14ac:dyDescent="0.25">
      <c r="H1143" s="73"/>
    </row>
    <row r="1144" spans="8:8" x14ac:dyDescent="0.25">
      <c r="H1144" s="73"/>
    </row>
    <row r="1145" spans="8:8" x14ac:dyDescent="0.25">
      <c r="H1145" s="73"/>
    </row>
    <row r="1146" spans="8:8" x14ac:dyDescent="0.25">
      <c r="H1146" s="73"/>
    </row>
    <row r="1147" spans="8:8" x14ac:dyDescent="0.25">
      <c r="H1147" s="73"/>
    </row>
    <row r="1148" spans="8:8" x14ac:dyDescent="0.25">
      <c r="H1148" s="73"/>
    </row>
    <row r="1149" spans="8:8" x14ac:dyDescent="0.25">
      <c r="H1149" s="73"/>
    </row>
    <row r="1150" spans="8:8" x14ac:dyDescent="0.25">
      <c r="H1150" s="73"/>
    </row>
    <row r="1151" spans="8:8" x14ac:dyDescent="0.25">
      <c r="H1151" s="73"/>
    </row>
    <row r="1152" spans="8:8" x14ac:dyDescent="0.25">
      <c r="H1152" s="73"/>
    </row>
    <row r="1153" spans="8:8" x14ac:dyDescent="0.25">
      <c r="H1153" s="73"/>
    </row>
    <row r="1154" spans="8:8" x14ac:dyDescent="0.25">
      <c r="H1154" s="73"/>
    </row>
    <row r="1155" spans="8:8" x14ac:dyDescent="0.25">
      <c r="H1155" s="73"/>
    </row>
    <row r="1156" spans="8:8" x14ac:dyDescent="0.25">
      <c r="H1156" s="73"/>
    </row>
    <row r="1157" spans="8:8" x14ac:dyDescent="0.25">
      <c r="H1157" s="73"/>
    </row>
    <row r="1158" spans="8:8" x14ac:dyDescent="0.25">
      <c r="H1158" s="73"/>
    </row>
    <row r="1159" spans="8:8" x14ac:dyDescent="0.25">
      <c r="H1159" s="73"/>
    </row>
    <row r="1160" spans="8:8" x14ac:dyDescent="0.25">
      <c r="H1160" s="73"/>
    </row>
    <row r="1161" spans="8:8" x14ac:dyDescent="0.25">
      <c r="H1161" s="73"/>
    </row>
    <row r="1162" spans="8:8" x14ac:dyDescent="0.25">
      <c r="H1162" s="73"/>
    </row>
    <row r="1163" spans="8:8" x14ac:dyDescent="0.25">
      <c r="H1163" s="73"/>
    </row>
    <row r="1164" spans="8:8" x14ac:dyDescent="0.25">
      <c r="H1164" s="73"/>
    </row>
    <row r="1165" spans="8:8" x14ac:dyDescent="0.25">
      <c r="H1165" s="73"/>
    </row>
    <row r="1166" spans="8:8" x14ac:dyDescent="0.25">
      <c r="H1166" s="73"/>
    </row>
    <row r="1167" spans="8:8" x14ac:dyDescent="0.25">
      <c r="H1167" s="73"/>
    </row>
    <row r="1168" spans="8:8" x14ac:dyDescent="0.25">
      <c r="H1168" s="73"/>
    </row>
    <row r="1169" spans="8:8" x14ac:dyDescent="0.25">
      <c r="H1169" s="73"/>
    </row>
    <row r="1170" spans="8:8" x14ac:dyDescent="0.25">
      <c r="H1170" s="73"/>
    </row>
    <row r="1171" spans="8:8" x14ac:dyDescent="0.25">
      <c r="H1171" s="73"/>
    </row>
    <row r="1172" spans="8:8" x14ac:dyDescent="0.25">
      <c r="H1172" s="73"/>
    </row>
    <row r="1173" spans="8:8" x14ac:dyDescent="0.25">
      <c r="H1173" s="73"/>
    </row>
    <row r="1174" spans="8:8" x14ac:dyDescent="0.25">
      <c r="H1174" s="73"/>
    </row>
    <row r="1175" spans="8:8" x14ac:dyDescent="0.25">
      <c r="H1175" s="73"/>
    </row>
    <row r="1176" spans="8:8" x14ac:dyDescent="0.25">
      <c r="H1176" s="73"/>
    </row>
    <row r="1177" spans="8:8" x14ac:dyDescent="0.25">
      <c r="H1177" s="73"/>
    </row>
    <row r="1178" spans="8:8" x14ac:dyDescent="0.25">
      <c r="H1178" s="73"/>
    </row>
    <row r="1179" spans="8:8" x14ac:dyDescent="0.25">
      <c r="H1179" s="73"/>
    </row>
    <row r="1180" spans="8:8" x14ac:dyDescent="0.25">
      <c r="H1180" s="73"/>
    </row>
    <row r="1181" spans="8:8" x14ac:dyDescent="0.25">
      <c r="H1181" s="73"/>
    </row>
    <row r="1182" spans="8:8" x14ac:dyDescent="0.25">
      <c r="H1182" s="73"/>
    </row>
    <row r="1183" spans="8:8" x14ac:dyDescent="0.25">
      <c r="H1183" s="73"/>
    </row>
    <row r="1184" spans="8:8" x14ac:dyDescent="0.25">
      <c r="H1184" s="73"/>
    </row>
    <row r="1185" spans="8:8" x14ac:dyDescent="0.25">
      <c r="H1185" s="73"/>
    </row>
    <row r="1186" spans="8:8" x14ac:dyDescent="0.25">
      <c r="H1186" s="73"/>
    </row>
    <row r="1187" spans="8:8" x14ac:dyDescent="0.25">
      <c r="H1187" s="73"/>
    </row>
    <row r="1188" spans="8:8" x14ac:dyDescent="0.25">
      <c r="H1188" s="73"/>
    </row>
    <row r="1189" spans="8:8" x14ac:dyDescent="0.25">
      <c r="H1189" s="73"/>
    </row>
    <row r="1190" spans="8:8" x14ac:dyDescent="0.25">
      <c r="H1190" s="73"/>
    </row>
    <row r="1191" spans="8:8" x14ac:dyDescent="0.25">
      <c r="H1191" s="73"/>
    </row>
    <row r="1192" spans="8:8" x14ac:dyDescent="0.25">
      <c r="H1192" s="73"/>
    </row>
    <row r="1193" spans="8:8" x14ac:dyDescent="0.25">
      <c r="H1193" s="73"/>
    </row>
    <row r="1194" spans="8:8" x14ac:dyDescent="0.25">
      <c r="H1194" s="73"/>
    </row>
    <row r="1195" spans="8:8" x14ac:dyDescent="0.25">
      <c r="H1195" s="73"/>
    </row>
    <row r="1196" spans="8:8" x14ac:dyDescent="0.25">
      <c r="H1196" s="73"/>
    </row>
    <row r="1197" spans="8:8" x14ac:dyDescent="0.25">
      <c r="H1197" s="73"/>
    </row>
    <row r="1198" spans="8:8" x14ac:dyDescent="0.25">
      <c r="H1198" s="73"/>
    </row>
    <row r="1199" spans="8:8" x14ac:dyDescent="0.25">
      <c r="H1199" s="73"/>
    </row>
    <row r="1200" spans="8:8" x14ac:dyDescent="0.25">
      <c r="H1200" s="73"/>
    </row>
    <row r="1201" spans="8:8" x14ac:dyDescent="0.25">
      <c r="H1201" s="73"/>
    </row>
    <row r="1202" spans="8:8" x14ac:dyDescent="0.25">
      <c r="H1202" s="73"/>
    </row>
    <row r="1203" spans="8:8" x14ac:dyDescent="0.25">
      <c r="H1203" s="73"/>
    </row>
    <row r="1204" spans="8:8" x14ac:dyDescent="0.25">
      <c r="H1204" s="73"/>
    </row>
    <row r="1205" spans="8:8" x14ac:dyDescent="0.25">
      <c r="H1205" s="73"/>
    </row>
    <row r="1206" spans="8:8" x14ac:dyDescent="0.25">
      <c r="H1206" s="73"/>
    </row>
    <row r="1207" spans="8:8" x14ac:dyDescent="0.25">
      <c r="H1207" s="73"/>
    </row>
    <row r="1208" spans="8:8" x14ac:dyDescent="0.25">
      <c r="H1208" s="73"/>
    </row>
    <row r="1209" spans="8:8" x14ac:dyDescent="0.25">
      <c r="H1209" s="73"/>
    </row>
    <row r="1210" spans="8:8" x14ac:dyDescent="0.25">
      <c r="H1210" s="73"/>
    </row>
    <row r="1211" spans="8:8" x14ac:dyDescent="0.25">
      <c r="H1211" s="73"/>
    </row>
    <row r="1212" spans="8:8" x14ac:dyDescent="0.25">
      <c r="H1212" s="73"/>
    </row>
    <row r="1213" spans="8:8" x14ac:dyDescent="0.25">
      <c r="H1213" s="73"/>
    </row>
    <row r="1214" spans="8:8" x14ac:dyDescent="0.25">
      <c r="H1214" s="73"/>
    </row>
    <row r="1215" spans="8:8" x14ac:dyDescent="0.25">
      <c r="H1215" s="73"/>
    </row>
    <row r="1216" spans="8:8" x14ac:dyDescent="0.25">
      <c r="H1216" s="73"/>
    </row>
    <row r="1217" spans="8:8" x14ac:dyDescent="0.25">
      <c r="H1217" s="73"/>
    </row>
    <row r="1218" spans="8:8" x14ac:dyDescent="0.25">
      <c r="H1218" s="73"/>
    </row>
    <row r="1219" spans="8:8" x14ac:dyDescent="0.25">
      <c r="H1219" s="73"/>
    </row>
    <row r="1220" spans="8:8" x14ac:dyDescent="0.25">
      <c r="H1220" s="73"/>
    </row>
    <row r="1221" spans="8:8" x14ac:dyDescent="0.25">
      <c r="H1221" s="73"/>
    </row>
    <row r="1222" spans="8:8" x14ac:dyDescent="0.25">
      <c r="H1222" s="73"/>
    </row>
    <row r="1223" spans="8:8" x14ac:dyDescent="0.25">
      <c r="H1223" s="73"/>
    </row>
    <row r="1224" spans="8:8" x14ac:dyDescent="0.25">
      <c r="H1224" s="73"/>
    </row>
    <row r="1225" spans="8:8" x14ac:dyDescent="0.25">
      <c r="H1225" s="73"/>
    </row>
    <row r="1226" spans="8:8" x14ac:dyDescent="0.25">
      <c r="H1226" s="73"/>
    </row>
    <row r="1227" spans="8:8" x14ac:dyDescent="0.25">
      <c r="H1227" s="73"/>
    </row>
    <row r="1228" spans="8:8" x14ac:dyDescent="0.25">
      <c r="H1228" s="73"/>
    </row>
    <row r="1229" spans="8:8" x14ac:dyDescent="0.25">
      <c r="H1229" s="73"/>
    </row>
    <row r="1230" spans="8:8" x14ac:dyDescent="0.25">
      <c r="H1230" s="73"/>
    </row>
    <row r="1231" spans="8:8" x14ac:dyDescent="0.25">
      <c r="H1231" s="73"/>
    </row>
    <row r="1232" spans="8:8" x14ac:dyDescent="0.25">
      <c r="H1232" s="73"/>
    </row>
    <row r="1233" spans="8:8" x14ac:dyDescent="0.25">
      <c r="H1233" s="73"/>
    </row>
    <row r="1234" spans="8:8" x14ac:dyDescent="0.25">
      <c r="H1234" s="73"/>
    </row>
    <row r="1235" spans="8:8" x14ac:dyDescent="0.25">
      <c r="H1235" s="73"/>
    </row>
    <row r="1236" spans="8:8" x14ac:dyDescent="0.25">
      <c r="H1236" s="73"/>
    </row>
    <row r="1237" spans="8:8" x14ac:dyDescent="0.25">
      <c r="H1237" s="73"/>
    </row>
    <row r="1238" spans="8:8" x14ac:dyDescent="0.25">
      <c r="H1238" s="73"/>
    </row>
    <row r="1239" spans="8:8" x14ac:dyDescent="0.25">
      <c r="H1239" s="73"/>
    </row>
    <row r="1240" spans="8:8" x14ac:dyDescent="0.25">
      <c r="H1240" s="73"/>
    </row>
    <row r="1241" spans="8:8" x14ac:dyDescent="0.25">
      <c r="H1241" s="73"/>
    </row>
    <row r="1242" spans="8:8" x14ac:dyDescent="0.25">
      <c r="H1242" s="73"/>
    </row>
    <row r="1243" spans="8:8" x14ac:dyDescent="0.25">
      <c r="H1243" s="73"/>
    </row>
    <row r="1244" spans="8:8" x14ac:dyDescent="0.25">
      <c r="H1244" s="73"/>
    </row>
    <row r="1245" spans="8:8" x14ac:dyDescent="0.25">
      <c r="H1245" s="73"/>
    </row>
    <row r="1246" spans="8:8" x14ac:dyDescent="0.25">
      <c r="H1246" s="73"/>
    </row>
    <row r="1247" spans="8:8" x14ac:dyDescent="0.25">
      <c r="H1247" s="73"/>
    </row>
    <row r="1248" spans="8:8" x14ac:dyDescent="0.25">
      <c r="H1248" s="73"/>
    </row>
    <row r="1249" spans="8:8" x14ac:dyDescent="0.25">
      <c r="H1249" s="73"/>
    </row>
    <row r="1250" spans="8:8" x14ac:dyDescent="0.25">
      <c r="H1250" s="73"/>
    </row>
    <row r="1251" spans="8:8" x14ac:dyDescent="0.25">
      <c r="H1251" s="73"/>
    </row>
    <row r="1252" spans="8:8" x14ac:dyDescent="0.25">
      <c r="H1252" s="73"/>
    </row>
    <row r="1253" spans="8:8" x14ac:dyDescent="0.25">
      <c r="H1253" s="73"/>
    </row>
    <row r="1254" spans="8:8" x14ac:dyDescent="0.25">
      <c r="H1254" s="73"/>
    </row>
    <row r="1255" spans="8:8" x14ac:dyDescent="0.25">
      <c r="H1255" s="73"/>
    </row>
    <row r="1256" spans="8:8" x14ac:dyDescent="0.25">
      <c r="H1256" s="73"/>
    </row>
    <row r="1257" spans="8:8" x14ac:dyDescent="0.25">
      <c r="H1257" s="73"/>
    </row>
    <row r="1258" spans="8:8" x14ac:dyDescent="0.25">
      <c r="H1258" s="73"/>
    </row>
    <row r="1259" spans="8:8" x14ac:dyDescent="0.25">
      <c r="H1259" s="73"/>
    </row>
    <row r="1260" spans="8:8" x14ac:dyDescent="0.25">
      <c r="H1260" s="73"/>
    </row>
    <row r="1261" spans="8:8" x14ac:dyDescent="0.25">
      <c r="H1261" s="73"/>
    </row>
    <row r="1262" spans="8:8" x14ac:dyDescent="0.25">
      <c r="H1262" s="73"/>
    </row>
    <row r="1263" spans="8:8" x14ac:dyDescent="0.25">
      <c r="H1263" s="73"/>
    </row>
    <row r="1264" spans="8:8" x14ac:dyDescent="0.25">
      <c r="H1264" s="73"/>
    </row>
    <row r="1265" spans="8:8" x14ac:dyDescent="0.25">
      <c r="H1265" s="73"/>
    </row>
    <row r="1266" spans="8:8" x14ac:dyDescent="0.25">
      <c r="H1266" s="73"/>
    </row>
    <row r="1267" spans="8:8" x14ac:dyDescent="0.25">
      <c r="H1267" s="73"/>
    </row>
    <row r="1268" spans="8:8" x14ac:dyDescent="0.25">
      <c r="H1268" s="73"/>
    </row>
    <row r="1269" spans="8:8" x14ac:dyDescent="0.25">
      <c r="H1269" s="73"/>
    </row>
    <row r="1270" spans="8:8" x14ac:dyDescent="0.25">
      <c r="H1270" s="73"/>
    </row>
    <row r="1271" spans="8:8" x14ac:dyDescent="0.25">
      <c r="H1271" s="73"/>
    </row>
    <row r="1272" spans="8:8" x14ac:dyDescent="0.25">
      <c r="H1272" s="73"/>
    </row>
    <row r="1273" spans="8:8" x14ac:dyDescent="0.25">
      <c r="H1273" s="73"/>
    </row>
    <row r="1274" spans="8:8" x14ac:dyDescent="0.25">
      <c r="H1274" s="73"/>
    </row>
    <row r="1275" spans="8:8" x14ac:dyDescent="0.25">
      <c r="H1275" s="73"/>
    </row>
    <row r="1276" spans="8:8" x14ac:dyDescent="0.25">
      <c r="H1276" s="73"/>
    </row>
    <row r="1277" spans="8:8" x14ac:dyDescent="0.25">
      <c r="H1277" s="73"/>
    </row>
    <row r="1278" spans="8:8" x14ac:dyDescent="0.25">
      <c r="H1278" s="73"/>
    </row>
    <row r="1279" spans="8:8" x14ac:dyDescent="0.25">
      <c r="H1279" s="73"/>
    </row>
    <row r="1280" spans="8:8" x14ac:dyDescent="0.25">
      <c r="H1280" s="73"/>
    </row>
    <row r="1281" spans="8:8" x14ac:dyDescent="0.25">
      <c r="H1281" s="73"/>
    </row>
    <row r="1282" spans="8:8" x14ac:dyDescent="0.25">
      <c r="H1282" s="73"/>
    </row>
    <row r="1283" spans="8:8" x14ac:dyDescent="0.25">
      <c r="H1283" s="73"/>
    </row>
    <row r="1284" spans="8:8" x14ac:dyDescent="0.25">
      <c r="H1284" s="73"/>
    </row>
    <row r="1285" spans="8:8" x14ac:dyDescent="0.25">
      <c r="H1285" s="73"/>
    </row>
    <row r="1286" spans="8:8" x14ac:dyDescent="0.25">
      <c r="H1286" s="73"/>
    </row>
    <row r="1287" spans="8:8" x14ac:dyDescent="0.25">
      <c r="H1287" s="73"/>
    </row>
    <row r="1288" spans="8:8" x14ac:dyDescent="0.25">
      <c r="H1288" s="73"/>
    </row>
    <row r="1289" spans="8:8" x14ac:dyDescent="0.25">
      <c r="H1289" s="73"/>
    </row>
    <row r="1290" spans="8:8" x14ac:dyDescent="0.25">
      <c r="H1290" s="73"/>
    </row>
    <row r="1291" spans="8:8" x14ac:dyDescent="0.25">
      <c r="H1291" s="73"/>
    </row>
    <row r="1292" spans="8:8" x14ac:dyDescent="0.25">
      <c r="H1292" s="73"/>
    </row>
    <row r="1293" spans="8:8" x14ac:dyDescent="0.25">
      <c r="H1293" s="73"/>
    </row>
    <row r="1294" spans="8:8" x14ac:dyDescent="0.25">
      <c r="H1294" s="73"/>
    </row>
    <row r="1295" spans="8:8" x14ac:dyDescent="0.25">
      <c r="H1295" s="73"/>
    </row>
    <row r="1296" spans="8:8" x14ac:dyDescent="0.25">
      <c r="H1296" s="73"/>
    </row>
    <row r="1297" spans="8:8" x14ac:dyDescent="0.25">
      <c r="H1297" s="73"/>
    </row>
    <row r="1298" spans="8:8" x14ac:dyDescent="0.25">
      <c r="H1298" s="73"/>
    </row>
    <row r="1299" spans="8:8" x14ac:dyDescent="0.25">
      <c r="H1299" s="73"/>
    </row>
    <row r="1300" spans="8:8" x14ac:dyDescent="0.25">
      <c r="H1300" s="73"/>
    </row>
    <row r="1301" spans="8:8" x14ac:dyDescent="0.25">
      <c r="H1301" s="73"/>
    </row>
    <row r="1302" spans="8:8" x14ac:dyDescent="0.25">
      <c r="H1302" s="73"/>
    </row>
    <row r="1303" spans="8:8" x14ac:dyDescent="0.25">
      <c r="H1303" s="73"/>
    </row>
    <row r="1304" spans="8:8" x14ac:dyDescent="0.25">
      <c r="H1304" s="73"/>
    </row>
    <row r="1305" spans="8:8" x14ac:dyDescent="0.25">
      <c r="H1305" s="73"/>
    </row>
    <row r="1306" spans="8:8" x14ac:dyDescent="0.25">
      <c r="H1306" s="73"/>
    </row>
    <row r="1307" spans="8:8" x14ac:dyDescent="0.25">
      <c r="H1307" s="73"/>
    </row>
    <row r="1308" spans="8:8" x14ac:dyDescent="0.25">
      <c r="H1308" s="73"/>
    </row>
    <row r="1309" spans="8:8" x14ac:dyDescent="0.25">
      <c r="H1309" s="73"/>
    </row>
    <row r="1310" spans="8:8" x14ac:dyDescent="0.25">
      <c r="H1310" s="73"/>
    </row>
    <row r="1311" spans="8:8" x14ac:dyDescent="0.25">
      <c r="H1311" s="73"/>
    </row>
    <row r="1312" spans="8:8" x14ac:dyDescent="0.25">
      <c r="H1312" s="73"/>
    </row>
    <row r="1313" spans="8:8" x14ac:dyDescent="0.25">
      <c r="H1313" s="73"/>
    </row>
    <row r="1314" spans="8:8" x14ac:dyDescent="0.25">
      <c r="H1314" s="73"/>
    </row>
    <row r="1315" spans="8:8" x14ac:dyDescent="0.25">
      <c r="H1315" s="73"/>
    </row>
    <row r="1316" spans="8:8" x14ac:dyDescent="0.25">
      <c r="H1316" s="73"/>
    </row>
    <row r="1317" spans="8:8" x14ac:dyDescent="0.25">
      <c r="H1317" s="73"/>
    </row>
    <row r="1318" spans="8:8" x14ac:dyDescent="0.25">
      <c r="H1318" s="73"/>
    </row>
    <row r="1319" spans="8:8" x14ac:dyDescent="0.25">
      <c r="H1319" s="73"/>
    </row>
    <row r="1320" spans="8:8" x14ac:dyDescent="0.25">
      <c r="H1320" s="73"/>
    </row>
    <row r="1321" spans="8:8" x14ac:dyDescent="0.25">
      <c r="H1321" s="73"/>
    </row>
    <row r="1322" spans="8:8" x14ac:dyDescent="0.25">
      <c r="H1322" s="73"/>
    </row>
    <row r="1323" spans="8:8" x14ac:dyDescent="0.25">
      <c r="H1323" s="73"/>
    </row>
    <row r="1324" spans="8:8" x14ac:dyDescent="0.25">
      <c r="H1324" s="73"/>
    </row>
    <row r="1325" spans="8:8" x14ac:dyDescent="0.25">
      <c r="H1325" s="73"/>
    </row>
    <row r="1326" spans="8:8" x14ac:dyDescent="0.25">
      <c r="H1326" s="73"/>
    </row>
    <row r="1327" spans="8:8" x14ac:dyDescent="0.25">
      <c r="H1327" s="73"/>
    </row>
    <row r="1328" spans="8:8" x14ac:dyDescent="0.25">
      <c r="H1328" s="73"/>
    </row>
    <row r="1329" spans="8:8" x14ac:dyDescent="0.25">
      <c r="H1329" s="73"/>
    </row>
    <row r="1330" spans="8:8" x14ac:dyDescent="0.25">
      <c r="H1330" s="73"/>
    </row>
    <row r="1331" spans="8:8" x14ac:dyDescent="0.25">
      <c r="H1331" s="73"/>
    </row>
    <row r="1332" spans="8:8" x14ac:dyDescent="0.25">
      <c r="H1332" s="73"/>
    </row>
    <row r="1333" spans="8:8" x14ac:dyDescent="0.25">
      <c r="H1333" s="73"/>
    </row>
    <row r="1334" spans="8:8" x14ac:dyDescent="0.25">
      <c r="H1334" s="73"/>
    </row>
    <row r="1335" spans="8:8" x14ac:dyDescent="0.25">
      <c r="H1335" s="73"/>
    </row>
    <row r="1336" spans="8:8" x14ac:dyDescent="0.25">
      <c r="H1336" s="73"/>
    </row>
    <row r="1337" spans="8:8" x14ac:dyDescent="0.25">
      <c r="H1337" s="73"/>
    </row>
    <row r="1338" spans="8:8" x14ac:dyDescent="0.25">
      <c r="H1338" s="73"/>
    </row>
    <row r="1339" spans="8:8" x14ac:dyDescent="0.25">
      <c r="H1339" s="73"/>
    </row>
    <row r="1340" spans="8:8" x14ac:dyDescent="0.25">
      <c r="H1340" s="73"/>
    </row>
    <row r="1341" spans="8:8" x14ac:dyDescent="0.25">
      <c r="H1341" s="73"/>
    </row>
    <row r="1342" spans="8:8" x14ac:dyDescent="0.25">
      <c r="H1342" s="73"/>
    </row>
    <row r="1343" spans="8:8" x14ac:dyDescent="0.25">
      <c r="H1343" s="73"/>
    </row>
    <row r="1344" spans="8:8" x14ac:dyDescent="0.25">
      <c r="H1344" s="73"/>
    </row>
    <row r="1345" spans="8:8" x14ac:dyDescent="0.25">
      <c r="H1345" s="73"/>
    </row>
    <row r="1346" spans="8:8" x14ac:dyDescent="0.25">
      <c r="H1346" s="73"/>
    </row>
    <row r="1347" spans="8:8" x14ac:dyDescent="0.25">
      <c r="H1347" s="73"/>
    </row>
    <row r="1348" spans="8:8" x14ac:dyDescent="0.25">
      <c r="H1348" s="73"/>
    </row>
    <row r="1349" spans="8:8" x14ac:dyDescent="0.25">
      <c r="H1349" s="73"/>
    </row>
    <row r="1350" spans="8:8" x14ac:dyDescent="0.25">
      <c r="H1350" s="73"/>
    </row>
    <row r="1351" spans="8:8" x14ac:dyDescent="0.25">
      <c r="H1351" s="73"/>
    </row>
    <row r="1352" spans="8:8" x14ac:dyDescent="0.25">
      <c r="H1352" s="73"/>
    </row>
    <row r="1353" spans="8:8" x14ac:dyDescent="0.25">
      <c r="H1353" s="73"/>
    </row>
    <row r="1354" spans="8:8" x14ac:dyDescent="0.25">
      <c r="H1354" s="73"/>
    </row>
    <row r="1355" spans="8:8" x14ac:dyDescent="0.25">
      <c r="H1355" s="73"/>
    </row>
    <row r="1356" spans="8:8" x14ac:dyDescent="0.25">
      <c r="H1356" s="73"/>
    </row>
    <row r="1357" spans="8:8" x14ac:dyDescent="0.25">
      <c r="H1357" s="73"/>
    </row>
    <row r="1358" spans="8:8" x14ac:dyDescent="0.25">
      <c r="H1358" s="73"/>
    </row>
    <row r="1359" spans="8:8" x14ac:dyDescent="0.25">
      <c r="H1359" s="73"/>
    </row>
    <row r="1360" spans="8:8" x14ac:dyDescent="0.25">
      <c r="H1360" s="73"/>
    </row>
    <row r="1361" spans="8:8" x14ac:dyDescent="0.25">
      <c r="H1361" s="73"/>
    </row>
    <row r="1362" spans="8:8" x14ac:dyDescent="0.25">
      <c r="H1362" s="73"/>
    </row>
    <row r="1363" spans="8:8" x14ac:dyDescent="0.25">
      <c r="H1363" s="73"/>
    </row>
    <row r="1364" spans="8:8" x14ac:dyDescent="0.25">
      <c r="H1364" s="73"/>
    </row>
    <row r="1365" spans="8:8" x14ac:dyDescent="0.25">
      <c r="H1365" s="73"/>
    </row>
    <row r="1366" spans="8:8" x14ac:dyDescent="0.25">
      <c r="H1366" s="73"/>
    </row>
    <row r="1367" spans="8:8" x14ac:dyDescent="0.25">
      <c r="H1367" s="73"/>
    </row>
    <row r="1368" spans="8:8" x14ac:dyDescent="0.25">
      <c r="H1368" s="73"/>
    </row>
    <row r="1369" spans="8:8" x14ac:dyDescent="0.25">
      <c r="H1369" s="73"/>
    </row>
    <row r="1370" spans="8:8" x14ac:dyDescent="0.25">
      <c r="H1370" s="73"/>
    </row>
    <row r="1371" spans="8:8" x14ac:dyDescent="0.25">
      <c r="H1371" s="73"/>
    </row>
    <row r="1372" spans="8:8" x14ac:dyDescent="0.25">
      <c r="H1372" s="73"/>
    </row>
    <row r="1373" spans="8:8" x14ac:dyDescent="0.25">
      <c r="H1373" s="73"/>
    </row>
    <row r="1374" spans="8:8" x14ac:dyDescent="0.25">
      <c r="H1374" s="73"/>
    </row>
  </sheetData>
  <sheetProtection algorithmName="SHA-512" hashValue="yhlmIto9Yx98WGXaGQUZEtfDOPqMLyQNlm6XjXIoC0LjsOaRUlZD1VluSQx3kpZJ6sfPBjd2dl3fXC3s4c+m0g==" saltValue="Jpt8QEEjbG0yE3QmCU171g==" spinCount="100000" sheet="1" objects="1" scenarios="1"/>
  <mergeCells count="2">
    <mergeCell ref="F1:R4"/>
    <mergeCell ref="D1:E4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322F3-5893-44BD-AC8D-6F002B713CAE}">
  <sheetPr codeName="Hoja7">
    <pageSetUpPr fitToPage="1"/>
  </sheetPr>
  <dimension ref="A1:X79"/>
  <sheetViews>
    <sheetView showGridLines="0" view="pageBreakPreview" topLeftCell="A19" zoomScale="60" zoomScaleNormal="70" zoomScalePageLayoutView="90" workbookViewId="0">
      <selection activeCell="B7" sqref="B7:D7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x14ac:dyDescent="0.25">
      <c r="A1" s="1"/>
      <c r="B1" s="52" t="s">
        <v>14</v>
      </c>
      <c r="C1" s="50"/>
      <c r="D1" s="50"/>
      <c r="E1" s="50"/>
      <c r="F1" s="50"/>
      <c r="G1" s="79"/>
      <c r="H1" s="50"/>
      <c r="I1" s="50"/>
      <c r="J1" s="50"/>
      <c r="K1" s="50"/>
      <c r="L1" s="50"/>
      <c r="M1" s="50"/>
      <c r="N1" s="50"/>
      <c r="O1" s="50"/>
      <c r="P1" s="52">
        <f>IF($E$8="","",VLOOKUP($E$8,'BD Personal'!$A$6:$R$56,8,FALSE))</f>
        <v>29979</v>
      </c>
      <c r="Q1" s="50"/>
      <c r="R1" s="1"/>
      <c r="S1" s="1"/>
      <c r="T1" s="1"/>
      <c r="U1" s="1"/>
      <c r="V1" s="1"/>
    </row>
    <row r="2" spans="1:24" ht="15.75" customHeight="1" x14ac:dyDescent="0.25">
      <c r="A2" s="1"/>
      <c r="B2" s="288"/>
      <c r="C2" s="288"/>
      <c r="D2" s="288"/>
      <c r="E2" s="289" t="s">
        <v>233</v>
      </c>
      <c r="F2" s="289"/>
      <c r="G2" s="289"/>
      <c r="H2" s="289"/>
      <c r="I2" s="289"/>
      <c r="J2" s="289"/>
      <c r="K2" s="289"/>
      <c r="L2" s="289"/>
      <c r="M2" s="289"/>
      <c r="N2" s="289"/>
      <c r="O2" s="289"/>
      <c r="P2" s="289"/>
      <c r="Q2" s="289"/>
      <c r="R2" s="1"/>
      <c r="S2" s="3"/>
      <c r="T2" s="3"/>
      <c r="U2" s="3"/>
      <c r="V2" s="1"/>
    </row>
    <row r="3" spans="1:24" ht="15.75" customHeight="1" x14ac:dyDescent="0.25">
      <c r="A3" s="1"/>
      <c r="B3" s="288"/>
      <c r="C3" s="288"/>
      <c r="D3" s="288"/>
      <c r="E3" s="289"/>
      <c r="F3" s="289"/>
      <c r="G3" s="289"/>
      <c r="H3" s="289"/>
      <c r="I3" s="289"/>
      <c r="J3" s="289"/>
      <c r="K3" s="289"/>
      <c r="L3" s="289"/>
      <c r="M3" s="289"/>
      <c r="N3" s="289"/>
      <c r="O3" s="289"/>
      <c r="P3" s="289"/>
      <c r="Q3" s="289"/>
      <c r="R3" s="1"/>
      <c r="S3" s="4"/>
      <c r="T3" s="1"/>
      <c r="U3" s="1"/>
      <c r="V3" s="1"/>
    </row>
    <row r="4" spans="1:24" ht="15.75" customHeight="1" x14ac:dyDescent="0.25">
      <c r="A4" s="1"/>
      <c r="B4" s="288"/>
      <c r="C4" s="288"/>
      <c r="D4" s="288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1"/>
      <c r="S4" s="4"/>
      <c r="T4" s="1"/>
      <c r="U4" s="1"/>
      <c r="V4" s="1"/>
    </row>
    <row r="5" spans="1:24" ht="15.75" customHeight="1" x14ac:dyDescent="0.25">
      <c r="A5" s="1"/>
      <c r="B5" s="288"/>
      <c r="C5" s="288"/>
      <c r="D5" s="288"/>
      <c r="E5" s="289"/>
      <c r="F5" s="289"/>
      <c r="G5" s="289"/>
      <c r="H5" s="289"/>
      <c r="I5" s="289"/>
      <c r="J5" s="289"/>
      <c r="K5" s="289"/>
      <c r="L5" s="289"/>
      <c r="M5" s="289"/>
      <c r="N5" s="289"/>
      <c r="O5" s="289"/>
      <c r="P5" s="289"/>
      <c r="Q5" s="289"/>
      <c r="R5" s="1"/>
      <c r="S5" s="4"/>
      <c r="T5" s="1"/>
      <c r="U5" s="1"/>
      <c r="V5" s="1"/>
    </row>
    <row r="6" spans="1:24" ht="4.5" customHeight="1" x14ac:dyDescent="0.2">
      <c r="B6" s="112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S6" s="4"/>
    </row>
    <row r="7" spans="1:24" ht="26.1" customHeight="1" x14ac:dyDescent="0.25">
      <c r="B7" s="295" t="s">
        <v>16</v>
      </c>
      <c r="C7" s="296"/>
      <c r="D7" s="296"/>
      <c r="E7" s="279" t="str">
        <f>IF($E$8="","",VLOOKUP($E$8,'BD Personal'!$A$6:$R$56,3,FALSE))&amp;" "&amp;IF($E$8="","",VLOOKUP($E$8,'BD Personal'!$A$6:$R$56,4,FALSE))</f>
        <v>Mauricio Atencia Atencio</v>
      </c>
      <c r="F7" s="280"/>
      <c r="G7" s="280"/>
      <c r="H7" s="290"/>
      <c r="I7" s="270" t="s">
        <v>17</v>
      </c>
      <c r="J7" s="270"/>
      <c r="K7" s="279" t="str">
        <f>IF($E$8="","",VLOOKUP($E$8,'BD Personal'!$A$6:$R$56,2,FALSE))</f>
        <v>Masculino</v>
      </c>
      <c r="L7" s="280"/>
      <c r="M7" s="280"/>
      <c r="N7" s="280"/>
      <c r="O7" s="111" t="s">
        <v>18</v>
      </c>
      <c r="P7" s="291">
        <f ca="1">IF($E$8="","",TODAY()-VLOOKUP($E$8,'BD Personal'!$A$6:$R$56,8,FALSE))</f>
        <v>14306</v>
      </c>
      <c r="Q7" s="292"/>
      <c r="S7" s="4"/>
    </row>
    <row r="8" spans="1:24" ht="26.1" customHeight="1" x14ac:dyDescent="0.25">
      <c r="B8" s="261" t="s">
        <v>19</v>
      </c>
      <c r="C8" s="262"/>
      <c r="D8" s="262"/>
      <c r="E8" s="283">
        <v>72278279</v>
      </c>
      <c r="F8" s="284"/>
      <c r="G8" s="284"/>
      <c r="H8" s="285"/>
      <c r="I8" s="270" t="s">
        <v>20</v>
      </c>
      <c r="J8" s="270"/>
      <c r="K8" s="273" t="str">
        <f>IF($E$8="","",VLOOKUP($E$8,'BD Personal'!$A$6:$R$56,11,FALSE))</f>
        <v>Coordinador Local</v>
      </c>
      <c r="L8" s="264"/>
      <c r="M8" s="264"/>
      <c r="N8" s="264"/>
      <c r="O8" s="80" t="s">
        <v>21</v>
      </c>
      <c r="P8" s="286">
        <f>IF($E$8="","",VLOOKUP($E$8,'BD Personal'!$A$6:$R$56,10,FALSE))</f>
        <v>44173</v>
      </c>
      <c r="Q8" s="287"/>
      <c r="S8" s="4"/>
      <c r="T8" s="6"/>
      <c r="U8" s="278"/>
      <c r="V8" s="278"/>
      <c r="W8" s="278"/>
      <c r="X8" s="2"/>
    </row>
    <row r="9" spans="1:24" ht="26.1" customHeight="1" x14ac:dyDescent="0.2">
      <c r="B9" s="261" t="s">
        <v>22</v>
      </c>
      <c r="C9" s="262"/>
      <c r="D9" s="262"/>
      <c r="E9" s="273" t="str">
        <f>IF($E$8="","",VLOOKUP($E$8,'BD Personal'!$A$6:$R$56,13,FALSE))</f>
        <v>Legal</v>
      </c>
      <c r="F9" s="264"/>
      <c r="G9" s="264"/>
      <c r="H9" s="281"/>
      <c r="I9" s="270" t="s">
        <v>23</v>
      </c>
      <c r="J9" s="270"/>
      <c r="K9" s="273" t="str">
        <f>IF($E$8="","",VLOOKUP($E$8,'BD Personal'!$A$6:$R$56,14,FALSE))</f>
        <v>14 X 7 12 Horas</v>
      </c>
      <c r="L9" s="264"/>
      <c r="M9" s="264"/>
      <c r="N9" s="264"/>
      <c r="O9" s="81" t="s">
        <v>24</v>
      </c>
      <c r="P9" s="271"/>
      <c r="Q9" s="272"/>
      <c r="S9" s="4"/>
      <c r="T9" s="7"/>
      <c r="U9" s="7"/>
      <c r="V9" s="282"/>
      <c r="W9" s="282"/>
      <c r="X9" s="282"/>
    </row>
    <row r="10" spans="1:24" ht="26.1" customHeight="1" x14ac:dyDescent="0.25">
      <c r="B10" s="261" t="s">
        <v>25</v>
      </c>
      <c r="C10" s="262"/>
      <c r="D10" s="262"/>
      <c r="E10" s="267" t="str">
        <f>IF($E$8="","",VLOOKUP($E$8,'BD Personal'!$A$6:$R$56,15,FALSE))</f>
        <v>Caleb Brett</v>
      </c>
      <c r="F10" s="268"/>
      <c r="G10" s="268"/>
      <c r="H10" s="269"/>
      <c r="I10" s="270" t="s">
        <v>26</v>
      </c>
      <c r="J10" s="270"/>
      <c r="K10" s="273">
        <f>IF($E$8="","",VLOOKUP($E$8,'BD Personal'!$A$6:$R$56,17,FALSE))</f>
        <v>34</v>
      </c>
      <c r="L10" s="264"/>
      <c r="M10" s="264"/>
      <c r="N10" s="264"/>
      <c r="O10" s="80" t="s">
        <v>27</v>
      </c>
      <c r="P10" s="271">
        <f>IF($E$8="","",VLOOKUP($E$8,'BD Personal'!$A$6:$R$56,18,FALSE))</f>
        <v>1</v>
      </c>
      <c r="Q10" s="272"/>
      <c r="S10" s="4"/>
      <c r="T10" s="8"/>
      <c r="U10" s="263"/>
      <c r="V10" s="263"/>
      <c r="W10" s="263"/>
      <c r="X10" s="2"/>
    </row>
    <row r="11" spans="1:24" ht="26.1" customHeight="1" x14ac:dyDescent="0.2">
      <c r="B11" s="275" t="s">
        <v>28</v>
      </c>
      <c r="C11" s="276"/>
      <c r="D11" s="277"/>
      <c r="E11" s="264" t="str">
        <f>IF($E$8="","",VLOOKUP($E$8,'BD Personal'!$A$6:$R$56,16,FALSE))</f>
        <v>EBR</v>
      </c>
      <c r="F11" s="264"/>
      <c r="G11" s="264"/>
      <c r="H11" s="264"/>
      <c r="I11" s="265" t="s">
        <v>29</v>
      </c>
      <c r="J11" s="265"/>
      <c r="K11" s="274" t="str">
        <f>Cronograma!B6&amp;" "&amp;Cronograma!E6</f>
        <v>MARZO 2021</v>
      </c>
      <c r="L11" s="274"/>
      <c r="M11" s="274"/>
      <c r="N11" s="274"/>
      <c r="O11" s="82"/>
      <c r="P11" s="83"/>
      <c r="Q11" s="90"/>
      <c r="S11" s="4"/>
      <c r="T11" s="7"/>
      <c r="U11" s="2"/>
      <c r="V11" s="266"/>
      <c r="W11" s="266"/>
      <c r="X11" s="266"/>
    </row>
    <row r="12" spans="1:24" ht="27.75" customHeight="1" x14ac:dyDescent="0.25">
      <c r="A12" s="1"/>
      <c r="B12" s="293" t="s">
        <v>30</v>
      </c>
      <c r="C12" s="251"/>
      <c r="D12" s="251" t="s">
        <v>31</v>
      </c>
      <c r="E12" s="251"/>
      <c r="F12" s="254" t="s">
        <v>2</v>
      </c>
      <c r="G12" s="254" t="s">
        <v>168</v>
      </c>
      <c r="H12" s="254" t="s">
        <v>3</v>
      </c>
      <c r="I12" s="254" t="s">
        <v>4</v>
      </c>
      <c r="J12" s="254" t="s">
        <v>32</v>
      </c>
      <c r="K12" s="254" t="s">
        <v>33</v>
      </c>
      <c r="L12" s="254" t="s">
        <v>34</v>
      </c>
      <c r="M12" s="254" t="s">
        <v>35</v>
      </c>
      <c r="N12" s="254" t="s">
        <v>36</v>
      </c>
      <c r="O12" s="254" t="s">
        <v>5</v>
      </c>
      <c r="P12" s="254" t="s">
        <v>37</v>
      </c>
      <c r="Q12" s="294"/>
      <c r="R12" s="1"/>
      <c r="S12" s="1"/>
      <c r="T12" s="1"/>
      <c r="U12" s="1"/>
      <c r="V12" s="1"/>
    </row>
    <row r="13" spans="1:24" ht="13.5" customHeight="1" x14ac:dyDescent="0.25">
      <c r="A13" s="1"/>
      <c r="B13" s="239" t="s">
        <v>38</v>
      </c>
      <c r="C13" s="240" t="s">
        <v>39</v>
      </c>
      <c r="D13" s="241" t="s">
        <v>40</v>
      </c>
      <c r="E13" s="241" t="s">
        <v>41</v>
      </c>
      <c r="F13" s="254"/>
      <c r="G13" s="254"/>
      <c r="H13" s="254"/>
      <c r="I13" s="254"/>
      <c r="J13" s="254"/>
      <c r="K13" s="254"/>
      <c r="L13" s="254"/>
      <c r="M13" s="254"/>
      <c r="N13" s="254"/>
      <c r="O13" s="254"/>
      <c r="P13" s="254"/>
      <c r="Q13" s="294"/>
      <c r="R13" s="1"/>
      <c r="S13" s="1"/>
      <c r="T13" s="1"/>
      <c r="U13" s="1"/>
      <c r="V13" s="1"/>
    </row>
    <row r="14" spans="1:24" ht="15.95" customHeight="1" x14ac:dyDescent="0.25">
      <c r="A14" s="1"/>
      <c r="B14" s="92">
        <f>Cronograma!F8</f>
        <v>44256</v>
      </c>
      <c r="C14" s="86" t="str">
        <f t="shared" ref="C14:C44" si="0">TEXT(B14, "dddd")</f>
        <v>lunes</v>
      </c>
      <c r="D14" s="87" t="s">
        <v>385</v>
      </c>
      <c r="E14" s="87"/>
      <c r="F14" s="88"/>
      <c r="G14" s="88"/>
      <c r="H14" s="89"/>
      <c r="I14" s="89"/>
      <c r="J14" s="89"/>
      <c r="K14" s="89"/>
      <c r="L14" s="89"/>
      <c r="M14" s="89"/>
      <c r="N14" s="89"/>
      <c r="O14" s="89"/>
      <c r="P14" s="255"/>
      <c r="Q14" s="256"/>
      <c r="R14" s="1"/>
      <c r="S14" s="1"/>
      <c r="T14" s="1"/>
      <c r="U14" s="1"/>
      <c r="V14" s="1"/>
    </row>
    <row r="15" spans="1:24" ht="15.95" customHeight="1" x14ac:dyDescent="0.25">
      <c r="A15" s="1"/>
      <c r="B15" s="92">
        <f>B14+1</f>
        <v>44257</v>
      </c>
      <c r="C15" s="86" t="str">
        <f t="shared" si="0"/>
        <v>martes</v>
      </c>
      <c r="D15" s="238">
        <v>0.25</v>
      </c>
      <c r="E15" s="238">
        <v>0.75</v>
      </c>
      <c r="F15" s="88">
        <v>1</v>
      </c>
      <c r="G15" s="88"/>
      <c r="H15" s="89"/>
      <c r="I15" s="89"/>
      <c r="J15" s="89"/>
      <c r="K15" s="89"/>
      <c r="L15" s="89"/>
      <c r="M15" s="89"/>
      <c r="N15" s="89"/>
      <c r="O15" s="89"/>
      <c r="P15" s="255"/>
      <c r="Q15" s="256"/>
      <c r="R15" s="1"/>
      <c r="S15" s="1"/>
      <c r="T15" s="1"/>
      <c r="U15" s="1"/>
      <c r="V15" s="1"/>
    </row>
    <row r="16" spans="1:24" ht="15.95" customHeight="1" x14ac:dyDescent="0.25">
      <c r="A16" s="1"/>
      <c r="B16" s="92">
        <f t="shared" ref="B16:B44" si="1">B15+1</f>
        <v>44258</v>
      </c>
      <c r="C16" s="86" t="str">
        <f t="shared" si="0"/>
        <v>miércoles</v>
      </c>
      <c r="D16" s="238">
        <v>0.25</v>
      </c>
      <c r="E16" s="238">
        <v>0.75</v>
      </c>
      <c r="F16" s="88">
        <v>1</v>
      </c>
      <c r="G16" s="88"/>
      <c r="H16" s="89"/>
      <c r="I16" s="89"/>
      <c r="J16" s="89"/>
      <c r="K16" s="89"/>
      <c r="L16" s="89"/>
      <c r="M16" s="89"/>
      <c r="N16" s="89"/>
      <c r="O16" s="89"/>
      <c r="P16" s="255"/>
      <c r="Q16" s="256"/>
      <c r="R16" s="1"/>
      <c r="S16" s="1"/>
      <c r="T16" s="1"/>
      <c r="U16" s="1"/>
      <c r="V16" s="1"/>
    </row>
    <row r="17" spans="1:22" ht="15.95" customHeight="1" x14ac:dyDescent="0.25">
      <c r="A17" s="1"/>
      <c r="B17" s="92">
        <f t="shared" si="1"/>
        <v>44259</v>
      </c>
      <c r="C17" s="86" t="str">
        <f t="shared" si="0"/>
        <v>jueves</v>
      </c>
      <c r="D17" s="238">
        <v>0.25</v>
      </c>
      <c r="E17" s="238">
        <v>0.75</v>
      </c>
      <c r="F17" s="88">
        <v>1</v>
      </c>
      <c r="G17" s="88"/>
      <c r="H17" s="89"/>
      <c r="I17" s="89"/>
      <c r="J17" s="89"/>
      <c r="K17" s="89"/>
      <c r="L17" s="89"/>
      <c r="M17" s="89"/>
      <c r="N17" s="89"/>
      <c r="O17" s="89"/>
      <c r="P17" s="255"/>
      <c r="Q17" s="256"/>
      <c r="R17" s="1"/>
      <c r="S17" s="1"/>
      <c r="T17" s="1"/>
      <c r="U17" s="1"/>
      <c r="V17" s="1"/>
    </row>
    <row r="18" spans="1:22" ht="15.95" customHeight="1" x14ac:dyDescent="0.25">
      <c r="A18" s="1"/>
      <c r="B18" s="92">
        <f t="shared" si="1"/>
        <v>44260</v>
      </c>
      <c r="C18" s="86" t="str">
        <f t="shared" si="0"/>
        <v>viernes</v>
      </c>
      <c r="D18" s="238">
        <v>0.25</v>
      </c>
      <c r="E18" s="238">
        <v>0.75</v>
      </c>
      <c r="F18" s="88">
        <v>1</v>
      </c>
      <c r="G18" s="88"/>
      <c r="H18" s="89"/>
      <c r="I18" s="89"/>
      <c r="J18" s="89"/>
      <c r="K18" s="89"/>
      <c r="L18" s="89"/>
      <c r="M18" s="89"/>
      <c r="N18" s="89"/>
      <c r="O18" s="89"/>
      <c r="P18" s="255"/>
      <c r="Q18" s="256"/>
      <c r="R18" s="1"/>
      <c r="S18" s="1"/>
      <c r="T18" s="1"/>
      <c r="U18" s="1"/>
      <c r="V18" s="1"/>
    </row>
    <row r="19" spans="1:22" ht="15.95" customHeight="1" x14ac:dyDescent="0.25">
      <c r="A19" s="1"/>
      <c r="B19" s="92">
        <f t="shared" si="1"/>
        <v>44261</v>
      </c>
      <c r="C19" s="86" t="str">
        <f t="shared" si="0"/>
        <v>sábado</v>
      </c>
      <c r="D19" s="238">
        <v>0.25</v>
      </c>
      <c r="E19" s="238">
        <v>0.75</v>
      </c>
      <c r="F19" s="88">
        <v>1</v>
      </c>
      <c r="G19" s="88"/>
      <c r="H19" s="89"/>
      <c r="I19" s="89"/>
      <c r="J19" s="89"/>
      <c r="K19" s="89"/>
      <c r="L19" s="89"/>
      <c r="M19" s="89"/>
      <c r="N19" s="89"/>
      <c r="O19" s="89"/>
      <c r="P19" s="255"/>
      <c r="Q19" s="256"/>
      <c r="R19" s="1"/>
      <c r="S19" s="1"/>
      <c r="T19" s="1"/>
      <c r="U19" s="1"/>
      <c r="V19" s="1"/>
    </row>
    <row r="20" spans="1:22" ht="15.95" customHeight="1" x14ac:dyDescent="0.25">
      <c r="A20" s="1"/>
      <c r="B20" s="92">
        <f t="shared" si="1"/>
        <v>44262</v>
      </c>
      <c r="C20" s="86" t="str">
        <f t="shared" si="0"/>
        <v>domingo</v>
      </c>
      <c r="D20" s="238">
        <v>0.25</v>
      </c>
      <c r="E20" s="238">
        <v>0.75</v>
      </c>
      <c r="F20" s="88">
        <v>1</v>
      </c>
      <c r="G20" s="88"/>
      <c r="H20" s="89"/>
      <c r="I20" s="89"/>
      <c r="J20" s="89"/>
      <c r="K20" s="89"/>
      <c r="L20" s="89"/>
      <c r="M20" s="89"/>
      <c r="N20" s="89"/>
      <c r="O20" s="89"/>
      <c r="P20" s="255"/>
      <c r="Q20" s="256"/>
      <c r="R20" s="1"/>
      <c r="S20" s="1"/>
      <c r="T20" s="1"/>
      <c r="U20" s="1"/>
      <c r="V20" s="1"/>
    </row>
    <row r="21" spans="1:22" ht="15.95" customHeight="1" x14ac:dyDescent="0.25">
      <c r="A21" s="1"/>
      <c r="B21" s="92">
        <f t="shared" si="1"/>
        <v>44263</v>
      </c>
      <c r="C21" s="86" t="str">
        <f t="shared" si="0"/>
        <v>lunes</v>
      </c>
      <c r="D21" s="238">
        <v>0.25</v>
      </c>
      <c r="E21" s="238">
        <v>0.75</v>
      </c>
      <c r="F21" s="88">
        <v>1</v>
      </c>
      <c r="G21" s="88"/>
      <c r="H21" s="89"/>
      <c r="I21" s="89"/>
      <c r="J21" s="89"/>
      <c r="K21" s="89"/>
      <c r="L21" s="89"/>
      <c r="M21" s="89"/>
      <c r="N21" s="89"/>
      <c r="O21" s="89"/>
      <c r="P21" s="255"/>
      <c r="Q21" s="256"/>
      <c r="R21" s="1"/>
      <c r="S21" s="1"/>
      <c r="T21" s="1"/>
      <c r="U21" s="1"/>
      <c r="V21" s="1"/>
    </row>
    <row r="22" spans="1:22" ht="15.95" customHeight="1" x14ac:dyDescent="0.25">
      <c r="A22" s="1"/>
      <c r="B22" s="92">
        <f t="shared" si="1"/>
        <v>44264</v>
      </c>
      <c r="C22" s="86" t="str">
        <f t="shared" si="0"/>
        <v>martes</v>
      </c>
      <c r="D22" s="238">
        <v>0.25</v>
      </c>
      <c r="E22" s="238">
        <v>0.75</v>
      </c>
      <c r="F22" s="88">
        <v>1</v>
      </c>
      <c r="G22" s="88"/>
      <c r="H22" s="89"/>
      <c r="I22" s="89"/>
      <c r="J22" s="89"/>
      <c r="K22" s="89"/>
      <c r="L22" s="89"/>
      <c r="M22" s="89"/>
      <c r="N22" s="89"/>
      <c r="O22" s="89"/>
      <c r="P22" s="255"/>
      <c r="Q22" s="256"/>
      <c r="R22" s="1"/>
      <c r="S22" s="1"/>
      <c r="T22" s="1"/>
      <c r="U22" s="1"/>
      <c r="V22" s="1"/>
    </row>
    <row r="23" spans="1:22" ht="15.95" customHeight="1" x14ac:dyDescent="0.25">
      <c r="A23" s="1"/>
      <c r="B23" s="92">
        <f t="shared" si="1"/>
        <v>44265</v>
      </c>
      <c r="C23" s="86" t="str">
        <f t="shared" si="0"/>
        <v>miércoles</v>
      </c>
      <c r="D23" s="238">
        <v>0.25</v>
      </c>
      <c r="E23" s="238">
        <v>0.75</v>
      </c>
      <c r="F23" s="88">
        <v>1</v>
      </c>
      <c r="G23" s="88"/>
      <c r="H23" s="89"/>
      <c r="I23" s="89"/>
      <c r="J23" s="89"/>
      <c r="K23" s="89"/>
      <c r="L23" s="89"/>
      <c r="M23" s="89"/>
      <c r="N23" s="89"/>
      <c r="O23" s="89"/>
      <c r="P23" s="255"/>
      <c r="Q23" s="256"/>
      <c r="R23" s="1"/>
      <c r="S23" s="1"/>
      <c r="T23" s="1"/>
      <c r="U23" s="1"/>
      <c r="V23" s="1"/>
    </row>
    <row r="24" spans="1:22" ht="15.95" customHeight="1" x14ac:dyDescent="0.25">
      <c r="A24" s="1"/>
      <c r="B24" s="92">
        <f t="shared" si="1"/>
        <v>44266</v>
      </c>
      <c r="C24" s="86" t="str">
        <f t="shared" si="0"/>
        <v>jueves</v>
      </c>
      <c r="D24" s="238">
        <v>0.75</v>
      </c>
      <c r="E24" s="238">
        <v>0.25</v>
      </c>
      <c r="F24" s="88">
        <v>1</v>
      </c>
      <c r="G24" s="88"/>
      <c r="H24" s="89"/>
      <c r="I24" s="89"/>
      <c r="J24" s="89"/>
      <c r="K24" s="89"/>
      <c r="L24" s="89"/>
      <c r="M24" s="89"/>
      <c r="N24" s="89"/>
      <c r="O24" s="89"/>
      <c r="P24" s="255"/>
      <c r="Q24" s="256"/>
      <c r="R24" s="1"/>
      <c r="S24" s="1"/>
      <c r="T24" s="1"/>
      <c r="U24" s="1"/>
      <c r="V24" s="1"/>
    </row>
    <row r="25" spans="1:22" ht="15.95" customHeight="1" x14ac:dyDescent="0.25">
      <c r="A25" s="1"/>
      <c r="B25" s="92">
        <f t="shared" si="1"/>
        <v>44267</v>
      </c>
      <c r="C25" s="86" t="str">
        <f t="shared" si="0"/>
        <v>viernes</v>
      </c>
      <c r="D25" s="238">
        <v>0.75</v>
      </c>
      <c r="E25" s="238">
        <v>0.25</v>
      </c>
      <c r="F25" s="88">
        <v>1</v>
      </c>
      <c r="G25" s="88"/>
      <c r="H25" s="89"/>
      <c r="I25" s="89"/>
      <c r="J25" s="89"/>
      <c r="K25" s="89"/>
      <c r="L25" s="89"/>
      <c r="M25" s="89"/>
      <c r="N25" s="89"/>
      <c r="O25" s="89"/>
      <c r="P25" s="255"/>
      <c r="Q25" s="256"/>
      <c r="R25" s="1"/>
      <c r="S25" s="1"/>
      <c r="T25" s="1"/>
      <c r="U25" s="1"/>
      <c r="V25" s="1"/>
    </row>
    <row r="26" spans="1:22" ht="15.95" customHeight="1" x14ac:dyDescent="0.25">
      <c r="A26" s="1"/>
      <c r="B26" s="92">
        <f t="shared" si="1"/>
        <v>44268</v>
      </c>
      <c r="C26" s="86" t="str">
        <f t="shared" si="0"/>
        <v>sábado</v>
      </c>
      <c r="D26" s="238">
        <v>0.75</v>
      </c>
      <c r="E26" s="238">
        <v>0.25</v>
      </c>
      <c r="F26" s="88">
        <v>1</v>
      </c>
      <c r="G26" s="88"/>
      <c r="H26" s="89"/>
      <c r="I26" s="89"/>
      <c r="J26" s="89"/>
      <c r="K26" s="89"/>
      <c r="L26" s="89"/>
      <c r="M26" s="89"/>
      <c r="N26" s="89"/>
      <c r="O26" s="89"/>
      <c r="P26" s="255"/>
      <c r="Q26" s="256"/>
      <c r="R26" s="1"/>
      <c r="S26" s="1"/>
      <c r="T26" s="1"/>
      <c r="U26" s="1"/>
      <c r="V26" s="1"/>
    </row>
    <row r="27" spans="1:22" ht="15.95" customHeight="1" x14ac:dyDescent="0.25">
      <c r="A27" s="1"/>
      <c r="B27" s="92">
        <f t="shared" si="1"/>
        <v>44269</v>
      </c>
      <c r="C27" s="86" t="str">
        <f t="shared" si="0"/>
        <v>domingo</v>
      </c>
      <c r="D27" s="238">
        <v>0.75</v>
      </c>
      <c r="E27" s="238">
        <v>0.25</v>
      </c>
      <c r="F27" s="88">
        <v>1</v>
      </c>
      <c r="G27" s="88"/>
      <c r="H27" s="89"/>
      <c r="I27" s="89"/>
      <c r="J27" s="89"/>
      <c r="K27" s="89"/>
      <c r="L27" s="89"/>
      <c r="M27" s="89"/>
      <c r="N27" s="89"/>
      <c r="O27" s="89"/>
      <c r="P27" s="255"/>
      <c r="Q27" s="256"/>
      <c r="R27" s="1"/>
      <c r="S27" s="1"/>
      <c r="T27" s="1"/>
      <c r="U27" s="1"/>
      <c r="V27" s="1"/>
    </row>
    <row r="28" spans="1:22" ht="15.95" customHeight="1" x14ac:dyDescent="0.25">
      <c r="A28" s="1"/>
      <c r="B28" s="92">
        <f t="shared" si="1"/>
        <v>44270</v>
      </c>
      <c r="C28" s="86" t="str">
        <f t="shared" si="0"/>
        <v>lunes</v>
      </c>
      <c r="D28" s="238">
        <v>0.75</v>
      </c>
      <c r="E28" s="238">
        <v>0.25</v>
      </c>
      <c r="F28" s="88">
        <v>1</v>
      </c>
      <c r="G28" s="88"/>
      <c r="H28" s="89"/>
      <c r="I28" s="89"/>
      <c r="J28" s="89"/>
      <c r="K28" s="89"/>
      <c r="L28" s="89"/>
      <c r="M28" s="89"/>
      <c r="N28" s="89"/>
      <c r="O28" s="89"/>
      <c r="P28" s="255"/>
      <c r="Q28" s="256"/>
      <c r="R28" s="1"/>
      <c r="S28" s="1"/>
      <c r="T28" s="1"/>
      <c r="U28" s="1"/>
      <c r="V28" s="1"/>
    </row>
    <row r="29" spans="1:22" ht="15.95" customHeight="1" x14ac:dyDescent="0.25">
      <c r="A29" s="1"/>
      <c r="B29" s="92">
        <f t="shared" si="1"/>
        <v>44271</v>
      </c>
      <c r="C29" s="86" t="str">
        <f t="shared" si="0"/>
        <v>martes</v>
      </c>
      <c r="D29" s="238">
        <v>0.75</v>
      </c>
      <c r="E29" s="238">
        <v>0.25</v>
      </c>
      <c r="F29" s="88">
        <v>1</v>
      </c>
      <c r="G29" s="88"/>
      <c r="H29" s="89"/>
      <c r="I29" s="89"/>
      <c r="J29" s="89"/>
      <c r="K29" s="89"/>
      <c r="L29" s="89"/>
      <c r="M29" s="89"/>
      <c r="N29" s="89"/>
      <c r="O29" s="89"/>
      <c r="P29" s="255"/>
      <c r="Q29" s="256"/>
      <c r="R29" s="1"/>
      <c r="S29" s="1"/>
      <c r="T29" s="1"/>
      <c r="U29" s="1"/>
      <c r="V29" s="1"/>
    </row>
    <row r="30" spans="1:22" ht="15.95" customHeight="1" x14ac:dyDescent="0.25">
      <c r="A30" s="1"/>
      <c r="B30" s="92">
        <f t="shared" si="1"/>
        <v>44272</v>
      </c>
      <c r="C30" s="86" t="str">
        <f t="shared" si="0"/>
        <v>miércoles</v>
      </c>
      <c r="D30" s="238">
        <v>0.75</v>
      </c>
      <c r="E30" s="238">
        <v>0.25</v>
      </c>
      <c r="F30" s="88">
        <v>1</v>
      </c>
      <c r="G30" s="88"/>
      <c r="H30" s="89"/>
      <c r="I30" s="89"/>
      <c r="J30" s="89"/>
      <c r="K30" s="89"/>
      <c r="L30" s="89"/>
      <c r="M30" s="89"/>
      <c r="N30" s="89"/>
      <c r="O30" s="89"/>
      <c r="P30" s="255"/>
      <c r="Q30" s="256"/>
      <c r="R30" s="1"/>
      <c r="S30" s="1"/>
      <c r="T30" s="1"/>
      <c r="U30" s="1"/>
      <c r="V30" s="1"/>
    </row>
    <row r="31" spans="1:22" ht="15.95" customHeight="1" x14ac:dyDescent="0.25">
      <c r="A31" s="1"/>
      <c r="B31" s="92">
        <f t="shared" si="1"/>
        <v>44273</v>
      </c>
      <c r="C31" s="86" t="str">
        <f t="shared" si="0"/>
        <v>jueves</v>
      </c>
      <c r="D31" s="238">
        <v>0.25</v>
      </c>
      <c r="E31" s="238">
        <v>0.75</v>
      </c>
      <c r="F31" s="88">
        <v>1</v>
      </c>
      <c r="G31" s="88"/>
      <c r="H31" s="89"/>
      <c r="I31" s="89"/>
      <c r="J31" s="89"/>
      <c r="K31" s="89"/>
      <c r="L31" s="89"/>
      <c r="M31" s="89"/>
      <c r="N31" s="89"/>
      <c r="O31" s="89"/>
      <c r="P31" s="255"/>
      <c r="Q31" s="256"/>
      <c r="R31" s="1"/>
      <c r="S31" s="1"/>
      <c r="T31" s="1"/>
      <c r="U31" s="1"/>
      <c r="V31" s="1"/>
    </row>
    <row r="32" spans="1:22" ht="15.95" customHeight="1" x14ac:dyDescent="0.25">
      <c r="A32" s="1"/>
      <c r="B32" s="92">
        <f t="shared" si="1"/>
        <v>44274</v>
      </c>
      <c r="C32" s="86" t="str">
        <f t="shared" si="0"/>
        <v>viernes</v>
      </c>
      <c r="D32" s="238">
        <v>0.25</v>
      </c>
      <c r="E32" s="238">
        <v>0.75</v>
      </c>
      <c r="F32" s="88">
        <v>1</v>
      </c>
      <c r="G32" s="88"/>
      <c r="H32" s="89"/>
      <c r="I32" s="89"/>
      <c r="J32" s="89"/>
      <c r="K32" s="89"/>
      <c r="L32" s="89"/>
      <c r="M32" s="89"/>
      <c r="N32" s="89"/>
      <c r="O32" s="89"/>
      <c r="P32" s="255"/>
      <c r="Q32" s="256"/>
      <c r="R32" s="1"/>
      <c r="S32" s="1"/>
      <c r="T32" s="1"/>
      <c r="U32" s="1"/>
      <c r="V32" s="1"/>
    </row>
    <row r="33" spans="1:22" ht="15.95" customHeight="1" x14ac:dyDescent="0.25">
      <c r="A33" s="1"/>
      <c r="B33" s="92">
        <f t="shared" si="1"/>
        <v>44275</v>
      </c>
      <c r="C33" s="86" t="str">
        <f t="shared" si="0"/>
        <v>sábado</v>
      </c>
      <c r="D33" s="238">
        <v>0.25</v>
      </c>
      <c r="E33" s="238">
        <v>0.75</v>
      </c>
      <c r="F33" s="88">
        <v>1</v>
      </c>
      <c r="G33" s="88"/>
      <c r="H33" s="89"/>
      <c r="I33" s="89"/>
      <c r="J33" s="89"/>
      <c r="K33" s="89"/>
      <c r="L33" s="89"/>
      <c r="M33" s="89"/>
      <c r="N33" s="89"/>
      <c r="O33" s="89"/>
      <c r="P33" s="255"/>
      <c r="Q33" s="256"/>
      <c r="R33" s="1"/>
      <c r="S33" s="1"/>
      <c r="T33" s="1"/>
      <c r="U33" s="1"/>
      <c r="V33" s="1"/>
    </row>
    <row r="34" spans="1:22" ht="15.95" customHeight="1" x14ac:dyDescent="0.25">
      <c r="A34" s="1"/>
      <c r="B34" s="92">
        <f t="shared" si="1"/>
        <v>44276</v>
      </c>
      <c r="C34" s="86" t="str">
        <f t="shared" si="0"/>
        <v>domingo</v>
      </c>
      <c r="D34" s="238">
        <v>0.25</v>
      </c>
      <c r="E34" s="238">
        <v>0.75</v>
      </c>
      <c r="F34" s="88">
        <v>1</v>
      </c>
      <c r="G34" s="88"/>
      <c r="H34" s="89"/>
      <c r="I34" s="89"/>
      <c r="J34" s="89"/>
      <c r="K34" s="89"/>
      <c r="L34" s="89"/>
      <c r="M34" s="89"/>
      <c r="N34" s="89"/>
      <c r="O34" s="89"/>
      <c r="P34" s="255"/>
      <c r="Q34" s="256"/>
      <c r="R34" s="1"/>
      <c r="S34" s="1"/>
      <c r="T34" s="1"/>
      <c r="U34" s="1"/>
      <c r="V34" s="1"/>
    </row>
    <row r="35" spans="1:22" ht="15.95" customHeight="1" x14ac:dyDescent="0.25">
      <c r="A35" s="1"/>
      <c r="B35" s="92">
        <f t="shared" si="1"/>
        <v>44277</v>
      </c>
      <c r="C35" s="86" t="str">
        <f t="shared" si="0"/>
        <v>lunes</v>
      </c>
      <c r="D35" s="238">
        <v>0.25</v>
      </c>
      <c r="E35" s="238">
        <v>0.75</v>
      </c>
      <c r="F35" s="88">
        <v>1</v>
      </c>
      <c r="G35" s="88"/>
      <c r="H35" s="89"/>
      <c r="I35" s="89"/>
      <c r="J35" s="89"/>
      <c r="K35" s="89"/>
      <c r="L35" s="89"/>
      <c r="M35" s="89"/>
      <c r="N35" s="89"/>
      <c r="O35" s="89"/>
      <c r="P35" s="255"/>
      <c r="Q35" s="256"/>
      <c r="R35" s="1"/>
      <c r="S35" s="1"/>
      <c r="T35" s="1"/>
      <c r="U35" s="1"/>
      <c r="V35" s="1"/>
    </row>
    <row r="36" spans="1:22" ht="15.95" customHeight="1" x14ac:dyDescent="0.25">
      <c r="A36" s="1"/>
      <c r="B36" s="92">
        <f t="shared" si="1"/>
        <v>44278</v>
      </c>
      <c r="C36" s="86" t="str">
        <f t="shared" si="0"/>
        <v>martes</v>
      </c>
      <c r="D36" s="238">
        <v>0.25</v>
      </c>
      <c r="E36" s="238">
        <v>0.75</v>
      </c>
      <c r="F36" s="88">
        <v>1</v>
      </c>
      <c r="G36" s="88"/>
      <c r="H36" s="89"/>
      <c r="I36" s="89"/>
      <c r="J36" s="89"/>
      <c r="K36" s="89"/>
      <c r="L36" s="89"/>
      <c r="M36" s="89"/>
      <c r="N36" s="89"/>
      <c r="O36" s="89"/>
      <c r="P36" s="255"/>
      <c r="Q36" s="256"/>
      <c r="R36" s="1"/>
      <c r="S36" s="1"/>
      <c r="T36" s="1"/>
      <c r="U36" s="1"/>
      <c r="V36" s="1"/>
    </row>
    <row r="37" spans="1:22" ht="15.95" customHeight="1" x14ac:dyDescent="0.25">
      <c r="A37" s="1"/>
      <c r="B37" s="92">
        <f t="shared" si="1"/>
        <v>44279</v>
      </c>
      <c r="C37" s="86" t="str">
        <f t="shared" si="0"/>
        <v>miércoles</v>
      </c>
      <c r="D37" s="87" t="s">
        <v>385</v>
      </c>
      <c r="E37" s="87"/>
      <c r="F37" s="88"/>
      <c r="G37" s="88"/>
      <c r="H37" s="89"/>
      <c r="I37" s="89"/>
      <c r="J37" s="89"/>
      <c r="K37" s="89"/>
      <c r="L37" s="89"/>
      <c r="M37" s="89"/>
      <c r="N37" s="89"/>
      <c r="O37" s="89"/>
      <c r="P37" s="255"/>
      <c r="Q37" s="256"/>
      <c r="R37" s="1"/>
      <c r="S37" s="1"/>
      <c r="T37" s="1"/>
      <c r="U37" s="1"/>
      <c r="V37" s="1"/>
    </row>
    <row r="38" spans="1:22" ht="15.95" customHeight="1" x14ac:dyDescent="0.25">
      <c r="A38" s="1"/>
      <c r="B38" s="92">
        <f t="shared" si="1"/>
        <v>44280</v>
      </c>
      <c r="C38" s="86" t="str">
        <f t="shared" si="0"/>
        <v>jueves</v>
      </c>
      <c r="D38" s="87" t="s">
        <v>385</v>
      </c>
      <c r="E38" s="87"/>
      <c r="F38" s="88"/>
      <c r="G38" s="88"/>
      <c r="H38" s="89"/>
      <c r="I38" s="89"/>
      <c r="J38" s="89"/>
      <c r="K38" s="89"/>
      <c r="L38" s="89"/>
      <c r="M38" s="89"/>
      <c r="N38" s="89"/>
      <c r="O38" s="89"/>
      <c r="P38" s="255"/>
      <c r="Q38" s="256"/>
      <c r="R38" s="1"/>
      <c r="S38" s="1"/>
      <c r="T38" s="1"/>
      <c r="U38" s="1"/>
      <c r="V38" s="1"/>
    </row>
    <row r="39" spans="1:22" ht="15.95" customHeight="1" x14ac:dyDescent="0.25">
      <c r="A39" s="1"/>
      <c r="B39" s="92">
        <f t="shared" si="1"/>
        <v>44281</v>
      </c>
      <c r="C39" s="86" t="str">
        <f t="shared" si="0"/>
        <v>viernes</v>
      </c>
      <c r="D39" s="87" t="s">
        <v>385</v>
      </c>
      <c r="E39" s="87"/>
      <c r="F39" s="88"/>
      <c r="G39" s="88"/>
      <c r="H39" s="89"/>
      <c r="I39" s="89"/>
      <c r="J39" s="89"/>
      <c r="K39" s="89"/>
      <c r="L39" s="89"/>
      <c r="M39" s="89"/>
      <c r="N39" s="89"/>
      <c r="O39" s="89"/>
      <c r="P39" s="255"/>
      <c r="Q39" s="256"/>
      <c r="R39" s="1"/>
      <c r="S39" s="1"/>
      <c r="T39" s="1"/>
      <c r="U39" s="1"/>
      <c r="V39" s="1"/>
    </row>
    <row r="40" spans="1:22" ht="15.95" customHeight="1" x14ac:dyDescent="0.25">
      <c r="A40" s="1"/>
      <c r="B40" s="92">
        <f t="shared" si="1"/>
        <v>44282</v>
      </c>
      <c r="C40" s="86" t="str">
        <f t="shared" si="0"/>
        <v>sábado</v>
      </c>
      <c r="D40" s="87" t="s">
        <v>385</v>
      </c>
      <c r="E40" s="87"/>
      <c r="F40" s="88"/>
      <c r="G40" s="88"/>
      <c r="H40" s="89"/>
      <c r="I40" s="89"/>
      <c r="J40" s="89"/>
      <c r="K40" s="89"/>
      <c r="L40" s="89"/>
      <c r="M40" s="89"/>
      <c r="N40" s="89"/>
      <c r="O40" s="89"/>
      <c r="P40" s="255"/>
      <c r="Q40" s="256"/>
      <c r="R40" s="1"/>
      <c r="S40" s="1"/>
      <c r="T40" s="1"/>
      <c r="U40" s="1"/>
      <c r="V40" s="1"/>
    </row>
    <row r="41" spans="1:22" ht="15.95" customHeight="1" x14ac:dyDescent="0.25">
      <c r="A41" s="1"/>
      <c r="B41" s="92">
        <f t="shared" si="1"/>
        <v>44283</v>
      </c>
      <c r="C41" s="86" t="str">
        <f t="shared" si="0"/>
        <v>domingo</v>
      </c>
      <c r="D41" s="87" t="s">
        <v>385</v>
      </c>
      <c r="E41" s="87"/>
      <c r="F41" s="88"/>
      <c r="G41" s="88"/>
      <c r="H41" s="89"/>
      <c r="I41" s="89"/>
      <c r="J41" s="89"/>
      <c r="K41" s="89"/>
      <c r="L41" s="89"/>
      <c r="M41" s="89"/>
      <c r="N41" s="89"/>
      <c r="O41" s="89"/>
      <c r="P41" s="255"/>
      <c r="Q41" s="256"/>
      <c r="R41" s="1"/>
      <c r="S41" s="1"/>
      <c r="T41" s="1"/>
      <c r="U41" s="1"/>
      <c r="V41" s="1"/>
    </row>
    <row r="42" spans="1:22" ht="15.95" customHeight="1" x14ac:dyDescent="0.25">
      <c r="A42" s="1"/>
      <c r="B42" s="92">
        <f t="shared" si="1"/>
        <v>44284</v>
      </c>
      <c r="C42" s="86" t="str">
        <f t="shared" si="0"/>
        <v>lunes</v>
      </c>
      <c r="D42" s="87" t="s">
        <v>385</v>
      </c>
      <c r="E42" s="87"/>
      <c r="F42" s="88"/>
      <c r="G42" s="88"/>
      <c r="H42" s="89"/>
      <c r="I42" s="89"/>
      <c r="J42" s="89"/>
      <c r="K42" s="89"/>
      <c r="L42" s="89"/>
      <c r="M42" s="89"/>
      <c r="N42" s="89"/>
      <c r="O42" s="89"/>
      <c r="P42" s="255"/>
      <c r="Q42" s="256"/>
      <c r="R42" s="1"/>
      <c r="S42" s="1"/>
      <c r="T42" s="1"/>
      <c r="U42" s="1"/>
      <c r="V42" s="1"/>
    </row>
    <row r="43" spans="1:22" ht="15.95" customHeight="1" x14ac:dyDescent="0.25">
      <c r="A43" s="1"/>
      <c r="B43" s="92">
        <f t="shared" si="1"/>
        <v>44285</v>
      </c>
      <c r="C43" s="86" t="str">
        <f t="shared" si="0"/>
        <v>martes</v>
      </c>
      <c r="D43" s="87" t="s">
        <v>385</v>
      </c>
      <c r="E43" s="87"/>
      <c r="F43" s="88"/>
      <c r="G43" s="88"/>
      <c r="H43" s="89"/>
      <c r="I43" s="89"/>
      <c r="J43" s="89"/>
      <c r="K43" s="89"/>
      <c r="L43" s="89"/>
      <c r="M43" s="89"/>
      <c r="N43" s="89"/>
      <c r="O43" s="89"/>
      <c r="P43" s="255"/>
      <c r="Q43" s="256"/>
      <c r="R43" s="1"/>
      <c r="S43" s="1"/>
      <c r="T43" s="1"/>
      <c r="U43" s="1"/>
      <c r="V43" s="1"/>
    </row>
    <row r="44" spans="1:22" ht="15.95" customHeight="1" x14ac:dyDescent="0.25">
      <c r="A44" s="1"/>
      <c r="B44" s="93">
        <f t="shared" si="1"/>
        <v>44286</v>
      </c>
      <c r="C44" s="94" t="str">
        <f t="shared" si="0"/>
        <v>miércoles</v>
      </c>
      <c r="D44" s="95" t="s">
        <v>385</v>
      </c>
      <c r="E44" s="95"/>
      <c r="F44" s="96"/>
      <c r="G44" s="96"/>
      <c r="H44" s="97"/>
      <c r="I44" s="97"/>
      <c r="J44" s="97"/>
      <c r="K44" s="97"/>
      <c r="L44" s="97"/>
      <c r="M44" s="97"/>
      <c r="N44" s="97"/>
      <c r="O44" s="97"/>
      <c r="P44" s="257"/>
      <c r="Q44" s="258"/>
      <c r="R44" s="1"/>
      <c r="S44" s="1"/>
      <c r="T44" s="1"/>
      <c r="U44" s="1"/>
      <c r="V44" s="1"/>
    </row>
    <row r="45" spans="1:22" s="9" customFormat="1" ht="27.75" customHeight="1" x14ac:dyDescent="0.25">
      <c r="B45" s="259" t="s">
        <v>42</v>
      </c>
      <c r="C45" s="259"/>
      <c r="D45" s="259"/>
      <c r="E45" s="259"/>
      <c r="F45" s="259"/>
      <c r="G45" s="259"/>
      <c r="H45" s="98">
        <f>SUM(H14:H44)</f>
        <v>0</v>
      </c>
      <c r="I45" s="98">
        <f t="shared" ref="I45:O45" si="2">SUM(I14:I44)</f>
        <v>0</v>
      </c>
      <c r="J45" s="98">
        <f t="shared" si="2"/>
        <v>0</v>
      </c>
      <c r="K45" s="98">
        <f t="shared" si="2"/>
        <v>0</v>
      </c>
      <c r="L45" s="98">
        <f>SUM(L14:L44)</f>
        <v>0</v>
      </c>
      <c r="M45" s="98">
        <f t="shared" si="2"/>
        <v>0</v>
      </c>
      <c r="N45" s="98">
        <f t="shared" si="2"/>
        <v>0</v>
      </c>
      <c r="O45" s="98">
        <f t="shared" si="2"/>
        <v>0</v>
      </c>
      <c r="P45" s="99"/>
      <c r="Q45" s="99"/>
    </row>
    <row r="46" spans="1:22" ht="6.75" customHeight="1" x14ac:dyDescent="0.25"/>
    <row r="47" spans="1:22" ht="29.25" customHeight="1" x14ac:dyDescent="0.25">
      <c r="B47" s="260" t="s">
        <v>43</v>
      </c>
      <c r="C47" s="260"/>
      <c r="D47" s="260"/>
      <c r="E47" s="260"/>
      <c r="F47" s="260"/>
      <c r="G47" s="260"/>
      <c r="H47" s="260"/>
      <c r="I47" s="260"/>
      <c r="J47" s="260"/>
      <c r="K47" s="260"/>
      <c r="L47" s="260"/>
      <c r="M47" s="260"/>
      <c r="N47" s="260"/>
      <c r="O47" s="260"/>
      <c r="P47" s="260"/>
      <c r="Q47" s="260"/>
    </row>
    <row r="48" spans="1:22" ht="25.5" customHeight="1" x14ac:dyDescent="0.25">
      <c r="A48" s="1"/>
      <c r="B48" s="251" t="s">
        <v>30</v>
      </c>
      <c r="C48" s="251"/>
      <c r="D48" s="251" t="s">
        <v>31</v>
      </c>
      <c r="E48" s="251"/>
      <c r="F48" s="254" t="s">
        <v>2</v>
      </c>
      <c r="G48" s="254" t="s">
        <v>168</v>
      </c>
      <c r="H48" s="254" t="s">
        <v>3</v>
      </c>
      <c r="I48" s="254" t="s">
        <v>4</v>
      </c>
      <c r="J48" s="254" t="s">
        <v>32</v>
      </c>
      <c r="K48" s="254" t="s">
        <v>33</v>
      </c>
      <c r="L48" s="254" t="s">
        <v>34</v>
      </c>
      <c r="M48" s="254" t="s">
        <v>35</v>
      </c>
      <c r="N48" s="254" t="s">
        <v>36</v>
      </c>
      <c r="O48" s="254" t="s">
        <v>5</v>
      </c>
      <c r="P48" s="254" t="s">
        <v>37</v>
      </c>
      <c r="Q48" s="254"/>
      <c r="R48" s="1"/>
      <c r="S48" s="1"/>
      <c r="T48" s="1"/>
      <c r="U48" s="1"/>
      <c r="V48" s="1"/>
    </row>
    <row r="49" spans="1:22" ht="25.5" customHeight="1" x14ac:dyDescent="0.25">
      <c r="A49" s="1"/>
      <c r="B49" s="240" t="s">
        <v>38</v>
      </c>
      <c r="C49" s="240" t="s">
        <v>39</v>
      </c>
      <c r="D49" s="241" t="s">
        <v>40</v>
      </c>
      <c r="E49" s="241" t="s">
        <v>41</v>
      </c>
      <c r="F49" s="254"/>
      <c r="G49" s="254"/>
      <c r="H49" s="254"/>
      <c r="I49" s="254"/>
      <c r="J49" s="254"/>
      <c r="K49" s="254"/>
      <c r="L49" s="254"/>
      <c r="M49" s="254"/>
      <c r="N49" s="254"/>
      <c r="O49" s="254"/>
      <c r="P49" s="254"/>
      <c r="Q49" s="254"/>
      <c r="R49" s="1"/>
      <c r="S49" s="1"/>
      <c r="T49" s="1"/>
      <c r="U49" s="1"/>
      <c r="V49" s="1"/>
    </row>
    <row r="50" spans="1:22" ht="15" customHeight="1" x14ac:dyDescent="0.25">
      <c r="A50" s="1"/>
      <c r="B50" s="100"/>
      <c r="C50" s="101"/>
      <c r="D50" s="102"/>
      <c r="E50" s="102"/>
      <c r="F50" s="103"/>
      <c r="G50" s="103"/>
      <c r="H50" s="104"/>
      <c r="I50" s="104"/>
      <c r="J50" s="104"/>
      <c r="K50" s="104"/>
      <c r="L50" s="104"/>
      <c r="M50" s="104"/>
      <c r="N50" s="104"/>
      <c r="O50" s="104"/>
      <c r="P50" s="253"/>
      <c r="Q50" s="253"/>
      <c r="R50" s="1"/>
      <c r="S50" s="1"/>
      <c r="T50" s="1"/>
      <c r="U50" s="1"/>
      <c r="V50" s="1"/>
    </row>
    <row r="51" spans="1:22" ht="15" customHeight="1" x14ac:dyDescent="0.25">
      <c r="A51" s="1"/>
      <c r="B51" s="100"/>
      <c r="C51" s="101"/>
      <c r="D51" s="102"/>
      <c r="E51" s="102"/>
      <c r="F51" s="103"/>
      <c r="G51" s="103"/>
      <c r="H51" s="104"/>
      <c r="I51" s="104"/>
      <c r="J51" s="104"/>
      <c r="K51" s="104"/>
      <c r="L51" s="104"/>
      <c r="M51" s="104"/>
      <c r="N51" s="104"/>
      <c r="O51" s="104"/>
      <c r="P51" s="253"/>
      <c r="Q51" s="253"/>
      <c r="R51" s="1"/>
      <c r="S51" s="1"/>
      <c r="T51" s="1"/>
      <c r="U51" s="1"/>
      <c r="V51" s="1"/>
    </row>
    <row r="52" spans="1:22" ht="15" customHeight="1" x14ac:dyDescent="0.25">
      <c r="A52" s="1"/>
      <c r="B52" s="100"/>
      <c r="C52" s="101"/>
      <c r="D52" s="102"/>
      <c r="E52" s="102"/>
      <c r="F52" s="103"/>
      <c r="G52" s="103"/>
      <c r="H52" s="104"/>
      <c r="I52" s="104"/>
      <c r="J52" s="104"/>
      <c r="K52" s="104"/>
      <c r="L52" s="104"/>
      <c r="M52" s="104"/>
      <c r="N52" s="104"/>
      <c r="O52" s="104"/>
      <c r="P52" s="253"/>
      <c r="Q52" s="253"/>
      <c r="R52" s="1"/>
      <c r="S52" s="1"/>
      <c r="T52" s="1"/>
      <c r="U52" s="1"/>
      <c r="V52" s="1"/>
    </row>
    <row r="53" spans="1:22" ht="15" customHeight="1" x14ac:dyDescent="0.25">
      <c r="A53" s="1"/>
      <c r="B53" s="100"/>
      <c r="C53" s="101"/>
      <c r="D53" s="102"/>
      <c r="E53" s="102"/>
      <c r="F53" s="103"/>
      <c r="G53" s="103"/>
      <c r="H53" s="104"/>
      <c r="I53" s="104"/>
      <c r="J53" s="104"/>
      <c r="K53" s="104"/>
      <c r="L53" s="104"/>
      <c r="M53" s="104"/>
      <c r="N53" s="104"/>
      <c r="O53" s="104"/>
      <c r="P53" s="253"/>
      <c r="Q53" s="253"/>
      <c r="R53" s="1"/>
      <c r="S53" s="1"/>
      <c r="T53" s="1"/>
      <c r="U53" s="1"/>
      <c r="V53" s="1"/>
    </row>
    <row r="54" spans="1:22" ht="15" customHeight="1" x14ac:dyDescent="0.25">
      <c r="A54" s="1"/>
      <c r="B54" s="100"/>
      <c r="C54" s="101"/>
      <c r="D54" s="102"/>
      <c r="E54" s="102"/>
      <c r="F54" s="103"/>
      <c r="G54" s="103"/>
      <c r="H54" s="104"/>
      <c r="I54" s="104"/>
      <c r="J54" s="104"/>
      <c r="K54" s="104"/>
      <c r="L54" s="104"/>
      <c r="M54" s="104"/>
      <c r="N54" s="104"/>
      <c r="O54" s="104"/>
      <c r="P54" s="253"/>
      <c r="Q54" s="253"/>
      <c r="R54" s="1"/>
      <c r="S54" s="1"/>
      <c r="T54" s="1"/>
      <c r="U54" s="1"/>
      <c r="V54" s="1"/>
    </row>
    <row r="55" spans="1:22" ht="15" customHeight="1" x14ac:dyDescent="0.25"/>
    <row r="56" spans="1:22" s="9" customFormat="1" ht="27.75" customHeight="1" x14ac:dyDescent="0.25">
      <c r="B56" s="248" t="s">
        <v>12</v>
      </c>
      <c r="C56" s="248"/>
      <c r="D56" s="248"/>
      <c r="E56" s="248"/>
      <c r="F56" s="248"/>
      <c r="G56" s="248"/>
      <c r="H56" s="105">
        <f>+H45+H50+H51+H52+H53+H54</f>
        <v>0</v>
      </c>
      <c r="I56" s="105">
        <f t="shared" ref="I56:O56" si="3">+I45+I50+I51+I52+I53+I54</f>
        <v>0</v>
      </c>
      <c r="J56" s="105">
        <f t="shared" si="3"/>
        <v>0</v>
      </c>
      <c r="K56" s="105">
        <f t="shared" si="3"/>
        <v>0</v>
      </c>
      <c r="L56" s="105">
        <f t="shared" si="3"/>
        <v>0</v>
      </c>
      <c r="M56" s="105">
        <f t="shared" si="3"/>
        <v>0</v>
      </c>
      <c r="N56" s="105">
        <f t="shared" si="3"/>
        <v>0</v>
      </c>
      <c r="O56" s="105">
        <f t="shared" si="3"/>
        <v>0</v>
      </c>
    </row>
    <row r="57" spans="1:22" ht="15" customHeight="1" x14ac:dyDescent="0.25"/>
    <row r="58" spans="1:22" ht="20.25" customHeight="1" x14ac:dyDescent="0.25">
      <c r="B58" s="249" t="s">
        <v>44</v>
      </c>
      <c r="C58" s="249"/>
      <c r="D58" s="249"/>
      <c r="E58" s="249"/>
      <c r="F58" s="249"/>
      <c r="H58" s="250" t="s">
        <v>45</v>
      </c>
      <c r="I58" s="250"/>
      <c r="J58" s="250"/>
      <c r="K58" s="250"/>
      <c r="L58" s="250"/>
      <c r="M58" s="250"/>
      <c r="N58" s="250"/>
      <c r="O58" s="250"/>
      <c r="P58" s="250"/>
      <c r="Q58" s="250"/>
      <c r="R58" s="5"/>
      <c r="S58" s="5"/>
      <c r="U58" s="1"/>
      <c r="V58" s="1"/>
    </row>
    <row r="59" spans="1:22" s="10" customFormat="1" ht="22.5" customHeight="1" x14ac:dyDescent="0.25">
      <c r="B59" s="251" t="s">
        <v>46</v>
      </c>
      <c r="C59" s="251"/>
      <c r="D59" s="240" t="s">
        <v>47</v>
      </c>
      <c r="E59" s="240" t="s">
        <v>48</v>
      </c>
      <c r="F59" s="240" t="s">
        <v>49</v>
      </c>
      <c r="H59" s="250"/>
      <c r="I59" s="250"/>
      <c r="J59" s="250"/>
      <c r="K59" s="250"/>
      <c r="L59" s="250"/>
      <c r="M59" s="250"/>
      <c r="N59" s="250"/>
      <c r="O59" s="250"/>
      <c r="P59" s="250"/>
      <c r="Q59" s="250"/>
    </row>
    <row r="60" spans="1:22" ht="17.25" customHeight="1" x14ac:dyDescent="0.25">
      <c r="A60" s="1"/>
      <c r="B60" s="244" t="str">
        <f>+H12</f>
        <v xml:space="preserve"> EXT. DIURNA 1.25</v>
      </c>
      <c r="C60" s="244"/>
      <c r="D60" s="106">
        <v>1.25</v>
      </c>
      <c r="E60" s="107">
        <f>+$H$56</f>
        <v>0</v>
      </c>
      <c r="F60" s="108" t="str">
        <f>IF(E60=0,"",D60*E60*(VLOOKUP($E$8,'BD Personal'!$A$6:$R$56,12,FALSE)/240))</f>
        <v/>
      </c>
      <c r="G60" s="1"/>
      <c r="H60" s="252"/>
      <c r="I60" s="252"/>
      <c r="J60" s="252"/>
      <c r="K60" s="252"/>
      <c r="L60" s="252"/>
      <c r="M60" s="252"/>
      <c r="N60" s="252"/>
      <c r="O60" s="252"/>
      <c r="P60" s="252"/>
      <c r="Q60" s="252"/>
      <c r="R60" s="1"/>
      <c r="S60" s="1"/>
      <c r="T60" s="1"/>
      <c r="U60" s="1"/>
      <c r="V60" s="1"/>
    </row>
    <row r="61" spans="1:22" ht="17.25" customHeight="1" x14ac:dyDescent="0.25">
      <c r="A61" s="1"/>
      <c r="B61" s="244" t="str">
        <f>+I12</f>
        <v>EXT. NOC. ORD. 1.75</v>
      </c>
      <c r="C61" s="244"/>
      <c r="D61" s="106">
        <v>1.75</v>
      </c>
      <c r="E61" s="109">
        <f>+$I$56</f>
        <v>0</v>
      </c>
      <c r="F61" s="108" t="str">
        <f>IF(E61=0,"",D61*E61*(VLOOKUP($E$8,'BD Personal'!$A$6:$R$56,12,FALSE)/240))</f>
        <v/>
      </c>
      <c r="G61" s="1"/>
      <c r="H61" s="252"/>
      <c r="I61" s="252"/>
      <c r="J61" s="252"/>
      <c r="K61" s="252"/>
      <c r="L61" s="252"/>
      <c r="M61" s="252"/>
      <c r="N61" s="252"/>
      <c r="O61" s="252"/>
      <c r="P61" s="252"/>
      <c r="Q61" s="252"/>
      <c r="R61" s="1"/>
      <c r="S61" s="1"/>
      <c r="T61" s="1"/>
      <c r="U61" s="1"/>
      <c r="V61" s="1"/>
    </row>
    <row r="62" spans="1:22" ht="17.25" customHeight="1" x14ac:dyDescent="0.25">
      <c r="A62" s="1"/>
      <c r="B62" s="244" t="str">
        <f>+J12</f>
        <v>EXTRA DOM./FES. DIU.2.00</v>
      </c>
      <c r="C62" s="244"/>
      <c r="D62" s="106">
        <v>2</v>
      </c>
      <c r="E62" s="109">
        <f>+$J$56</f>
        <v>0</v>
      </c>
      <c r="F62" s="108" t="str">
        <f>IF(E62=0,"",D62*E62*(VLOOKUP($E$8,'BD Personal'!$A$6:$R$56,12,FALSE)/240))</f>
        <v/>
      </c>
      <c r="G62" s="1"/>
      <c r="H62" s="252"/>
      <c r="I62" s="252"/>
      <c r="J62" s="252"/>
      <c r="K62" s="252"/>
      <c r="L62" s="252"/>
      <c r="M62" s="252"/>
      <c r="N62" s="252"/>
      <c r="O62" s="252"/>
      <c r="P62" s="252"/>
      <c r="Q62" s="252"/>
      <c r="R62" s="1"/>
      <c r="S62" s="1"/>
      <c r="T62" s="1"/>
      <c r="U62" s="1"/>
      <c r="V62" s="1"/>
    </row>
    <row r="63" spans="1:22" ht="17.25" customHeight="1" x14ac:dyDescent="0.25">
      <c r="A63" s="1"/>
      <c r="B63" s="244" t="str">
        <f>+K12</f>
        <v>EXTRA DOM./FES.  NOC. 2.50</v>
      </c>
      <c r="C63" s="244"/>
      <c r="D63" s="106">
        <v>2.5</v>
      </c>
      <c r="E63" s="109">
        <f>+$K$56</f>
        <v>0</v>
      </c>
      <c r="F63" s="108" t="str">
        <f>IF(E63=0,"",D63*E63*(VLOOKUP($E$8,'BD Personal'!$A$6:$R$56,12,FALSE)/240))</f>
        <v/>
      </c>
      <c r="G63" s="1"/>
      <c r="H63" s="252"/>
      <c r="I63" s="252"/>
      <c r="J63" s="252"/>
      <c r="K63" s="252"/>
      <c r="L63" s="252"/>
      <c r="M63" s="252"/>
      <c r="N63" s="252"/>
      <c r="O63" s="252"/>
      <c r="P63" s="252"/>
      <c r="Q63" s="252"/>
      <c r="R63" s="1"/>
      <c r="S63" s="1"/>
      <c r="T63" s="1"/>
      <c r="U63" s="1"/>
      <c r="V63" s="1"/>
    </row>
    <row r="64" spans="1:22" ht="17.25" customHeight="1" x14ac:dyDescent="0.25">
      <c r="A64" s="1"/>
      <c r="B64" s="244" t="str">
        <f>+L12</f>
        <v>REC. NOCT ORD.              0.35</v>
      </c>
      <c r="C64" s="244"/>
      <c r="D64" s="106">
        <v>0.35</v>
      </c>
      <c r="E64" s="109">
        <f>+$L$56</f>
        <v>0</v>
      </c>
      <c r="F64" s="108" t="str">
        <f>IF(E64=0,"",D64*E64*(VLOOKUP($E$8,'BD Personal'!$A$6:$R$56,12,FALSE)/240))</f>
        <v/>
      </c>
      <c r="G64" s="1"/>
      <c r="H64" s="252"/>
      <c r="I64" s="252"/>
      <c r="J64" s="252"/>
      <c r="K64" s="252"/>
      <c r="L64" s="252"/>
      <c r="M64" s="252"/>
      <c r="N64" s="252"/>
      <c r="O64" s="252"/>
      <c r="P64" s="252"/>
      <c r="Q64" s="252"/>
      <c r="R64" s="1"/>
      <c r="S64" s="1"/>
      <c r="T64" s="1"/>
      <c r="U64" s="1"/>
      <c r="V64" s="1"/>
    </row>
    <row r="65" spans="1:22" ht="17.25" customHeight="1" x14ac:dyDescent="0.25">
      <c r="A65" s="1"/>
      <c r="B65" s="244" t="str">
        <f>+M12</f>
        <v xml:space="preserve">REC, DOM / FESTIVA DIU 1.75 </v>
      </c>
      <c r="C65" s="244"/>
      <c r="D65" s="106">
        <v>1.75</v>
      </c>
      <c r="E65" s="109">
        <f>+$M$56</f>
        <v>0</v>
      </c>
      <c r="F65" s="108" t="str">
        <f>IF(E65=0,"",D65*E65*(VLOOKUP($E$8,'BD Personal'!$A$6:$R$56,12,FALSE)/240))</f>
        <v/>
      </c>
      <c r="G65" s="1"/>
      <c r="H65" s="252"/>
      <c r="I65" s="252"/>
      <c r="J65" s="252"/>
      <c r="K65" s="252"/>
      <c r="L65" s="252"/>
      <c r="M65" s="252"/>
      <c r="N65" s="252"/>
      <c r="O65" s="252"/>
      <c r="P65" s="252"/>
      <c r="Q65" s="252"/>
      <c r="R65" s="1"/>
      <c r="S65" s="1"/>
      <c r="T65" s="1"/>
      <c r="U65" s="1"/>
      <c r="V65" s="1"/>
    </row>
    <row r="66" spans="1:22" ht="17.25" customHeight="1" x14ac:dyDescent="0.25">
      <c r="A66" s="1"/>
      <c r="B66" s="244" t="str">
        <f>+N12</f>
        <v>REC. DOM. / FES. NOC.  2.10</v>
      </c>
      <c r="C66" s="244"/>
      <c r="D66" s="106">
        <v>2.1</v>
      </c>
      <c r="E66" s="109">
        <f>+$N$56</f>
        <v>0</v>
      </c>
      <c r="F66" s="108" t="str">
        <f>IF(E66=0,"",D66*E66*(VLOOKUP($E$8,'BD Personal'!$A$6:$R$56,12,FALSE)/240))</f>
        <v/>
      </c>
      <c r="G66" s="1"/>
      <c r="H66" s="252"/>
      <c r="I66" s="252"/>
      <c r="J66" s="252"/>
      <c r="K66" s="252"/>
      <c r="L66" s="252"/>
      <c r="M66" s="252"/>
      <c r="N66" s="252"/>
      <c r="O66" s="252"/>
      <c r="P66" s="252"/>
      <c r="Q66" s="252"/>
      <c r="R66" s="1"/>
      <c r="S66" s="1"/>
      <c r="T66" s="1"/>
      <c r="U66" s="1"/>
      <c r="V66" s="1"/>
    </row>
    <row r="67" spans="1:22" ht="17.25" customHeight="1" x14ac:dyDescent="0.25">
      <c r="A67" s="1"/>
      <c r="B67" s="244" t="str">
        <f>+O12</f>
        <v>COMPENSATORIOS</v>
      </c>
      <c r="C67" s="244"/>
      <c r="D67" s="110" t="s">
        <v>50</v>
      </c>
      <c r="E67" s="109">
        <f>+$O$56</f>
        <v>0</v>
      </c>
      <c r="F67" s="108" t="str">
        <f>IF(E67=0,"",E67*(VLOOKUP($E$8,'BD Personal'!$A$6:$R$56,12,FALSE)/30))</f>
        <v/>
      </c>
      <c r="G67" s="1"/>
      <c r="H67" s="252"/>
      <c r="I67" s="252"/>
      <c r="J67" s="252"/>
      <c r="K67" s="252"/>
      <c r="L67" s="252"/>
      <c r="M67" s="252"/>
      <c r="N67" s="252"/>
      <c r="O67" s="252"/>
      <c r="P67" s="252"/>
      <c r="Q67" s="252"/>
      <c r="R67" s="1"/>
      <c r="S67" s="1"/>
      <c r="T67" s="1"/>
      <c r="U67" s="1"/>
      <c r="V67" s="1"/>
    </row>
    <row r="68" spans="1:22" ht="13.5" customHeight="1" x14ac:dyDescent="0.25">
      <c r="A68" s="1"/>
      <c r="B68" s="50"/>
      <c r="C68" s="50"/>
      <c r="D68" s="50"/>
      <c r="E68" s="50"/>
      <c r="F68" s="51"/>
      <c r="G68" s="1"/>
      <c r="H68" s="252"/>
      <c r="I68" s="252"/>
      <c r="J68" s="252"/>
      <c r="K68" s="252"/>
      <c r="L68" s="252"/>
      <c r="M68" s="252"/>
      <c r="N68" s="252"/>
      <c r="O68" s="252"/>
      <c r="P68" s="252"/>
      <c r="Q68" s="252"/>
      <c r="R68" s="1"/>
      <c r="S68" s="1"/>
      <c r="T68" s="1"/>
      <c r="U68" s="1"/>
      <c r="V68" s="1"/>
    </row>
    <row r="69" spans="1:22" ht="18" customHeight="1" x14ac:dyDescent="0.25">
      <c r="A69" s="1"/>
      <c r="B69" s="245" t="s">
        <v>51</v>
      </c>
      <c r="C69" s="245"/>
      <c r="D69" s="245"/>
      <c r="E69" s="245"/>
      <c r="F69" s="78">
        <f>SUM(F60:F67)</f>
        <v>0</v>
      </c>
      <c r="G69" s="1"/>
      <c r="H69" s="252"/>
      <c r="I69" s="252"/>
      <c r="J69" s="252"/>
      <c r="K69" s="252"/>
      <c r="L69" s="252"/>
      <c r="M69" s="252"/>
      <c r="N69" s="252"/>
      <c r="O69" s="252"/>
      <c r="P69" s="252"/>
      <c r="Q69" s="252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1"/>
      <c r="D74" s="11"/>
      <c r="E74" s="11"/>
      <c r="F74" s="11"/>
      <c r="G74" s="11"/>
      <c r="H74" s="11"/>
      <c r="I74" s="11"/>
    </row>
    <row r="75" spans="1:22" x14ac:dyDescent="0.25"/>
    <row r="76" spans="1:22" ht="13.5" thickBot="1" x14ac:dyDescent="0.3">
      <c r="C76" s="246"/>
      <c r="D76" s="246"/>
      <c r="E76" s="246"/>
      <c r="F76" s="246"/>
      <c r="G76" s="246"/>
      <c r="H76" s="246"/>
      <c r="I76" s="246"/>
      <c r="L76" s="247"/>
      <c r="M76" s="247"/>
      <c r="N76" s="247"/>
      <c r="O76" s="247"/>
      <c r="P76" s="247"/>
    </row>
    <row r="77" spans="1:22" ht="30.75" customHeight="1" thickTop="1" x14ac:dyDescent="0.25">
      <c r="C77" s="243" t="s">
        <v>52</v>
      </c>
      <c r="D77" s="243"/>
      <c r="E77" s="243"/>
      <c r="F77" s="243"/>
      <c r="G77" s="243"/>
      <c r="H77" s="243"/>
      <c r="I77" s="243"/>
      <c r="J77" s="12"/>
      <c r="K77" s="12"/>
      <c r="L77" s="243" t="s">
        <v>53</v>
      </c>
      <c r="M77" s="243"/>
      <c r="N77" s="243"/>
      <c r="O77" s="243"/>
      <c r="P77" s="243"/>
    </row>
    <row r="78" spans="1:22" x14ac:dyDescent="0.25"/>
    <row r="79" spans="1:22" x14ac:dyDescent="0.25"/>
  </sheetData>
  <sheetProtection algorithmName="SHA-512" hashValue="sCnIKLYsvX4iBXNtPQFmD+rDjg3dJgvhSjqyAIV9OXnKd8eoIVWyXsQfyPQht0q1Kj87MCsL7vakttnsiQif0A==" saltValue="5t2Qhl+Fk+JSiAfxl7ciLA==" spinCount="100000" sheet="1" objects="1" scenarios="1"/>
  <mergeCells count="121">
    <mergeCell ref="C77:I77"/>
    <mergeCell ref="L77:P77"/>
    <mergeCell ref="B67:C67"/>
    <mergeCell ref="H67:Q67"/>
    <mergeCell ref="H68:Q68"/>
    <mergeCell ref="B69:E69"/>
    <mergeCell ref="H69:Q69"/>
    <mergeCell ref="C76:I76"/>
    <mergeCell ref="L76:P76"/>
    <mergeCell ref="B64:C64"/>
    <mergeCell ref="H64:Q64"/>
    <mergeCell ref="B65:C65"/>
    <mergeCell ref="H65:Q65"/>
    <mergeCell ref="B66:C66"/>
    <mergeCell ref="H66:Q66"/>
    <mergeCell ref="B61:C61"/>
    <mergeCell ref="H61:Q61"/>
    <mergeCell ref="B62:C62"/>
    <mergeCell ref="H62:Q62"/>
    <mergeCell ref="B63:C63"/>
    <mergeCell ref="H63:Q63"/>
    <mergeCell ref="P54:Q54"/>
    <mergeCell ref="B56:G56"/>
    <mergeCell ref="B58:F58"/>
    <mergeCell ref="H58:Q59"/>
    <mergeCell ref="B59:C59"/>
    <mergeCell ref="B60:C60"/>
    <mergeCell ref="H60:Q60"/>
    <mergeCell ref="O48:O49"/>
    <mergeCell ref="P48:Q49"/>
    <mergeCell ref="P50:Q50"/>
    <mergeCell ref="P51:Q51"/>
    <mergeCell ref="P52:Q52"/>
    <mergeCell ref="P53:Q53"/>
    <mergeCell ref="I48:I49"/>
    <mergeCell ref="J48:J49"/>
    <mergeCell ref="K48:K49"/>
    <mergeCell ref="L48:L49"/>
    <mergeCell ref="M48:M49"/>
    <mergeCell ref="N48:N49"/>
    <mergeCell ref="P42:Q42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P36:Q36"/>
    <mergeCell ref="P37:Q37"/>
    <mergeCell ref="P38:Q38"/>
    <mergeCell ref="P39:Q39"/>
    <mergeCell ref="P40:Q40"/>
    <mergeCell ref="P41:Q41"/>
    <mergeCell ref="P30:Q30"/>
    <mergeCell ref="P31:Q31"/>
    <mergeCell ref="P32:Q32"/>
    <mergeCell ref="P33:Q33"/>
    <mergeCell ref="P34:Q34"/>
    <mergeCell ref="P35:Q35"/>
    <mergeCell ref="P24:Q24"/>
    <mergeCell ref="P25:Q25"/>
    <mergeCell ref="P26:Q26"/>
    <mergeCell ref="P27:Q27"/>
    <mergeCell ref="P28:Q28"/>
    <mergeCell ref="P29:Q29"/>
    <mergeCell ref="P18:Q18"/>
    <mergeCell ref="P19:Q19"/>
    <mergeCell ref="P20:Q20"/>
    <mergeCell ref="P21:Q21"/>
    <mergeCell ref="P22:Q22"/>
    <mergeCell ref="P23:Q23"/>
    <mergeCell ref="O12:O13"/>
    <mergeCell ref="P12:Q13"/>
    <mergeCell ref="P14:Q14"/>
    <mergeCell ref="P15:Q15"/>
    <mergeCell ref="P16:Q16"/>
    <mergeCell ref="P17:Q17"/>
    <mergeCell ref="I12:I13"/>
    <mergeCell ref="J12:J13"/>
    <mergeCell ref="K12:K13"/>
    <mergeCell ref="L12:L13"/>
    <mergeCell ref="M12:M13"/>
    <mergeCell ref="N12:N13"/>
    <mergeCell ref="B11:D11"/>
    <mergeCell ref="E11:H11"/>
    <mergeCell ref="I11:J11"/>
    <mergeCell ref="K11:N11"/>
    <mergeCell ref="V11:X11"/>
    <mergeCell ref="B12:C12"/>
    <mergeCell ref="D12:E12"/>
    <mergeCell ref="F12:F13"/>
    <mergeCell ref="G12:G13"/>
    <mergeCell ref="H12:H13"/>
    <mergeCell ref="B10:D10"/>
    <mergeCell ref="E10:H10"/>
    <mergeCell ref="I10:J10"/>
    <mergeCell ref="K10:N10"/>
    <mergeCell ref="P10:Q10"/>
    <mergeCell ref="U10:W10"/>
    <mergeCell ref="B9:D9"/>
    <mergeCell ref="E9:H9"/>
    <mergeCell ref="I9:J9"/>
    <mergeCell ref="K9:N9"/>
    <mergeCell ref="P9:Q9"/>
    <mergeCell ref="V9:X9"/>
    <mergeCell ref="B8:D8"/>
    <mergeCell ref="E8:H8"/>
    <mergeCell ref="I8:J8"/>
    <mergeCell ref="K8:N8"/>
    <mergeCell ref="P8:Q8"/>
    <mergeCell ref="U8:W8"/>
    <mergeCell ref="B2:D5"/>
    <mergeCell ref="E2:Q5"/>
    <mergeCell ref="B7:D7"/>
    <mergeCell ref="E7:H7"/>
    <mergeCell ref="I7:J7"/>
    <mergeCell ref="K7:N7"/>
    <mergeCell ref="P7:Q7"/>
  </mergeCells>
  <conditionalFormatting sqref="B14:B44">
    <cfRule type="expression" dxfId="59" priority="4">
      <formula>WEEKDAY(B14,2)=7</formula>
    </cfRule>
  </conditionalFormatting>
  <conditionalFormatting sqref="C14:C44">
    <cfRule type="expression" dxfId="58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4A694433-5ABF-48E6-839D-74EAF62C7F12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080570A1-E341-4576-996B-EA372878F7C8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C6655-39DF-49AF-B898-176C4279A452}">
  <sheetPr codeName="Hoja8">
    <pageSetUpPr fitToPage="1"/>
  </sheetPr>
  <dimension ref="A1:X79"/>
  <sheetViews>
    <sheetView showGridLines="0" view="pageBreakPreview" topLeftCell="A37" zoomScale="60" zoomScaleNormal="70" zoomScalePageLayoutView="90" workbookViewId="0">
      <selection activeCell="H61" sqref="H61:Q61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x14ac:dyDescent="0.25">
      <c r="A1" s="1"/>
      <c r="B1" s="52" t="s">
        <v>14</v>
      </c>
      <c r="C1" s="50"/>
      <c r="D1" s="50"/>
      <c r="E1" s="50"/>
      <c r="F1" s="50"/>
      <c r="G1" s="79"/>
      <c r="H1" s="50"/>
      <c r="I1" s="50"/>
      <c r="J1" s="50"/>
      <c r="K1" s="50"/>
      <c r="L1" s="50"/>
      <c r="M1" s="50"/>
      <c r="N1" s="50"/>
      <c r="O1" s="50"/>
      <c r="P1" s="52">
        <f>IF($E$8="","",VLOOKUP($E$8,'BD Personal'!$A$6:$R$56,8,FALSE))</f>
        <v>29305</v>
      </c>
      <c r="Q1" s="50"/>
      <c r="R1" s="1"/>
      <c r="S1" s="1"/>
      <c r="T1" s="1"/>
      <c r="U1" s="1"/>
      <c r="V1" s="1"/>
    </row>
    <row r="2" spans="1:24" ht="15.75" customHeight="1" x14ac:dyDescent="0.25">
      <c r="A2" s="1"/>
      <c r="B2" s="288"/>
      <c r="C2" s="288"/>
      <c r="D2" s="288"/>
      <c r="E2" s="289" t="s">
        <v>233</v>
      </c>
      <c r="F2" s="289"/>
      <c r="G2" s="289"/>
      <c r="H2" s="289"/>
      <c r="I2" s="289"/>
      <c r="J2" s="289"/>
      <c r="K2" s="289"/>
      <c r="L2" s="289"/>
      <c r="M2" s="289"/>
      <c r="N2" s="289"/>
      <c r="O2" s="289"/>
      <c r="P2" s="289"/>
      <c r="Q2" s="289"/>
      <c r="R2" s="1"/>
      <c r="S2" s="3"/>
      <c r="T2" s="3"/>
      <c r="U2" s="3"/>
      <c r="V2" s="1"/>
    </row>
    <row r="3" spans="1:24" ht="15.75" customHeight="1" x14ac:dyDescent="0.25">
      <c r="A3" s="1"/>
      <c r="B3" s="288"/>
      <c r="C3" s="288"/>
      <c r="D3" s="288"/>
      <c r="E3" s="289"/>
      <c r="F3" s="289"/>
      <c r="G3" s="289"/>
      <c r="H3" s="289"/>
      <c r="I3" s="289"/>
      <c r="J3" s="289"/>
      <c r="K3" s="289"/>
      <c r="L3" s="289"/>
      <c r="M3" s="289"/>
      <c r="N3" s="289"/>
      <c r="O3" s="289"/>
      <c r="P3" s="289"/>
      <c r="Q3" s="289"/>
      <c r="R3" s="1"/>
      <c r="S3" s="4"/>
      <c r="T3" s="1"/>
      <c r="U3" s="1"/>
      <c r="V3" s="1"/>
    </row>
    <row r="4" spans="1:24" ht="15.75" customHeight="1" x14ac:dyDescent="0.25">
      <c r="A4" s="1"/>
      <c r="B4" s="288"/>
      <c r="C4" s="288"/>
      <c r="D4" s="288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1"/>
      <c r="S4" s="4"/>
      <c r="T4" s="1"/>
      <c r="U4" s="1"/>
      <c r="V4" s="1"/>
    </row>
    <row r="5" spans="1:24" ht="15.75" customHeight="1" x14ac:dyDescent="0.25">
      <c r="A5" s="1"/>
      <c r="B5" s="288"/>
      <c r="C5" s="288"/>
      <c r="D5" s="288"/>
      <c r="E5" s="289"/>
      <c r="F5" s="289"/>
      <c r="G5" s="289"/>
      <c r="H5" s="289"/>
      <c r="I5" s="289"/>
      <c r="J5" s="289"/>
      <c r="K5" s="289"/>
      <c r="L5" s="289"/>
      <c r="M5" s="289"/>
      <c r="N5" s="289"/>
      <c r="O5" s="289"/>
      <c r="P5" s="289"/>
      <c r="Q5" s="289"/>
      <c r="R5" s="1"/>
      <c r="S5" s="4"/>
      <c r="T5" s="1"/>
      <c r="U5" s="1"/>
      <c r="V5" s="1"/>
    </row>
    <row r="6" spans="1:24" ht="4.5" customHeight="1" x14ac:dyDescent="0.2">
      <c r="B6" s="112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S6" s="4"/>
    </row>
    <row r="7" spans="1:24" ht="26.1" customHeight="1" x14ac:dyDescent="0.25">
      <c r="B7" s="295" t="s">
        <v>16</v>
      </c>
      <c r="C7" s="296"/>
      <c r="D7" s="296"/>
      <c r="E7" s="279" t="str">
        <f>IF($E$8="","",VLOOKUP($E$8,'BD Personal'!$A$6:$R$56,3,FALSE))&amp;" "&amp;IF($E$8="","",VLOOKUP($E$8,'BD Personal'!$A$6:$R$56,4,FALSE))</f>
        <v>Jaime Andres Hernandez</v>
      </c>
      <c r="F7" s="280"/>
      <c r="G7" s="280"/>
      <c r="H7" s="290"/>
      <c r="I7" s="270" t="s">
        <v>17</v>
      </c>
      <c r="J7" s="270"/>
      <c r="K7" s="279" t="str">
        <f>IF($E$8="","",VLOOKUP($E$8,'BD Personal'!$A$6:$R$56,2,FALSE))</f>
        <v>Masculino</v>
      </c>
      <c r="L7" s="280"/>
      <c r="M7" s="280"/>
      <c r="N7" s="280"/>
      <c r="O7" s="111" t="s">
        <v>18</v>
      </c>
      <c r="P7" s="291">
        <f ca="1">IF($E$8="","",TODAY()-VLOOKUP($E$8,'BD Personal'!$A$6:$R$56,8,FALSE))</f>
        <v>14980</v>
      </c>
      <c r="Q7" s="292"/>
      <c r="S7" s="4"/>
    </row>
    <row r="8" spans="1:24" ht="26.1" customHeight="1" x14ac:dyDescent="0.25">
      <c r="B8" s="261" t="s">
        <v>19</v>
      </c>
      <c r="C8" s="262"/>
      <c r="D8" s="262"/>
      <c r="E8" s="283">
        <v>79937350</v>
      </c>
      <c r="F8" s="284"/>
      <c r="G8" s="284"/>
      <c r="H8" s="285"/>
      <c r="I8" s="270" t="s">
        <v>20</v>
      </c>
      <c r="J8" s="270"/>
      <c r="K8" s="273" t="str">
        <f>IF($E$8="","",VLOOKUP($E$8,'BD Personal'!$A$6:$R$56,11,FALSE))</f>
        <v>Ing. Inspeccion de Hidrocarburos</v>
      </c>
      <c r="L8" s="264"/>
      <c r="M8" s="264"/>
      <c r="N8" s="264"/>
      <c r="O8" s="80" t="s">
        <v>21</v>
      </c>
      <c r="P8" s="286">
        <f>IF($E$8="","",VLOOKUP($E$8,'BD Personal'!$A$6:$R$56,10,FALSE))</f>
        <v>44084</v>
      </c>
      <c r="Q8" s="287"/>
      <c r="S8" s="4"/>
      <c r="T8" s="6"/>
      <c r="U8" s="278"/>
      <c r="V8" s="278"/>
      <c r="W8" s="278"/>
      <c r="X8" s="2"/>
    </row>
    <row r="9" spans="1:24" ht="26.1" customHeight="1" x14ac:dyDescent="0.2">
      <c r="B9" s="261" t="s">
        <v>22</v>
      </c>
      <c r="C9" s="262"/>
      <c r="D9" s="262"/>
      <c r="E9" s="273" t="str">
        <f>IF($E$8="","",VLOOKUP($E$8,'BD Personal'!$A$6:$R$56,13,FALSE))</f>
        <v>Legal</v>
      </c>
      <c r="F9" s="264"/>
      <c r="G9" s="264"/>
      <c r="H9" s="281"/>
      <c r="I9" s="270" t="s">
        <v>23</v>
      </c>
      <c r="J9" s="270"/>
      <c r="K9" s="273" t="str">
        <f>IF($E$8="","",VLOOKUP($E$8,'BD Personal'!$A$6:$R$56,14,FALSE))</f>
        <v>14 X 7 12 Horas</v>
      </c>
      <c r="L9" s="264"/>
      <c r="M9" s="264"/>
      <c r="N9" s="264"/>
      <c r="O9" s="81" t="s">
        <v>24</v>
      </c>
      <c r="P9" s="271"/>
      <c r="Q9" s="272"/>
      <c r="S9" s="4"/>
      <c r="T9" s="7"/>
      <c r="U9" s="7"/>
      <c r="V9" s="282"/>
      <c r="W9" s="282"/>
      <c r="X9" s="282"/>
    </row>
    <row r="10" spans="1:24" ht="26.1" customHeight="1" x14ac:dyDescent="0.25">
      <c r="B10" s="261" t="s">
        <v>25</v>
      </c>
      <c r="C10" s="262"/>
      <c r="D10" s="262"/>
      <c r="E10" s="267" t="str">
        <f>IF($E$8="","",VLOOKUP($E$8,'BD Personal'!$A$6:$R$56,15,FALSE))</f>
        <v>Caleb Brett</v>
      </c>
      <c r="F10" s="268"/>
      <c r="G10" s="268"/>
      <c r="H10" s="269"/>
      <c r="I10" s="270" t="s">
        <v>26</v>
      </c>
      <c r="J10" s="270"/>
      <c r="K10" s="273">
        <f>IF($E$8="","",VLOOKUP($E$8,'BD Personal'!$A$6:$R$56,17,FALSE))</f>
        <v>34</v>
      </c>
      <c r="L10" s="264"/>
      <c r="M10" s="264"/>
      <c r="N10" s="264"/>
      <c r="O10" s="80" t="s">
        <v>27</v>
      </c>
      <c r="P10" s="271">
        <f>IF($E$8="","",VLOOKUP($E$8,'BD Personal'!$A$6:$R$56,18,FALSE))</f>
        <v>1</v>
      </c>
      <c r="Q10" s="272"/>
      <c r="S10" s="4"/>
      <c r="T10" s="8"/>
      <c r="U10" s="263"/>
      <c r="V10" s="263"/>
      <c r="W10" s="263"/>
      <c r="X10" s="2"/>
    </row>
    <row r="11" spans="1:24" ht="26.1" customHeight="1" x14ac:dyDescent="0.2">
      <c r="B11" s="275" t="s">
        <v>28</v>
      </c>
      <c r="C11" s="276"/>
      <c r="D11" s="277"/>
      <c r="E11" s="264" t="str">
        <f>IF($E$8="","",VLOOKUP($E$8,'BD Personal'!$A$6:$R$56,16,FALSE))</f>
        <v>EBR</v>
      </c>
      <c r="F11" s="264"/>
      <c r="G11" s="264"/>
      <c r="H11" s="264"/>
      <c r="I11" s="265" t="s">
        <v>29</v>
      </c>
      <c r="J11" s="265"/>
      <c r="K11" s="274" t="str">
        <f>Cronograma!B6&amp;" "&amp;Cronograma!E6</f>
        <v>MARZO 2021</v>
      </c>
      <c r="L11" s="274"/>
      <c r="M11" s="274"/>
      <c r="N11" s="274"/>
      <c r="O11" s="82"/>
      <c r="P11" s="83"/>
      <c r="Q11" s="90"/>
      <c r="S11" s="4"/>
      <c r="T11" s="7"/>
      <c r="U11" s="2"/>
      <c r="V11" s="266"/>
      <c r="W11" s="266"/>
      <c r="X11" s="266"/>
    </row>
    <row r="12" spans="1:24" ht="27.75" customHeight="1" x14ac:dyDescent="0.25">
      <c r="A12" s="1"/>
      <c r="B12" s="293" t="s">
        <v>30</v>
      </c>
      <c r="C12" s="251"/>
      <c r="D12" s="251" t="s">
        <v>31</v>
      </c>
      <c r="E12" s="251"/>
      <c r="F12" s="254" t="s">
        <v>2</v>
      </c>
      <c r="G12" s="254" t="s">
        <v>168</v>
      </c>
      <c r="H12" s="254" t="s">
        <v>3</v>
      </c>
      <c r="I12" s="254" t="s">
        <v>4</v>
      </c>
      <c r="J12" s="254" t="s">
        <v>32</v>
      </c>
      <c r="K12" s="254" t="s">
        <v>33</v>
      </c>
      <c r="L12" s="254" t="s">
        <v>34</v>
      </c>
      <c r="M12" s="254" t="s">
        <v>35</v>
      </c>
      <c r="N12" s="254" t="s">
        <v>36</v>
      </c>
      <c r="O12" s="254" t="s">
        <v>5</v>
      </c>
      <c r="P12" s="254" t="s">
        <v>37</v>
      </c>
      <c r="Q12" s="294"/>
      <c r="R12" s="1"/>
      <c r="S12" s="1"/>
      <c r="T12" s="1"/>
      <c r="U12" s="1"/>
      <c r="V12" s="1"/>
    </row>
    <row r="13" spans="1:24" ht="13.5" customHeight="1" x14ac:dyDescent="0.25">
      <c r="A13" s="1"/>
      <c r="B13" s="239" t="s">
        <v>38</v>
      </c>
      <c r="C13" s="240" t="s">
        <v>39</v>
      </c>
      <c r="D13" s="241" t="s">
        <v>40</v>
      </c>
      <c r="E13" s="241" t="s">
        <v>41</v>
      </c>
      <c r="F13" s="254"/>
      <c r="G13" s="254"/>
      <c r="H13" s="254"/>
      <c r="I13" s="254"/>
      <c r="J13" s="254"/>
      <c r="K13" s="254"/>
      <c r="L13" s="254"/>
      <c r="M13" s="254"/>
      <c r="N13" s="254"/>
      <c r="O13" s="254"/>
      <c r="P13" s="254"/>
      <c r="Q13" s="294"/>
      <c r="R13" s="1"/>
      <c r="S13" s="1"/>
      <c r="T13" s="1"/>
      <c r="U13" s="1"/>
      <c r="V13" s="1"/>
    </row>
    <row r="14" spans="1:24" ht="15.95" customHeight="1" x14ac:dyDescent="0.25">
      <c r="A14" s="1"/>
      <c r="B14" s="92">
        <f>Cronograma!F8</f>
        <v>44256</v>
      </c>
      <c r="C14" s="86" t="str">
        <f t="shared" ref="C14:C44" si="0">TEXT(B14, "dddd")</f>
        <v>lunes</v>
      </c>
      <c r="D14" s="238">
        <v>0.25</v>
      </c>
      <c r="E14" s="238">
        <v>0.75</v>
      </c>
      <c r="F14" s="88">
        <v>1</v>
      </c>
      <c r="G14" s="88"/>
      <c r="H14" s="89">
        <v>11</v>
      </c>
      <c r="I14" s="89"/>
      <c r="J14" s="89"/>
      <c r="K14" s="89"/>
      <c r="L14" s="89"/>
      <c r="M14" s="89"/>
      <c r="N14" s="89"/>
      <c r="O14" s="89"/>
      <c r="P14" s="255" t="s">
        <v>386</v>
      </c>
      <c r="Q14" s="256"/>
      <c r="R14" s="1"/>
      <c r="S14" s="1"/>
      <c r="T14" s="1"/>
      <c r="U14" s="1"/>
      <c r="V14" s="1"/>
    </row>
    <row r="15" spans="1:24" ht="15.95" customHeight="1" x14ac:dyDescent="0.25">
      <c r="A15" s="1"/>
      <c r="B15" s="92">
        <f>B14+1</f>
        <v>44257</v>
      </c>
      <c r="C15" s="86" t="str">
        <f t="shared" si="0"/>
        <v>martes</v>
      </c>
      <c r="D15" s="87" t="s">
        <v>385</v>
      </c>
      <c r="E15" s="87"/>
      <c r="F15" s="88"/>
      <c r="G15" s="88"/>
      <c r="H15" s="89"/>
      <c r="I15" s="89"/>
      <c r="J15" s="89"/>
      <c r="K15" s="89"/>
      <c r="L15" s="89"/>
      <c r="M15" s="89"/>
      <c r="N15" s="89"/>
      <c r="O15" s="89"/>
      <c r="P15" s="255"/>
      <c r="Q15" s="256"/>
      <c r="R15" s="1"/>
      <c r="S15" s="1"/>
      <c r="T15" s="1"/>
      <c r="U15" s="1"/>
      <c r="V15" s="1"/>
    </row>
    <row r="16" spans="1:24" ht="15.95" customHeight="1" x14ac:dyDescent="0.25">
      <c r="A16" s="1"/>
      <c r="B16" s="92">
        <f t="shared" ref="B16:B44" si="1">B15+1</f>
        <v>44258</v>
      </c>
      <c r="C16" s="86" t="str">
        <f t="shared" si="0"/>
        <v>miércoles</v>
      </c>
      <c r="D16" s="87" t="s">
        <v>385</v>
      </c>
      <c r="E16" s="87"/>
      <c r="F16" s="88"/>
      <c r="G16" s="88"/>
      <c r="H16" s="89"/>
      <c r="I16" s="89"/>
      <c r="J16" s="89"/>
      <c r="K16" s="89"/>
      <c r="L16" s="89"/>
      <c r="M16" s="89"/>
      <c r="N16" s="89"/>
      <c r="O16" s="89"/>
      <c r="P16" s="255"/>
      <c r="Q16" s="256"/>
      <c r="R16" s="1"/>
      <c r="S16" s="1"/>
      <c r="T16" s="1"/>
      <c r="U16" s="1"/>
      <c r="V16" s="1"/>
    </row>
    <row r="17" spans="1:22" ht="15.95" customHeight="1" x14ac:dyDescent="0.25">
      <c r="A17" s="1"/>
      <c r="B17" s="92">
        <f t="shared" si="1"/>
        <v>44259</v>
      </c>
      <c r="C17" s="86" t="str">
        <f t="shared" si="0"/>
        <v>jueves</v>
      </c>
      <c r="D17" s="87" t="s">
        <v>385</v>
      </c>
      <c r="E17" s="87"/>
      <c r="F17" s="88"/>
      <c r="G17" s="88"/>
      <c r="H17" s="89"/>
      <c r="I17" s="89"/>
      <c r="J17" s="89"/>
      <c r="K17" s="89"/>
      <c r="L17" s="89"/>
      <c r="M17" s="89"/>
      <c r="N17" s="89"/>
      <c r="O17" s="89"/>
      <c r="P17" s="255"/>
      <c r="Q17" s="256"/>
      <c r="R17" s="1"/>
      <c r="S17" s="1"/>
      <c r="T17" s="1"/>
      <c r="U17" s="1"/>
      <c r="V17" s="1"/>
    </row>
    <row r="18" spans="1:22" ht="15.95" customHeight="1" x14ac:dyDescent="0.25">
      <c r="A18" s="1"/>
      <c r="B18" s="92">
        <f t="shared" si="1"/>
        <v>44260</v>
      </c>
      <c r="C18" s="86" t="str">
        <f t="shared" si="0"/>
        <v>viernes</v>
      </c>
      <c r="D18" s="87" t="s">
        <v>385</v>
      </c>
      <c r="E18" s="87"/>
      <c r="F18" s="88"/>
      <c r="G18" s="88"/>
      <c r="H18" s="89"/>
      <c r="I18" s="89"/>
      <c r="J18" s="89"/>
      <c r="K18" s="89"/>
      <c r="L18" s="89"/>
      <c r="M18" s="89"/>
      <c r="N18" s="89"/>
      <c r="O18" s="89"/>
      <c r="P18" s="255"/>
      <c r="Q18" s="256"/>
      <c r="R18" s="1"/>
      <c r="S18" s="1"/>
      <c r="T18" s="1"/>
      <c r="U18" s="1"/>
      <c r="V18" s="1"/>
    </row>
    <row r="19" spans="1:22" ht="15.95" customHeight="1" x14ac:dyDescent="0.25">
      <c r="A19" s="1"/>
      <c r="B19" s="92">
        <f t="shared" si="1"/>
        <v>44261</v>
      </c>
      <c r="C19" s="86" t="str">
        <f t="shared" si="0"/>
        <v>sábado</v>
      </c>
      <c r="D19" s="87" t="s">
        <v>385</v>
      </c>
      <c r="E19" s="87"/>
      <c r="F19" s="88"/>
      <c r="G19" s="88"/>
      <c r="H19" s="89"/>
      <c r="I19" s="89"/>
      <c r="J19" s="89"/>
      <c r="K19" s="89"/>
      <c r="L19" s="89"/>
      <c r="M19" s="89"/>
      <c r="N19" s="89"/>
      <c r="O19" s="89"/>
      <c r="P19" s="255"/>
      <c r="Q19" s="256"/>
      <c r="R19" s="1"/>
      <c r="S19" s="1"/>
      <c r="T19" s="1"/>
      <c r="U19" s="1"/>
      <c r="V19" s="1"/>
    </row>
    <row r="20" spans="1:22" ht="15.95" customHeight="1" x14ac:dyDescent="0.25">
      <c r="A20" s="1"/>
      <c r="B20" s="92">
        <f t="shared" si="1"/>
        <v>44262</v>
      </c>
      <c r="C20" s="86" t="str">
        <f t="shared" si="0"/>
        <v>domingo</v>
      </c>
      <c r="D20" s="87" t="s">
        <v>385</v>
      </c>
      <c r="E20" s="87"/>
      <c r="F20" s="88"/>
      <c r="G20" s="88"/>
      <c r="H20" s="89"/>
      <c r="I20" s="89"/>
      <c r="J20" s="89"/>
      <c r="K20" s="89"/>
      <c r="L20" s="89"/>
      <c r="M20" s="89"/>
      <c r="N20" s="89"/>
      <c r="O20" s="89"/>
      <c r="P20" s="255"/>
      <c r="Q20" s="256"/>
      <c r="R20" s="1"/>
      <c r="S20" s="1"/>
      <c r="T20" s="1"/>
      <c r="U20" s="1"/>
      <c r="V20" s="1"/>
    </row>
    <row r="21" spans="1:22" ht="15.95" customHeight="1" x14ac:dyDescent="0.25">
      <c r="A21" s="1"/>
      <c r="B21" s="92">
        <f t="shared" si="1"/>
        <v>44263</v>
      </c>
      <c r="C21" s="86" t="str">
        <f t="shared" si="0"/>
        <v>lunes</v>
      </c>
      <c r="D21" s="87" t="s">
        <v>385</v>
      </c>
      <c r="E21" s="87"/>
      <c r="F21" s="88"/>
      <c r="G21" s="88"/>
      <c r="H21" s="89"/>
      <c r="I21" s="89"/>
      <c r="J21" s="89"/>
      <c r="K21" s="89"/>
      <c r="L21" s="89"/>
      <c r="M21" s="89"/>
      <c r="N21" s="89"/>
      <c r="O21" s="89"/>
      <c r="P21" s="255"/>
      <c r="Q21" s="256"/>
      <c r="R21" s="1"/>
      <c r="S21" s="1"/>
      <c r="T21" s="1"/>
      <c r="U21" s="1"/>
      <c r="V21" s="1"/>
    </row>
    <row r="22" spans="1:22" ht="15.95" customHeight="1" x14ac:dyDescent="0.25">
      <c r="A22" s="1"/>
      <c r="B22" s="92">
        <f t="shared" si="1"/>
        <v>44264</v>
      </c>
      <c r="C22" s="86" t="str">
        <f t="shared" si="0"/>
        <v>martes</v>
      </c>
      <c r="D22" s="87" t="s">
        <v>385</v>
      </c>
      <c r="E22" s="87"/>
      <c r="F22" s="88"/>
      <c r="G22" s="88"/>
      <c r="H22" s="89"/>
      <c r="I22" s="89"/>
      <c r="J22" s="89"/>
      <c r="K22" s="89"/>
      <c r="L22" s="89"/>
      <c r="M22" s="89"/>
      <c r="N22" s="89"/>
      <c r="O22" s="89"/>
      <c r="P22" s="255"/>
      <c r="Q22" s="256"/>
      <c r="R22" s="1"/>
      <c r="S22" s="1"/>
      <c r="T22" s="1"/>
      <c r="U22" s="1"/>
      <c r="V22" s="1"/>
    </row>
    <row r="23" spans="1:22" ht="15.95" customHeight="1" x14ac:dyDescent="0.25">
      <c r="A23" s="1"/>
      <c r="B23" s="92">
        <f t="shared" si="1"/>
        <v>44265</v>
      </c>
      <c r="C23" s="86" t="str">
        <f t="shared" si="0"/>
        <v>miércoles</v>
      </c>
      <c r="D23" s="87" t="s">
        <v>385</v>
      </c>
      <c r="E23" s="87"/>
      <c r="F23" s="88"/>
      <c r="G23" s="88"/>
      <c r="H23" s="89"/>
      <c r="I23" s="89"/>
      <c r="J23" s="89"/>
      <c r="K23" s="89"/>
      <c r="L23" s="89"/>
      <c r="M23" s="89"/>
      <c r="N23" s="89"/>
      <c r="O23" s="89"/>
      <c r="P23" s="255"/>
      <c r="Q23" s="256"/>
      <c r="R23" s="1"/>
      <c r="S23" s="1"/>
      <c r="T23" s="1"/>
      <c r="U23" s="1"/>
      <c r="V23" s="1"/>
    </row>
    <row r="24" spans="1:22" ht="15.95" customHeight="1" x14ac:dyDescent="0.25">
      <c r="A24" s="1"/>
      <c r="B24" s="92">
        <f t="shared" si="1"/>
        <v>44266</v>
      </c>
      <c r="C24" s="86" t="str">
        <f t="shared" si="0"/>
        <v>jueves</v>
      </c>
      <c r="D24" s="87" t="s">
        <v>385</v>
      </c>
      <c r="E24" s="87"/>
      <c r="F24" s="88"/>
      <c r="G24" s="88"/>
      <c r="H24" s="89"/>
      <c r="I24" s="89"/>
      <c r="J24" s="89"/>
      <c r="K24" s="89"/>
      <c r="L24" s="89"/>
      <c r="M24" s="89"/>
      <c r="N24" s="89"/>
      <c r="O24" s="89"/>
      <c r="P24" s="255"/>
      <c r="Q24" s="256"/>
      <c r="R24" s="1"/>
      <c r="S24" s="1"/>
      <c r="T24" s="1"/>
      <c r="U24" s="1"/>
      <c r="V24" s="1"/>
    </row>
    <row r="25" spans="1:22" ht="15.95" customHeight="1" x14ac:dyDescent="0.25">
      <c r="A25" s="1"/>
      <c r="B25" s="92">
        <f t="shared" si="1"/>
        <v>44267</v>
      </c>
      <c r="C25" s="86" t="str">
        <f t="shared" si="0"/>
        <v>viernes</v>
      </c>
      <c r="D25" s="87" t="s">
        <v>385</v>
      </c>
      <c r="E25" s="87"/>
      <c r="F25" s="88"/>
      <c r="G25" s="88"/>
      <c r="H25" s="89"/>
      <c r="I25" s="89"/>
      <c r="J25" s="89"/>
      <c r="K25" s="89"/>
      <c r="L25" s="89"/>
      <c r="M25" s="89"/>
      <c r="N25" s="89"/>
      <c r="O25" s="89"/>
      <c r="P25" s="255"/>
      <c r="Q25" s="256"/>
      <c r="R25" s="1"/>
      <c r="S25" s="1"/>
      <c r="T25" s="1"/>
      <c r="U25" s="1"/>
      <c r="V25" s="1"/>
    </row>
    <row r="26" spans="1:22" ht="15.95" customHeight="1" x14ac:dyDescent="0.25">
      <c r="A26" s="1"/>
      <c r="B26" s="92">
        <f t="shared" si="1"/>
        <v>44268</v>
      </c>
      <c r="C26" s="86" t="str">
        <f t="shared" si="0"/>
        <v>sábado</v>
      </c>
      <c r="D26" s="87" t="s">
        <v>385</v>
      </c>
      <c r="E26" s="87"/>
      <c r="F26" s="88"/>
      <c r="G26" s="88"/>
      <c r="H26" s="89"/>
      <c r="I26" s="89"/>
      <c r="J26" s="89"/>
      <c r="K26" s="89"/>
      <c r="L26" s="89"/>
      <c r="M26" s="89"/>
      <c r="N26" s="89"/>
      <c r="O26" s="89"/>
      <c r="P26" s="255"/>
      <c r="Q26" s="256"/>
      <c r="R26" s="1"/>
      <c r="S26" s="1"/>
      <c r="T26" s="1"/>
      <c r="U26" s="1"/>
      <c r="V26" s="1"/>
    </row>
    <row r="27" spans="1:22" ht="15.95" customHeight="1" x14ac:dyDescent="0.25">
      <c r="A27" s="1"/>
      <c r="B27" s="92">
        <f t="shared" si="1"/>
        <v>44269</v>
      </c>
      <c r="C27" s="86" t="str">
        <f t="shared" si="0"/>
        <v>domingo</v>
      </c>
      <c r="D27" s="87" t="s">
        <v>385</v>
      </c>
      <c r="E27" s="87"/>
      <c r="F27" s="88"/>
      <c r="G27" s="88"/>
      <c r="H27" s="89"/>
      <c r="I27" s="89"/>
      <c r="J27" s="89"/>
      <c r="K27" s="89"/>
      <c r="L27" s="89"/>
      <c r="M27" s="89"/>
      <c r="N27" s="89"/>
      <c r="O27" s="89"/>
      <c r="P27" s="255"/>
      <c r="Q27" s="256"/>
      <c r="R27" s="1"/>
      <c r="S27" s="1"/>
      <c r="T27" s="1"/>
      <c r="U27" s="1"/>
      <c r="V27" s="1"/>
    </row>
    <row r="28" spans="1:22" ht="15.95" customHeight="1" x14ac:dyDescent="0.25">
      <c r="A28" s="1"/>
      <c r="B28" s="92">
        <f t="shared" si="1"/>
        <v>44270</v>
      </c>
      <c r="C28" s="86" t="str">
        <f t="shared" si="0"/>
        <v>lunes</v>
      </c>
      <c r="D28" s="87" t="s">
        <v>385</v>
      </c>
      <c r="E28" s="87"/>
      <c r="F28" s="88"/>
      <c r="G28" s="88"/>
      <c r="H28" s="89"/>
      <c r="I28" s="89"/>
      <c r="J28" s="89"/>
      <c r="K28" s="89"/>
      <c r="L28" s="89"/>
      <c r="M28" s="89"/>
      <c r="N28" s="89"/>
      <c r="O28" s="89"/>
      <c r="P28" s="255"/>
      <c r="Q28" s="256"/>
      <c r="R28" s="1"/>
      <c r="S28" s="1"/>
      <c r="T28" s="1"/>
      <c r="U28" s="1"/>
      <c r="V28" s="1"/>
    </row>
    <row r="29" spans="1:22" ht="15.95" customHeight="1" x14ac:dyDescent="0.25">
      <c r="A29" s="1"/>
      <c r="B29" s="92">
        <f t="shared" si="1"/>
        <v>44271</v>
      </c>
      <c r="C29" s="86" t="str">
        <f t="shared" si="0"/>
        <v>martes</v>
      </c>
      <c r="D29" s="87" t="s">
        <v>385</v>
      </c>
      <c r="E29" s="87"/>
      <c r="F29" s="88"/>
      <c r="G29" s="88"/>
      <c r="H29" s="89"/>
      <c r="I29" s="89"/>
      <c r="J29" s="89"/>
      <c r="K29" s="89"/>
      <c r="L29" s="89"/>
      <c r="M29" s="89"/>
      <c r="N29" s="89"/>
      <c r="O29" s="89"/>
      <c r="P29" s="255"/>
      <c r="Q29" s="256"/>
      <c r="R29" s="1"/>
      <c r="S29" s="1"/>
      <c r="T29" s="1"/>
      <c r="U29" s="1"/>
      <c r="V29" s="1"/>
    </row>
    <row r="30" spans="1:22" ht="15.95" customHeight="1" x14ac:dyDescent="0.25">
      <c r="A30" s="1"/>
      <c r="B30" s="92">
        <f t="shared" si="1"/>
        <v>44272</v>
      </c>
      <c r="C30" s="86" t="str">
        <f t="shared" si="0"/>
        <v>miércoles</v>
      </c>
      <c r="D30" s="87" t="s">
        <v>385</v>
      </c>
      <c r="E30" s="87"/>
      <c r="F30" s="88"/>
      <c r="G30" s="88"/>
      <c r="H30" s="89"/>
      <c r="I30" s="89"/>
      <c r="J30" s="89"/>
      <c r="K30" s="89"/>
      <c r="L30" s="89"/>
      <c r="M30" s="89"/>
      <c r="N30" s="89"/>
      <c r="O30" s="89"/>
      <c r="P30" s="255"/>
      <c r="Q30" s="256"/>
      <c r="R30" s="1"/>
      <c r="S30" s="1"/>
      <c r="T30" s="1"/>
      <c r="U30" s="1"/>
      <c r="V30" s="1"/>
    </row>
    <row r="31" spans="1:22" ht="15.95" customHeight="1" x14ac:dyDescent="0.25">
      <c r="A31" s="1"/>
      <c r="B31" s="92">
        <f t="shared" si="1"/>
        <v>44273</v>
      </c>
      <c r="C31" s="86" t="str">
        <f t="shared" si="0"/>
        <v>jueves</v>
      </c>
      <c r="D31" s="87" t="s">
        <v>385</v>
      </c>
      <c r="E31" s="87"/>
      <c r="F31" s="88"/>
      <c r="G31" s="88"/>
      <c r="H31" s="89"/>
      <c r="I31" s="89"/>
      <c r="J31" s="89"/>
      <c r="K31" s="89"/>
      <c r="L31" s="89"/>
      <c r="M31" s="89"/>
      <c r="N31" s="89"/>
      <c r="O31" s="89"/>
      <c r="P31" s="255"/>
      <c r="Q31" s="256"/>
      <c r="R31" s="1"/>
      <c r="S31" s="1"/>
      <c r="T31" s="1"/>
      <c r="U31" s="1"/>
      <c r="V31" s="1"/>
    </row>
    <row r="32" spans="1:22" ht="15.95" customHeight="1" x14ac:dyDescent="0.25">
      <c r="A32" s="1"/>
      <c r="B32" s="92">
        <f t="shared" si="1"/>
        <v>44274</v>
      </c>
      <c r="C32" s="86" t="str">
        <f t="shared" si="0"/>
        <v>viernes</v>
      </c>
      <c r="D32" s="87" t="s">
        <v>385</v>
      </c>
      <c r="E32" s="87"/>
      <c r="F32" s="88"/>
      <c r="G32" s="88"/>
      <c r="H32" s="89"/>
      <c r="I32" s="89"/>
      <c r="J32" s="89"/>
      <c r="K32" s="89"/>
      <c r="L32" s="89"/>
      <c r="M32" s="89"/>
      <c r="N32" s="89"/>
      <c r="O32" s="89"/>
      <c r="P32" s="255"/>
      <c r="Q32" s="256"/>
      <c r="R32" s="1"/>
      <c r="S32" s="1"/>
      <c r="T32" s="1"/>
      <c r="U32" s="1"/>
      <c r="V32" s="1"/>
    </row>
    <row r="33" spans="1:22" ht="15.95" customHeight="1" x14ac:dyDescent="0.25">
      <c r="A33" s="1"/>
      <c r="B33" s="92">
        <f t="shared" si="1"/>
        <v>44275</v>
      </c>
      <c r="C33" s="86" t="str">
        <f t="shared" si="0"/>
        <v>sábado</v>
      </c>
      <c r="D33" s="87" t="s">
        <v>385</v>
      </c>
      <c r="E33" s="87"/>
      <c r="F33" s="88"/>
      <c r="G33" s="88"/>
      <c r="H33" s="89"/>
      <c r="I33" s="89"/>
      <c r="J33" s="89"/>
      <c r="K33" s="89"/>
      <c r="L33" s="89"/>
      <c r="M33" s="89"/>
      <c r="N33" s="89"/>
      <c r="O33" s="89"/>
      <c r="P33" s="255"/>
      <c r="Q33" s="256"/>
      <c r="R33" s="1"/>
      <c r="S33" s="1"/>
      <c r="T33" s="1"/>
      <c r="U33" s="1"/>
      <c r="V33" s="1"/>
    </row>
    <row r="34" spans="1:22" ht="15.95" customHeight="1" x14ac:dyDescent="0.25">
      <c r="A34" s="1"/>
      <c r="B34" s="92">
        <f t="shared" si="1"/>
        <v>44276</v>
      </c>
      <c r="C34" s="86" t="str">
        <f t="shared" si="0"/>
        <v>domingo</v>
      </c>
      <c r="D34" s="87" t="s">
        <v>385</v>
      </c>
      <c r="E34" s="87"/>
      <c r="F34" s="88"/>
      <c r="G34" s="88"/>
      <c r="H34" s="89"/>
      <c r="I34" s="89"/>
      <c r="J34" s="89"/>
      <c r="K34" s="89"/>
      <c r="L34" s="89"/>
      <c r="M34" s="89"/>
      <c r="N34" s="89"/>
      <c r="O34" s="89"/>
      <c r="P34" s="255"/>
      <c r="Q34" s="256"/>
      <c r="R34" s="1"/>
      <c r="S34" s="1"/>
      <c r="T34" s="1"/>
      <c r="U34" s="1"/>
      <c r="V34" s="1"/>
    </row>
    <row r="35" spans="1:22" ht="15.95" customHeight="1" x14ac:dyDescent="0.25">
      <c r="A35" s="1"/>
      <c r="B35" s="92">
        <f t="shared" si="1"/>
        <v>44277</v>
      </c>
      <c r="C35" s="86" t="str">
        <f t="shared" si="0"/>
        <v>lunes</v>
      </c>
      <c r="D35" s="87" t="s">
        <v>385</v>
      </c>
      <c r="E35" s="87"/>
      <c r="F35" s="88"/>
      <c r="G35" s="88"/>
      <c r="H35" s="89"/>
      <c r="I35" s="89"/>
      <c r="J35" s="89"/>
      <c r="K35" s="89"/>
      <c r="L35" s="89"/>
      <c r="M35" s="89"/>
      <c r="N35" s="89"/>
      <c r="O35" s="89"/>
      <c r="P35" s="255"/>
      <c r="Q35" s="256"/>
      <c r="R35" s="1"/>
      <c r="S35" s="1"/>
      <c r="T35" s="1"/>
      <c r="U35" s="1"/>
      <c r="V35" s="1"/>
    </row>
    <row r="36" spans="1:22" ht="15.95" customHeight="1" x14ac:dyDescent="0.25">
      <c r="A36" s="1"/>
      <c r="B36" s="92">
        <f t="shared" si="1"/>
        <v>44278</v>
      </c>
      <c r="C36" s="86" t="str">
        <f t="shared" si="0"/>
        <v>martes</v>
      </c>
      <c r="D36" s="87" t="s">
        <v>385</v>
      </c>
      <c r="E36" s="87"/>
      <c r="F36" s="88"/>
      <c r="G36" s="88"/>
      <c r="H36" s="89"/>
      <c r="I36" s="89"/>
      <c r="J36" s="89"/>
      <c r="K36" s="89"/>
      <c r="L36" s="89"/>
      <c r="M36" s="89"/>
      <c r="N36" s="89"/>
      <c r="O36" s="89"/>
      <c r="P36" s="255"/>
      <c r="Q36" s="256"/>
      <c r="R36" s="1"/>
      <c r="S36" s="1"/>
      <c r="T36" s="1"/>
      <c r="U36" s="1"/>
      <c r="V36" s="1"/>
    </row>
    <row r="37" spans="1:22" ht="15.95" customHeight="1" x14ac:dyDescent="0.25">
      <c r="A37" s="1"/>
      <c r="B37" s="92">
        <f t="shared" si="1"/>
        <v>44279</v>
      </c>
      <c r="C37" s="86" t="str">
        <f t="shared" si="0"/>
        <v>miércoles</v>
      </c>
      <c r="D37" s="238">
        <v>0.25</v>
      </c>
      <c r="E37" s="238">
        <v>0.75</v>
      </c>
      <c r="F37" s="88">
        <v>1</v>
      </c>
      <c r="G37" s="88"/>
      <c r="H37" s="89"/>
      <c r="I37" s="89"/>
      <c r="J37" s="89"/>
      <c r="K37" s="89"/>
      <c r="L37" s="89"/>
      <c r="M37" s="89"/>
      <c r="N37" s="89"/>
      <c r="O37" s="89"/>
      <c r="P37" s="255"/>
      <c r="Q37" s="256"/>
      <c r="R37" s="1"/>
      <c r="S37" s="1"/>
      <c r="T37" s="1"/>
      <c r="U37" s="1"/>
      <c r="V37" s="1"/>
    </row>
    <row r="38" spans="1:22" ht="15.95" customHeight="1" x14ac:dyDescent="0.25">
      <c r="A38" s="1"/>
      <c r="B38" s="92">
        <f t="shared" si="1"/>
        <v>44280</v>
      </c>
      <c r="C38" s="86" t="str">
        <f t="shared" si="0"/>
        <v>jueves</v>
      </c>
      <c r="D38" s="238">
        <v>0.25</v>
      </c>
      <c r="E38" s="238">
        <v>0.75</v>
      </c>
      <c r="F38" s="88">
        <v>1</v>
      </c>
      <c r="G38" s="88"/>
      <c r="H38" s="89"/>
      <c r="I38" s="89"/>
      <c r="J38" s="89"/>
      <c r="K38" s="89"/>
      <c r="L38" s="89"/>
      <c r="M38" s="89"/>
      <c r="N38" s="89"/>
      <c r="O38" s="89">
        <v>1</v>
      </c>
      <c r="P38" s="255" t="s">
        <v>387</v>
      </c>
      <c r="Q38" s="256"/>
      <c r="R38" s="1"/>
      <c r="S38" s="1"/>
      <c r="T38" s="1"/>
      <c r="U38" s="1"/>
      <c r="V38" s="1"/>
    </row>
    <row r="39" spans="1:22" ht="15.95" customHeight="1" x14ac:dyDescent="0.25">
      <c r="A39" s="1"/>
      <c r="B39" s="92">
        <f t="shared" si="1"/>
        <v>44281</v>
      </c>
      <c r="C39" s="86" t="str">
        <f t="shared" si="0"/>
        <v>viernes</v>
      </c>
      <c r="D39" s="238">
        <v>0.25</v>
      </c>
      <c r="E39" s="238">
        <v>0.75</v>
      </c>
      <c r="F39" s="88">
        <v>1</v>
      </c>
      <c r="G39" s="88"/>
      <c r="H39" s="89"/>
      <c r="I39" s="89"/>
      <c r="J39" s="89"/>
      <c r="K39" s="89"/>
      <c r="L39" s="89"/>
      <c r="M39" s="89"/>
      <c r="N39" s="89"/>
      <c r="O39" s="89"/>
      <c r="P39" s="255"/>
      <c r="Q39" s="256"/>
      <c r="R39" s="1"/>
      <c r="S39" s="1"/>
      <c r="T39" s="1"/>
      <c r="U39" s="1"/>
      <c r="V39" s="1"/>
    </row>
    <row r="40" spans="1:22" ht="15.95" customHeight="1" x14ac:dyDescent="0.25">
      <c r="A40" s="1"/>
      <c r="B40" s="92">
        <f t="shared" si="1"/>
        <v>44282</v>
      </c>
      <c r="C40" s="86" t="str">
        <f t="shared" si="0"/>
        <v>sábado</v>
      </c>
      <c r="D40" s="238">
        <v>0.25</v>
      </c>
      <c r="E40" s="238">
        <v>0.75</v>
      </c>
      <c r="F40" s="88">
        <v>1</v>
      </c>
      <c r="G40" s="88"/>
      <c r="H40" s="89"/>
      <c r="I40" s="89"/>
      <c r="J40" s="89"/>
      <c r="K40" s="89"/>
      <c r="L40" s="89"/>
      <c r="M40" s="89"/>
      <c r="N40" s="89"/>
      <c r="O40" s="89"/>
      <c r="P40" s="255"/>
      <c r="Q40" s="256"/>
      <c r="R40" s="1"/>
      <c r="S40" s="1"/>
      <c r="T40" s="1"/>
      <c r="U40" s="1"/>
      <c r="V40" s="1"/>
    </row>
    <row r="41" spans="1:22" ht="15.95" customHeight="1" x14ac:dyDescent="0.25">
      <c r="A41" s="1"/>
      <c r="B41" s="92">
        <f t="shared" si="1"/>
        <v>44283</v>
      </c>
      <c r="C41" s="86" t="str">
        <f t="shared" si="0"/>
        <v>domingo</v>
      </c>
      <c r="D41" s="238">
        <v>0.25</v>
      </c>
      <c r="E41" s="238">
        <v>0.75</v>
      </c>
      <c r="F41" s="88">
        <v>1</v>
      </c>
      <c r="G41" s="88"/>
      <c r="H41" s="89"/>
      <c r="I41" s="89"/>
      <c r="J41" s="89"/>
      <c r="K41" s="89"/>
      <c r="L41" s="89"/>
      <c r="M41" s="89">
        <v>11</v>
      </c>
      <c r="N41" s="89"/>
      <c r="O41" s="89"/>
      <c r="P41" s="255"/>
      <c r="Q41" s="256"/>
      <c r="R41" s="1"/>
      <c r="S41" s="1"/>
      <c r="T41" s="1"/>
      <c r="U41" s="1"/>
      <c r="V41" s="1"/>
    </row>
    <row r="42" spans="1:22" ht="15.95" customHeight="1" x14ac:dyDescent="0.25">
      <c r="A42" s="1"/>
      <c r="B42" s="92">
        <f t="shared" si="1"/>
        <v>44284</v>
      </c>
      <c r="C42" s="86" t="str">
        <f t="shared" si="0"/>
        <v>lunes</v>
      </c>
      <c r="D42" s="238">
        <v>0.25</v>
      </c>
      <c r="E42" s="238">
        <v>0.75</v>
      </c>
      <c r="F42" s="88">
        <v>1</v>
      </c>
      <c r="G42" s="88"/>
      <c r="H42" s="89"/>
      <c r="I42" s="89"/>
      <c r="J42" s="89"/>
      <c r="K42" s="89"/>
      <c r="L42" s="89"/>
      <c r="M42" s="89"/>
      <c r="N42" s="89"/>
      <c r="O42" s="89"/>
      <c r="P42" s="255"/>
      <c r="Q42" s="256"/>
      <c r="R42" s="1"/>
      <c r="S42" s="1"/>
      <c r="T42" s="1"/>
      <c r="U42" s="1"/>
      <c r="V42" s="1"/>
    </row>
    <row r="43" spans="1:22" ht="15.95" customHeight="1" x14ac:dyDescent="0.25">
      <c r="A43" s="1"/>
      <c r="B43" s="92">
        <f t="shared" si="1"/>
        <v>44285</v>
      </c>
      <c r="C43" s="86" t="str">
        <f t="shared" si="0"/>
        <v>martes</v>
      </c>
      <c r="D43" s="238">
        <v>0.25</v>
      </c>
      <c r="E43" s="238">
        <v>0.75</v>
      </c>
      <c r="F43" s="88">
        <v>1</v>
      </c>
      <c r="G43" s="88"/>
      <c r="H43" s="89"/>
      <c r="I43" s="89"/>
      <c r="J43" s="89"/>
      <c r="K43" s="89"/>
      <c r="L43" s="89"/>
      <c r="M43" s="89"/>
      <c r="N43" s="89"/>
      <c r="O43" s="89"/>
      <c r="P43" s="255"/>
      <c r="Q43" s="256"/>
      <c r="R43" s="1"/>
      <c r="S43" s="1"/>
      <c r="T43" s="1"/>
      <c r="U43" s="1"/>
      <c r="V43" s="1"/>
    </row>
    <row r="44" spans="1:22" ht="15.95" customHeight="1" x14ac:dyDescent="0.25">
      <c r="A44" s="1"/>
      <c r="B44" s="93">
        <f t="shared" si="1"/>
        <v>44286</v>
      </c>
      <c r="C44" s="94" t="str">
        <f t="shared" si="0"/>
        <v>miércoles</v>
      </c>
      <c r="D44" s="242">
        <v>0.75</v>
      </c>
      <c r="E44" s="242">
        <v>0.25</v>
      </c>
      <c r="F44" s="96">
        <v>1</v>
      </c>
      <c r="G44" s="96"/>
      <c r="H44" s="97"/>
      <c r="I44" s="97"/>
      <c r="J44" s="97"/>
      <c r="K44" s="97"/>
      <c r="L44" s="97">
        <v>3</v>
      </c>
      <c r="M44" s="97"/>
      <c r="N44" s="97">
        <v>5</v>
      </c>
      <c r="O44" s="97"/>
      <c r="P44" s="257"/>
      <c r="Q44" s="258"/>
      <c r="R44" s="1"/>
      <c r="S44" s="1"/>
      <c r="T44" s="1"/>
      <c r="U44" s="1"/>
      <c r="V44" s="1"/>
    </row>
    <row r="45" spans="1:22" s="9" customFormat="1" ht="27.75" customHeight="1" x14ac:dyDescent="0.25">
      <c r="B45" s="259" t="s">
        <v>42</v>
      </c>
      <c r="C45" s="259"/>
      <c r="D45" s="259"/>
      <c r="E45" s="259"/>
      <c r="F45" s="259"/>
      <c r="G45" s="259"/>
      <c r="H45" s="98">
        <f>SUM(H14:H44)</f>
        <v>11</v>
      </c>
      <c r="I45" s="98">
        <f t="shared" ref="I45:O45" si="2">SUM(I14:I44)</f>
        <v>0</v>
      </c>
      <c r="J45" s="98">
        <f t="shared" si="2"/>
        <v>0</v>
      </c>
      <c r="K45" s="98">
        <f t="shared" si="2"/>
        <v>0</v>
      </c>
      <c r="L45" s="98">
        <f>SUM(L14:L44)</f>
        <v>3</v>
      </c>
      <c r="M45" s="98">
        <f t="shared" si="2"/>
        <v>11</v>
      </c>
      <c r="N45" s="98">
        <f t="shared" si="2"/>
        <v>5</v>
      </c>
      <c r="O45" s="98">
        <f t="shared" si="2"/>
        <v>1</v>
      </c>
      <c r="P45" s="99"/>
      <c r="Q45" s="99"/>
    </row>
    <row r="46" spans="1:22" ht="6.75" customHeight="1" x14ac:dyDescent="0.25"/>
    <row r="47" spans="1:22" ht="29.25" customHeight="1" x14ac:dyDescent="0.25">
      <c r="B47" s="260" t="s">
        <v>43</v>
      </c>
      <c r="C47" s="260"/>
      <c r="D47" s="260"/>
      <c r="E47" s="260"/>
      <c r="F47" s="260"/>
      <c r="G47" s="260"/>
      <c r="H47" s="260"/>
      <c r="I47" s="260"/>
      <c r="J47" s="260"/>
      <c r="K47" s="260"/>
      <c r="L47" s="260"/>
      <c r="M47" s="260"/>
      <c r="N47" s="260"/>
      <c r="O47" s="260"/>
      <c r="P47" s="260"/>
      <c r="Q47" s="260"/>
    </row>
    <row r="48" spans="1:22" ht="25.5" customHeight="1" x14ac:dyDescent="0.25">
      <c r="A48" s="1"/>
      <c r="B48" s="251" t="s">
        <v>30</v>
      </c>
      <c r="C48" s="251"/>
      <c r="D48" s="251" t="s">
        <v>31</v>
      </c>
      <c r="E48" s="251"/>
      <c r="F48" s="254" t="s">
        <v>2</v>
      </c>
      <c r="G48" s="254" t="s">
        <v>168</v>
      </c>
      <c r="H48" s="254" t="s">
        <v>3</v>
      </c>
      <c r="I48" s="254" t="s">
        <v>4</v>
      </c>
      <c r="J48" s="254" t="s">
        <v>32</v>
      </c>
      <c r="K48" s="254" t="s">
        <v>33</v>
      </c>
      <c r="L48" s="254" t="s">
        <v>34</v>
      </c>
      <c r="M48" s="254" t="s">
        <v>35</v>
      </c>
      <c r="N48" s="254" t="s">
        <v>36</v>
      </c>
      <c r="O48" s="254" t="s">
        <v>5</v>
      </c>
      <c r="P48" s="254" t="s">
        <v>37</v>
      </c>
      <c r="Q48" s="254"/>
      <c r="R48" s="1"/>
      <c r="S48" s="1"/>
      <c r="T48" s="1"/>
      <c r="U48" s="1"/>
      <c r="V48" s="1"/>
    </row>
    <row r="49" spans="1:22" ht="25.5" customHeight="1" x14ac:dyDescent="0.25">
      <c r="A49" s="1"/>
      <c r="B49" s="240" t="s">
        <v>38</v>
      </c>
      <c r="C49" s="240" t="s">
        <v>39</v>
      </c>
      <c r="D49" s="241" t="s">
        <v>40</v>
      </c>
      <c r="E49" s="241" t="s">
        <v>41</v>
      </c>
      <c r="F49" s="254"/>
      <c r="G49" s="254"/>
      <c r="H49" s="254"/>
      <c r="I49" s="254"/>
      <c r="J49" s="254"/>
      <c r="K49" s="254"/>
      <c r="L49" s="254"/>
      <c r="M49" s="254"/>
      <c r="N49" s="254"/>
      <c r="O49" s="254"/>
      <c r="P49" s="254"/>
      <c r="Q49" s="254"/>
      <c r="R49" s="1"/>
      <c r="S49" s="1"/>
      <c r="T49" s="1"/>
      <c r="U49" s="1"/>
      <c r="V49" s="1"/>
    </row>
    <row r="50" spans="1:22" ht="15" customHeight="1" x14ac:dyDescent="0.25">
      <c r="A50" s="1"/>
      <c r="B50" s="100"/>
      <c r="C50" s="101"/>
      <c r="D50" s="102"/>
      <c r="E50" s="102"/>
      <c r="F50" s="103"/>
      <c r="G50" s="103"/>
      <c r="H50" s="104"/>
      <c r="I50" s="104"/>
      <c r="J50" s="104"/>
      <c r="K50" s="104"/>
      <c r="L50" s="104"/>
      <c r="M50" s="104"/>
      <c r="N50" s="104"/>
      <c r="O50" s="104"/>
      <c r="P50" s="253"/>
      <c r="Q50" s="253"/>
      <c r="R50" s="1"/>
      <c r="S50" s="1"/>
      <c r="T50" s="1"/>
      <c r="U50" s="1"/>
      <c r="V50" s="1"/>
    </row>
    <row r="51" spans="1:22" ht="15" customHeight="1" x14ac:dyDescent="0.25">
      <c r="A51" s="1"/>
      <c r="B51" s="100"/>
      <c r="C51" s="101"/>
      <c r="D51" s="102"/>
      <c r="E51" s="102"/>
      <c r="F51" s="103"/>
      <c r="G51" s="103"/>
      <c r="H51" s="104"/>
      <c r="I51" s="104"/>
      <c r="J51" s="104"/>
      <c r="K51" s="104"/>
      <c r="L51" s="104"/>
      <c r="M51" s="104"/>
      <c r="N51" s="104"/>
      <c r="O51" s="104"/>
      <c r="P51" s="253"/>
      <c r="Q51" s="253"/>
      <c r="R51" s="1"/>
      <c r="S51" s="1"/>
      <c r="T51" s="1"/>
      <c r="U51" s="1"/>
      <c r="V51" s="1"/>
    </row>
    <row r="52" spans="1:22" ht="15" customHeight="1" x14ac:dyDescent="0.25">
      <c r="A52" s="1"/>
      <c r="B52" s="100"/>
      <c r="C52" s="101"/>
      <c r="D52" s="102"/>
      <c r="E52" s="102"/>
      <c r="F52" s="103"/>
      <c r="G52" s="103"/>
      <c r="H52" s="104"/>
      <c r="I52" s="104"/>
      <c r="J52" s="104"/>
      <c r="K52" s="104"/>
      <c r="L52" s="104"/>
      <c r="M52" s="104"/>
      <c r="N52" s="104"/>
      <c r="O52" s="104"/>
      <c r="P52" s="253"/>
      <c r="Q52" s="253"/>
      <c r="R52" s="1"/>
      <c r="S52" s="1"/>
      <c r="T52" s="1"/>
      <c r="U52" s="1"/>
      <c r="V52" s="1"/>
    </row>
    <row r="53" spans="1:22" ht="15" customHeight="1" x14ac:dyDescent="0.25">
      <c r="A53" s="1"/>
      <c r="B53" s="100"/>
      <c r="C53" s="101"/>
      <c r="D53" s="102"/>
      <c r="E53" s="102"/>
      <c r="F53" s="103"/>
      <c r="G53" s="103"/>
      <c r="H53" s="104"/>
      <c r="I53" s="104"/>
      <c r="J53" s="104"/>
      <c r="K53" s="104"/>
      <c r="L53" s="104"/>
      <c r="M53" s="104"/>
      <c r="N53" s="104"/>
      <c r="O53" s="104"/>
      <c r="P53" s="253"/>
      <c r="Q53" s="253"/>
      <c r="R53" s="1"/>
      <c r="S53" s="1"/>
      <c r="T53" s="1"/>
      <c r="U53" s="1"/>
      <c r="V53" s="1"/>
    </row>
    <row r="54" spans="1:22" ht="15" customHeight="1" x14ac:dyDescent="0.25">
      <c r="A54" s="1"/>
      <c r="B54" s="100"/>
      <c r="C54" s="101"/>
      <c r="D54" s="102"/>
      <c r="E54" s="102"/>
      <c r="F54" s="103"/>
      <c r="G54" s="103"/>
      <c r="H54" s="104"/>
      <c r="I54" s="104"/>
      <c r="J54" s="104"/>
      <c r="K54" s="104"/>
      <c r="L54" s="104"/>
      <c r="M54" s="104"/>
      <c r="N54" s="104"/>
      <c r="O54" s="104"/>
      <c r="P54" s="253"/>
      <c r="Q54" s="253"/>
      <c r="R54" s="1"/>
      <c r="S54" s="1"/>
      <c r="T54" s="1"/>
      <c r="U54" s="1"/>
      <c r="V54" s="1"/>
    </row>
    <row r="55" spans="1:22" ht="15" customHeight="1" x14ac:dyDescent="0.25"/>
    <row r="56" spans="1:22" s="9" customFormat="1" ht="27.75" customHeight="1" x14ac:dyDescent="0.25">
      <c r="B56" s="248" t="s">
        <v>12</v>
      </c>
      <c r="C56" s="248"/>
      <c r="D56" s="248"/>
      <c r="E56" s="248"/>
      <c r="F56" s="248"/>
      <c r="G56" s="248"/>
      <c r="H56" s="105">
        <f>+H45+H50+H51+H52+H53+H54</f>
        <v>11</v>
      </c>
      <c r="I56" s="105">
        <f t="shared" ref="I56:O56" si="3">+I45+I50+I51+I52+I53+I54</f>
        <v>0</v>
      </c>
      <c r="J56" s="105">
        <f t="shared" si="3"/>
        <v>0</v>
      </c>
      <c r="K56" s="105">
        <f t="shared" si="3"/>
        <v>0</v>
      </c>
      <c r="L56" s="105">
        <f t="shared" si="3"/>
        <v>3</v>
      </c>
      <c r="M56" s="105">
        <f t="shared" si="3"/>
        <v>11</v>
      </c>
      <c r="N56" s="105">
        <f t="shared" si="3"/>
        <v>5</v>
      </c>
      <c r="O56" s="105">
        <f t="shared" si="3"/>
        <v>1</v>
      </c>
    </row>
    <row r="57" spans="1:22" ht="15" customHeight="1" x14ac:dyDescent="0.25"/>
    <row r="58" spans="1:22" ht="20.25" customHeight="1" x14ac:dyDescent="0.25">
      <c r="B58" s="249" t="s">
        <v>44</v>
      </c>
      <c r="C58" s="249"/>
      <c r="D58" s="249"/>
      <c r="E58" s="249"/>
      <c r="F58" s="249"/>
      <c r="H58" s="250" t="s">
        <v>45</v>
      </c>
      <c r="I58" s="250"/>
      <c r="J58" s="250"/>
      <c r="K58" s="250"/>
      <c r="L58" s="250"/>
      <c r="M58" s="250"/>
      <c r="N58" s="250"/>
      <c r="O58" s="250"/>
      <c r="P58" s="250"/>
      <c r="Q58" s="250"/>
      <c r="R58" s="5"/>
      <c r="S58" s="5"/>
      <c r="U58" s="1"/>
      <c r="V58" s="1"/>
    </row>
    <row r="59" spans="1:22" s="10" customFormat="1" ht="22.5" customHeight="1" x14ac:dyDescent="0.25">
      <c r="B59" s="251" t="s">
        <v>46</v>
      </c>
      <c r="C59" s="251"/>
      <c r="D59" s="240" t="s">
        <v>47</v>
      </c>
      <c r="E59" s="240" t="s">
        <v>48</v>
      </c>
      <c r="F59" s="240" t="s">
        <v>49</v>
      </c>
      <c r="H59" s="250"/>
      <c r="I59" s="250"/>
      <c r="J59" s="250"/>
      <c r="K59" s="250"/>
      <c r="L59" s="250"/>
      <c r="M59" s="250"/>
      <c r="N59" s="250"/>
      <c r="O59" s="250"/>
      <c r="P59" s="250"/>
      <c r="Q59" s="250"/>
    </row>
    <row r="60" spans="1:22" ht="17.25" customHeight="1" x14ac:dyDescent="0.25">
      <c r="A60" s="1"/>
      <c r="B60" s="244" t="str">
        <f>+H12</f>
        <v xml:space="preserve"> EXT. DIURNA 1.25</v>
      </c>
      <c r="C60" s="244"/>
      <c r="D60" s="106">
        <v>1.25</v>
      </c>
      <c r="E60" s="107">
        <f>+$H$56</f>
        <v>11</v>
      </c>
      <c r="F60" s="108">
        <f>IF(E60=0,"",D60*E60*(VLOOKUP($E$8,'BD Personal'!$A$6:$R$56,12,FALSE)/240))</f>
        <v>168338.95833333334</v>
      </c>
      <c r="G60" s="1"/>
      <c r="H60" s="252" t="s">
        <v>388</v>
      </c>
      <c r="I60" s="252"/>
      <c r="J60" s="252"/>
      <c r="K60" s="252"/>
      <c r="L60" s="252"/>
      <c r="M60" s="252"/>
      <c r="N60" s="252"/>
      <c r="O60" s="252"/>
      <c r="P60" s="252"/>
      <c r="Q60" s="252"/>
      <c r="R60" s="1"/>
      <c r="S60" s="1"/>
      <c r="T60" s="1"/>
      <c r="U60" s="1"/>
      <c r="V60" s="1"/>
    </row>
    <row r="61" spans="1:22" ht="17.25" customHeight="1" x14ac:dyDescent="0.25">
      <c r="A61" s="1"/>
      <c r="B61" s="244" t="str">
        <f>+I12</f>
        <v>EXT. NOC. ORD. 1.75</v>
      </c>
      <c r="C61" s="244"/>
      <c r="D61" s="106">
        <v>1.75</v>
      </c>
      <c r="E61" s="109">
        <f>+$I$56</f>
        <v>0</v>
      </c>
      <c r="F61" s="108" t="str">
        <f>IF(E61=0,"",D61*E61*(VLOOKUP($E$8,'BD Personal'!$A$6:$R$56,12,FALSE)/240))</f>
        <v/>
      </c>
      <c r="G61" s="1"/>
      <c r="H61" s="252"/>
      <c r="I61" s="252"/>
      <c r="J61" s="252"/>
      <c r="K61" s="252"/>
      <c r="L61" s="252"/>
      <c r="M61" s="252"/>
      <c r="N61" s="252"/>
      <c r="O61" s="252"/>
      <c r="P61" s="252"/>
      <c r="Q61" s="252"/>
      <c r="R61" s="1"/>
      <c r="S61" s="1"/>
      <c r="T61" s="1"/>
      <c r="U61" s="1"/>
      <c r="V61" s="1"/>
    </row>
    <row r="62" spans="1:22" ht="17.25" customHeight="1" x14ac:dyDescent="0.25">
      <c r="A62" s="1"/>
      <c r="B62" s="244" t="str">
        <f>+J12</f>
        <v>EXTRA DOM./FES. DIU.2.00</v>
      </c>
      <c r="C62" s="244"/>
      <c r="D62" s="106">
        <v>2</v>
      </c>
      <c r="E62" s="109">
        <f>+$J$56</f>
        <v>0</v>
      </c>
      <c r="F62" s="108" t="str">
        <f>IF(E62=0,"",D62*E62*(VLOOKUP($E$8,'BD Personal'!$A$6:$R$56,12,FALSE)/240))</f>
        <v/>
      </c>
      <c r="G62" s="1"/>
      <c r="H62" s="252"/>
      <c r="I62" s="252"/>
      <c r="J62" s="252"/>
      <c r="K62" s="252"/>
      <c r="L62" s="252"/>
      <c r="M62" s="252"/>
      <c r="N62" s="252"/>
      <c r="O62" s="252"/>
      <c r="P62" s="252"/>
      <c r="Q62" s="252"/>
      <c r="R62" s="1"/>
      <c r="S62" s="1"/>
      <c r="T62" s="1"/>
      <c r="U62" s="1"/>
      <c r="V62" s="1"/>
    </row>
    <row r="63" spans="1:22" ht="17.25" customHeight="1" x14ac:dyDescent="0.25">
      <c r="A63" s="1"/>
      <c r="B63" s="244" t="str">
        <f>+K12</f>
        <v>EXTRA DOM./FES.  NOC. 2.50</v>
      </c>
      <c r="C63" s="244"/>
      <c r="D63" s="106">
        <v>2.5</v>
      </c>
      <c r="E63" s="109">
        <f>+$K$56</f>
        <v>0</v>
      </c>
      <c r="F63" s="108" t="str">
        <f>IF(E63=0,"",D63*E63*(VLOOKUP($E$8,'BD Personal'!$A$6:$R$56,12,FALSE)/240))</f>
        <v/>
      </c>
      <c r="G63" s="1"/>
      <c r="H63" s="252"/>
      <c r="I63" s="252"/>
      <c r="J63" s="252"/>
      <c r="K63" s="252"/>
      <c r="L63" s="252"/>
      <c r="M63" s="252"/>
      <c r="N63" s="252"/>
      <c r="O63" s="252"/>
      <c r="P63" s="252"/>
      <c r="Q63" s="252"/>
      <c r="R63" s="1"/>
      <c r="S63" s="1"/>
      <c r="T63" s="1"/>
      <c r="U63" s="1"/>
      <c r="V63" s="1"/>
    </row>
    <row r="64" spans="1:22" ht="17.25" customHeight="1" x14ac:dyDescent="0.25">
      <c r="A64" s="1"/>
      <c r="B64" s="244" t="str">
        <f>+L12</f>
        <v>REC. NOCT ORD.              0.35</v>
      </c>
      <c r="C64" s="244"/>
      <c r="D64" s="106">
        <v>0.35</v>
      </c>
      <c r="E64" s="109">
        <f>+$L$56</f>
        <v>3</v>
      </c>
      <c r="F64" s="108">
        <f>IF(E64=0,"",D64*E64*(VLOOKUP($E$8,'BD Personal'!$A$6:$R$56,12,FALSE)/240))</f>
        <v>12854.974999999999</v>
      </c>
      <c r="G64" s="1"/>
      <c r="H64" s="252"/>
      <c r="I64" s="252"/>
      <c r="J64" s="252"/>
      <c r="K64" s="252"/>
      <c r="L64" s="252"/>
      <c r="M64" s="252"/>
      <c r="N64" s="252"/>
      <c r="O64" s="252"/>
      <c r="P64" s="252"/>
      <c r="Q64" s="252"/>
      <c r="R64" s="1"/>
      <c r="S64" s="1"/>
      <c r="T64" s="1"/>
      <c r="U64" s="1"/>
      <c r="V64" s="1"/>
    </row>
    <row r="65" spans="1:22" ht="17.25" customHeight="1" x14ac:dyDescent="0.25">
      <c r="A65" s="1"/>
      <c r="B65" s="244" t="str">
        <f>+M12</f>
        <v xml:space="preserve">REC, DOM / FESTIVA DIU 1.75 </v>
      </c>
      <c r="C65" s="244"/>
      <c r="D65" s="106">
        <v>1.75</v>
      </c>
      <c r="E65" s="109">
        <f>+$M$56</f>
        <v>11</v>
      </c>
      <c r="F65" s="108">
        <f>IF(E65=0,"",D65*E65*(VLOOKUP($E$8,'BD Personal'!$A$6:$R$56,12,FALSE)/240))</f>
        <v>235674.54166666669</v>
      </c>
      <c r="G65" s="1"/>
      <c r="H65" s="252"/>
      <c r="I65" s="252"/>
      <c r="J65" s="252"/>
      <c r="K65" s="252"/>
      <c r="L65" s="252"/>
      <c r="M65" s="252"/>
      <c r="N65" s="252"/>
      <c r="O65" s="252"/>
      <c r="P65" s="252"/>
      <c r="Q65" s="252"/>
      <c r="R65" s="1"/>
      <c r="S65" s="1"/>
      <c r="T65" s="1"/>
      <c r="U65" s="1"/>
      <c r="V65" s="1"/>
    </row>
    <row r="66" spans="1:22" ht="17.25" customHeight="1" x14ac:dyDescent="0.25">
      <c r="A66" s="1"/>
      <c r="B66" s="244" t="str">
        <f>+N12</f>
        <v>REC. DOM. / FES. NOC.  2.10</v>
      </c>
      <c r="C66" s="244"/>
      <c r="D66" s="106">
        <v>2.1</v>
      </c>
      <c r="E66" s="109">
        <f>+$N$56</f>
        <v>5</v>
      </c>
      <c r="F66" s="108">
        <f>IF(E66=0,"",D66*E66*(VLOOKUP($E$8,'BD Personal'!$A$6:$R$56,12,FALSE)/240))</f>
        <v>128549.75</v>
      </c>
      <c r="G66" s="1"/>
      <c r="H66" s="252"/>
      <c r="I66" s="252"/>
      <c r="J66" s="252"/>
      <c r="K66" s="252"/>
      <c r="L66" s="252"/>
      <c r="M66" s="252"/>
      <c r="N66" s="252"/>
      <c r="O66" s="252"/>
      <c r="P66" s="252"/>
      <c r="Q66" s="252"/>
      <c r="R66" s="1"/>
      <c r="S66" s="1"/>
      <c r="T66" s="1"/>
      <c r="U66" s="1"/>
      <c r="V66" s="1"/>
    </row>
    <row r="67" spans="1:22" ht="17.25" customHeight="1" x14ac:dyDescent="0.25">
      <c r="A67" s="1"/>
      <c r="B67" s="244" t="str">
        <f>+O12</f>
        <v>COMPENSATORIOS</v>
      </c>
      <c r="C67" s="244"/>
      <c r="D67" s="110" t="s">
        <v>50</v>
      </c>
      <c r="E67" s="109">
        <f>+$O$56</f>
        <v>1</v>
      </c>
      <c r="F67" s="108">
        <f>IF(E67=0,"",E67*(VLOOKUP($E$8,'BD Personal'!$A$6:$R$56,12,FALSE)/30))</f>
        <v>97942.666666666672</v>
      </c>
      <c r="G67" s="1"/>
      <c r="H67" s="252"/>
      <c r="I67" s="252"/>
      <c r="J67" s="252"/>
      <c r="K67" s="252"/>
      <c r="L67" s="252"/>
      <c r="M67" s="252"/>
      <c r="N67" s="252"/>
      <c r="O67" s="252"/>
      <c r="P67" s="252"/>
      <c r="Q67" s="252"/>
      <c r="R67" s="1"/>
      <c r="S67" s="1"/>
      <c r="T67" s="1"/>
      <c r="U67" s="1"/>
      <c r="V67" s="1"/>
    </row>
    <row r="68" spans="1:22" ht="13.5" customHeight="1" x14ac:dyDescent="0.25">
      <c r="A68" s="1"/>
      <c r="B68" s="50"/>
      <c r="C68" s="50"/>
      <c r="D68" s="50"/>
      <c r="E68" s="50"/>
      <c r="F68" s="51"/>
      <c r="G68" s="1"/>
      <c r="H68" s="252"/>
      <c r="I68" s="252"/>
      <c r="J68" s="252"/>
      <c r="K68" s="252"/>
      <c r="L68" s="252"/>
      <c r="M68" s="252"/>
      <c r="N68" s="252"/>
      <c r="O68" s="252"/>
      <c r="P68" s="252"/>
      <c r="Q68" s="252"/>
      <c r="R68" s="1"/>
      <c r="S68" s="1"/>
      <c r="T68" s="1"/>
      <c r="U68" s="1"/>
      <c r="V68" s="1"/>
    </row>
    <row r="69" spans="1:22" ht="18" customHeight="1" x14ac:dyDescent="0.25">
      <c r="A69" s="1"/>
      <c r="B69" s="245" t="s">
        <v>51</v>
      </c>
      <c r="C69" s="245"/>
      <c r="D69" s="245"/>
      <c r="E69" s="245"/>
      <c r="F69" s="78">
        <f>SUM(F60:F67)</f>
        <v>643360.89166666672</v>
      </c>
      <c r="G69" s="1"/>
      <c r="H69" s="252"/>
      <c r="I69" s="252"/>
      <c r="J69" s="252"/>
      <c r="K69" s="252"/>
      <c r="L69" s="252"/>
      <c r="M69" s="252"/>
      <c r="N69" s="252"/>
      <c r="O69" s="252"/>
      <c r="P69" s="252"/>
      <c r="Q69" s="252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1"/>
      <c r="D74" s="11"/>
      <c r="E74" s="11"/>
      <c r="F74" s="11"/>
      <c r="G74" s="11"/>
      <c r="H74" s="11"/>
      <c r="I74" s="11"/>
    </row>
    <row r="75" spans="1:22" x14ac:dyDescent="0.25"/>
    <row r="76" spans="1:22" ht="13.5" thickBot="1" x14ac:dyDescent="0.3">
      <c r="C76" s="246"/>
      <c r="D76" s="246"/>
      <c r="E76" s="246"/>
      <c r="F76" s="246"/>
      <c r="G76" s="246"/>
      <c r="H76" s="246"/>
      <c r="I76" s="246"/>
      <c r="L76" s="247"/>
      <c r="M76" s="247"/>
      <c r="N76" s="247"/>
      <c r="O76" s="247"/>
      <c r="P76" s="247"/>
    </row>
    <row r="77" spans="1:22" ht="30.75" customHeight="1" thickTop="1" x14ac:dyDescent="0.25">
      <c r="C77" s="243" t="s">
        <v>52</v>
      </c>
      <c r="D77" s="243"/>
      <c r="E77" s="243"/>
      <c r="F77" s="243"/>
      <c r="G77" s="243"/>
      <c r="H77" s="243"/>
      <c r="I77" s="243"/>
      <c r="J77" s="12"/>
      <c r="K77" s="12"/>
      <c r="L77" s="243" t="s">
        <v>53</v>
      </c>
      <c r="M77" s="243"/>
      <c r="N77" s="243"/>
      <c r="O77" s="243"/>
      <c r="P77" s="243"/>
    </row>
    <row r="78" spans="1:22" x14ac:dyDescent="0.25"/>
    <row r="79" spans="1:22" x14ac:dyDescent="0.25"/>
  </sheetData>
  <sheetProtection algorithmName="SHA-512" hashValue="EudgCgzb0/WDbcprY3V2nMv5NXhsEbq+gasMAWNtrRKYRiAqPSVBQaqOH7oOREAkTIt6tuXi8k8KLzwkUMFdeg==" saltValue="c7oq/9WNoibyYphM+Mdj2w==" spinCount="100000" sheet="1" objects="1" scenarios="1"/>
  <mergeCells count="121">
    <mergeCell ref="C77:I77"/>
    <mergeCell ref="L77:P77"/>
    <mergeCell ref="B67:C67"/>
    <mergeCell ref="H67:Q67"/>
    <mergeCell ref="H68:Q68"/>
    <mergeCell ref="B69:E69"/>
    <mergeCell ref="H69:Q69"/>
    <mergeCell ref="C76:I76"/>
    <mergeCell ref="L76:P76"/>
    <mergeCell ref="B64:C64"/>
    <mergeCell ref="H64:Q64"/>
    <mergeCell ref="B65:C65"/>
    <mergeCell ref="H65:Q65"/>
    <mergeCell ref="B66:C66"/>
    <mergeCell ref="H66:Q66"/>
    <mergeCell ref="B61:C61"/>
    <mergeCell ref="H61:Q61"/>
    <mergeCell ref="B62:C62"/>
    <mergeCell ref="H62:Q62"/>
    <mergeCell ref="B63:C63"/>
    <mergeCell ref="H63:Q63"/>
    <mergeCell ref="P54:Q54"/>
    <mergeCell ref="B56:G56"/>
    <mergeCell ref="B58:F58"/>
    <mergeCell ref="H58:Q59"/>
    <mergeCell ref="B59:C59"/>
    <mergeCell ref="B60:C60"/>
    <mergeCell ref="H60:Q60"/>
    <mergeCell ref="O48:O49"/>
    <mergeCell ref="P48:Q49"/>
    <mergeCell ref="P50:Q50"/>
    <mergeCell ref="P51:Q51"/>
    <mergeCell ref="P52:Q52"/>
    <mergeCell ref="P53:Q53"/>
    <mergeCell ref="I48:I49"/>
    <mergeCell ref="J48:J49"/>
    <mergeCell ref="K48:K49"/>
    <mergeCell ref="L48:L49"/>
    <mergeCell ref="M48:M49"/>
    <mergeCell ref="N48:N49"/>
    <mergeCell ref="P42:Q42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P36:Q36"/>
    <mergeCell ref="P37:Q37"/>
    <mergeCell ref="P38:Q38"/>
    <mergeCell ref="P39:Q39"/>
    <mergeCell ref="P40:Q40"/>
    <mergeCell ref="P41:Q41"/>
    <mergeCell ref="P30:Q30"/>
    <mergeCell ref="P31:Q31"/>
    <mergeCell ref="P32:Q32"/>
    <mergeCell ref="P33:Q33"/>
    <mergeCell ref="P34:Q34"/>
    <mergeCell ref="P35:Q35"/>
    <mergeCell ref="P24:Q24"/>
    <mergeCell ref="P25:Q25"/>
    <mergeCell ref="P26:Q26"/>
    <mergeCell ref="P27:Q27"/>
    <mergeCell ref="P28:Q28"/>
    <mergeCell ref="P29:Q29"/>
    <mergeCell ref="P18:Q18"/>
    <mergeCell ref="P19:Q19"/>
    <mergeCell ref="P20:Q20"/>
    <mergeCell ref="P21:Q21"/>
    <mergeCell ref="P22:Q22"/>
    <mergeCell ref="P23:Q23"/>
    <mergeCell ref="O12:O13"/>
    <mergeCell ref="P12:Q13"/>
    <mergeCell ref="P14:Q14"/>
    <mergeCell ref="P15:Q15"/>
    <mergeCell ref="P16:Q16"/>
    <mergeCell ref="P17:Q17"/>
    <mergeCell ref="I12:I13"/>
    <mergeCell ref="J12:J13"/>
    <mergeCell ref="K12:K13"/>
    <mergeCell ref="L12:L13"/>
    <mergeCell ref="M12:M13"/>
    <mergeCell ref="N12:N13"/>
    <mergeCell ref="B11:D11"/>
    <mergeCell ref="E11:H11"/>
    <mergeCell ref="I11:J11"/>
    <mergeCell ref="K11:N11"/>
    <mergeCell ref="V11:X11"/>
    <mergeCell ref="B12:C12"/>
    <mergeCell ref="D12:E12"/>
    <mergeCell ref="F12:F13"/>
    <mergeCell ref="G12:G13"/>
    <mergeCell ref="H12:H13"/>
    <mergeCell ref="B10:D10"/>
    <mergeCell ref="E10:H10"/>
    <mergeCell ref="I10:J10"/>
    <mergeCell ref="K10:N10"/>
    <mergeCell ref="P10:Q10"/>
    <mergeCell ref="U10:W10"/>
    <mergeCell ref="B9:D9"/>
    <mergeCell ref="E9:H9"/>
    <mergeCell ref="I9:J9"/>
    <mergeCell ref="K9:N9"/>
    <mergeCell ref="P9:Q9"/>
    <mergeCell ref="V9:X9"/>
    <mergeCell ref="B8:D8"/>
    <mergeCell ref="E8:H8"/>
    <mergeCell ref="I8:J8"/>
    <mergeCell ref="K8:N8"/>
    <mergeCell ref="P8:Q8"/>
    <mergeCell ref="U8:W8"/>
    <mergeCell ref="B2:D5"/>
    <mergeCell ref="E2:Q5"/>
    <mergeCell ref="B7:D7"/>
    <mergeCell ref="E7:H7"/>
    <mergeCell ref="I7:J7"/>
    <mergeCell ref="K7:N7"/>
    <mergeCell ref="P7:Q7"/>
  </mergeCells>
  <conditionalFormatting sqref="B14:B44">
    <cfRule type="expression" dxfId="55" priority="4">
      <formula>WEEKDAY(B14,2)=7</formula>
    </cfRule>
  </conditionalFormatting>
  <conditionalFormatting sqref="C14:C44">
    <cfRule type="expression" dxfId="54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530226AC-CB86-432C-A634-C5806521EA7A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6FE79B7F-64C3-4B92-A6E4-CC21908F809E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3EC89-BFE5-46B8-A6B0-EB499B5F3A01}">
  <sheetPr codeName="Hoja9">
    <pageSetUpPr fitToPage="1"/>
  </sheetPr>
  <dimension ref="A1:X79"/>
  <sheetViews>
    <sheetView showGridLines="0" view="pageBreakPreview" topLeftCell="A34" zoomScale="60" zoomScaleNormal="70" zoomScalePageLayoutView="90" workbookViewId="0">
      <selection activeCell="H61" sqref="H61:Q61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x14ac:dyDescent="0.25">
      <c r="A1" s="1"/>
      <c r="B1" s="52" t="s">
        <v>14</v>
      </c>
      <c r="C1" s="50"/>
      <c r="D1" s="50"/>
      <c r="E1" s="50"/>
      <c r="F1" s="50"/>
      <c r="G1" s="79"/>
      <c r="H1" s="50"/>
      <c r="I1" s="50"/>
      <c r="J1" s="50"/>
      <c r="K1" s="50"/>
      <c r="L1" s="50"/>
      <c r="M1" s="50"/>
      <c r="N1" s="50"/>
      <c r="O1" s="50"/>
      <c r="P1" s="52">
        <f>IF($E$8="","",VLOOKUP($E$8,'BD Personal'!$A$6:$R$56,8,FALSE))</f>
        <v>27365</v>
      </c>
      <c r="Q1" s="50"/>
      <c r="R1" s="1"/>
      <c r="S1" s="1"/>
      <c r="T1" s="1"/>
      <c r="U1" s="1"/>
      <c r="V1" s="1"/>
    </row>
    <row r="2" spans="1:24" ht="15.75" customHeight="1" x14ac:dyDescent="0.25">
      <c r="A2" s="1"/>
      <c r="B2" s="288"/>
      <c r="C2" s="288"/>
      <c r="D2" s="288"/>
      <c r="E2" s="289" t="s">
        <v>233</v>
      </c>
      <c r="F2" s="289"/>
      <c r="G2" s="289"/>
      <c r="H2" s="289"/>
      <c r="I2" s="289"/>
      <c r="J2" s="289"/>
      <c r="K2" s="289"/>
      <c r="L2" s="289"/>
      <c r="M2" s="289"/>
      <c r="N2" s="289"/>
      <c r="O2" s="289"/>
      <c r="P2" s="289"/>
      <c r="Q2" s="289"/>
      <c r="R2" s="1"/>
      <c r="S2" s="3"/>
      <c r="T2" s="3"/>
      <c r="U2" s="3"/>
      <c r="V2" s="1"/>
    </row>
    <row r="3" spans="1:24" ht="15.75" customHeight="1" x14ac:dyDescent="0.25">
      <c r="A3" s="1"/>
      <c r="B3" s="288"/>
      <c r="C3" s="288"/>
      <c r="D3" s="288"/>
      <c r="E3" s="289"/>
      <c r="F3" s="289"/>
      <c r="G3" s="289"/>
      <c r="H3" s="289"/>
      <c r="I3" s="289"/>
      <c r="J3" s="289"/>
      <c r="K3" s="289"/>
      <c r="L3" s="289"/>
      <c r="M3" s="289"/>
      <c r="N3" s="289"/>
      <c r="O3" s="289"/>
      <c r="P3" s="289"/>
      <c r="Q3" s="289"/>
      <c r="R3" s="1"/>
      <c r="S3" s="4"/>
      <c r="T3" s="1"/>
      <c r="U3" s="1"/>
      <c r="V3" s="1"/>
    </row>
    <row r="4" spans="1:24" ht="15.75" customHeight="1" x14ac:dyDescent="0.25">
      <c r="A4" s="1"/>
      <c r="B4" s="288"/>
      <c r="C4" s="288"/>
      <c r="D4" s="288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1"/>
      <c r="S4" s="4"/>
      <c r="T4" s="1"/>
      <c r="U4" s="1"/>
      <c r="V4" s="1"/>
    </row>
    <row r="5" spans="1:24" ht="15.75" customHeight="1" x14ac:dyDescent="0.25">
      <c r="A5" s="1"/>
      <c r="B5" s="288"/>
      <c r="C5" s="288"/>
      <c r="D5" s="288"/>
      <c r="E5" s="289"/>
      <c r="F5" s="289"/>
      <c r="G5" s="289"/>
      <c r="H5" s="289"/>
      <c r="I5" s="289"/>
      <c r="J5" s="289"/>
      <c r="K5" s="289"/>
      <c r="L5" s="289"/>
      <c r="M5" s="289"/>
      <c r="N5" s="289"/>
      <c r="O5" s="289"/>
      <c r="P5" s="289"/>
      <c r="Q5" s="289"/>
      <c r="R5" s="1"/>
      <c r="S5" s="4"/>
      <c r="T5" s="1"/>
      <c r="U5" s="1"/>
      <c r="V5" s="1"/>
    </row>
    <row r="6" spans="1:24" ht="4.5" customHeight="1" x14ac:dyDescent="0.2">
      <c r="B6" s="112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S6" s="4"/>
    </row>
    <row r="7" spans="1:24" ht="26.1" customHeight="1" x14ac:dyDescent="0.25">
      <c r="B7" s="295" t="s">
        <v>16</v>
      </c>
      <c r="C7" s="296"/>
      <c r="D7" s="296"/>
      <c r="E7" s="279" t="str">
        <f>IF($E$8="","",VLOOKUP($E$8,'BD Personal'!$A$6:$R$56,3,FALSE))&amp;" "&amp;IF($E$8="","",VLOOKUP($E$8,'BD Personal'!$A$6:$R$56,4,FALSE))</f>
        <v>William Enrique Echeverria Galezo</v>
      </c>
      <c r="F7" s="280"/>
      <c r="G7" s="280"/>
      <c r="H7" s="290"/>
      <c r="I7" s="270" t="s">
        <v>17</v>
      </c>
      <c r="J7" s="270"/>
      <c r="K7" s="279" t="str">
        <f>IF($E$8="","",VLOOKUP($E$8,'BD Personal'!$A$6:$R$56,2,FALSE))</f>
        <v>Masculino</v>
      </c>
      <c r="L7" s="280"/>
      <c r="M7" s="280"/>
      <c r="N7" s="280"/>
      <c r="O7" s="111" t="s">
        <v>18</v>
      </c>
      <c r="P7" s="291">
        <f ca="1">IF($E$8="","",TODAY()-VLOOKUP($E$8,'BD Personal'!$A$6:$R$56,8,FALSE))</f>
        <v>16920</v>
      </c>
      <c r="Q7" s="292"/>
      <c r="S7" s="4"/>
    </row>
    <row r="8" spans="1:24" ht="26.1" customHeight="1" x14ac:dyDescent="0.25">
      <c r="B8" s="261" t="s">
        <v>19</v>
      </c>
      <c r="C8" s="262"/>
      <c r="D8" s="262"/>
      <c r="E8" s="283">
        <v>73167164</v>
      </c>
      <c r="F8" s="284"/>
      <c r="G8" s="284"/>
      <c r="H8" s="285"/>
      <c r="I8" s="270" t="s">
        <v>20</v>
      </c>
      <c r="J8" s="270"/>
      <c r="K8" s="273" t="str">
        <f>IF($E$8="","",VLOOKUP($E$8,'BD Personal'!$A$6:$R$56,11,FALSE))</f>
        <v>Inspector</v>
      </c>
      <c r="L8" s="264"/>
      <c r="M8" s="264"/>
      <c r="N8" s="264"/>
      <c r="O8" s="80" t="s">
        <v>21</v>
      </c>
      <c r="P8" s="286">
        <f>IF($E$8="","",VLOOKUP($E$8,'BD Personal'!$A$6:$R$56,10,FALSE))</f>
        <v>43838</v>
      </c>
      <c r="Q8" s="287"/>
      <c r="S8" s="4"/>
      <c r="T8" s="6"/>
      <c r="U8" s="278"/>
      <c r="V8" s="278"/>
      <c r="W8" s="278"/>
      <c r="X8" s="2"/>
    </row>
    <row r="9" spans="1:24" ht="26.1" customHeight="1" x14ac:dyDescent="0.2">
      <c r="B9" s="261" t="s">
        <v>22</v>
      </c>
      <c r="C9" s="262"/>
      <c r="D9" s="262"/>
      <c r="E9" s="273" t="str">
        <f>IF($E$8="","",VLOOKUP($E$8,'BD Personal'!$A$6:$R$56,13,FALSE))</f>
        <v>Legal</v>
      </c>
      <c r="F9" s="264"/>
      <c r="G9" s="264"/>
      <c r="H9" s="281"/>
      <c r="I9" s="270" t="s">
        <v>23</v>
      </c>
      <c r="J9" s="270"/>
      <c r="K9" s="273" t="str">
        <f>IF($E$8="","",VLOOKUP($E$8,'BD Personal'!$A$6:$R$56,14,FALSE))</f>
        <v>14 X 14 12 Horas</v>
      </c>
      <c r="L9" s="264"/>
      <c r="M9" s="264"/>
      <c r="N9" s="264"/>
      <c r="O9" s="81" t="s">
        <v>24</v>
      </c>
      <c r="P9" s="271"/>
      <c r="Q9" s="272"/>
      <c r="S9" s="4"/>
      <c r="T9" s="7"/>
      <c r="U9" s="7"/>
      <c r="V9" s="282"/>
      <c r="W9" s="282"/>
      <c r="X9" s="282"/>
    </row>
    <row r="10" spans="1:24" ht="26.1" customHeight="1" x14ac:dyDescent="0.25">
      <c r="B10" s="261" t="s">
        <v>25</v>
      </c>
      <c r="C10" s="262"/>
      <c r="D10" s="262"/>
      <c r="E10" s="267" t="str">
        <f>IF($E$8="","",VLOOKUP($E$8,'BD Personal'!$A$6:$R$56,15,FALSE))</f>
        <v>Caleb Brett</v>
      </c>
      <c r="F10" s="268"/>
      <c r="G10" s="268"/>
      <c r="H10" s="269"/>
      <c r="I10" s="270" t="s">
        <v>26</v>
      </c>
      <c r="J10" s="270"/>
      <c r="K10" s="273">
        <f>IF($E$8="","",VLOOKUP($E$8,'BD Personal'!$A$6:$R$56,17,FALSE))</f>
        <v>34</v>
      </c>
      <c r="L10" s="264"/>
      <c r="M10" s="264"/>
      <c r="N10" s="264"/>
      <c r="O10" s="80" t="s">
        <v>27</v>
      </c>
      <c r="P10" s="271">
        <f>IF($E$8="","",VLOOKUP($E$8,'BD Personal'!$A$6:$R$56,18,FALSE))</f>
        <v>1</v>
      </c>
      <c r="Q10" s="272"/>
      <c r="S10" s="4"/>
      <c r="T10" s="8"/>
      <c r="U10" s="263"/>
      <c r="V10" s="263"/>
      <c r="W10" s="263"/>
      <c r="X10" s="2"/>
    </row>
    <row r="11" spans="1:24" ht="26.1" customHeight="1" x14ac:dyDescent="0.2">
      <c r="B11" s="275" t="s">
        <v>28</v>
      </c>
      <c r="C11" s="276"/>
      <c r="D11" s="277"/>
      <c r="E11" s="264" t="str">
        <f>IF($E$8="","",VLOOKUP($E$8,'BD Personal'!$A$6:$R$56,16,FALSE))</f>
        <v>EBR</v>
      </c>
      <c r="F11" s="264"/>
      <c r="G11" s="264"/>
      <c r="H11" s="264"/>
      <c r="I11" s="265" t="s">
        <v>29</v>
      </c>
      <c r="J11" s="265"/>
      <c r="K11" s="274" t="str">
        <f>Cronograma!B6&amp;" "&amp;Cronograma!E6</f>
        <v>MARZO 2021</v>
      </c>
      <c r="L11" s="274"/>
      <c r="M11" s="274"/>
      <c r="N11" s="274"/>
      <c r="O11" s="82"/>
      <c r="P11" s="83"/>
      <c r="Q11" s="90"/>
      <c r="S11" s="4"/>
      <c r="T11" s="7"/>
      <c r="U11" s="2"/>
      <c r="V11" s="266"/>
      <c r="W11" s="266"/>
      <c r="X11" s="266"/>
    </row>
    <row r="12" spans="1:24" ht="27.75" customHeight="1" x14ac:dyDescent="0.25">
      <c r="A12" s="1"/>
      <c r="B12" s="293" t="s">
        <v>30</v>
      </c>
      <c r="C12" s="251"/>
      <c r="D12" s="251" t="s">
        <v>31</v>
      </c>
      <c r="E12" s="251"/>
      <c r="F12" s="254" t="s">
        <v>2</v>
      </c>
      <c r="G12" s="254" t="s">
        <v>168</v>
      </c>
      <c r="H12" s="254" t="s">
        <v>3</v>
      </c>
      <c r="I12" s="254" t="s">
        <v>4</v>
      </c>
      <c r="J12" s="254" t="s">
        <v>32</v>
      </c>
      <c r="K12" s="254" t="s">
        <v>33</v>
      </c>
      <c r="L12" s="254" t="s">
        <v>34</v>
      </c>
      <c r="M12" s="254" t="s">
        <v>35</v>
      </c>
      <c r="N12" s="254" t="s">
        <v>36</v>
      </c>
      <c r="O12" s="254" t="s">
        <v>5</v>
      </c>
      <c r="P12" s="254" t="s">
        <v>37</v>
      </c>
      <c r="Q12" s="294"/>
      <c r="R12" s="1"/>
      <c r="S12" s="1"/>
      <c r="T12" s="1"/>
      <c r="U12" s="1"/>
      <c r="V12" s="1"/>
    </row>
    <row r="13" spans="1:24" ht="13.5" customHeight="1" x14ac:dyDescent="0.25">
      <c r="A13" s="1"/>
      <c r="B13" s="239" t="s">
        <v>38</v>
      </c>
      <c r="C13" s="240" t="s">
        <v>39</v>
      </c>
      <c r="D13" s="241" t="s">
        <v>40</v>
      </c>
      <c r="E13" s="241" t="s">
        <v>41</v>
      </c>
      <c r="F13" s="254"/>
      <c r="G13" s="254"/>
      <c r="H13" s="254"/>
      <c r="I13" s="254"/>
      <c r="J13" s="254"/>
      <c r="K13" s="254"/>
      <c r="L13" s="254"/>
      <c r="M13" s="254"/>
      <c r="N13" s="254"/>
      <c r="O13" s="254"/>
      <c r="P13" s="254"/>
      <c r="Q13" s="294"/>
      <c r="R13" s="1"/>
      <c r="S13" s="1"/>
      <c r="T13" s="1"/>
      <c r="U13" s="1"/>
      <c r="V13" s="1"/>
    </row>
    <row r="14" spans="1:24" ht="15.95" customHeight="1" x14ac:dyDescent="0.25">
      <c r="A14" s="1"/>
      <c r="B14" s="92">
        <f>Cronograma!F8</f>
        <v>44256</v>
      </c>
      <c r="C14" s="86" t="str">
        <f t="shared" ref="C14:C44" si="0">TEXT(B14, "dddd")</f>
        <v>lunes</v>
      </c>
      <c r="D14" s="87" t="s">
        <v>385</v>
      </c>
      <c r="E14" s="87"/>
      <c r="F14" s="88"/>
      <c r="G14" s="88"/>
      <c r="H14" s="89"/>
      <c r="I14" s="89"/>
      <c r="J14" s="89"/>
      <c r="K14" s="89"/>
      <c r="L14" s="89"/>
      <c r="M14" s="89"/>
      <c r="N14" s="89"/>
      <c r="O14" s="89"/>
      <c r="P14" s="255"/>
      <c r="Q14" s="256"/>
      <c r="R14" s="1"/>
      <c r="S14" s="1"/>
      <c r="T14" s="1"/>
      <c r="U14" s="1"/>
      <c r="V14" s="1"/>
    </row>
    <row r="15" spans="1:24" ht="15.95" customHeight="1" x14ac:dyDescent="0.25">
      <c r="A15" s="1"/>
      <c r="B15" s="92">
        <f>B14+1</f>
        <v>44257</v>
      </c>
      <c r="C15" s="86" t="str">
        <f t="shared" si="0"/>
        <v>martes</v>
      </c>
      <c r="D15" s="238">
        <v>0.75</v>
      </c>
      <c r="E15" s="238">
        <v>0.25</v>
      </c>
      <c r="F15" s="88">
        <v>1</v>
      </c>
      <c r="G15" s="88"/>
      <c r="H15" s="89"/>
      <c r="I15" s="89"/>
      <c r="J15" s="89"/>
      <c r="K15" s="89"/>
      <c r="L15" s="89">
        <v>8</v>
      </c>
      <c r="M15" s="89"/>
      <c r="N15" s="89"/>
      <c r="O15" s="89"/>
      <c r="P15" s="255"/>
      <c r="Q15" s="256"/>
      <c r="R15" s="1"/>
      <c r="S15" s="1"/>
      <c r="T15" s="1"/>
      <c r="U15" s="1"/>
      <c r="V15" s="1"/>
    </row>
    <row r="16" spans="1:24" ht="15.95" customHeight="1" x14ac:dyDescent="0.25">
      <c r="A16" s="1"/>
      <c r="B16" s="92">
        <f t="shared" ref="B16:B44" si="1">B15+1</f>
        <v>44258</v>
      </c>
      <c r="C16" s="86" t="str">
        <f t="shared" si="0"/>
        <v>miércoles</v>
      </c>
      <c r="D16" s="238">
        <v>0.75</v>
      </c>
      <c r="E16" s="238">
        <v>0.25</v>
      </c>
      <c r="F16" s="88">
        <v>1</v>
      </c>
      <c r="G16" s="88"/>
      <c r="H16" s="89"/>
      <c r="I16" s="89"/>
      <c r="J16" s="89"/>
      <c r="K16" s="89"/>
      <c r="L16" s="89">
        <v>8</v>
      </c>
      <c r="M16" s="89"/>
      <c r="N16" s="89"/>
      <c r="O16" s="89"/>
      <c r="P16" s="255"/>
      <c r="Q16" s="256"/>
      <c r="R16" s="1"/>
      <c r="S16" s="1"/>
      <c r="T16" s="1"/>
      <c r="U16" s="1"/>
      <c r="V16" s="1"/>
    </row>
    <row r="17" spans="1:22" ht="15.95" customHeight="1" x14ac:dyDescent="0.25">
      <c r="A17" s="1"/>
      <c r="B17" s="92">
        <f t="shared" si="1"/>
        <v>44259</v>
      </c>
      <c r="C17" s="86" t="str">
        <f t="shared" si="0"/>
        <v>jueves</v>
      </c>
      <c r="D17" s="238">
        <v>0.75</v>
      </c>
      <c r="E17" s="238">
        <v>0.25</v>
      </c>
      <c r="F17" s="88">
        <v>1</v>
      </c>
      <c r="G17" s="88"/>
      <c r="H17" s="89"/>
      <c r="I17" s="89"/>
      <c r="J17" s="89"/>
      <c r="K17" s="89"/>
      <c r="L17" s="89">
        <v>8</v>
      </c>
      <c r="M17" s="89"/>
      <c r="N17" s="89"/>
      <c r="O17" s="89"/>
      <c r="P17" s="255"/>
      <c r="Q17" s="256"/>
      <c r="R17" s="1"/>
      <c r="S17" s="1"/>
      <c r="T17" s="1"/>
      <c r="U17" s="1"/>
      <c r="V17" s="1"/>
    </row>
    <row r="18" spans="1:22" ht="15.95" customHeight="1" x14ac:dyDescent="0.25">
      <c r="A18" s="1"/>
      <c r="B18" s="92">
        <f t="shared" si="1"/>
        <v>44260</v>
      </c>
      <c r="C18" s="86" t="str">
        <f t="shared" si="0"/>
        <v>viernes</v>
      </c>
      <c r="D18" s="238">
        <v>0.75</v>
      </c>
      <c r="E18" s="238">
        <v>0.25</v>
      </c>
      <c r="F18" s="88">
        <v>1</v>
      </c>
      <c r="G18" s="88"/>
      <c r="H18" s="89"/>
      <c r="I18" s="89"/>
      <c r="J18" s="89"/>
      <c r="K18" s="89"/>
      <c r="L18" s="89">
        <v>8</v>
      </c>
      <c r="M18" s="89"/>
      <c r="N18" s="89"/>
      <c r="O18" s="89"/>
      <c r="P18" s="255"/>
      <c r="Q18" s="256"/>
      <c r="R18" s="1"/>
      <c r="S18" s="1"/>
      <c r="T18" s="1"/>
      <c r="U18" s="1"/>
      <c r="V18" s="1"/>
    </row>
    <row r="19" spans="1:22" ht="15.95" customHeight="1" x14ac:dyDescent="0.25">
      <c r="A19" s="1"/>
      <c r="B19" s="92">
        <f t="shared" si="1"/>
        <v>44261</v>
      </c>
      <c r="C19" s="86" t="str">
        <f t="shared" si="0"/>
        <v>sábado</v>
      </c>
      <c r="D19" s="238">
        <v>0.75</v>
      </c>
      <c r="E19" s="238">
        <v>0.25</v>
      </c>
      <c r="F19" s="88">
        <v>1</v>
      </c>
      <c r="G19" s="88"/>
      <c r="H19" s="89"/>
      <c r="I19" s="89"/>
      <c r="J19" s="89"/>
      <c r="K19" s="89"/>
      <c r="L19" s="89">
        <v>3</v>
      </c>
      <c r="M19" s="89"/>
      <c r="N19" s="89">
        <v>5</v>
      </c>
      <c r="O19" s="89"/>
      <c r="P19" s="255"/>
      <c r="Q19" s="256"/>
      <c r="R19" s="1"/>
      <c r="S19" s="1"/>
      <c r="T19" s="1"/>
      <c r="U19" s="1"/>
      <c r="V19" s="1"/>
    </row>
    <row r="20" spans="1:22" ht="15.95" customHeight="1" x14ac:dyDescent="0.25">
      <c r="A20" s="1"/>
      <c r="B20" s="92">
        <f t="shared" si="1"/>
        <v>44262</v>
      </c>
      <c r="C20" s="86" t="str">
        <f t="shared" si="0"/>
        <v>domingo</v>
      </c>
      <c r="D20" s="238">
        <v>0.75</v>
      </c>
      <c r="E20" s="238">
        <v>0.25</v>
      </c>
      <c r="F20" s="88">
        <v>1</v>
      </c>
      <c r="G20" s="88"/>
      <c r="H20" s="89"/>
      <c r="I20" s="89"/>
      <c r="J20" s="89"/>
      <c r="K20" s="89"/>
      <c r="L20" s="89">
        <v>5</v>
      </c>
      <c r="M20" s="89">
        <v>3</v>
      </c>
      <c r="N20" s="89">
        <v>3</v>
      </c>
      <c r="O20" s="89"/>
      <c r="P20" s="255"/>
      <c r="Q20" s="256"/>
      <c r="R20" s="1"/>
      <c r="S20" s="1"/>
      <c r="T20" s="1"/>
      <c r="U20" s="1"/>
      <c r="V20" s="1"/>
    </row>
    <row r="21" spans="1:22" ht="15.95" customHeight="1" x14ac:dyDescent="0.25">
      <c r="A21" s="1"/>
      <c r="B21" s="92">
        <f t="shared" si="1"/>
        <v>44263</v>
      </c>
      <c r="C21" s="86" t="str">
        <f t="shared" si="0"/>
        <v>lunes</v>
      </c>
      <c r="D21" s="238">
        <v>0.75</v>
      </c>
      <c r="E21" s="238">
        <v>0.25</v>
      </c>
      <c r="F21" s="88">
        <v>1</v>
      </c>
      <c r="G21" s="88"/>
      <c r="H21" s="89"/>
      <c r="I21" s="89"/>
      <c r="J21" s="89"/>
      <c r="K21" s="89"/>
      <c r="L21" s="89">
        <v>8</v>
      </c>
      <c r="M21" s="89"/>
      <c r="N21" s="89"/>
      <c r="O21" s="89"/>
      <c r="P21" s="255"/>
      <c r="Q21" s="256"/>
      <c r="R21" s="1"/>
      <c r="S21" s="1"/>
      <c r="T21" s="1"/>
      <c r="U21" s="1"/>
      <c r="V21" s="1"/>
    </row>
    <row r="22" spans="1:22" ht="15.95" customHeight="1" x14ac:dyDescent="0.25">
      <c r="A22" s="1"/>
      <c r="B22" s="92">
        <f t="shared" si="1"/>
        <v>44264</v>
      </c>
      <c r="C22" s="86" t="str">
        <f t="shared" si="0"/>
        <v>martes</v>
      </c>
      <c r="D22" s="238">
        <v>0.75</v>
      </c>
      <c r="E22" s="238">
        <v>0.25</v>
      </c>
      <c r="F22" s="88">
        <v>1</v>
      </c>
      <c r="G22" s="88"/>
      <c r="H22" s="89"/>
      <c r="I22" s="89"/>
      <c r="J22" s="89"/>
      <c r="K22" s="89"/>
      <c r="L22" s="89">
        <v>8</v>
      </c>
      <c r="M22" s="89"/>
      <c r="N22" s="89"/>
      <c r="O22" s="89"/>
      <c r="P22" s="255"/>
      <c r="Q22" s="256"/>
      <c r="R22" s="1"/>
      <c r="S22" s="1"/>
      <c r="T22" s="1"/>
      <c r="U22" s="1"/>
      <c r="V22" s="1"/>
    </row>
    <row r="23" spans="1:22" ht="15.95" customHeight="1" x14ac:dyDescent="0.25">
      <c r="A23" s="1"/>
      <c r="B23" s="92">
        <f t="shared" si="1"/>
        <v>44265</v>
      </c>
      <c r="C23" s="86" t="str">
        <f t="shared" si="0"/>
        <v>miércoles</v>
      </c>
      <c r="D23" s="238">
        <v>0.75</v>
      </c>
      <c r="E23" s="238">
        <v>0.25</v>
      </c>
      <c r="F23" s="88">
        <v>1</v>
      </c>
      <c r="G23" s="88"/>
      <c r="H23" s="89"/>
      <c r="I23" s="89"/>
      <c r="J23" s="89"/>
      <c r="K23" s="89"/>
      <c r="L23" s="89">
        <v>8</v>
      </c>
      <c r="M23" s="89"/>
      <c r="N23" s="89"/>
      <c r="O23" s="89"/>
      <c r="P23" s="255"/>
      <c r="Q23" s="256"/>
      <c r="R23" s="1"/>
      <c r="S23" s="1"/>
      <c r="T23" s="1"/>
      <c r="U23" s="1"/>
      <c r="V23" s="1"/>
    </row>
    <row r="24" spans="1:22" ht="15.95" customHeight="1" x14ac:dyDescent="0.25">
      <c r="A24" s="1"/>
      <c r="B24" s="92">
        <f t="shared" si="1"/>
        <v>44266</v>
      </c>
      <c r="C24" s="86" t="str">
        <f t="shared" si="0"/>
        <v>jueves</v>
      </c>
      <c r="D24" s="238">
        <v>0.25</v>
      </c>
      <c r="E24" s="238">
        <v>0.75</v>
      </c>
      <c r="F24" s="88">
        <v>1</v>
      </c>
      <c r="G24" s="88"/>
      <c r="H24" s="89"/>
      <c r="I24" s="89"/>
      <c r="J24" s="89"/>
      <c r="K24" s="89"/>
      <c r="L24" s="89"/>
      <c r="M24" s="89"/>
      <c r="N24" s="89"/>
      <c r="O24" s="89"/>
      <c r="P24" s="255"/>
      <c r="Q24" s="256"/>
      <c r="R24" s="1"/>
      <c r="S24" s="1"/>
      <c r="T24" s="1"/>
      <c r="U24" s="1"/>
      <c r="V24" s="1"/>
    </row>
    <row r="25" spans="1:22" ht="15.95" customHeight="1" x14ac:dyDescent="0.25">
      <c r="A25" s="1"/>
      <c r="B25" s="92">
        <f t="shared" si="1"/>
        <v>44267</v>
      </c>
      <c r="C25" s="86" t="str">
        <f t="shared" si="0"/>
        <v>viernes</v>
      </c>
      <c r="D25" s="238">
        <v>0.25</v>
      </c>
      <c r="E25" s="238">
        <v>0.75</v>
      </c>
      <c r="F25" s="88">
        <v>1</v>
      </c>
      <c r="G25" s="88"/>
      <c r="H25" s="89"/>
      <c r="I25" s="89"/>
      <c r="J25" s="89"/>
      <c r="K25" s="89"/>
      <c r="L25" s="89"/>
      <c r="M25" s="89"/>
      <c r="N25" s="89"/>
      <c r="O25" s="89"/>
      <c r="P25" s="255"/>
      <c r="Q25" s="256"/>
      <c r="R25" s="1"/>
      <c r="S25" s="1"/>
      <c r="T25" s="1"/>
      <c r="U25" s="1"/>
      <c r="V25" s="1"/>
    </row>
    <row r="26" spans="1:22" ht="15.95" customHeight="1" x14ac:dyDescent="0.25">
      <c r="A26" s="1"/>
      <c r="B26" s="92">
        <f t="shared" si="1"/>
        <v>44268</v>
      </c>
      <c r="C26" s="86" t="str">
        <f t="shared" si="0"/>
        <v>sábado</v>
      </c>
      <c r="D26" s="238">
        <v>0.25</v>
      </c>
      <c r="E26" s="238">
        <v>0.75</v>
      </c>
      <c r="F26" s="88">
        <v>1</v>
      </c>
      <c r="G26" s="88"/>
      <c r="H26" s="89"/>
      <c r="I26" s="89"/>
      <c r="J26" s="89"/>
      <c r="K26" s="89"/>
      <c r="L26" s="89"/>
      <c r="M26" s="89"/>
      <c r="N26" s="89"/>
      <c r="O26" s="89"/>
      <c r="P26" s="255"/>
      <c r="Q26" s="256"/>
      <c r="R26" s="1"/>
      <c r="S26" s="1"/>
      <c r="T26" s="1"/>
      <c r="U26" s="1"/>
      <c r="V26" s="1"/>
    </row>
    <row r="27" spans="1:22" ht="15.95" customHeight="1" x14ac:dyDescent="0.25">
      <c r="A27" s="1"/>
      <c r="B27" s="92">
        <f t="shared" si="1"/>
        <v>44269</v>
      </c>
      <c r="C27" s="86" t="str">
        <f t="shared" si="0"/>
        <v>domingo</v>
      </c>
      <c r="D27" s="238">
        <v>0.25</v>
      </c>
      <c r="E27" s="238">
        <v>0.75</v>
      </c>
      <c r="F27" s="88">
        <v>1</v>
      </c>
      <c r="G27" s="88"/>
      <c r="H27" s="89"/>
      <c r="I27" s="89"/>
      <c r="J27" s="89"/>
      <c r="K27" s="89"/>
      <c r="L27" s="89"/>
      <c r="M27" s="89">
        <v>11</v>
      </c>
      <c r="N27" s="89"/>
      <c r="O27" s="89"/>
      <c r="P27" s="255"/>
      <c r="Q27" s="256"/>
      <c r="R27" s="1"/>
      <c r="S27" s="1"/>
      <c r="T27" s="1"/>
      <c r="U27" s="1"/>
      <c r="V27" s="1"/>
    </row>
    <row r="28" spans="1:22" ht="15.95" customHeight="1" x14ac:dyDescent="0.25">
      <c r="A28" s="1"/>
      <c r="B28" s="92">
        <f t="shared" si="1"/>
        <v>44270</v>
      </c>
      <c r="C28" s="86" t="str">
        <f t="shared" si="0"/>
        <v>lunes</v>
      </c>
      <c r="D28" s="238">
        <v>0.25</v>
      </c>
      <c r="E28" s="238">
        <v>0.75</v>
      </c>
      <c r="F28" s="88">
        <v>1</v>
      </c>
      <c r="G28" s="88"/>
      <c r="H28" s="89"/>
      <c r="I28" s="89"/>
      <c r="J28" s="89"/>
      <c r="K28" s="89"/>
      <c r="L28" s="89"/>
      <c r="M28" s="89"/>
      <c r="N28" s="89"/>
      <c r="O28" s="89"/>
      <c r="P28" s="255"/>
      <c r="Q28" s="256"/>
      <c r="R28" s="1"/>
      <c r="S28" s="1"/>
      <c r="T28" s="1"/>
      <c r="U28" s="1"/>
      <c r="V28" s="1"/>
    </row>
    <row r="29" spans="1:22" ht="15.95" customHeight="1" x14ac:dyDescent="0.25">
      <c r="A29" s="1"/>
      <c r="B29" s="92">
        <f t="shared" si="1"/>
        <v>44271</v>
      </c>
      <c r="C29" s="86" t="str">
        <f t="shared" si="0"/>
        <v>martes</v>
      </c>
      <c r="D29" s="238">
        <v>0.25</v>
      </c>
      <c r="E29" s="238">
        <v>0.75</v>
      </c>
      <c r="F29" s="88">
        <v>1</v>
      </c>
      <c r="G29" s="88"/>
      <c r="H29" s="89">
        <v>11</v>
      </c>
      <c r="I29" s="89"/>
      <c r="J29" s="89"/>
      <c r="K29" s="89"/>
      <c r="L29" s="89"/>
      <c r="M29" s="89"/>
      <c r="N29" s="89"/>
      <c r="O29" s="89"/>
      <c r="P29" s="255" t="s">
        <v>386</v>
      </c>
      <c r="Q29" s="256"/>
      <c r="R29" s="1"/>
      <c r="S29" s="1"/>
      <c r="T29" s="1"/>
      <c r="U29" s="1"/>
      <c r="V29" s="1"/>
    </row>
    <row r="30" spans="1:22" ht="15.95" customHeight="1" x14ac:dyDescent="0.25">
      <c r="A30" s="1"/>
      <c r="B30" s="92">
        <f t="shared" si="1"/>
        <v>44272</v>
      </c>
      <c r="C30" s="86" t="str">
        <f t="shared" si="0"/>
        <v>miércoles</v>
      </c>
      <c r="D30" s="238">
        <v>0.25</v>
      </c>
      <c r="E30" s="238">
        <v>0.75</v>
      </c>
      <c r="F30" s="88">
        <v>1</v>
      </c>
      <c r="G30" s="88"/>
      <c r="H30" s="89">
        <v>11</v>
      </c>
      <c r="I30" s="89"/>
      <c r="J30" s="89"/>
      <c r="K30" s="89"/>
      <c r="L30" s="89"/>
      <c r="M30" s="89"/>
      <c r="N30" s="89"/>
      <c r="O30" s="89"/>
      <c r="P30" s="255" t="s">
        <v>386</v>
      </c>
      <c r="Q30" s="256"/>
      <c r="R30" s="1"/>
      <c r="S30" s="1"/>
      <c r="T30" s="1"/>
      <c r="U30" s="1"/>
      <c r="V30" s="1"/>
    </row>
    <row r="31" spans="1:22" ht="15.95" customHeight="1" x14ac:dyDescent="0.25">
      <c r="A31" s="1"/>
      <c r="B31" s="92">
        <f t="shared" si="1"/>
        <v>44273</v>
      </c>
      <c r="C31" s="86" t="str">
        <f t="shared" si="0"/>
        <v>jueves</v>
      </c>
      <c r="D31" s="238">
        <v>0.75</v>
      </c>
      <c r="E31" s="238">
        <v>0.25</v>
      </c>
      <c r="F31" s="88">
        <v>1</v>
      </c>
      <c r="G31" s="88"/>
      <c r="H31" s="89">
        <v>3</v>
      </c>
      <c r="I31" s="89">
        <v>8</v>
      </c>
      <c r="J31" s="89"/>
      <c r="K31" s="89"/>
      <c r="L31" s="89"/>
      <c r="M31" s="89"/>
      <c r="N31" s="89"/>
      <c r="O31" s="89"/>
      <c r="P31" s="255" t="s">
        <v>386</v>
      </c>
      <c r="Q31" s="256"/>
      <c r="R31" s="1"/>
      <c r="S31" s="1"/>
      <c r="T31" s="1"/>
      <c r="U31" s="1"/>
      <c r="V31" s="1"/>
    </row>
    <row r="32" spans="1:22" ht="15.95" customHeight="1" x14ac:dyDescent="0.25">
      <c r="A32" s="1"/>
      <c r="B32" s="92">
        <f t="shared" si="1"/>
        <v>44274</v>
      </c>
      <c r="C32" s="86" t="str">
        <f t="shared" si="0"/>
        <v>viernes</v>
      </c>
      <c r="D32" s="238">
        <v>0.75</v>
      </c>
      <c r="E32" s="238">
        <v>0.25</v>
      </c>
      <c r="F32" s="88">
        <v>1</v>
      </c>
      <c r="G32" s="88"/>
      <c r="H32" s="89">
        <v>3</v>
      </c>
      <c r="I32" s="89">
        <v>8</v>
      </c>
      <c r="J32" s="89"/>
      <c r="K32" s="89"/>
      <c r="L32" s="89"/>
      <c r="M32" s="89"/>
      <c r="N32" s="89"/>
      <c r="O32" s="89"/>
      <c r="P32" s="255" t="s">
        <v>386</v>
      </c>
      <c r="Q32" s="256"/>
      <c r="R32" s="1"/>
      <c r="S32" s="1"/>
      <c r="T32" s="1"/>
      <c r="U32" s="1"/>
      <c r="V32" s="1"/>
    </row>
    <row r="33" spans="1:22" ht="15.95" customHeight="1" x14ac:dyDescent="0.25">
      <c r="A33" s="1"/>
      <c r="B33" s="92">
        <f t="shared" si="1"/>
        <v>44275</v>
      </c>
      <c r="C33" s="86" t="str">
        <f t="shared" si="0"/>
        <v>sábado</v>
      </c>
      <c r="D33" s="238">
        <v>0.75</v>
      </c>
      <c r="E33" s="238">
        <v>0.25</v>
      </c>
      <c r="F33" s="88">
        <v>1</v>
      </c>
      <c r="G33" s="88"/>
      <c r="H33" s="89">
        <v>3</v>
      </c>
      <c r="I33" s="89">
        <v>3</v>
      </c>
      <c r="J33" s="89"/>
      <c r="K33" s="89">
        <v>5</v>
      </c>
      <c r="L33" s="89"/>
      <c r="M33" s="89"/>
      <c r="N33" s="89"/>
      <c r="O33" s="89"/>
      <c r="P33" s="255" t="s">
        <v>386</v>
      </c>
      <c r="Q33" s="256"/>
      <c r="R33" s="1"/>
      <c r="S33" s="1"/>
      <c r="T33" s="1"/>
      <c r="U33" s="1"/>
      <c r="V33" s="1"/>
    </row>
    <row r="34" spans="1:22" ht="15.95" customHeight="1" x14ac:dyDescent="0.25">
      <c r="A34" s="1"/>
      <c r="B34" s="92">
        <f t="shared" si="1"/>
        <v>44276</v>
      </c>
      <c r="C34" s="86" t="str">
        <f t="shared" si="0"/>
        <v>domingo</v>
      </c>
      <c r="D34" s="238">
        <v>0.75</v>
      </c>
      <c r="E34" s="238">
        <v>0.25</v>
      </c>
      <c r="F34" s="88">
        <v>1</v>
      </c>
      <c r="G34" s="88"/>
      <c r="H34" s="89">
        <v>3</v>
      </c>
      <c r="I34" s="89">
        <v>3</v>
      </c>
      <c r="J34" s="89">
        <v>5</v>
      </c>
      <c r="K34" s="89"/>
      <c r="L34" s="89"/>
      <c r="M34" s="89"/>
      <c r="N34" s="89"/>
      <c r="O34" s="89"/>
      <c r="P34" s="255" t="s">
        <v>386</v>
      </c>
      <c r="Q34" s="256"/>
      <c r="R34" s="1"/>
      <c r="S34" s="1"/>
      <c r="T34" s="1"/>
      <c r="U34" s="1"/>
      <c r="V34" s="1"/>
    </row>
    <row r="35" spans="1:22" ht="15.95" customHeight="1" x14ac:dyDescent="0.25">
      <c r="A35" s="1"/>
      <c r="B35" s="92">
        <f t="shared" si="1"/>
        <v>44277</v>
      </c>
      <c r="C35" s="86" t="str">
        <f t="shared" si="0"/>
        <v>lunes</v>
      </c>
      <c r="D35" s="238">
        <v>0.75</v>
      </c>
      <c r="E35" s="238">
        <v>0.25</v>
      </c>
      <c r="F35" s="88">
        <v>1</v>
      </c>
      <c r="G35" s="88"/>
      <c r="H35" s="89"/>
      <c r="I35" s="89">
        <v>5</v>
      </c>
      <c r="J35" s="89">
        <v>3</v>
      </c>
      <c r="K35" s="89">
        <v>3</v>
      </c>
      <c r="L35" s="89"/>
      <c r="M35" s="89"/>
      <c r="N35" s="89"/>
      <c r="O35" s="89"/>
      <c r="P35" s="255" t="s">
        <v>386</v>
      </c>
      <c r="Q35" s="256"/>
      <c r="R35" s="1"/>
      <c r="S35" s="1"/>
      <c r="T35" s="1"/>
      <c r="U35" s="1"/>
      <c r="V35" s="1"/>
    </row>
    <row r="36" spans="1:22" ht="15.95" customHeight="1" x14ac:dyDescent="0.25">
      <c r="A36" s="1"/>
      <c r="B36" s="92">
        <f t="shared" si="1"/>
        <v>44278</v>
      </c>
      <c r="C36" s="86" t="str">
        <f t="shared" si="0"/>
        <v>martes</v>
      </c>
      <c r="D36" s="238">
        <v>0.75</v>
      </c>
      <c r="E36" s="238">
        <v>0.25</v>
      </c>
      <c r="F36" s="88">
        <v>1</v>
      </c>
      <c r="G36" s="88"/>
      <c r="H36" s="89"/>
      <c r="I36" s="89"/>
      <c r="J36" s="89"/>
      <c r="K36" s="89"/>
      <c r="L36" s="89">
        <v>8</v>
      </c>
      <c r="M36" s="89"/>
      <c r="N36" s="89"/>
      <c r="O36" s="89"/>
      <c r="P36" s="255"/>
      <c r="Q36" s="256"/>
      <c r="R36" s="1"/>
      <c r="S36" s="1"/>
      <c r="T36" s="1"/>
      <c r="U36" s="1"/>
      <c r="V36" s="1"/>
    </row>
    <row r="37" spans="1:22" ht="15.95" customHeight="1" x14ac:dyDescent="0.25">
      <c r="A37" s="1"/>
      <c r="B37" s="92">
        <f t="shared" si="1"/>
        <v>44279</v>
      </c>
      <c r="C37" s="86" t="str">
        <f t="shared" si="0"/>
        <v>miércoles</v>
      </c>
      <c r="D37" s="87" t="s">
        <v>385</v>
      </c>
      <c r="E37" s="87"/>
      <c r="F37" s="88"/>
      <c r="G37" s="88"/>
      <c r="H37" s="89"/>
      <c r="I37" s="89"/>
      <c r="J37" s="89"/>
      <c r="K37" s="89"/>
      <c r="L37" s="89"/>
      <c r="M37" s="89"/>
      <c r="N37" s="89"/>
      <c r="O37" s="89"/>
      <c r="P37" s="255"/>
      <c r="Q37" s="256"/>
      <c r="R37" s="1"/>
      <c r="S37" s="1"/>
      <c r="T37" s="1"/>
      <c r="U37" s="1"/>
      <c r="V37" s="1"/>
    </row>
    <row r="38" spans="1:22" ht="15.95" customHeight="1" x14ac:dyDescent="0.25">
      <c r="A38" s="1"/>
      <c r="B38" s="92">
        <f t="shared" si="1"/>
        <v>44280</v>
      </c>
      <c r="C38" s="86" t="str">
        <f t="shared" si="0"/>
        <v>jueves</v>
      </c>
      <c r="D38" s="87" t="s">
        <v>385</v>
      </c>
      <c r="E38" s="87"/>
      <c r="F38" s="88"/>
      <c r="G38" s="88"/>
      <c r="H38" s="89"/>
      <c r="I38" s="89"/>
      <c r="J38" s="89"/>
      <c r="K38" s="89"/>
      <c r="L38" s="89"/>
      <c r="M38" s="89"/>
      <c r="N38" s="89"/>
      <c r="O38" s="89"/>
      <c r="P38" s="255"/>
      <c r="Q38" s="256"/>
      <c r="R38" s="1"/>
      <c r="S38" s="1"/>
      <c r="T38" s="1"/>
      <c r="U38" s="1"/>
      <c r="V38" s="1"/>
    </row>
    <row r="39" spans="1:22" ht="15.95" customHeight="1" x14ac:dyDescent="0.25">
      <c r="A39" s="1"/>
      <c r="B39" s="92">
        <f t="shared" si="1"/>
        <v>44281</v>
      </c>
      <c r="C39" s="86" t="str">
        <f t="shared" si="0"/>
        <v>viernes</v>
      </c>
      <c r="D39" s="87" t="s">
        <v>385</v>
      </c>
      <c r="E39" s="87"/>
      <c r="F39" s="88"/>
      <c r="G39" s="88"/>
      <c r="H39" s="89"/>
      <c r="I39" s="89"/>
      <c r="J39" s="89"/>
      <c r="K39" s="89"/>
      <c r="L39" s="89"/>
      <c r="M39" s="89"/>
      <c r="N39" s="89"/>
      <c r="O39" s="89"/>
      <c r="P39" s="255"/>
      <c r="Q39" s="256"/>
      <c r="R39" s="1"/>
      <c r="S39" s="1"/>
      <c r="T39" s="1"/>
      <c r="U39" s="1"/>
      <c r="V39" s="1"/>
    </row>
    <row r="40" spans="1:22" ht="15.95" customHeight="1" x14ac:dyDescent="0.25">
      <c r="A40" s="1"/>
      <c r="B40" s="92">
        <f t="shared" si="1"/>
        <v>44282</v>
      </c>
      <c r="C40" s="86" t="str">
        <f t="shared" si="0"/>
        <v>sábado</v>
      </c>
      <c r="D40" s="87" t="s">
        <v>385</v>
      </c>
      <c r="E40" s="87"/>
      <c r="F40" s="88"/>
      <c r="G40" s="88"/>
      <c r="H40" s="89"/>
      <c r="I40" s="89"/>
      <c r="J40" s="89"/>
      <c r="K40" s="89"/>
      <c r="L40" s="89"/>
      <c r="M40" s="89"/>
      <c r="N40" s="89"/>
      <c r="O40" s="89"/>
      <c r="P40" s="255"/>
      <c r="Q40" s="256"/>
      <c r="R40" s="1"/>
      <c r="S40" s="1"/>
      <c r="T40" s="1"/>
      <c r="U40" s="1"/>
      <c r="V40" s="1"/>
    </row>
    <row r="41" spans="1:22" ht="15.95" customHeight="1" x14ac:dyDescent="0.25">
      <c r="A41" s="1"/>
      <c r="B41" s="92">
        <f t="shared" si="1"/>
        <v>44283</v>
      </c>
      <c r="C41" s="86" t="str">
        <f t="shared" si="0"/>
        <v>domingo</v>
      </c>
      <c r="D41" s="87" t="s">
        <v>385</v>
      </c>
      <c r="E41" s="87"/>
      <c r="F41" s="88"/>
      <c r="G41" s="88"/>
      <c r="H41" s="89"/>
      <c r="I41" s="89"/>
      <c r="J41" s="89"/>
      <c r="K41" s="89"/>
      <c r="L41" s="89"/>
      <c r="M41" s="89"/>
      <c r="N41" s="89"/>
      <c r="O41" s="89"/>
      <c r="P41" s="255"/>
      <c r="Q41" s="256"/>
      <c r="R41" s="1"/>
      <c r="S41" s="1"/>
      <c r="T41" s="1"/>
      <c r="U41" s="1"/>
      <c r="V41" s="1"/>
    </row>
    <row r="42" spans="1:22" ht="15.95" customHeight="1" x14ac:dyDescent="0.25">
      <c r="A42" s="1"/>
      <c r="B42" s="92">
        <f t="shared" si="1"/>
        <v>44284</v>
      </c>
      <c r="C42" s="86" t="str">
        <f t="shared" si="0"/>
        <v>lunes</v>
      </c>
      <c r="D42" s="87" t="s">
        <v>385</v>
      </c>
      <c r="E42" s="87"/>
      <c r="F42" s="88"/>
      <c r="G42" s="88"/>
      <c r="H42" s="89"/>
      <c r="I42" s="89"/>
      <c r="J42" s="89"/>
      <c r="K42" s="89"/>
      <c r="L42" s="89"/>
      <c r="M42" s="89"/>
      <c r="N42" s="89"/>
      <c r="O42" s="89"/>
      <c r="P42" s="255"/>
      <c r="Q42" s="256"/>
      <c r="R42" s="1"/>
      <c r="S42" s="1"/>
      <c r="T42" s="1"/>
      <c r="U42" s="1"/>
      <c r="V42" s="1"/>
    </row>
    <row r="43" spans="1:22" ht="15.95" customHeight="1" x14ac:dyDescent="0.25">
      <c r="A43" s="1"/>
      <c r="B43" s="92">
        <f t="shared" si="1"/>
        <v>44285</v>
      </c>
      <c r="C43" s="86" t="str">
        <f t="shared" si="0"/>
        <v>martes</v>
      </c>
      <c r="D43" s="87" t="s">
        <v>385</v>
      </c>
      <c r="E43" s="87"/>
      <c r="F43" s="88"/>
      <c r="G43" s="88"/>
      <c r="H43" s="89"/>
      <c r="I43" s="89"/>
      <c r="J43" s="89"/>
      <c r="K43" s="89"/>
      <c r="L43" s="89"/>
      <c r="M43" s="89"/>
      <c r="N43" s="89"/>
      <c r="O43" s="89"/>
      <c r="P43" s="255"/>
      <c r="Q43" s="256"/>
      <c r="R43" s="1"/>
      <c r="S43" s="1"/>
      <c r="T43" s="1"/>
      <c r="U43" s="1"/>
      <c r="V43" s="1"/>
    </row>
    <row r="44" spans="1:22" ht="15.95" customHeight="1" x14ac:dyDescent="0.25">
      <c r="A44" s="1"/>
      <c r="B44" s="93">
        <f t="shared" si="1"/>
        <v>44286</v>
      </c>
      <c r="C44" s="94" t="str">
        <f t="shared" si="0"/>
        <v>miércoles</v>
      </c>
      <c r="D44" s="95" t="s">
        <v>385</v>
      </c>
      <c r="E44" s="95"/>
      <c r="F44" s="96"/>
      <c r="G44" s="96"/>
      <c r="H44" s="97"/>
      <c r="I44" s="97"/>
      <c r="J44" s="97"/>
      <c r="K44" s="97"/>
      <c r="L44" s="97"/>
      <c r="M44" s="97"/>
      <c r="N44" s="97"/>
      <c r="O44" s="97"/>
      <c r="P44" s="257"/>
      <c r="Q44" s="258"/>
      <c r="R44" s="1"/>
      <c r="S44" s="1"/>
      <c r="T44" s="1"/>
      <c r="U44" s="1"/>
      <c r="V44" s="1"/>
    </row>
    <row r="45" spans="1:22" s="9" customFormat="1" ht="27.75" customHeight="1" x14ac:dyDescent="0.25">
      <c r="B45" s="259" t="s">
        <v>42</v>
      </c>
      <c r="C45" s="259"/>
      <c r="D45" s="259"/>
      <c r="E45" s="259"/>
      <c r="F45" s="259"/>
      <c r="G45" s="259"/>
      <c r="H45" s="98">
        <f>SUM(H14:H44)</f>
        <v>34</v>
      </c>
      <c r="I45" s="98">
        <f t="shared" ref="I45:O45" si="2">SUM(I14:I44)</f>
        <v>27</v>
      </c>
      <c r="J45" s="98">
        <f t="shared" si="2"/>
        <v>8</v>
      </c>
      <c r="K45" s="98">
        <f t="shared" si="2"/>
        <v>8</v>
      </c>
      <c r="L45" s="98">
        <f>SUM(L14:L44)</f>
        <v>72</v>
      </c>
      <c r="M45" s="98">
        <f t="shared" si="2"/>
        <v>14</v>
      </c>
      <c r="N45" s="98">
        <f t="shared" si="2"/>
        <v>8</v>
      </c>
      <c r="O45" s="98">
        <f t="shared" si="2"/>
        <v>0</v>
      </c>
      <c r="P45" s="99"/>
      <c r="Q45" s="99"/>
    </row>
    <row r="46" spans="1:22" ht="6.75" customHeight="1" x14ac:dyDescent="0.25"/>
    <row r="47" spans="1:22" ht="29.25" customHeight="1" x14ac:dyDescent="0.25">
      <c r="B47" s="260" t="s">
        <v>43</v>
      </c>
      <c r="C47" s="260"/>
      <c r="D47" s="260"/>
      <c r="E47" s="260"/>
      <c r="F47" s="260"/>
      <c r="G47" s="260"/>
      <c r="H47" s="260"/>
      <c r="I47" s="260"/>
      <c r="J47" s="260"/>
      <c r="K47" s="260"/>
      <c r="L47" s="260"/>
      <c r="M47" s="260"/>
      <c r="N47" s="260"/>
      <c r="O47" s="260"/>
      <c r="P47" s="260"/>
      <c r="Q47" s="260"/>
    </row>
    <row r="48" spans="1:22" ht="25.5" customHeight="1" x14ac:dyDescent="0.25">
      <c r="A48" s="1"/>
      <c r="B48" s="251" t="s">
        <v>30</v>
      </c>
      <c r="C48" s="251"/>
      <c r="D48" s="251" t="s">
        <v>31</v>
      </c>
      <c r="E48" s="251"/>
      <c r="F48" s="254" t="s">
        <v>2</v>
      </c>
      <c r="G48" s="254" t="s">
        <v>168</v>
      </c>
      <c r="H48" s="254" t="s">
        <v>3</v>
      </c>
      <c r="I48" s="254" t="s">
        <v>4</v>
      </c>
      <c r="J48" s="254" t="s">
        <v>32</v>
      </c>
      <c r="K48" s="254" t="s">
        <v>33</v>
      </c>
      <c r="L48" s="254" t="s">
        <v>34</v>
      </c>
      <c r="M48" s="254" t="s">
        <v>35</v>
      </c>
      <c r="N48" s="254" t="s">
        <v>36</v>
      </c>
      <c r="O48" s="254" t="s">
        <v>5</v>
      </c>
      <c r="P48" s="254" t="s">
        <v>37</v>
      </c>
      <c r="Q48" s="254"/>
      <c r="R48" s="1"/>
      <c r="S48" s="1"/>
      <c r="T48" s="1"/>
      <c r="U48" s="1"/>
      <c r="V48" s="1"/>
    </row>
    <row r="49" spans="1:22" ht="25.5" customHeight="1" x14ac:dyDescent="0.25">
      <c r="A49" s="1"/>
      <c r="B49" s="240" t="s">
        <v>38</v>
      </c>
      <c r="C49" s="240" t="s">
        <v>39</v>
      </c>
      <c r="D49" s="241" t="s">
        <v>40</v>
      </c>
      <c r="E49" s="241" t="s">
        <v>41</v>
      </c>
      <c r="F49" s="254"/>
      <c r="G49" s="254"/>
      <c r="H49" s="254"/>
      <c r="I49" s="254"/>
      <c r="J49" s="254"/>
      <c r="K49" s="254"/>
      <c r="L49" s="254"/>
      <c r="M49" s="254"/>
      <c r="N49" s="254"/>
      <c r="O49" s="254"/>
      <c r="P49" s="254"/>
      <c r="Q49" s="254"/>
      <c r="R49" s="1"/>
      <c r="S49" s="1"/>
      <c r="T49" s="1"/>
      <c r="U49" s="1"/>
      <c r="V49" s="1"/>
    </row>
    <row r="50" spans="1:22" ht="15" customHeight="1" x14ac:dyDescent="0.25">
      <c r="A50" s="1"/>
      <c r="B50" s="100"/>
      <c r="C50" s="101"/>
      <c r="D50" s="102"/>
      <c r="E50" s="102"/>
      <c r="F50" s="103"/>
      <c r="G50" s="103"/>
      <c r="H50" s="104"/>
      <c r="I50" s="104"/>
      <c r="J50" s="104"/>
      <c r="K50" s="104"/>
      <c r="L50" s="104"/>
      <c r="M50" s="104"/>
      <c r="N50" s="104"/>
      <c r="O50" s="104"/>
      <c r="P50" s="253"/>
      <c r="Q50" s="253"/>
      <c r="R50" s="1"/>
      <c r="S50" s="1"/>
      <c r="T50" s="1"/>
      <c r="U50" s="1"/>
      <c r="V50" s="1"/>
    </row>
    <row r="51" spans="1:22" ht="15" customHeight="1" x14ac:dyDescent="0.25">
      <c r="A51" s="1"/>
      <c r="B51" s="100"/>
      <c r="C51" s="101"/>
      <c r="D51" s="102"/>
      <c r="E51" s="102"/>
      <c r="F51" s="103"/>
      <c r="G51" s="103"/>
      <c r="H51" s="104"/>
      <c r="I51" s="104"/>
      <c r="J51" s="104"/>
      <c r="K51" s="104"/>
      <c r="L51" s="104"/>
      <c r="M51" s="104"/>
      <c r="N51" s="104"/>
      <c r="O51" s="104"/>
      <c r="P51" s="253"/>
      <c r="Q51" s="253"/>
      <c r="R51" s="1"/>
      <c r="S51" s="1"/>
      <c r="T51" s="1"/>
      <c r="U51" s="1"/>
      <c r="V51" s="1"/>
    </row>
    <row r="52" spans="1:22" ht="15" customHeight="1" x14ac:dyDescent="0.25">
      <c r="A52" s="1"/>
      <c r="B52" s="100"/>
      <c r="C52" s="101"/>
      <c r="D52" s="102"/>
      <c r="E52" s="102"/>
      <c r="F52" s="103"/>
      <c r="G52" s="103"/>
      <c r="H52" s="104"/>
      <c r="I52" s="104"/>
      <c r="J52" s="104"/>
      <c r="K52" s="104"/>
      <c r="L52" s="104"/>
      <c r="M52" s="104"/>
      <c r="N52" s="104"/>
      <c r="O52" s="104"/>
      <c r="P52" s="253"/>
      <c r="Q52" s="253"/>
      <c r="R52" s="1"/>
      <c r="S52" s="1"/>
      <c r="T52" s="1"/>
      <c r="U52" s="1"/>
      <c r="V52" s="1"/>
    </row>
    <row r="53" spans="1:22" ht="15" customHeight="1" x14ac:dyDescent="0.25">
      <c r="A53" s="1"/>
      <c r="B53" s="100"/>
      <c r="C53" s="101"/>
      <c r="D53" s="102"/>
      <c r="E53" s="102"/>
      <c r="F53" s="103"/>
      <c r="G53" s="103"/>
      <c r="H53" s="104"/>
      <c r="I53" s="104"/>
      <c r="J53" s="104"/>
      <c r="K53" s="104"/>
      <c r="L53" s="104"/>
      <c r="M53" s="104"/>
      <c r="N53" s="104"/>
      <c r="O53" s="104"/>
      <c r="P53" s="253"/>
      <c r="Q53" s="253"/>
      <c r="R53" s="1"/>
      <c r="S53" s="1"/>
      <c r="T53" s="1"/>
      <c r="U53" s="1"/>
      <c r="V53" s="1"/>
    </row>
    <row r="54" spans="1:22" ht="15" customHeight="1" x14ac:dyDescent="0.25">
      <c r="A54" s="1"/>
      <c r="B54" s="100"/>
      <c r="C54" s="101"/>
      <c r="D54" s="102"/>
      <c r="E54" s="102"/>
      <c r="F54" s="103"/>
      <c r="G54" s="103"/>
      <c r="H54" s="104"/>
      <c r="I54" s="104"/>
      <c r="J54" s="104"/>
      <c r="K54" s="104"/>
      <c r="L54" s="104"/>
      <c r="M54" s="104"/>
      <c r="N54" s="104"/>
      <c r="O54" s="104"/>
      <c r="P54" s="253"/>
      <c r="Q54" s="253"/>
      <c r="R54" s="1"/>
      <c r="S54" s="1"/>
      <c r="T54" s="1"/>
      <c r="U54" s="1"/>
      <c r="V54" s="1"/>
    </row>
    <row r="55" spans="1:22" ht="15" customHeight="1" x14ac:dyDescent="0.25"/>
    <row r="56" spans="1:22" s="9" customFormat="1" ht="27.75" customHeight="1" x14ac:dyDescent="0.25">
      <c r="B56" s="248" t="s">
        <v>12</v>
      </c>
      <c r="C56" s="248"/>
      <c r="D56" s="248"/>
      <c r="E56" s="248"/>
      <c r="F56" s="248"/>
      <c r="G56" s="248"/>
      <c r="H56" s="105">
        <f>+H45+H50+H51+H52+H53+H54</f>
        <v>34</v>
      </c>
      <c r="I56" s="105">
        <f t="shared" ref="I56:O56" si="3">+I45+I50+I51+I52+I53+I54</f>
        <v>27</v>
      </c>
      <c r="J56" s="105">
        <f t="shared" si="3"/>
        <v>8</v>
      </c>
      <c r="K56" s="105">
        <f t="shared" si="3"/>
        <v>8</v>
      </c>
      <c r="L56" s="105">
        <f t="shared" si="3"/>
        <v>72</v>
      </c>
      <c r="M56" s="105">
        <f t="shared" si="3"/>
        <v>14</v>
      </c>
      <c r="N56" s="105">
        <f t="shared" si="3"/>
        <v>8</v>
      </c>
      <c r="O56" s="105">
        <f t="shared" si="3"/>
        <v>0</v>
      </c>
    </row>
    <row r="57" spans="1:22" ht="15" customHeight="1" x14ac:dyDescent="0.25"/>
    <row r="58" spans="1:22" ht="20.25" customHeight="1" x14ac:dyDescent="0.25">
      <c r="B58" s="249" t="s">
        <v>44</v>
      </c>
      <c r="C58" s="249"/>
      <c r="D58" s="249"/>
      <c r="E58" s="249"/>
      <c r="F58" s="249"/>
      <c r="H58" s="250" t="s">
        <v>45</v>
      </c>
      <c r="I58" s="250"/>
      <c r="J58" s="250"/>
      <c r="K58" s="250"/>
      <c r="L58" s="250"/>
      <c r="M58" s="250"/>
      <c r="N58" s="250"/>
      <c r="O58" s="250"/>
      <c r="P58" s="250"/>
      <c r="Q58" s="250"/>
      <c r="R58" s="5"/>
      <c r="S58" s="5"/>
      <c r="U58" s="1"/>
      <c r="V58" s="1"/>
    </row>
    <row r="59" spans="1:22" s="10" customFormat="1" ht="22.5" customHeight="1" x14ac:dyDescent="0.25">
      <c r="B59" s="251" t="s">
        <v>46</v>
      </c>
      <c r="C59" s="251"/>
      <c r="D59" s="240" t="s">
        <v>47</v>
      </c>
      <c r="E59" s="240" t="s">
        <v>48</v>
      </c>
      <c r="F59" s="240" t="s">
        <v>49</v>
      </c>
      <c r="H59" s="250"/>
      <c r="I59" s="250"/>
      <c r="J59" s="250"/>
      <c r="K59" s="250"/>
      <c r="L59" s="250"/>
      <c r="M59" s="250"/>
      <c r="N59" s="250"/>
      <c r="O59" s="250"/>
      <c r="P59" s="250"/>
      <c r="Q59" s="250"/>
    </row>
    <row r="60" spans="1:22" ht="17.25" customHeight="1" x14ac:dyDescent="0.25">
      <c r="A60" s="1"/>
      <c r="B60" s="244" t="str">
        <f>+H12</f>
        <v xml:space="preserve"> EXT. DIURNA 1.25</v>
      </c>
      <c r="C60" s="244"/>
      <c r="D60" s="106">
        <v>1.25</v>
      </c>
      <c r="E60" s="107">
        <f>+$H$56</f>
        <v>34</v>
      </c>
      <c r="F60" s="108">
        <f>IF(E60=0,"",D60*E60*(VLOOKUP($E$8,'BD Personal'!$A$6:$R$56,12,FALSE)/240))</f>
        <v>520320.41666666669</v>
      </c>
      <c r="G60" s="1"/>
      <c r="H60" s="252" t="s">
        <v>389</v>
      </c>
      <c r="I60" s="252"/>
      <c r="J60" s="252"/>
      <c r="K60" s="252"/>
      <c r="L60" s="252"/>
      <c r="M60" s="252"/>
      <c r="N60" s="252"/>
      <c r="O60" s="252"/>
      <c r="P60" s="252"/>
      <c r="Q60" s="252"/>
      <c r="R60" s="1"/>
      <c r="S60" s="1"/>
      <c r="T60" s="1"/>
      <c r="U60" s="1"/>
      <c r="V60" s="1"/>
    </row>
    <row r="61" spans="1:22" ht="17.25" customHeight="1" x14ac:dyDescent="0.25">
      <c r="A61" s="1"/>
      <c r="B61" s="244" t="str">
        <f>+I12</f>
        <v>EXT. NOC. ORD. 1.75</v>
      </c>
      <c r="C61" s="244"/>
      <c r="D61" s="106">
        <v>1.75</v>
      </c>
      <c r="E61" s="109">
        <f>+$I$56</f>
        <v>27</v>
      </c>
      <c r="F61" s="108">
        <f>IF(E61=0,"",D61*E61*(VLOOKUP($E$8,'BD Personal'!$A$6:$R$56,12,FALSE)/240))</f>
        <v>578473.875</v>
      </c>
      <c r="G61" s="1"/>
      <c r="H61" s="252"/>
      <c r="I61" s="252"/>
      <c r="J61" s="252"/>
      <c r="K61" s="252"/>
      <c r="L61" s="252"/>
      <c r="M61" s="252"/>
      <c r="N61" s="252"/>
      <c r="O61" s="252"/>
      <c r="P61" s="252"/>
      <c r="Q61" s="252"/>
      <c r="R61" s="1"/>
      <c r="S61" s="1"/>
      <c r="T61" s="1"/>
      <c r="U61" s="1"/>
      <c r="V61" s="1"/>
    </row>
    <row r="62" spans="1:22" ht="17.25" customHeight="1" x14ac:dyDescent="0.25">
      <c r="A62" s="1"/>
      <c r="B62" s="244" t="str">
        <f>+J12</f>
        <v>EXTRA DOM./FES. DIU.2.00</v>
      </c>
      <c r="C62" s="244"/>
      <c r="D62" s="106">
        <v>2</v>
      </c>
      <c r="E62" s="109">
        <f>+$J$56</f>
        <v>8</v>
      </c>
      <c r="F62" s="108">
        <f>IF(E62=0,"",D62*E62*(VLOOKUP($E$8,'BD Personal'!$A$6:$R$56,12,FALSE)/240))</f>
        <v>195885.33333333334</v>
      </c>
      <c r="G62" s="1"/>
      <c r="H62" s="252"/>
      <c r="I62" s="252"/>
      <c r="J62" s="252"/>
      <c r="K62" s="252"/>
      <c r="L62" s="252"/>
      <c r="M62" s="252"/>
      <c r="N62" s="252"/>
      <c r="O62" s="252"/>
      <c r="P62" s="252"/>
      <c r="Q62" s="252"/>
      <c r="R62" s="1"/>
      <c r="S62" s="1"/>
      <c r="T62" s="1"/>
      <c r="U62" s="1"/>
      <c r="V62" s="1"/>
    </row>
    <row r="63" spans="1:22" ht="17.25" customHeight="1" x14ac:dyDescent="0.25">
      <c r="A63" s="1"/>
      <c r="B63" s="244" t="str">
        <f>+K12</f>
        <v>EXTRA DOM./FES.  NOC. 2.50</v>
      </c>
      <c r="C63" s="244"/>
      <c r="D63" s="106">
        <v>2.5</v>
      </c>
      <c r="E63" s="109">
        <f>+$K$56</f>
        <v>8</v>
      </c>
      <c r="F63" s="108">
        <f>IF(E63=0,"",D63*E63*(VLOOKUP($E$8,'BD Personal'!$A$6:$R$56,12,FALSE)/240))</f>
        <v>244856.66666666669</v>
      </c>
      <c r="G63" s="1"/>
      <c r="H63" s="252"/>
      <c r="I63" s="252"/>
      <c r="J63" s="252"/>
      <c r="K63" s="252"/>
      <c r="L63" s="252"/>
      <c r="M63" s="252"/>
      <c r="N63" s="252"/>
      <c r="O63" s="252"/>
      <c r="P63" s="252"/>
      <c r="Q63" s="252"/>
      <c r="R63" s="1"/>
      <c r="S63" s="1"/>
      <c r="T63" s="1"/>
      <c r="U63" s="1"/>
      <c r="V63" s="1"/>
    </row>
    <row r="64" spans="1:22" ht="17.25" customHeight="1" x14ac:dyDescent="0.25">
      <c r="A64" s="1"/>
      <c r="B64" s="244" t="str">
        <f>+L12</f>
        <v>REC. NOCT ORD.              0.35</v>
      </c>
      <c r="C64" s="244"/>
      <c r="D64" s="106">
        <v>0.35</v>
      </c>
      <c r="E64" s="109">
        <f>+$L$56</f>
        <v>72</v>
      </c>
      <c r="F64" s="108">
        <f>IF(E64=0,"",D64*E64*(VLOOKUP($E$8,'BD Personal'!$A$6:$R$56,12,FALSE)/240))</f>
        <v>308519.40000000002</v>
      </c>
      <c r="G64" s="1"/>
      <c r="H64" s="252"/>
      <c r="I64" s="252"/>
      <c r="J64" s="252"/>
      <c r="K64" s="252"/>
      <c r="L64" s="252"/>
      <c r="M64" s="252"/>
      <c r="N64" s="252"/>
      <c r="O64" s="252"/>
      <c r="P64" s="252"/>
      <c r="Q64" s="252"/>
      <c r="R64" s="1"/>
      <c r="S64" s="1"/>
      <c r="T64" s="1"/>
      <c r="U64" s="1"/>
      <c r="V64" s="1"/>
    </row>
    <row r="65" spans="1:22" ht="17.25" customHeight="1" x14ac:dyDescent="0.25">
      <c r="A65" s="1"/>
      <c r="B65" s="244" t="str">
        <f>+M12</f>
        <v xml:space="preserve">REC, DOM / FESTIVA DIU 1.75 </v>
      </c>
      <c r="C65" s="244"/>
      <c r="D65" s="106">
        <v>1.75</v>
      </c>
      <c r="E65" s="109">
        <f>+$M$56</f>
        <v>14</v>
      </c>
      <c r="F65" s="108">
        <f>IF(E65=0,"",D65*E65*(VLOOKUP($E$8,'BD Personal'!$A$6:$R$56,12,FALSE)/240))</f>
        <v>299949.41666666669</v>
      </c>
      <c r="G65" s="1"/>
      <c r="H65" s="252"/>
      <c r="I65" s="252"/>
      <c r="J65" s="252"/>
      <c r="K65" s="252"/>
      <c r="L65" s="252"/>
      <c r="M65" s="252"/>
      <c r="N65" s="252"/>
      <c r="O65" s="252"/>
      <c r="P65" s="252"/>
      <c r="Q65" s="252"/>
      <c r="R65" s="1"/>
      <c r="S65" s="1"/>
      <c r="T65" s="1"/>
      <c r="U65" s="1"/>
      <c r="V65" s="1"/>
    </row>
    <row r="66" spans="1:22" ht="17.25" customHeight="1" x14ac:dyDescent="0.25">
      <c r="A66" s="1"/>
      <c r="B66" s="244" t="str">
        <f>+N12</f>
        <v>REC. DOM. / FES. NOC.  2.10</v>
      </c>
      <c r="C66" s="244"/>
      <c r="D66" s="106">
        <v>2.1</v>
      </c>
      <c r="E66" s="109">
        <f>+$N$56</f>
        <v>8</v>
      </c>
      <c r="F66" s="108">
        <f>IF(E66=0,"",D66*E66*(VLOOKUP($E$8,'BD Personal'!$A$6:$R$56,12,FALSE)/240))</f>
        <v>205679.6</v>
      </c>
      <c r="G66" s="1"/>
      <c r="H66" s="252"/>
      <c r="I66" s="252"/>
      <c r="J66" s="252"/>
      <c r="K66" s="252"/>
      <c r="L66" s="252"/>
      <c r="M66" s="252"/>
      <c r="N66" s="252"/>
      <c r="O66" s="252"/>
      <c r="P66" s="252"/>
      <c r="Q66" s="252"/>
      <c r="R66" s="1"/>
      <c r="S66" s="1"/>
      <c r="T66" s="1"/>
      <c r="U66" s="1"/>
      <c r="V66" s="1"/>
    </row>
    <row r="67" spans="1:22" ht="17.25" customHeight="1" x14ac:dyDescent="0.25">
      <c r="A67" s="1"/>
      <c r="B67" s="244" t="str">
        <f>+O12</f>
        <v>COMPENSATORIOS</v>
      </c>
      <c r="C67" s="244"/>
      <c r="D67" s="110" t="s">
        <v>50</v>
      </c>
      <c r="E67" s="109">
        <f>+$O$56</f>
        <v>0</v>
      </c>
      <c r="F67" s="108" t="str">
        <f>IF(E67=0,"",E67*(VLOOKUP($E$8,'BD Personal'!$A$6:$R$56,12,FALSE)/30))</f>
        <v/>
      </c>
      <c r="G67" s="1"/>
      <c r="H67" s="252"/>
      <c r="I67" s="252"/>
      <c r="J67" s="252"/>
      <c r="K67" s="252"/>
      <c r="L67" s="252"/>
      <c r="M67" s="252"/>
      <c r="N67" s="252"/>
      <c r="O67" s="252"/>
      <c r="P67" s="252"/>
      <c r="Q67" s="252"/>
      <c r="R67" s="1"/>
      <c r="S67" s="1"/>
      <c r="T67" s="1"/>
      <c r="U67" s="1"/>
      <c r="V67" s="1"/>
    </row>
    <row r="68" spans="1:22" ht="13.5" customHeight="1" x14ac:dyDescent="0.25">
      <c r="A68" s="1"/>
      <c r="B68" s="50"/>
      <c r="C68" s="50"/>
      <c r="D68" s="50"/>
      <c r="E68" s="50"/>
      <c r="F68" s="51"/>
      <c r="G68" s="1"/>
      <c r="H68" s="252"/>
      <c r="I68" s="252"/>
      <c r="J68" s="252"/>
      <c r="K68" s="252"/>
      <c r="L68" s="252"/>
      <c r="M68" s="252"/>
      <c r="N68" s="252"/>
      <c r="O68" s="252"/>
      <c r="P68" s="252"/>
      <c r="Q68" s="252"/>
      <c r="R68" s="1"/>
      <c r="S68" s="1"/>
      <c r="T68" s="1"/>
      <c r="U68" s="1"/>
      <c r="V68" s="1"/>
    </row>
    <row r="69" spans="1:22" ht="18" customHeight="1" x14ac:dyDescent="0.25">
      <c r="A69" s="1"/>
      <c r="B69" s="245" t="s">
        <v>51</v>
      </c>
      <c r="C69" s="245"/>
      <c r="D69" s="245"/>
      <c r="E69" s="245"/>
      <c r="F69" s="78">
        <f>SUM(F60:F67)</f>
        <v>2353684.7083333335</v>
      </c>
      <c r="G69" s="1"/>
      <c r="H69" s="252"/>
      <c r="I69" s="252"/>
      <c r="J69" s="252"/>
      <c r="K69" s="252"/>
      <c r="L69" s="252"/>
      <c r="M69" s="252"/>
      <c r="N69" s="252"/>
      <c r="O69" s="252"/>
      <c r="P69" s="252"/>
      <c r="Q69" s="252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1"/>
      <c r="D74" s="11"/>
      <c r="E74" s="11"/>
      <c r="F74" s="11"/>
      <c r="G74" s="11"/>
      <c r="H74" s="11"/>
      <c r="I74" s="11"/>
    </row>
    <row r="75" spans="1:22" x14ac:dyDescent="0.25"/>
    <row r="76" spans="1:22" ht="13.5" thickBot="1" x14ac:dyDescent="0.3">
      <c r="C76" s="246"/>
      <c r="D76" s="246"/>
      <c r="E76" s="246"/>
      <c r="F76" s="246"/>
      <c r="G76" s="246"/>
      <c r="H76" s="246"/>
      <c r="I76" s="246"/>
      <c r="L76" s="247"/>
      <c r="M76" s="247"/>
      <c r="N76" s="247"/>
      <c r="O76" s="247"/>
      <c r="P76" s="247"/>
    </row>
    <row r="77" spans="1:22" ht="30.75" customHeight="1" thickTop="1" x14ac:dyDescent="0.25">
      <c r="C77" s="243" t="s">
        <v>52</v>
      </c>
      <c r="D77" s="243"/>
      <c r="E77" s="243"/>
      <c r="F77" s="243"/>
      <c r="G77" s="243"/>
      <c r="H77" s="243"/>
      <c r="I77" s="243"/>
      <c r="J77" s="12"/>
      <c r="K77" s="12"/>
      <c r="L77" s="243" t="s">
        <v>53</v>
      </c>
      <c r="M77" s="243"/>
      <c r="N77" s="243"/>
      <c r="O77" s="243"/>
      <c r="P77" s="243"/>
    </row>
    <row r="78" spans="1:22" x14ac:dyDescent="0.25"/>
    <row r="79" spans="1:22" x14ac:dyDescent="0.25"/>
  </sheetData>
  <sheetProtection algorithmName="SHA-512" hashValue="y6LyU+fJVKQX/xqWwiulvjc5XcFCAMwLZ0aQfyY8a/vmvdMFFcDkJ60fPXx5Ahr1KCLlSXxX9l7kTxk+mbyo4A==" saltValue="5Po4mRCb9ORy0O+xF7MVwA==" spinCount="100000" sheet="1" objects="1" scenarios="1"/>
  <mergeCells count="121">
    <mergeCell ref="C77:I77"/>
    <mergeCell ref="L77:P77"/>
    <mergeCell ref="B67:C67"/>
    <mergeCell ref="H67:Q67"/>
    <mergeCell ref="H68:Q68"/>
    <mergeCell ref="B69:E69"/>
    <mergeCell ref="H69:Q69"/>
    <mergeCell ref="C76:I76"/>
    <mergeCell ref="L76:P76"/>
    <mergeCell ref="B64:C64"/>
    <mergeCell ref="H64:Q64"/>
    <mergeCell ref="B65:C65"/>
    <mergeCell ref="H65:Q65"/>
    <mergeCell ref="B66:C66"/>
    <mergeCell ref="H66:Q66"/>
    <mergeCell ref="B61:C61"/>
    <mergeCell ref="H61:Q61"/>
    <mergeCell ref="B62:C62"/>
    <mergeCell ref="H62:Q62"/>
    <mergeCell ref="B63:C63"/>
    <mergeCell ref="H63:Q63"/>
    <mergeCell ref="P54:Q54"/>
    <mergeCell ref="B56:G56"/>
    <mergeCell ref="B58:F58"/>
    <mergeCell ref="H58:Q59"/>
    <mergeCell ref="B59:C59"/>
    <mergeCell ref="B60:C60"/>
    <mergeCell ref="H60:Q60"/>
    <mergeCell ref="O48:O49"/>
    <mergeCell ref="P48:Q49"/>
    <mergeCell ref="P50:Q50"/>
    <mergeCell ref="P51:Q51"/>
    <mergeCell ref="P52:Q52"/>
    <mergeCell ref="P53:Q53"/>
    <mergeCell ref="I48:I49"/>
    <mergeCell ref="J48:J49"/>
    <mergeCell ref="K48:K49"/>
    <mergeCell ref="L48:L49"/>
    <mergeCell ref="M48:M49"/>
    <mergeCell ref="N48:N49"/>
    <mergeCell ref="P42:Q42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P36:Q36"/>
    <mergeCell ref="P37:Q37"/>
    <mergeCell ref="P38:Q38"/>
    <mergeCell ref="P39:Q39"/>
    <mergeCell ref="P40:Q40"/>
    <mergeCell ref="P41:Q41"/>
    <mergeCell ref="P30:Q30"/>
    <mergeCell ref="P31:Q31"/>
    <mergeCell ref="P32:Q32"/>
    <mergeCell ref="P33:Q33"/>
    <mergeCell ref="P34:Q34"/>
    <mergeCell ref="P35:Q35"/>
    <mergeCell ref="P24:Q24"/>
    <mergeCell ref="P25:Q25"/>
    <mergeCell ref="P26:Q26"/>
    <mergeCell ref="P27:Q27"/>
    <mergeCell ref="P28:Q28"/>
    <mergeCell ref="P29:Q29"/>
    <mergeCell ref="P18:Q18"/>
    <mergeCell ref="P19:Q19"/>
    <mergeCell ref="P20:Q20"/>
    <mergeCell ref="P21:Q21"/>
    <mergeCell ref="P22:Q22"/>
    <mergeCell ref="P23:Q23"/>
    <mergeCell ref="O12:O13"/>
    <mergeCell ref="P12:Q13"/>
    <mergeCell ref="P14:Q14"/>
    <mergeCell ref="P15:Q15"/>
    <mergeCell ref="P16:Q16"/>
    <mergeCell ref="P17:Q17"/>
    <mergeCell ref="I12:I13"/>
    <mergeCell ref="J12:J13"/>
    <mergeCell ref="K12:K13"/>
    <mergeCell ref="L12:L13"/>
    <mergeCell ref="M12:M13"/>
    <mergeCell ref="N12:N13"/>
    <mergeCell ref="B11:D11"/>
    <mergeCell ref="E11:H11"/>
    <mergeCell ref="I11:J11"/>
    <mergeCell ref="K11:N11"/>
    <mergeCell ref="V11:X11"/>
    <mergeCell ref="B12:C12"/>
    <mergeCell ref="D12:E12"/>
    <mergeCell ref="F12:F13"/>
    <mergeCell ref="G12:G13"/>
    <mergeCell ref="H12:H13"/>
    <mergeCell ref="B10:D10"/>
    <mergeCell ref="E10:H10"/>
    <mergeCell ref="I10:J10"/>
    <mergeCell ref="K10:N10"/>
    <mergeCell ref="P10:Q10"/>
    <mergeCell ref="U10:W10"/>
    <mergeCell ref="B9:D9"/>
    <mergeCell ref="E9:H9"/>
    <mergeCell ref="I9:J9"/>
    <mergeCell ref="K9:N9"/>
    <mergeCell ref="P9:Q9"/>
    <mergeCell ref="V9:X9"/>
    <mergeCell ref="B8:D8"/>
    <mergeCell ref="E8:H8"/>
    <mergeCell ref="I8:J8"/>
    <mergeCell ref="K8:N8"/>
    <mergeCell ref="P8:Q8"/>
    <mergeCell ref="U8:W8"/>
    <mergeCell ref="B2:D5"/>
    <mergeCell ref="E2:Q5"/>
    <mergeCell ref="B7:D7"/>
    <mergeCell ref="E7:H7"/>
    <mergeCell ref="I7:J7"/>
    <mergeCell ref="K7:N7"/>
    <mergeCell ref="P7:Q7"/>
  </mergeCells>
  <conditionalFormatting sqref="B14:B44">
    <cfRule type="expression" dxfId="51" priority="4">
      <formula>WEEKDAY(B14,2)=7</formula>
    </cfRule>
  </conditionalFormatting>
  <conditionalFormatting sqref="C14:C44">
    <cfRule type="expression" dxfId="50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B198324F-61A6-440D-AD8F-79827BB35FF9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D3573D97-180F-4183-89ED-A1F2A666132C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DC150-1FF7-4210-A69E-E222D48C7557}">
  <sheetPr codeName="Hoja10">
    <pageSetUpPr fitToPage="1"/>
  </sheetPr>
  <dimension ref="A1:X79"/>
  <sheetViews>
    <sheetView showGridLines="0" view="pageBreakPreview" topLeftCell="A34" zoomScale="60" zoomScaleNormal="70" zoomScalePageLayoutView="90" workbookViewId="0">
      <selection activeCell="H61" sqref="H61:Q61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x14ac:dyDescent="0.25">
      <c r="A1" s="1"/>
      <c r="B1" s="52" t="s">
        <v>14</v>
      </c>
      <c r="C1" s="50"/>
      <c r="D1" s="50"/>
      <c r="E1" s="50"/>
      <c r="F1" s="50"/>
      <c r="G1" s="79"/>
      <c r="H1" s="50"/>
      <c r="I1" s="50"/>
      <c r="J1" s="50"/>
      <c r="K1" s="50"/>
      <c r="L1" s="50"/>
      <c r="M1" s="50"/>
      <c r="N1" s="50"/>
      <c r="O1" s="50"/>
      <c r="P1" s="52">
        <f>IF($E$8="","",VLOOKUP($E$8,'BD Personal'!$A$6:$R$56,8,FALSE))</f>
        <v>23227</v>
      </c>
      <c r="Q1" s="50"/>
      <c r="R1" s="1"/>
      <c r="S1" s="1"/>
      <c r="T1" s="1"/>
      <c r="U1" s="1"/>
      <c r="V1" s="1"/>
    </row>
    <row r="2" spans="1:24" ht="15.75" customHeight="1" x14ac:dyDescent="0.25">
      <c r="A2" s="1"/>
      <c r="B2" s="288"/>
      <c r="C2" s="288"/>
      <c r="D2" s="288"/>
      <c r="E2" s="289" t="s">
        <v>233</v>
      </c>
      <c r="F2" s="289"/>
      <c r="G2" s="289"/>
      <c r="H2" s="289"/>
      <c r="I2" s="289"/>
      <c r="J2" s="289"/>
      <c r="K2" s="289"/>
      <c r="L2" s="289"/>
      <c r="M2" s="289"/>
      <c r="N2" s="289"/>
      <c r="O2" s="289"/>
      <c r="P2" s="289"/>
      <c r="Q2" s="289"/>
      <c r="R2" s="1"/>
      <c r="S2" s="3"/>
      <c r="T2" s="3"/>
      <c r="U2" s="3"/>
      <c r="V2" s="1"/>
    </row>
    <row r="3" spans="1:24" ht="15.75" customHeight="1" x14ac:dyDescent="0.25">
      <c r="A3" s="1"/>
      <c r="B3" s="288"/>
      <c r="C3" s="288"/>
      <c r="D3" s="288"/>
      <c r="E3" s="289"/>
      <c r="F3" s="289"/>
      <c r="G3" s="289"/>
      <c r="H3" s="289"/>
      <c r="I3" s="289"/>
      <c r="J3" s="289"/>
      <c r="K3" s="289"/>
      <c r="L3" s="289"/>
      <c r="M3" s="289"/>
      <c r="N3" s="289"/>
      <c r="O3" s="289"/>
      <c r="P3" s="289"/>
      <c r="Q3" s="289"/>
      <c r="R3" s="1"/>
      <c r="S3" s="4"/>
      <c r="T3" s="1"/>
      <c r="U3" s="1"/>
      <c r="V3" s="1"/>
    </row>
    <row r="4" spans="1:24" ht="15.75" customHeight="1" x14ac:dyDescent="0.25">
      <c r="A4" s="1"/>
      <c r="B4" s="288"/>
      <c r="C4" s="288"/>
      <c r="D4" s="288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1"/>
      <c r="S4" s="4"/>
      <c r="T4" s="1"/>
      <c r="U4" s="1"/>
      <c r="V4" s="1"/>
    </row>
    <row r="5" spans="1:24" ht="15.75" customHeight="1" x14ac:dyDescent="0.25">
      <c r="A5" s="1"/>
      <c r="B5" s="288"/>
      <c r="C5" s="288"/>
      <c r="D5" s="288"/>
      <c r="E5" s="289"/>
      <c r="F5" s="289"/>
      <c r="G5" s="289"/>
      <c r="H5" s="289"/>
      <c r="I5" s="289"/>
      <c r="J5" s="289"/>
      <c r="K5" s="289"/>
      <c r="L5" s="289"/>
      <c r="M5" s="289"/>
      <c r="N5" s="289"/>
      <c r="O5" s="289"/>
      <c r="P5" s="289"/>
      <c r="Q5" s="289"/>
      <c r="R5" s="1"/>
      <c r="S5" s="4"/>
      <c r="T5" s="1"/>
      <c r="U5" s="1"/>
      <c r="V5" s="1"/>
    </row>
    <row r="6" spans="1:24" ht="4.5" customHeight="1" x14ac:dyDescent="0.2">
      <c r="B6" s="112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S6" s="4"/>
    </row>
    <row r="7" spans="1:24" ht="26.1" customHeight="1" x14ac:dyDescent="0.25">
      <c r="B7" s="295" t="s">
        <v>16</v>
      </c>
      <c r="C7" s="296"/>
      <c r="D7" s="296"/>
      <c r="E7" s="279" t="str">
        <f>IF($E$8="","",VLOOKUP($E$8,'BD Personal'!$A$6:$R$56,3,FALSE))&amp;" "&amp;IF($E$8="","",VLOOKUP($E$8,'BD Personal'!$A$6:$R$56,4,FALSE))</f>
        <v>Daniel Jose Rivero Perez</v>
      </c>
      <c r="F7" s="280"/>
      <c r="G7" s="280"/>
      <c r="H7" s="290"/>
      <c r="I7" s="270" t="s">
        <v>17</v>
      </c>
      <c r="J7" s="270"/>
      <c r="K7" s="279" t="str">
        <f>IF($E$8="","",VLOOKUP($E$8,'BD Personal'!$A$6:$R$56,2,FALSE))</f>
        <v>Masculino</v>
      </c>
      <c r="L7" s="280"/>
      <c r="M7" s="280"/>
      <c r="N7" s="280"/>
      <c r="O7" s="111" t="s">
        <v>18</v>
      </c>
      <c r="P7" s="291">
        <f ca="1">IF($E$8="","",TODAY()-VLOOKUP($E$8,'BD Personal'!$A$6:$R$56,8,FALSE))</f>
        <v>21058</v>
      </c>
      <c r="Q7" s="292"/>
      <c r="S7" s="4"/>
    </row>
    <row r="8" spans="1:24" ht="26.1" customHeight="1" x14ac:dyDescent="0.25">
      <c r="B8" s="261" t="s">
        <v>19</v>
      </c>
      <c r="C8" s="262"/>
      <c r="D8" s="262"/>
      <c r="E8" s="283">
        <v>73103591</v>
      </c>
      <c r="F8" s="284"/>
      <c r="G8" s="284"/>
      <c r="H8" s="285"/>
      <c r="I8" s="270" t="s">
        <v>20</v>
      </c>
      <c r="J8" s="270"/>
      <c r="K8" s="273" t="str">
        <f>IF($E$8="","",VLOOKUP($E$8,'BD Personal'!$A$6:$R$56,11,FALSE))</f>
        <v>Inspector Analista</v>
      </c>
      <c r="L8" s="264"/>
      <c r="M8" s="264"/>
      <c r="N8" s="264"/>
      <c r="O8" s="80" t="s">
        <v>21</v>
      </c>
      <c r="P8" s="286">
        <f>IF($E$8="","",VLOOKUP($E$8,'BD Personal'!$A$6:$R$56,10,FALSE))</f>
        <v>44061</v>
      </c>
      <c r="Q8" s="287"/>
      <c r="S8" s="4"/>
      <c r="T8" s="6"/>
      <c r="U8" s="278"/>
      <c r="V8" s="278"/>
      <c r="W8" s="278"/>
      <c r="X8" s="2"/>
    </row>
    <row r="9" spans="1:24" ht="26.1" customHeight="1" x14ac:dyDescent="0.2">
      <c r="B9" s="261" t="s">
        <v>22</v>
      </c>
      <c r="C9" s="262"/>
      <c r="D9" s="262"/>
      <c r="E9" s="273" t="str">
        <f>IF($E$8="","",VLOOKUP($E$8,'BD Personal'!$A$6:$R$56,13,FALSE))</f>
        <v>Legal</v>
      </c>
      <c r="F9" s="264"/>
      <c r="G9" s="264"/>
      <c r="H9" s="281"/>
      <c r="I9" s="270" t="s">
        <v>23</v>
      </c>
      <c r="J9" s="270"/>
      <c r="K9" s="273" t="str">
        <f>IF($E$8="","",VLOOKUP($E$8,'BD Personal'!$A$6:$R$56,14,FALSE))</f>
        <v>14 X 14 12 Horas</v>
      </c>
      <c r="L9" s="264"/>
      <c r="M9" s="264"/>
      <c r="N9" s="264"/>
      <c r="O9" s="81" t="s">
        <v>24</v>
      </c>
      <c r="P9" s="271"/>
      <c r="Q9" s="272"/>
      <c r="S9" s="4"/>
      <c r="T9" s="7"/>
      <c r="U9" s="7"/>
      <c r="V9" s="282"/>
      <c r="W9" s="282"/>
      <c r="X9" s="282"/>
    </row>
    <row r="10" spans="1:24" ht="26.1" customHeight="1" x14ac:dyDescent="0.25">
      <c r="B10" s="261" t="s">
        <v>25</v>
      </c>
      <c r="C10" s="262"/>
      <c r="D10" s="262"/>
      <c r="E10" s="267" t="str">
        <f>IF($E$8="","",VLOOKUP($E$8,'BD Personal'!$A$6:$R$56,15,FALSE))</f>
        <v>Caleb Brett</v>
      </c>
      <c r="F10" s="268"/>
      <c r="G10" s="268"/>
      <c r="H10" s="269"/>
      <c r="I10" s="270" t="s">
        <v>26</v>
      </c>
      <c r="J10" s="270"/>
      <c r="K10" s="273">
        <f>IF($E$8="","",VLOOKUP($E$8,'BD Personal'!$A$6:$R$56,17,FALSE))</f>
        <v>34</v>
      </c>
      <c r="L10" s="264"/>
      <c r="M10" s="264"/>
      <c r="N10" s="264"/>
      <c r="O10" s="80" t="s">
        <v>27</v>
      </c>
      <c r="P10" s="271">
        <f>IF($E$8="","",VLOOKUP($E$8,'BD Personal'!$A$6:$R$56,18,FALSE))</f>
        <v>1</v>
      </c>
      <c r="Q10" s="272"/>
      <c r="S10" s="4"/>
      <c r="T10" s="8"/>
      <c r="U10" s="263"/>
      <c r="V10" s="263"/>
      <c r="W10" s="263"/>
      <c r="X10" s="2"/>
    </row>
    <row r="11" spans="1:24" ht="26.1" customHeight="1" x14ac:dyDescent="0.2">
      <c r="B11" s="275" t="s">
        <v>28</v>
      </c>
      <c r="C11" s="276"/>
      <c r="D11" s="277"/>
      <c r="E11" s="264" t="str">
        <f>IF($E$8="","",VLOOKUP($E$8,'BD Personal'!$A$6:$R$56,16,FALSE))</f>
        <v>EBR</v>
      </c>
      <c r="F11" s="264"/>
      <c r="G11" s="264"/>
      <c r="H11" s="264"/>
      <c r="I11" s="265" t="s">
        <v>29</v>
      </c>
      <c r="J11" s="265"/>
      <c r="K11" s="274" t="str">
        <f>Cronograma!B6&amp;" "&amp;Cronograma!E6</f>
        <v>MARZO 2021</v>
      </c>
      <c r="L11" s="274"/>
      <c r="M11" s="274"/>
      <c r="N11" s="274"/>
      <c r="O11" s="82"/>
      <c r="P11" s="83"/>
      <c r="Q11" s="90"/>
      <c r="S11" s="4"/>
      <c r="T11" s="7"/>
      <c r="U11" s="2"/>
      <c r="V11" s="266"/>
      <c r="W11" s="266"/>
      <c r="X11" s="266"/>
    </row>
    <row r="12" spans="1:24" ht="27.75" customHeight="1" x14ac:dyDescent="0.25">
      <c r="A12" s="1"/>
      <c r="B12" s="293" t="s">
        <v>30</v>
      </c>
      <c r="C12" s="251"/>
      <c r="D12" s="251" t="s">
        <v>31</v>
      </c>
      <c r="E12" s="251"/>
      <c r="F12" s="254" t="s">
        <v>2</v>
      </c>
      <c r="G12" s="254" t="s">
        <v>168</v>
      </c>
      <c r="H12" s="254" t="s">
        <v>3</v>
      </c>
      <c r="I12" s="254" t="s">
        <v>4</v>
      </c>
      <c r="J12" s="254" t="s">
        <v>32</v>
      </c>
      <c r="K12" s="254" t="s">
        <v>33</v>
      </c>
      <c r="L12" s="254" t="s">
        <v>34</v>
      </c>
      <c r="M12" s="254" t="s">
        <v>35</v>
      </c>
      <c r="N12" s="254" t="s">
        <v>36</v>
      </c>
      <c r="O12" s="254" t="s">
        <v>5</v>
      </c>
      <c r="P12" s="254" t="s">
        <v>37</v>
      </c>
      <c r="Q12" s="294"/>
      <c r="R12" s="1"/>
      <c r="S12" s="1"/>
      <c r="T12" s="1"/>
      <c r="U12" s="1"/>
      <c r="V12" s="1"/>
    </row>
    <row r="13" spans="1:24" ht="13.5" customHeight="1" x14ac:dyDescent="0.25">
      <c r="A13" s="1"/>
      <c r="B13" s="239" t="s">
        <v>38</v>
      </c>
      <c r="C13" s="240" t="s">
        <v>39</v>
      </c>
      <c r="D13" s="241" t="s">
        <v>40</v>
      </c>
      <c r="E13" s="241" t="s">
        <v>41</v>
      </c>
      <c r="F13" s="254"/>
      <c r="G13" s="254"/>
      <c r="H13" s="254"/>
      <c r="I13" s="254"/>
      <c r="J13" s="254"/>
      <c r="K13" s="254"/>
      <c r="L13" s="254"/>
      <c r="M13" s="254"/>
      <c r="N13" s="254"/>
      <c r="O13" s="254"/>
      <c r="P13" s="254"/>
      <c r="Q13" s="294"/>
      <c r="R13" s="1"/>
      <c r="S13" s="1"/>
      <c r="T13" s="1"/>
      <c r="U13" s="1"/>
      <c r="V13" s="1"/>
    </row>
    <row r="14" spans="1:24" ht="15.95" customHeight="1" x14ac:dyDescent="0.25">
      <c r="A14" s="1"/>
      <c r="B14" s="92">
        <f>Cronograma!F8</f>
        <v>44256</v>
      </c>
      <c r="C14" s="86" t="str">
        <f t="shared" ref="C14:C44" si="0">TEXT(B14, "dddd")</f>
        <v>lunes</v>
      </c>
      <c r="D14" s="238">
        <v>0.75</v>
      </c>
      <c r="E14" s="238">
        <v>0.25</v>
      </c>
      <c r="F14" s="88">
        <v>1</v>
      </c>
      <c r="G14" s="88"/>
      <c r="H14" s="89">
        <v>3</v>
      </c>
      <c r="I14" s="89">
        <v>8</v>
      </c>
      <c r="J14" s="89"/>
      <c r="K14" s="89"/>
      <c r="L14" s="89"/>
      <c r="M14" s="89"/>
      <c r="N14" s="89"/>
      <c r="O14" s="89"/>
      <c r="P14" s="255" t="s">
        <v>386</v>
      </c>
      <c r="Q14" s="256"/>
      <c r="R14" s="1"/>
      <c r="S14" s="1"/>
      <c r="T14" s="1"/>
      <c r="U14" s="1"/>
      <c r="V14" s="1"/>
    </row>
    <row r="15" spans="1:24" ht="15.95" customHeight="1" x14ac:dyDescent="0.25">
      <c r="A15" s="1"/>
      <c r="B15" s="92">
        <f>B14+1</f>
        <v>44257</v>
      </c>
      <c r="C15" s="86" t="str">
        <f t="shared" si="0"/>
        <v>martes</v>
      </c>
      <c r="D15" s="87" t="s">
        <v>385</v>
      </c>
      <c r="E15" s="87"/>
      <c r="F15" s="88"/>
      <c r="G15" s="88"/>
      <c r="H15" s="89"/>
      <c r="I15" s="89"/>
      <c r="J15" s="89"/>
      <c r="K15" s="89"/>
      <c r="L15" s="89"/>
      <c r="M15" s="89"/>
      <c r="N15" s="89"/>
      <c r="O15" s="89"/>
      <c r="P15" s="255"/>
      <c r="Q15" s="256"/>
      <c r="R15" s="1"/>
      <c r="S15" s="1"/>
      <c r="T15" s="1"/>
      <c r="U15" s="1"/>
      <c r="V15" s="1"/>
    </row>
    <row r="16" spans="1:24" ht="15.95" customHeight="1" x14ac:dyDescent="0.25">
      <c r="A16" s="1"/>
      <c r="B16" s="92">
        <f t="shared" ref="B16:B44" si="1">B15+1</f>
        <v>44258</v>
      </c>
      <c r="C16" s="86" t="str">
        <f t="shared" si="0"/>
        <v>miércoles</v>
      </c>
      <c r="D16" s="87" t="s">
        <v>385</v>
      </c>
      <c r="E16" s="87"/>
      <c r="F16" s="88"/>
      <c r="G16" s="88"/>
      <c r="H16" s="89"/>
      <c r="I16" s="89"/>
      <c r="J16" s="89"/>
      <c r="K16" s="89"/>
      <c r="L16" s="89"/>
      <c r="M16" s="89"/>
      <c r="N16" s="89"/>
      <c r="O16" s="89"/>
      <c r="P16" s="255"/>
      <c r="Q16" s="256"/>
      <c r="R16" s="1"/>
      <c r="S16" s="1"/>
      <c r="T16" s="1"/>
      <c r="U16" s="1"/>
      <c r="V16" s="1"/>
    </row>
    <row r="17" spans="1:22" ht="15.95" customHeight="1" x14ac:dyDescent="0.25">
      <c r="A17" s="1"/>
      <c r="B17" s="92">
        <f t="shared" si="1"/>
        <v>44259</v>
      </c>
      <c r="C17" s="86" t="str">
        <f t="shared" si="0"/>
        <v>jueves</v>
      </c>
      <c r="D17" s="87" t="s">
        <v>385</v>
      </c>
      <c r="E17" s="87"/>
      <c r="F17" s="88"/>
      <c r="G17" s="88"/>
      <c r="H17" s="89"/>
      <c r="I17" s="89"/>
      <c r="J17" s="89"/>
      <c r="K17" s="89"/>
      <c r="L17" s="89"/>
      <c r="M17" s="89"/>
      <c r="N17" s="89"/>
      <c r="O17" s="89"/>
      <c r="P17" s="255"/>
      <c r="Q17" s="256"/>
      <c r="R17" s="1"/>
      <c r="S17" s="1"/>
      <c r="T17" s="1"/>
      <c r="U17" s="1"/>
      <c r="V17" s="1"/>
    </row>
    <row r="18" spans="1:22" ht="15.95" customHeight="1" x14ac:dyDescent="0.25">
      <c r="A18" s="1"/>
      <c r="B18" s="92">
        <f t="shared" si="1"/>
        <v>44260</v>
      </c>
      <c r="C18" s="86" t="str">
        <f t="shared" si="0"/>
        <v>viernes</v>
      </c>
      <c r="D18" s="87" t="s">
        <v>385</v>
      </c>
      <c r="E18" s="87"/>
      <c r="F18" s="88"/>
      <c r="G18" s="88"/>
      <c r="H18" s="89"/>
      <c r="I18" s="89"/>
      <c r="J18" s="89"/>
      <c r="K18" s="89"/>
      <c r="L18" s="89"/>
      <c r="M18" s="89"/>
      <c r="N18" s="89"/>
      <c r="O18" s="89"/>
      <c r="P18" s="255"/>
      <c r="Q18" s="256"/>
      <c r="R18" s="1"/>
      <c r="S18" s="1"/>
      <c r="T18" s="1"/>
      <c r="U18" s="1"/>
      <c r="V18" s="1"/>
    </row>
    <row r="19" spans="1:22" ht="15.95" customHeight="1" x14ac:dyDescent="0.25">
      <c r="A19" s="1"/>
      <c r="B19" s="92">
        <f t="shared" si="1"/>
        <v>44261</v>
      </c>
      <c r="C19" s="86" t="str">
        <f t="shared" si="0"/>
        <v>sábado</v>
      </c>
      <c r="D19" s="87" t="s">
        <v>385</v>
      </c>
      <c r="E19" s="87"/>
      <c r="F19" s="88"/>
      <c r="G19" s="88"/>
      <c r="H19" s="89"/>
      <c r="I19" s="89"/>
      <c r="J19" s="89"/>
      <c r="K19" s="89"/>
      <c r="L19" s="89"/>
      <c r="M19" s="89"/>
      <c r="N19" s="89"/>
      <c r="O19" s="89"/>
      <c r="P19" s="255"/>
      <c r="Q19" s="256"/>
      <c r="R19" s="1"/>
      <c r="S19" s="1"/>
      <c r="T19" s="1"/>
      <c r="U19" s="1"/>
      <c r="V19" s="1"/>
    </row>
    <row r="20" spans="1:22" ht="15.95" customHeight="1" x14ac:dyDescent="0.25">
      <c r="A20" s="1"/>
      <c r="B20" s="92">
        <f t="shared" si="1"/>
        <v>44262</v>
      </c>
      <c r="C20" s="86" t="str">
        <f t="shared" si="0"/>
        <v>domingo</v>
      </c>
      <c r="D20" s="87" t="s">
        <v>385</v>
      </c>
      <c r="E20" s="87"/>
      <c r="F20" s="88"/>
      <c r="G20" s="88"/>
      <c r="H20" s="89"/>
      <c r="I20" s="89"/>
      <c r="J20" s="89"/>
      <c r="K20" s="89"/>
      <c r="L20" s="89"/>
      <c r="M20" s="89"/>
      <c r="N20" s="89"/>
      <c r="O20" s="89"/>
      <c r="P20" s="255"/>
      <c r="Q20" s="256"/>
      <c r="R20" s="1"/>
      <c r="S20" s="1"/>
      <c r="T20" s="1"/>
      <c r="U20" s="1"/>
      <c r="V20" s="1"/>
    </row>
    <row r="21" spans="1:22" ht="15.95" customHeight="1" x14ac:dyDescent="0.25">
      <c r="A21" s="1"/>
      <c r="B21" s="92">
        <f t="shared" si="1"/>
        <v>44263</v>
      </c>
      <c r="C21" s="86" t="str">
        <f t="shared" si="0"/>
        <v>lunes</v>
      </c>
      <c r="D21" s="87" t="s">
        <v>385</v>
      </c>
      <c r="E21" s="87"/>
      <c r="F21" s="88"/>
      <c r="G21" s="88"/>
      <c r="H21" s="89"/>
      <c r="I21" s="89"/>
      <c r="J21" s="89"/>
      <c r="K21" s="89"/>
      <c r="L21" s="89"/>
      <c r="M21" s="89"/>
      <c r="N21" s="89"/>
      <c r="O21" s="89"/>
      <c r="P21" s="255"/>
      <c r="Q21" s="256"/>
      <c r="R21" s="1"/>
      <c r="S21" s="1"/>
      <c r="T21" s="1"/>
      <c r="U21" s="1"/>
      <c r="V21" s="1"/>
    </row>
    <row r="22" spans="1:22" ht="15.95" customHeight="1" x14ac:dyDescent="0.25">
      <c r="A22" s="1"/>
      <c r="B22" s="92">
        <f t="shared" si="1"/>
        <v>44264</v>
      </c>
      <c r="C22" s="86" t="str">
        <f t="shared" si="0"/>
        <v>martes</v>
      </c>
      <c r="D22" s="87" t="s">
        <v>385</v>
      </c>
      <c r="E22" s="87"/>
      <c r="F22" s="88"/>
      <c r="G22" s="88"/>
      <c r="H22" s="89"/>
      <c r="I22" s="89"/>
      <c r="J22" s="89"/>
      <c r="K22" s="89"/>
      <c r="L22" s="89"/>
      <c r="M22" s="89"/>
      <c r="N22" s="89"/>
      <c r="O22" s="89"/>
      <c r="P22" s="255"/>
      <c r="Q22" s="256"/>
      <c r="R22" s="1"/>
      <c r="S22" s="1"/>
      <c r="T22" s="1"/>
      <c r="U22" s="1"/>
      <c r="V22" s="1"/>
    </row>
    <row r="23" spans="1:22" ht="15.95" customHeight="1" x14ac:dyDescent="0.25">
      <c r="A23" s="1"/>
      <c r="B23" s="92">
        <f t="shared" si="1"/>
        <v>44265</v>
      </c>
      <c r="C23" s="86" t="str">
        <f t="shared" si="0"/>
        <v>miércoles</v>
      </c>
      <c r="D23" s="87" t="s">
        <v>385</v>
      </c>
      <c r="E23" s="87"/>
      <c r="F23" s="88"/>
      <c r="G23" s="88"/>
      <c r="H23" s="89"/>
      <c r="I23" s="89"/>
      <c r="J23" s="89"/>
      <c r="K23" s="89"/>
      <c r="L23" s="89"/>
      <c r="M23" s="89"/>
      <c r="N23" s="89"/>
      <c r="O23" s="89"/>
      <c r="P23" s="255"/>
      <c r="Q23" s="256"/>
      <c r="R23" s="1"/>
      <c r="S23" s="1"/>
      <c r="T23" s="1"/>
      <c r="U23" s="1"/>
      <c r="V23" s="1"/>
    </row>
    <row r="24" spans="1:22" ht="15.95" customHeight="1" x14ac:dyDescent="0.25">
      <c r="A24" s="1"/>
      <c r="B24" s="92">
        <f t="shared" si="1"/>
        <v>44266</v>
      </c>
      <c r="C24" s="86" t="str">
        <f t="shared" si="0"/>
        <v>jueves</v>
      </c>
      <c r="D24" s="87" t="s">
        <v>385</v>
      </c>
      <c r="E24" s="87"/>
      <c r="F24" s="88"/>
      <c r="G24" s="88"/>
      <c r="H24" s="89"/>
      <c r="I24" s="89"/>
      <c r="J24" s="89"/>
      <c r="K24" s="89"/>
      <c r="L24" s="89"/>
      <c r="M24" s="89"/>
      <c r="N24" s="89"/>
      <c r="O24" s="89"/>
      <c r="P24" s="255"/>
      <c r="Q24" s="256"/>
      <c r="R24" s="1"/>
      <c r="S24" s="1"/>
      <c r="T24" s="1"/>
      <c r="U24" s="1"/>
      <c r="V24" s="1"/>
    </row>
    <row r="25" spans="1:22" ht="15.95" customHeight="1" x14ac:dyDescent="0.25">
      <c r="A25" s="1"/>
      <c r="B25" s="92">
        <f t="shared" si="1"/>
        <v>44267</v>
      </c>
      <c r="C25" s="86" t="str">
        <f t="shared" si="0"/>
        <v>viernes</v>
      </c>
      <c r="D25" s="87" t="s">
        <v>385</v>
      </c>
      <c r="E25" s="87"/>
      <c r="F25" s="88"/>
      <c r="G25" s="88"/>
      <c r="H25" s="89"/>
      <c r="I25" s="89"/>
      <c r="J25" s="89"/>
      <c r="K25" s="89"/>
      <c r="L25" s="89"/>
      <c r="M25" s="89"/>
      <c r="N25" s="89"/>
      <c r="O25" s="89"/>
      <c r="P25" s="255"/>
      <c r="Q25" s="256"/>
      <c r="R25" s="1"/>
      <c r="S25" s="1"/>
      <c r="T25" s="1"/>
      <c r="U25" s="1"/>
      <c r="V25" s="1"/>
    </row>
    <row r="26" spans="1:22" ht="15.95" customHeight="1" x14ac:dyDescent="0.25">
      <c r="A26" s="1"/>
      <c r="B26" s="92">
        <f t="shared" si="1"/>
        <v>44268</v>
      </c>
      <c r="C26" s="86" t="str">
        <f t="shared" si="0"/>
        <v>sábado</v>
      </c>
      <c r="D26" s="87" t="s">
        <v>385</v>
      </c>
      <c r="E26" s="87"/>
      <c r="F26" s="88"/>
      <c r="G26" s="88"/>
      <c r="H26" s="89"/>
      <c r="I26" s="89"/>
      <c r="J26" s="89"/>
      <c r="K26" s="89"/>
      <c r="L26" s="89"/>
      <c r="M26" s="89"/>
      <c r="N26" s="89"/>
      <c r="O26" s="89"/>
      <c r="P26" s="255"/>
      <c r="Q26" s="256"/>
      <c r="R26" s="1"/>
      <c r="S26" s="1"/>
      <c r="T26" s="1"/>
      <c r="U26" s="1"/>
      <c r="V26" s="1"/>
    </row>
    <row r="27" spans="1:22" ht="15.95" customHeight="1" x14ac:dyDescent="0.25">
      <c r="A27" s="1"/>
      <c r="B27" s="92">
        <f t="shared" si="1"/>
        <v>44269</v>
      </c>
      <c r="C27" s="86" t="str">
        <f t="shared" si="0"/>
        <v>domingo</v>
      </c>
      <c r="D27" s="87" t="s">
        <v>385</v>
      </c>
      <c r="E27" s="87"/>
      <c r="F27" s="88"/>
      <c r="G27" s="88"/>
      <c r="H27" s="89"/>
      <c r="I27" s="89"/>
      <c r="J27" s="89"/>
      <c r="K27" s="89"/>
      <c r="L27" s="89"/>
      <c r="M27" s="89"/>
      <c r="N27" s="89"/>
      <c r="O27" s="89"/>
      <c r="P27" s="255"/>
      <c r="Q27" s="256"/>
      <c r="R27" s="1"/>
      <c r="S27" s="1"/>
      <c r="T27" s="1"/>
      <c r="U27" s="1"/>
      <c r="V27" s="1"/>
    </row>
    <row r="28" spans="1:22" ht="15.95" customHeight="1" x14ac:dyDescent="0.25">
      <c r="A28" s="1"/>
      <c r="B28" s="92">
        <f t="shared" si="1"/>
        <v>44270</v>
      </c>
      <c r="C28" s="86" t="str">
        <f t="shared" si="0"/>
        <v>lunes</v>
      </c>
      <c r="D28" s="87" t="s">
        <v>385</v>
      </c>
      <c r="E28" s="87"/>
      <c r="F28" s="88"/>
      <c r="G28" s="88"/>
      <c r="H28" s="89"/>
      <c r="I28" s="89"/>
      <c r="J28" s="89"/>
      <c r="K28" s="89"/>
      <c r="L28" s="89"/>
      <c r="M28" s="89"/>
      <c r="N28" s="89"/>
      <c r="O28" s="89"/>
      <c r="P28" s="255"/>
      <c r="Q28" s="256"/>
      <c r="R28" s="1"/>
      <c r="S28" s="1"/>
      <c r="T28" s="1"/>
      <c r="U28" s="1"/>
      <c r="V28" s="1"/>
    </row>
    <row r="29" spans="1:22" ht="15.95" customHeight="1" x14ac:dyDescent="0.25">
      <c r="A29" s="1"/>
      <c r="B29" s="92">
        <f t="shared" si="1"/>
        <v>44271</v>
      </c>
      <c r="C29" s="86" t="str">
        <f t="shared" si="0"/>
        <v>martes</v>
      </c>
      <c r="D29" s="87" t="s">
        <v>385</v>
      </c>
      <c r="E29" s="87"/>
      <c r="F29" s="88"/>
      <c r="G29" s="88"/>
      <c r="H29" s="89"/>
      <c r="I29" s="89"/>
      <c r="J29" s="89"/>
      <c r="K29" s="89"/>
      <c r="L29" s="89"/>
      <c r="M29" s="89"/>
      <c r="N29" s="89"/>
      <c r="O29" s="89"/>
      <c r="P29" s="255"/>
      <c r="Q29" s="256"/>
      <c r="R29" s="1"/>
      <c r="S29" s="1"/>
      <c r="T29" s="1"/>
      <c r="U29" s="1"/>
      <c r="V29" s="1"/>
    </row>
    <row r="30" spans="1:22" ht="15.95" customHeight="1" x14ac:dyDescent="0.25">
      <c r="A30" s="1"/>
      <c r="B30" s="92">
        <f t="shared" si="1"/>
        <v>44272</v>
      </c>
      <c r="C30" s="86" t="str">
        <f t="shared" si="0"/>
        <v>miércoles</v>
      </c>
      <c r="D30" s="87" t="s">
        <v>385</v>
      </c>
      <c r="E30" s="87"/>
      <c r="F30" s="88"/>
      <c r="G30" s="88"/>
      <c r="H30" s="89"/>
      <c r="I30" s="89"/>
      <c r="J30" s="89"/>
      <c r="K30" s="89"/>
      <c r="L30" s="89"/>
      <c r="M30" s="89"/>
      <c r="N30" s="89"/>
      <c r="O30" s="89"/>
      <c r="P30" s="255"/>
      <c r="Q30" s="256"/>
      <c r="R30" s="1"/>
      <c r="S30" s="1"/>
      <c r="T30" s="1"/>
      <c r="U30" s="1"/>
      <c r="V30" s="1"/>
    </row>
    <row r="31" spans="1:22" ht="15.95" customHeight="1" x14ac:dyDescent="0.25">
      <c r="A31" s="1"/>
      <c r="B31" s="92">
        <f t="shared" si="1"/>
        <v>44273</v>
      </c>
      <c r="C31" s="86" t="str">
        <f t="shared" si="0"/>
        <v>jueves</v>
      </c>
      <c r="D31" s="87" t="s">
        <v>385</v>
      </c>
      <c r="E31" s="87"/>
      <c r="F31" s="88"/>
      <c r="G31" s="88"/>
      <c r="H31" s="89"/>
      <c r="I31" s="89"/>
      <c r="J31" s="89"/>
      <c r="K31" s="89"/>
      <c r="L31" s="89"/>
      <c r="M31" s="89"/>
      <c r="N31" s="89"/>
      <c r="O31" s="89"/>
      <c r="P31" s="255"/>
      <c r="Q31" s="256"/>
      <c r="R31" s="1"/>
      <c r="S31" s="1"/>
      <c r="T31" s="1"/>
      <c r="U31" s="1"/>
      <c r="V31" s="1"/>
    </row>
    <row r="32" spans="1:22" ht="15.95" customHeight="1" x14ac:dyDescent="0.25">
      <c r="A32" s="1"/>
      <c r="B32" s="92">
        <f t="shared" si="1"/>
        <v>44274</v>
      </c>
      <c r="C32" s="86" t="str">
        <f t="shared" si="0"/>
        <v>viernes</v>
      </c>
      <c r="D32" s="87" t="s">
        <v>385</v>
      </c>
      <c r="E32" s="87"/>
      <c r="F32" s="88"/>
      <c r="G32" s="88"/>
      <c r="H32" s="89"/>
      <c r="I32" s="89"/>
      <c r="J32" s="89"/>
      <c r="K32" s="89"/>
      <c r="L32" s="89"/>
      <c r="M32" s="89"/>
      <c r="N32" s="89"/>
      <c r="O32" s="89"/>
      <c r="P32" s="255"/>
      <c r="Q32" s="256"/>
      <c r="R32" s="1"/>
      <c r="S32" s="1"/>
      <c r="T32" s="1"/>
      <c r="U32" s="1"/>
      <c r="V32" s="1"/>
    </row>
    <row r="33" spans="1:22" ht="15.95" customHeight="1" x14ac:dyDescent="0.25">
      <c r="A33" s="1"/>
      <c r="B33" s="92">
        <f t="shared" si="1"/>
        <v>44275</v>
      </c>
      <c r="C33" s="86" t="str">
        <f t="shared" si="0"/>
        <v>sábado</v>
      </c>
      <c r="D33" s="87" t="s">
        <v>385</v>
      </c>
      <c r="E33" s="87"/>
      <c r="F33" s="88"/>
      <c r="G33" s="88"/>
      <c r="H33" s="89"/>
      <c r="I33" s="89"/>
      <c r="J33" s="89"/>
      <c r="K33" s="89"/>
      <c r="L33" s="89"/>
      <c r="M33" s="89"/>
      <c r="N33" s="89"/>
      <c r="O33" s="89"/>
      <c r="P33" s="255"/>
      <c r="Q33" s="256"/>
      <c r="R33" s="1"/>
      <c r="S33" s="1"/>
      <c r="T33" s="1"/>
      <c r="U33" s="1"/>
      <c r="V33" s="1"/>
    </row>
    <row r="34" spans="1:22" ht="15.95" customHeight="1" x14ac:dyDescent="0.25">
      <c r="A34" s="1"/>
      <c r="B34" s="92">
        <f t="shared" si="1"/>
        <v>44276</v>
      </c>
      <c r="C34" s="86" t="str">
        <f t="shared" si="0"/>
        <v>domingo</v>
      </c>
      <c r="D34" s="87" t="s">
        <v>385</v>
      </c>
      <c r="E34" s="87"/>
      <c r="F34" s="88"/>
      <c r="G34" s="88"/>
      <c r="H34" s="89"/>
      <c r="I34" s="89"/>
      <c r="J34" s="89"/>
      <c r="K34" s="89"/>
      <c r="L34" s="89"/>
      <c r="M34" s="89"/>
      <c r="N34" s="89"/>
      <c r="O34" s="89"/>
      <c r="P34" s="255"/>
      <c r="Q34" s="256"/>
      <c r="R34" s="1"/>
      <c r="S34" s="1"/>
      <c r="T34" s="1"/>
      <c r="U34" s="1"/>
      <c r="V34" s="1"/>
    </row>
    <row r="35" spans="1:22" ht="15.95" customHeight="1" x14ac:dyDescent="0.25">
      <c r="A35" s="1"/>
      <c r="B35" s="92">
        <f t="shared" si="1"/>
        <v>44277</v>
      </c>
      <c r="C35" s="86" t="str">
        <f t="shared" si="0"/>
        <v>lunes</v>
      </c>
      <c r="D35" s="87" t="s">
        <v>385</v>
      </c>
      <c r="E35" s="87"/>
      <c r="F35" s="88"/>
      <c r="G35" s="88"/>
      <c r="H35" s="89"/>
      <c r="I35" s="89"/>
      <c r="J35" s="89"/>
      <c r="K35" s="89"/>
      <c r="L35" s="89"/>
      <c r="M35" s="89"/>
      <c r="N35" s="89"/>
      <c r="O35" s="89"/>
      <c r="P35" s="255"/>
      <c r="Q35" s="256"/>
      <c r="R35" s="1"/>
      <c r="S35" s="1"/>
      <c r="T35" s="1"/>
      <c r="U35" s="1"/>
      <c r="V35" s="1"/>
    </row>
    <row r="36" spans="1:22" ht="15.95" customHeight="1" x14ac:dyDescent="0.25">
      <c r="A36" s="1"/>
      <c r="B36" s="92">
        <f t="shared" si="1"/>
        <v>44278</v>
      </c>
      <c r="C36" s="86" t="str">
        <f t="shared" si="0"/>
        <v>martes</v>
      </c>
      <c r="D36" s="87" t="s">
        <v>385</v>
      </c>
      <c r="E36" s="87"/>
      <c r="F36" s="88"/>
      <c r="G36" s="88"/>
      <c r="H36" s="89"/>
      <c r="I36" s="89"/>
      <c r="J36" s="89"/>
      <c r="K36" s="89"/>
      <c r="L36" s="89"/>
      <c r="M36" s="89"/>
      <c r="N36" s="89"/>
      <c r="O36" s="89"/>
      <c r="P36" s="255"/>
      <c r="Q36" s="256"/>
      <c r="R36" s="1"/>
      <c r="S36" s="1"/>
      <c r="T36" s="1"/>
      <c r="U36" s="1"/>
      <c r="V36" s="1"/>
    </row>
    <row r="37" spans="1:22" ht="15.95" customHeight="1" x14ac:dyDescent="0.25">
      <c r="A37" s="1"/>
      <c r="B37" s="92">
        <f t="shared" si="1"/>
        <v>44279</v>
      </c>
      <c r="C37" s="86" t="str">
        <f t="shared" si="0"/>
        <v>miércoles</v>
      </c>
      <c r="D37" s="238">
        <v>0.75</v>
      </c>
      <c r="E37" s="238">
        <v>0.25</v>
      </c>
      <c r="F37" s="88">
        <v>1</v>
      </c>
      <c r="G37" s="88"/>
      <c r="H37" s="89"/>
      <c r="I37" s="89"/>
      <c r="J37" s="89"/>
      <c r="K37" s="89"/>
      <c r="L37" s="89">
        <v>8</v>
      </c>
      <c r="M37" s="89"/>
      <c r="N37" s="89"/>
      <c r="O37" s="89"/>
      <c r="P37" s="255"/>
      <c r="Q37" s="256"/>
      <c r="R37" s="1"/>
      <c r="S37" s="1"/>
      <c r="T37" s="1"/>
      <c r="U37" s="1"/>
      <c r="V37" s="1"/>
    </row>
    <row r="38" spans="1:22" ht="15.95" customHeight="1" x14ac:dyDescent="0.25">
      <c r="A38" s="1"/>
      <c r="B38" s="92">
        <f t="shared" si="1"/>
        <v>44280</v>
      </c>
      <c r="C38" s="86" t="str">
        <f t="shared" si="0"/>
        <v>jueves</v>
      </c>
      <c r="D38" s="238">
        <v>0.75</v>
      </c>
      <c r="E38" s="238">
        <v>0.25</v>
      </c>
      <c r="F38" s="88">
        <v>1</v>
      </c>
      <c r="G38" s="88"/>
      <c r="H38" s="89"/>
      <c r="I38" s="89"/>
      <c r="J38" s="89"/>
      <c r="K38" s="89"/>
      <c r="L38" s="89">
        <v>8</v>
      </c>
      <c r="M38" s="89"/>
      <c r="N38" s="89"/>
      <c r="O38" s="89"/>
      <c r="P38" s="255"/>
      <c r="Q38" s="256"/>
      <c r="R38" s="1"/>
      <c r="S38" s="1"/>
      <c r="T38" s="1"/>
      <c r="U38" s="1"/>
      <c r="V38" s="1"/>
    </row>
    <row r="39" spans="1:22" ht="15.95" customHeight="1" x14ac:dyDescent="0.25">
      <c r="A39" s="1"/>
      <c r="B39" s="92">
        <f t="shared" si="1"/>
        <v>44281</v>
      </c>
      <c r="C39" s="86" t="str">
        <f t="shared" si="0"/>
        <v>viernes</v>
      </c>
      <c r="D39" s="238">
        <v>0.75</v>
      </c>
      <c r="E39" s="238">
        <v>0.25</v>
      </c>
      <c r="F39" s="88">
        <v>1</v>
      </c>
      <c r="G39" s="88"/>
      <c r="H39" s="89"/>
      <c r="I39" s="89"/>
      <c r="J39" s="89"/>
      <c r="K39" s="89"/>
      <c r="L39" s="89">
        <v>8</v>
      </c>
      <c r="M39" s="89"/>
      <c r="N39" s="89"/>
      <c r="O39" s="89"/>
      <c r="P39" s="255"/>
      <c r="Q39" s="256"/>
      <c r="R39" s="1"/>
      <c r="S39" s="1"/>
      <c r="T39" s="1"/>
      <c r="U39" s="1"/>
      <c r="V39" s="1"/>
    </row>
    <row r="40" spans="1:22" ht="15.95" customHeight="1" x14ac:dyDescent="0.25">
      <c r="A40" s="1"/>
      <c r="B40" s="92">
        <f t="shared" si="1"/>
        <v>44282</v>
      </c>
      <c r="C40" s="86" t="str">
        <f t="shared" si="0"/>
        <v>sábado</v>
      </c>
      <c r="D40" s="238">
        <v>0.75</v>
      </c>
      <c r="E40" s="238">
        <v>0.25</v>
      </c>
      <c r="F40" s="88">
        <v>1</v>
      </c>
      <c r="G40" s="88"/>
      <c r="H40" s="89"/>
      <c r="I40" s="89"/>
      <c r="J40" s="89"/>
      <c r="K40" s="89"/>
      <c r="L40" s="89">
        <v>3</v>
      </c>
      <c r="M40" s="89"/>
      <c r="N40" s="89">
        <v>5</v>
      </c>
      <c r="O40" s="89"/>
      <c r="P40" s="255"/>
      <c r="Q40" s="256"/>
      <c r="R40" s="1"/>
      <c r="S40" s="1"/>
      <c r="T40" s="1"/>
      <c r="U40" s="1"/>
      <c r="V40" s="1"/>
    </row>
    <row r="41" spans="1:22" ht="15.95" customHeight="1" x14ac:dyDescent="0.25">
      <c r="A41" s="1"/>
      <c r="B41" s="92">
        <f t="shared" si="1"/>
        <v>44283</v>
      </c>
      <c r="C41" s="86" t="str">
        <f t="shared" si="0"/>
        <v>domingo</v>
      </c>
      <c r="D41" s="238">
        <v>0.75</v>
      </c>
      <c r="E41" s="238">
        <v>0.25</v>
      </c>
      <c r="F41" s="88">
        <v>1</v>
      </c>
      <c r="G41" s="88"/>
      <c r="H41" s="89"/>
      <c r="I41" s="89"/>
      <c r="J41" s="89"/>
      <c r="K41" s="89"/>
      <c r="L41" s="89">
        <v>5</v>
      </c>
      <c r="M41" s="89">
        <v>3</v>
      </c>
      <c r="N41" s="89">
        <v>3</v>
      </c>
      <c r="O41" s="89"/>
      <c r="P41" s="255"/>
      <c r="Q41" s="256"/>
      <c r="R41" s="1"/>
      <c r="S41" s="1"/>
      <c r="T41" s="1"/>
      <c r="U41" s="1"/>
      <c r="V41" s="1"/>
    </row>
    <row r="42" spans="1:22" ht="15.95" customHeight="1" x14ac:dyDescent="0.25">
      <c r="A42" s="1"/>
      <c r="B42" s="92">
        <f t="shared" si="1"/>
        <v>44284</v>
      </c>
      <c r="C42" s="86" t="str">
        <f t="shared" si="0"/>
        <v>lunes</v>
      </c>
      <c r="D42" s="238">
        <v>0.75</v>
      </c>
      <c r="E42" s="238">
        <v>0.25</v>
      </c>
      <c r="F42" s="88">
        <v>1</v>
      </c>
      <c r="G42" s="88"/>
      <c r="H42" s="89"/>
      <c r="I42" s="89"/>
      <c r="J42" s="89"/>
      <c r="K42" s="89"/>
      <c r="L42" s="89">
        <v>8</v>
      </c>
      <c r="M42" s="89"/>
      <c r="N42" s="89"/>
      <c r="O42" s="89"/>
      <c r="P42" s="255"/>
      <c r="Q42" s="256"/>
      <c r="R42" s="1"/>
      <c r="S42" s="1"/>
      <c r="T42" s="1"/>
      <c r="U42" s="1"/>
      <c r="V42" s="1"/>
    </row>
    <row r="43" spans="1:22" ht="15.95" customHeight="1" x14ac:dyDescent="0.25">
      <c r="A43" s="1"/>
      <c r="B43" s="92">
        <f t="shared" si="1"/>
        <v>44285</v>
      </c>
      <c r="C43" s="86" t="str">
        <f t="shared" si="0"/>
        <v>martes</v>
      </c>
      <c r="D43" s="238">
        <v>0.75</v>
      </c>
      <c r="E43" s="238">
        <v>0.25</v>
      </c>
      <c r="F43" s="88">
        <v>1</v>
      </c>
      <c r="G43" s="88"/>
      <c r="H43" s="89"/>
      <c r="I43" s="89"/>
      <c r="J43" s="89"/>
      <c r="K43" s="89"/>
      <c r="L43" s="89">
        <v>8</v>
      </c>
      <c r="M43" s="89"/>
      <c r="N43" s="89"/>
      <c r="O43" s="89"/>
      <c r="P43" s="255"/>
      <c r="Q43" s="256"/>
      <c r="R43" s="1"/>
      <c r="S43" s="1"/>
      <c r="T43" s="1"/>
      <c r="U43" s="1"/>
      <c r="V43" s="1"/>
    </row>
    <row r="44" spans="1:22" ht="15.95" customHeight="1" x14ac:dyDescent="0.25">
      <c r="A44" s="1"/>
      <c r="B44" s="93">
        <f t="shared" si="1"/>
        <v>44286</v>
      </c>
      <c r="C44" s="94" t="str">
        <f t="shared" si="0"/>
        <v>miércoles</v>
      </c>
      <c r="D44" s="242">
        <v>0.25</v>
      </c>
      <c r="E44" s="242">
        <v>0.75</v>
      </c>
      <c r="F44" s="96">
        <v>1</v>
      </c>
      <c r="G44" s="96"/>
      <c r="H44" s="97"/>
      <c r="I44" s="97"/>
      <c r="J44" s="97"/>
      <c r="K44" s="97"/>
      <c r="L44" s="97"/>
      <c r="M44" s="97"/>
      <c r="N44" s="97"/>
      <c r="O44" s="97"/>
      <c r="P44" s="257"/>
      <c r="Q44" s="258"/>
      <c r="R44" s="1"/>
      <c r="S44" s="1"/>
      <c r="T44" s="1"/>
      <c r="U44" s="1"/>
      <c r="V44" s="1"/>
    </row>
    <row r="45" spans="1:22" s="9" customFormat="1" ht="27.75" customHeight="1" x14ac:dyDescent="0.25">
      <c r="B45" s="259" t="s">
        <v>42</v>
      </c>
      <c r="C45" s="259"/>
      <c r="D45" s="259"/>
      <c r="E45" s="259"/>
      <c r="F45" s="259"/>
      <c r="G45" s="259"/>
      <c r="H45" s="98">
        <f>SUM(H14:H44)</f>
        <v>3</v>
      </c>
      <c r="I45" s="98">
        <f t="shared" ref="I45:O45" si="2">SUM(I14:I44)</f>
        <v>8</v>
      </c>
      <c r="J45" s="98">
        <f t="shared" si="2"/>
        <v>0</v>
      </c>
      <c r="K45" s="98">
        <f t="shared" si="2"/>
        <v>0</v>
      </c>
      <c r="L45" s="98">
        <f>SUM(L14:L44)</f>
        <v>48</v>
      </c>
      <c r="M45" s="98">
        <f t="shared" si="2"/>
        <v>3</v>
      </c>
      <c r="N45" s="98">
        <f t="shared" si="2"/>
        <v>8</v>
      </c>
      <c r="O45" s="98">
        <f t="shared" si="2"/>
        <v>0</v>
      </c>
      <c r="P45" s="99"/>
      <c r="Q45" s="99"/>
    </row>
    <row r="46" spans="1:22" ht="6.75" customHeight="1" x14ac:dyDescent="0.25"/>
    <row r="47" spans="1:22" ht="29.25" customHeight="1" x14ac:dyDescent="0.25">
      <c r="B47" s="260" t="s">
        <v>43</v>
      </c>
      <c r="C47" s="260"/>
      <c r="D47" s="260"/>
      <c r="E47" s="260"/>
      <c r="F47" s="260"/>
      <c r="G47" s="260"/>
      <c r="H47" s="260"/>
      <c r="I47" s="260"/>
      <c r="J47" s="260"/>
      <c r="K47" s="260"/>
      <c r="L47" s="260"/>
      <c r="M47" s="260"/>
      <c r="N47" s="260"/>
      <c r="O47" s="260"/>
      <c r="P47" s="260"/>
      <c r="Q47" s="260"/>
    </row>
    <row r="48" spans="1:22" ht="25.5" customHeight="1" x14ac:dyDescent="0.25">
      <c r="A48" s="1"/>
      <c r="B48" s="251" t="s">
        <v>30</v>
      </c>
      <c r="C48" s="251"/>
      <c r="D48" s="251" t="s">
        <v>31</v>
      </c>
      <c r="E48" s="251"/>
      <c r="F48" s="254" t="s">
        <v>2</v>
      </c>
      <c r="G48" s="254" t="s">
        <v>168</v>
      </c>
      <c r="H48" s="254" t="s">
        <v>3</v>
      </c>
      <c r="I48" s="254" t="s">
        <v>4</v>
      </c>
      <c r="J48" s="254" t="s">
        <v>32</v>
      </c>
      <c r="K48" s="254" t="s">
        <v>33</v>
      </c>
      <c r="L48" s="254" t="s">
        <v>34</v>
      </c>
      <c r="M48" s="254" t="s">
        <v>35</v>
      </c>
      <c r="N48" s="254" t="s">
        <v>36</v>
      </c>
      <c r="O48" s="254" t="s">
        <v>5</v>
      </c>
      <c r="P48" s="254" t="s">
        <v>37</v>
      </c>
      <c r="Q48" s="254"/>
      <c r="R48" s="1"/>
      <c r="S48" s="1"/>
      <c r="T48" s="1"/>
      <c r="U48" s="1"/>
      <c r="V48" s="1"/>
    </row>
    <row r="49" spans="1:22" ht="25.5" customHeight="1" x14ac:dyDescent="0.25">
      <c r="A49" s="1"/>
      <c r="B49" s="240" t="s">
        <v>38</v>
      </c>
      <c r="C49" s="240" t="s">
        <v>39</v>
      </c>
      <c r="D49" s="241" t="s">
        <v>40</v>
      </c>
      <c r="E49" s="241" t="s">
        <v>41</v>
      </c>
      <c r="F49" s="254"/>
      <c r="G49" s="254"/>
      <c r="H49" s="254"/>
      <c r="I49" s="254"/>
      <c r="J49" s="254"/>
      <c r="K49" s="254"/>
      <c r="L49" s="254"/>
      <c r="M49" s="254"/>
      <c r="N49" s="254"/>
      <c r="O49" s="254"/>
      <c r="P49" s="254"/>
      <c r="Q49" s="254"/>
      <c r="R49" s="1"/>
      <c r="S49" s="1"/>
      <c r="T49" s="1"/>
      <c r="U49" s="1"/>
      <c r="V49" s="1"/>
    </row>
    <row r="50" spans="1:22" ht="15" customHeight="1" x14ac:dyDescent="0.25">
      <c r="A50" s="1"/>
      <c r="B50" s="100"/>
      <c r="C50" s="101"/>
      <c r="D50" s="102"/>
      <c r="E50" s="102"/>
      <c r="F50" s="103"/>
      <c r="G50" s="103"/>
      <c r="H50" s="104"/>
      <c r="I50" s="104"/>
      <c r="J50" s="104"/>
      <c r="K50" s="104"/>
      <c r="L50" s="104"/>
      <c r="M50" s="104"/>
      <c r="N50" s="104"/>
      <c r="O50" s="104"/>
      <c r="P50" s="253"/>
      <c r="Q50" s="253"/>
      <c r="R50" s="1"/>
      <c r="S50" s="1"/>
      <c r="T50" s="1"/>
      <c r="U50" s="1"/>
      <c r="V50" s="1"/>
    </row>
    <row r="51" spans="1:22" ht="15" customHeight="1" x14ac:dyDescent="0.25">
      <c r="A51" s="1"/>
      <c r="B51" s="100"/>
      <c r="C51" s="101"/>
      <c r="D51" s="102"/>
      <c r="E51" s="102"/>
      <c r="F51" s="103"/>
      <c r="G51" s="103"/>
      <c r="H51" s="104"/>
      <c r="I51" s="104"/>
      <c r="J51" s="104"/>
      <c r="K51" s="104"/>
      <c r="L51" s="104"/>
      <c r="M51" s="104"/>
      <c r="N51" s="104"/>
      <c r="O51" s="104"/>
      <c r="P51" s="253"/>
      <c r="Q51" s="253"/>
      <c r="R51" s="1"/>
      <c r="S51" s="1"/>
      <c r="T51" s="1"/>
      <c r="U51" s="1"/>
      <c r="V51" s="1"/>
    </row>
    <row r="52" spans="1:22" ht="15" customHeight="1" x14ac:dyDescent="0.25">
      <c r="A52" s="1"/>
      <c r="B52" s="100"/>
      <c r="C52" s="101"/>
      <c r="D52" s="102"/>
      <c r="E52" s="102"/>
      <c r="F52" s="103"/>
      <c r="G52" s="103"/>
      <c r="H52" s="104"/>
      <c r="I52" s="104"/>
      <c r="J52" s="104"/>
      <c r="K52" s="104"/>
      <c r="L52" s="104"/>
      <c r="M52" s="104"/>
      <c r="N52" s="104"/>
      <c r="O52" s="104"/>
      <c r="P52" s="253"/>
      <c r="Q52" s="253"/>
      <c r="R52" s="1"/>
      <c r="S52" s="1"/>
      <c r="T52" s="1"/>
      <c r="U52" s="1"/>
      <c r="V52" s="1"/>
    </row>
    <row r="53" spans="1:22" ht="15" customHeight="1" x14ac:dyDescent="0.25">
      <c r="A53" s="1"/>
      <c r="B53" s="100"/>
      <c r="C53" s="101"/>
      <c r="D53" s="102"/>
      <c r="E53" s="102"/>
      <c r="F53" s="103"/>
      <c r="G53" s="103"/>
      <c r="H53" s="104"/>
      <c r="I53" s="104"/>
      <c r="J53" s="104"/>
      <c r="K53" s="104"/>
      <c r="L53" s="104"/>
      <c r="M53" s="104"/>
      <c r="N53" s="104"/>
      <c r="O53" s="104"/>
      <c r="P53" s="253"/>
      <c r="Q53" s="253"/>
      <c r="R53" s="1"/>
      <c r="S53" s="1"/>
      <c r="T53" s="1"/>
      <c r="U53" s="1"/>
      <c r="V53" s="1"/>
    </row>
    <row r="54" spans="1:22" ht="15" customHeight="1" x14ac:dyDescent="0.25">
      <c r="A54" s="1"/>
      <c r="B54" s="100"/>
      <c r="C54" s="101"/>
      <c r="D54" s="102"/>
      <c r="E54" s="102"/>
      <c r="F54" s="103"/>
      <c r="G54" s="103"/>
      <c r="H54" s="104"/>
      <c r="I54" s="104"/>
      <c r="J54" s="104"/>
      <c r="K54" s="104"/>
      <c r="L54" s="104"/>
      <c r="M54" s="104"/>
      <c r="N54" s="104"/>
      <c r="O54" s="104"/>
      <c r="P54" s="253"/>
      <c r="Q54" s="253"/>
      <c r="R54" s="1"/>
      <c r="S54" s="1"/>
      <c r="T54" s="1"/>
      <c r="U54" s="1"/>
      <c r="V54" s="1"/>
    </row>
    <row r="55" spans="1:22" ht="15" customHeight="1" x14ac:dyDescent="0.25"/>
    <row r="56" spans="1:22" s="9" customFormat="1" ht="27.75" customHeight="1" x14ac:dyDescent="0.25">
      <c r="B56" s="248" t="s">
        <v>12</v>
      </c>
      <c r="C56" s="248"/>
      <c r="D56" s="248"/>
      <c r="E56" s="248"/>
      <c r="F56" s="248"/>
      <c r="G56" s="248"/>
      <c r="H56" s="105">
        <f>+H45+H50+H51+H52+H53+H54</f>
        <v>3</v>
      </c>
      <c r="I56" s="105">
        <f t="shared" ref="I56:O56" si="3">+I45+I50+I51+I52+I53+I54</f>
        <v>8</v>
      </c>
      <c r="J56" s="105">
        <f t="shared" si="3"/>
        <v>0</v>
      </c>
      <c r="K56" s="105">
        <f t="shared" si="3"/>
        <v>0</v>
      </c>
      <c r="L56" s="105">
        <f t="shared" si="3"/>
        <v>48</v>
      </c>
      <c r="M56" s="105">
        <f t="shared" si="3"/>
        <v>3</v>
      </c>
      <c r="N56" s="105">
        <f t="shared" si="3"/>
        <v>8</v>
      </c>
      <c r="O56" s="105">
        <f t="shared" si="3"/>
        <v>0</v>
      </c>
    </row>
    <row r="57" spans="1:22" ht="15" customHeight="1" x14ac:dyDescent="0.25"/>
    <row r="58" spans="1:22" ht="20.25" customHeight="1" x14ac:dyDescent="0.25">
      <c r="B58" s="249" t="s">
        <v>44</v>
      </c>
      <c r="C58" s="249"/>
      <c r="D58" s="249"/>
      <c r="E58" s="249"/>
      <c r="F58" s="249"/>
      <c r="H58" s="250" t="s">
        <v>45</v>
      </c>
      <c r="I58" s="250"/>
      <c r="J58" s="250"/>
      <c r="K58" s="250"/>
      <c r="L58" s="250"/>
      <c r="M58" s="250"/>
      <c r="N58" s="250"/>
      <c r="O58" s="250"/>
      <c r="P58" s="250"/>
      <c r="Q58" s="250"/>
      <c r="R58" s="5"/>
      <c r="S58" s="5"/>
      <c r="U58" s="1"/>
      <c r="V58" s="1"/>
    </row>
    <row r="59" spans="1:22" s="10" customFormat="1" ht="22.5" customHeight="1" x14ac:dyDescent="0.25">
      <c r="B59" s="251" t="s">
        <v>46</v>
      </c>
      <c r="C59" s="251"/>
      <c r="D59" s="240" t="s">
        <v>47</v>
      </c>
      <c r="E59" s="240" t="s">
        <v>48</v>
      </c>
      <c r="F59" s="240" t="s">
        <v>49</v>
      </c>
      <c r="H59" s="250"/>
      <c r="I59" s="250"/>
      <c r="J59" s="250"/>
      <c r="K59" s="250"/>
      <c r="L59" s="250"/>
      <c r="M59" s="250"/>
      <c r="N59" s="250"/>
      <c r="O59" s="250"/>
      <c r="P59" s="250"/>
      <c r="Q59" s="250"/>
    </row>
    <row r="60" spans="1:22" ht="17.25" customHeight="1" x14ac:dyDescent="0.25">
      <c r="A60" s="1"/>
      <c r="B60" s="244" t="str">
        <f>+H12</f>
        <v xml:space="preserve"> EXT. DIURNA 1.25</v>
      </c>
      <c r="C60" s="244"/>
      <c r="D60" s="106">
        <v>1.25</v>
      </c>
      <c r="E60" s="107">
        <f>+$H$56</f>
        <v>3</v>
      </c>
      <c r="F60" s="108">
        <f>IF(E60=0,"",D60*E60*(VLOOKUP($E$8,'BD Personal'!$A$6:$R$56,12,FALSE)/240))</f>
        <v>45910.625</v>
      </c>
      <c r="G60" s="1"/>
      <c r="H60" s="252" t="s">
        <v>404</v>
      </c>
      <c r="I60" s="252"/>
      <c r="J60" s="252"/>
      <c r="K60" s="252"/>
      <c r="L60" s="252"/>
      <c r="M60" s="252"/>
      <c r="N60" s="252"/>
      <c r="O60" s="252"/>
      <c r="P60" s="252"/>
      <c r="Q60" s="252"/>
      <c r="R60" s="1"/>
      <c r="S60" s="1"/>
      <c r="T60" s="1"/>
      <c r="U60" s="1"/>
      <c r="V60" s="1"/>
    </row>
    <row r="61" spans="1:22" ht="17.25" customHeight="1" x14ac:dyDescent="0.25">
      <c r="A61" s="1"/>
      <c r="B61" s="244" t="str">
        <f>+I12</f>
        <v>EXT. NOC. ORD. 1.75</v>
      </c>
      <c r="C61" s="244"/>
      <c r="D61" s="106">
        <v>1.75</v>
      </c>
      <c r="E61" s="109">
        <f>+$I$56</f>
        <v>8</v>
      </c>
      <c r="F61" s="108">
        <f>IF(E61=0,"",D61*E61*(VLOOKUP($E$8,'BD Personal'!$A$6:$R$56,12,FALSE)/240))</f>
        <v>171399.66666666669</v>
      </c>
      <c r="G61" s="1"/>
      <c r="H61" s="252"/>
      <c r="I61" s="252"/>
      <c r="J61" s="252"/>
      <c r="K61" s="252"/>
      <c r="L61" s="252"/>
      <c r="M61" s="252"/>
      <c r="N61" s="252"/>
      <c r="O61" s="252"/>
      <c r="P61" s="252"/>
      <c r="Q61" s="252"/>
      <c r="R61" s="1"/>
      <c r="S61" s="1"/>
      <c r="T61" s="1"/>
      <c r="U61" s="1"/>
      <c r="V61" s="1"/>
    </row>
    <row r="62" spans="1:22" ht="17.25" customHeight="1" x14ac:dyDescent="0.25">
      <c r="A62" s="1"/>
      <c r="B62" s="244" t="str">
        <f>+J12</f>
        <v>EXTRA DOM./FES. DIU.2.00</v>
      </c>
      <c r="C62" s="244"/>
      <c r="D62" s="106">
        <v>2</v>
      </c>
      <c r="E62" s="109">
        <f>+$J$56</f>
        <v>0</v>
      </c>
      <c r="F62" s="108" t="str">
        <f>IF(E62=0,"",D62*E62*(VLOOKUP($E$8,'BD Personal'!$A$6:$R$56,12,FALSE)/240))</f>
        <v/>
      </c>
      <c r="G62" s="1"/>
      <c r="H62" s="252"/>
      <c r="I62" s="252"/>
      <c r="J62" s="252"/>
      <c r="K62" s="252"/>
      <c r="L62" s="252"/>
      <c r="M62" s="252"/>
      <c r="N62" s="252"/>
      <c r="O62" s="252"/>
      <c r="P62" s="252"/>
      <c r="Q62" s="252"/>
      <c r="R62" s="1"/>
      <c r="S62" s="1"/>
      <c r="T62" s="1"/>
      <c r="U62" s="1"/>
      <c r="V62" s="1"/>
    </row>
    <row r="63" spans="1:22" ht="17.25" customHeight="1" x14ac:dyDescent="0.25">
      <c r="A63" s="1"/>
      <c r="B63" s="244" t="str">
        <f>+K12</f>
        <v>EXTRA DOM./FES.  NOC. 2.50</v>
      </c>
      <c r="C63" s="244"/>
      <c r="D63" s="106">
        <v>2.5</v>
      </c>
      <c r="E63" s="109">
        <f>+$K$56</f>
        <v>0</v>
      </c>
      <c r="F63" s="108" t="str">
        <f>IF(E63=0,"",D63*E63*(VLOOKUP($E$8,'BD Personal'!$A$6:$R$56,12,FALSE)/240))</f>
        <v/>
      </c>
      <c r="G63" s="1"/>
      <c r="H63" s="252"/>
      <c r="I63" s="252"/>
      <c r="J63" s="252"/>
      <c r="K63" s="252"/>
      <c r="L63" s="252"/>
      <c r="M63" s="252"/>
      <c r="N63" s="252"/>
      <c r="O63" s="252"/>
      <c r="P63" s="252"/>
      <c r="Q63" s="252"/>
      <c r="R63" s="1"/>
      <c r="S63" s="1"/>
      <c r="T63" s="1"/>
      <c r="U63" s="1"/>
      <c r="V63" s="1"/>
    </row>
    <row r="64" spans="1:22" ht="17.25" customHeight="1" x14ac:dyDescent="0.25">
      <c r="A64" s="1"/>
      <c r="B64" s="244" t="str">
        <f>+L12</f>
        <v>REC. NOCT ORD.              0.35</v>
      </c>
      <c r="C64" s="244"/>
      <c r="D64" s="106">
        <v>0.35</v>
      </c>
      <c r="E64" s="109">
        <f>+$L$56</f>
        <v>48</v>
      </c>
      <c r="F64" s="108">
        <f>IF(E64=0,"",D64*E64*(VLOOKUP($E$8,'BD Personal'!$A$6:$R$56,12,FALSE)/240))</f>
        <v>205679.59999999998</v>
      </c>
      <c r="G64" s="1"/>
      <c r="H64" s="252"/>
      <c r="I64" s="252"/>
      <c r="J64" s="252"/>
      <c r="K64" s="252"/>
      <c r="L64" s="252"/>
      <c r="M64" s="252"/>
      <c r="N64" s="252"/>
      <c r="O64" s="252"/>
      <c r="P64" s="252"/>
      <c r="Q64" s="252"/>
      <c r="R64" s="1"/>
      <c r="S64" s="1"/>
      <c r="T64" s="1"/>
      <c r="U64" s="1"/>
      <c r="V64" s="1"/>
    </row>
    <row r="65" spans="1:22" ht="17.25" customHeight="1" x14ac:dyDescent="0.25">
      <c r="A65" s="1"/>
      <c r="B65" s="244" t="str">
        <f>+M12</f>
        <v xml:space="preserve">REC, DOM / FESTIVA DIU 1.75 </v>
      </c>
      <c r="C65" s="244"/>
      <c r="D65" s="106">
        <v>1.75</v>
      </c>
      <c r="E65" s="109">
        <f>+$M$56</f>
        <v>3</v>
      </c>
      <c r="F65" s="108">
        <f>IF(E65=0,"",D65*E65*(VLOOKUP($E$8,'BD Personal'!$A$6:$R$56,12,FALSE)/240))</f>
        <v>64274.875</v>
      </c>
      <c r="G65" s="1"/>
      <c r="H65" s="252"/>
      <c r="I65" s="252"/>
      <c r="J65" s="252"/>
      <c r="K65" s="252"/>
      <c r="L65" s="252"/>
      <c r="M65" s="252"/>
      <c r="N65" s="252"/>
      <c r="O65" s="252"/>
      <c r="P65" s="252"/>
      <c r="Q65" s="252"/>
      <c r="R65" s="1"/>
      <c r="S65" s="1"/>
      <c r="T65" s="1"/>
      <c r="U65" s="1"/>
      <c r="V65" s="1"/>
    </row>
    <row r="66" spans="1:22" ht="17.25" customHeight="1" x14ac:dyDescent="0.25">
      <c r="A66" s="1"/>
      <c r="B66" s="244" t="str">
        <f>+N12</f>
        <v>REC. DOM. / FES. NOC.  2.10</v>
      </c>
      <c r="C66" s="244"/>
      <c r="D66" s="106">
        <v>2.1</v>
      </c>
      <c r="E66" s="109">
        <f>+$N$56</f>
        <v>8</v>
      </c>
      <c r="F66" s="108">
        <f>IF(E66=0,"",D66*E66*(VLOOKUP($E$8,'BD Personal'!$A$6:$R$56,12,FALSE)/240))</f>
        <v>205679.6</v>
      </c>
      <c r="G66" s="1"/>
      <c r="H66" s="252"/>
      <c r="I66" s="252"/>
      <c r="J66" s="252"/>
      <c r="K66" s="252"/>
      <c r="L66" s="252"/>
      <c r="M66" s="252"/>
      <c r="N66" s="252"/>
      <c r="O66" s="252"/>
      <c r="P66" s="252"/>
      <c r="Q66" s="252"/>
      <c r="R66" s="1"/>
      <c r="S66" s="1"/>
      <c r="T66" s="1"/>
      <c r="U66" s="1"/>
      <c r="V66" s="1"/>
    </row>
    <row r="67" spans="1:22" ht="17.25" customHeight="1" x14ac:dyDescent="0.25">
      <c r="A67" s="1"/>
      <c r="B67" s="244" t="str">
        <f>+O12</f>
        <v>COMPENSATORIOS</v>
      </c>
      <c r="C67" s="244"/>
      <c r="D67" s="110" t="s">
        <v>50</v>
      </c>
      <c r="E67" s="109">
        <f>+$O$56</f>
        <v>0</v>
      </c>
      <c r="F67" s="108" t="str">
        <f>IF(E67=0,"",E67*(VLOOKUP($E$8,'BD Personal'!$A$6:$R$56,12,FALSE)/30))</f>
        <v/>
      </c>
      <c r="G67" s="1"/>
      <c r="H67" s="252"/>
      <c r="I67" s="252"/>
      <c r="J67" s="252"/>
      <c r="K67" s="252"/>
      <c r="L67" s="252"/>
      <c r="M67" s="252"/>
      <c r="N67" s="252"/>
      <c r="O67" s="252"/>
      <c r="P67" s="252"/>
      <c r="Q67" s="252"/>
      <c r="R67" s="1"/>
      <c r="S67" s="1"/>
      <c r="T67" s="1"/>
      <c r="U67" s="1"/>
      <c r="V67" s="1"/>
    </row>
    <row r="68" spans="1:22" ht="13.5" customHeight="1" x14ac:dyDescent="0.25">
      <c r="A68" s="1"/>
      <c r="B68" s="50"/>
      <c r="C68" s="50"/>
      <c r="D68" s="50"/>
      <c r="E68" s="50"/>
      <c r="F68" s="51"/>
      <c r="G68" s="1"/>
      <c r="H68" s="252"/>
      <c r="I68" s="252"/>
      <c r="J68" s="252"/>
      <c r="K68" s="252"/>
      <c r="L68" s="252"/>
      <c r="M68" s="252"/>
      <c r="N68" s="252"/>
      <c r="O68" s="252"/>
      <c r="P68" s="252"/>
      <c r="Q68" s="252"/>
      <c r="R68" s="1"/>
      <c r="S68" s="1"/>
      <c r="T68" s="1"/>
      <c r="U68" s="1"/>
      <c r="V68" s="1"/>
    </row>
    <row r="69" spans="1:22" ht="18" customHeight="1" x14ac:dyDescent="0.25">
      <c r="A69" s="1"/>
      <c r="B69" s="245" t="s">
        <v>51</v>
      </c>
      <c r="C69" s="245"/>
      <c r="D69" s="245"/>
      <c r="E69" s="245"/>
      <c r="F69" s="78">
        <f>SUM(F60:F67)</f>
        <v>692944.3666666667</v>
      </c>
      <c r="G69" s="1"/>
      <c r="H69" s="252"/>
      <c r="I69" s="252"/>
      <c r="J69" s="252"/>
      <c r="K69" s="252"/>
      <c r="L69" s="252"/>
      <c r="M69" s="252"/>
      <c r="N69" s="252"/>
      <c r="O69" s="252"/>
      <c r="P69" s="252"/>
      <c r="Q69" s="252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1"/>
      <c r="D74" s="11"/>
      <c r="E74" s="11"/>
      <c r="F74" s="11"/>
      <c r="G74" s="11"/>
      <c r="H74" s="11"/>
      <c r="I74" s="11"/>
    </row>
    <row r="75" spans="1:22" x14ac:dyDescent="0.25"/>
    <row r="76" spans="1:22" ht="13.5" thickBot="1" x14ac:dyDescent="0.3">
      <c r="C76" s="246"/>
      <c r="D76" s="246"/>
      <c r="E76" s="246"/>
      <c r="F76" s="246"/>
      <c r="G76" s="246"/>
      <c r="H76" s="246"/>
      <c r="I76" s="246"/>
      <c r="L76" s="247"/>
      <c r="M76" s="247"/>
      <c r="N76" s="247"/>
      <c r="O76" s="247"/>
      <c r="P76" s="247"/>
    </row>
    <row r="77" spans="1:22" ht="30.75" customHeight="1" thickTop="1" x14ac:dyDescent="0.25">
      <c r="C77" s="243" t="s">
        <v>52</v>
      </c>
      <c r="D77" s="243"/>
      <c r="E77" s="243"/>
      <c r="F77" s="243"/>
      <c r="G77" s="243"/>
      <c r="H77" s="243"/>
      <c r="I77" s="243"/>
      <c r="J77" s="12"/>
      <c r="K77" s="12"/>
      <c r="L77" s="243" t="s">
        <v>53</v>
      </c>
      <c r="M77" s="243"/>
      <c r="N77" s="243"/>
      <c r="O77" s="243"/>
      <c r="P77" s="243"/>
    </row>
    <row r="78" spans="1:22" x14ac:dyDescent="0.25"/>
    <row r="79" spans="1:22" x14ac:dyDescent="0.25"/>
  </sheetData>
  <sheetProtection algorithmName="SHA-512" hashValue="EHA6TgMQSf2BNuoS/0mXGUzveSlqI317Mzqb0ABp+XD/rgh5uJP1uh/Z1/p8L17iYPXvbuTVh/nGdliWKdVgtw==" saltValue="gMyODgkarH9nGVnlRneDYw==" spinCount="100000" sheet="1" objects="1" scenarios="1"/>
  <mergeCells count="121">
    <mergeCell ref="C77:I77"/>
    <mergeCell ref="L77:P77"/>
    <mergeCell ref="B67:C67"/>
    <mergeCell ref="H67:Q67"/>
    <mergeCell ref="H68:Q68"/>
    <mergeCell ref="B69:E69"/>
    <mergeCell ref="H69:Q69"/>
    <mergeCell ref="C76:I76"/>
    <mergeCell ref="L76:P76"/>
    <mergeCell ref="B64:C64"/>
    <mergeCell ref="H64:Q64"/>
    <mergeCell ref="B65:C65"/>
    <mergeCell ref="H65:Q65"/>
    <mergeCell ref="B66:C66"/>
    <mergeCell ref="H66:Q66"/>
    <mergeCell ref="B61:C61"/>
    <mergeCell ref="H61:Q61"/>
    <mergeCell ref="B62:C62"/>
    <mergeCell ref="H62:Q62"/>
    <mergeCell ref="B63:C63"/>
    <mergeCell ref="H63:Q63"/>
    <mergeCell ref="P54:Q54"/>
    <mergeCell ref="B56:G56"/>
    <mergeCell ref="B58:F58"/>
    <mergeCell ref="H58:Q59"/>
    <mergeCell ref="B59:C59"/>
    <mergeCell ref="B60:C60"/>
    <mergeCell ref="H60:Q60"/>
    <mergeCell ref="O48:O49"/>
    <mergeCell ref="P48:Q49"/>
    <mergeCell ref="P50:Q50"/>
    <mergeCell ref="P51:Q51"/>
    <mergeCell ref="P52:Q52"/>
    <mergeCell ref="P53:Q53"/>
    <mergeCell ref="I48:I49"/>
    <mergeCell ref="J48:J49"/>
    <mergeCell ref="K48:K49"/>
    <mergeCell ref="L48:L49"/>
    <mergeCell ref="M48:M49"/>
    <mergeCell ref="N48:N49"/>
    <mergeCell ref="P42:Q42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P36:Q36"/>
    <mergeCell ref="P37:Q37"/>
    <mergeCell ref="P38:Q38"/>
    <mergeCell ref="P39:Q39"/>
    <mergeCell ref="P40:Q40"/>
    <mergeCell ref="P41:Q41"/>
    <mergeCell ref="P30:Q30"/>
    <mergeCell ref="P31:Q31"/>
    <mergeCell ref="P32:Q32"/>
    <mergeCell ref="P33:Q33"/>
    <mergeCell ref="P34:Q34"/>
    <mergeCell ref="P35:Q35"/>
    <mergeCell ref="P24:Q24"/>
    <mergeCell ref="P25:Q25"/>
    <mergeCell ref="P26:Q26"/>
    <mergeCell ref="P27:Q27"/>
    <mergeCell ref="P28:Q28"/>
    <mergeCell ref="P29:Q29"/>
    <mergeCell ref="P18:Q18"/>
    <mergeCell ref="P19:Q19"/>
    <mergeCell ref="P20:Q20"/>
    <mergeCell ref="P21:Q21"/>
    <mergeCell ref="P22:Q22"/>
    <mergeCell ref="P23:Q23"/>
    <mergeCell ref="O12:O13"/>
    <mergeCell ref="P12:Q13"/>
    <mergeCell ref="P14:Q14"/>
    <mergeCell ref="P15:Q15"/>
    <mergeCell ref="P16:Q16"/>
    <mergeCell ref="P17:Q17"/>
    <mergeCell ref="I12:I13"/>
    <mergeCell ref="J12:J13"/>
    <mergeCell ref="K12:K13"/>
    <mergeCell ref="L12:L13"/>
    <mergeCell ref="M12:M13"/>
    <mergeCell ref="N12:N13"/>
    <mergeCell ref="B11:D11"/>
    <mergeCell ref="E11:H11"/>
    <mergeCell ref="I11:J11"/>
    <mergeCell ref="K11:N11"/>
    <mergeCell ref="V11:X11"/>
    <mergeCell ref="B12:C12"/>
    <mergeCell ref="D12:E12"/>
    <mergeCell ref="F12:F13"/>
    <mergeCell ref="G12:G13"/>
    <mergeCell ref="H12:H13"/>
    <mergeCell ref="B10:D10"/>
    <mergeCell ref="E10:H10"/>
    <mergeCell ref="I10:J10"/>
    <mergeCell ref="K10:N10"/>
    <mergeCell ref="P10:Q10"/>
    <mergeCell ref="U10:W10"/>
    <mergeCell ref="B9:D9"/>
    <mergeCell ref="E9:H9"/>
    <mergeCell ref="I9:J9"/>
    <mergeCell ref="K9:N9"/>
    <mergeCell ref="P9:Q9"/>
    <mergeCell ref="V9:X9"/>
    <mergeCell ref="B8:D8"/>
    <mergeCell ref="E8:H8"/>
    <mergeCell ref="I8:J8"/>
    <mergeCell ref="K8:N8"/>
    <mergeCell ref="P8:Q8"/>
    <mergeCell ref="U8:W8"/>
    <mergeCell ref="B2:D5"/>
    <mergeCell ref="E2:Q5"/>
    <mergeCell ref="B7:D7"/>
    <mergeCell ref="E7:H7"/>
    <mergeCell ref="I7:J7"/>
    <mergeCell ref="K7:N7"/>
    <mergeCell ref="P7:Q7"/>
  </mergeCells>
  <conditionalFormatting sqref="B14:B44">
    <cfRule type="expression" dxfId="47" priority="4">
      <formula>WEEKDAY(B14,2)=7</formula>
    </cfRule>
  </conditionalFormatting>
  <conditionalFormatting sqref="C14:C44">
    <cfRule type="expression" dxfId="46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246D78E5-525D-441A-9BBE-25E71FB7292F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8992D803-C1A8-47DF-A6AF-7635BE1A2FE9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96FE9-6DAC-49FF-9D3C-4B2C38E6E831}">
  <sheetPr codeName="Hoja11">
    <pageSetUpPr fitToPage="1"/>
  </sheetPr>
  <dimension ref="A1:X79"/>
  <sheetViews>
    <sheetView showGridLines="0" view="pageBreakPreview" topLeftCell="A40" zoomScale="60" zoomScaleNormal="70" zoomScalePageLayoutView="90" workbookViewId="0">
      <selection activeCell="H61" sqref="H61:Q61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x14ac:dyDescent="0.25">
      <c r="A1" s="1"/>
      <c r="B1" s="52" t="s">
        <v>14</v>
      </c>
      <c r="C1" s="50"/>
      <c r="D1" s="50"/>
      <c r="E1" s="50"/>
      <c r="F1" s="50"/>
      <c r="G1" s="79"/>
      <c r="H1" s="50"/>
      <c r="I1" s="50"/>
      <c r="J1" s="50"/>
      <c r="K1" s="50"/>
      <c r="L1" s="50"/>
      <c r="M1" s="50"/>
      <c r="N1" s="50"/>
      <c r="O1" s="50"/>
      <c r="P1" s="52">
        <f>IF($E$8="","",VLOOKUP($E$8,'BD Personal'!$A$6:$R$56,8,FALSE))</f>
        <v>30649</v>
      </c>
      <c r="Q1" s="50"/>
      <c r="R1" s="1"/>
      <c r="S1" s="1"/>
      <c r="T1" s="1"/>
      <c r="U1" s="1"/>
      <c r="V1" s="1"/>
    </row>
    <row r="2" spans="1:24" ht="15.75" customHeight="1" x14ac:dyDescent="0.25">
      <c r="A2" s="1"/>
      <c r="B2" s="288"/>
      <c r="C2" s="288"/>
      <c r="D2" s="288"/>
      <c r="E2" s="289" t="s">
        <v>233</v>
      </c>
      <c r="F2" s="289"/>
      <c r="G2" s="289"/>
      <c r="H2" s="289"/>
      <c r="I2" s="289"/>
      <c r="J2" s="289"/>
      <c r="K2" s="289"/>
      <c r="L2" s="289"/>
      <c r="M2" s="289"/>
      <c r="N2" s="289"/>
      <c r="O2" s="289"/>
      <c r="P2" s="289"/>
      <c r="Q2" s="289"/>
      <c r="R2" s="1"/>
      <c r="S2" s="3"/>
      <c r="T2" s="3"/>
      <c r="U2" s="3"/>
      <c r="V2" s="1"/>
    </row>
    <row r="3" spans="1:24" ht="15.75" customHeight="1" x14ac:dyDescent="0.25">
      <c r="A3" s="1"/>
      <c r="B3" s="288"/>
      <c r="C3" s="288"/>
      <c r="D3" s="288"/>
      <c r="E3" s="289"/>
      <c r="F3" s="289"/>
      <c r="G3" s="289"/>
      <c r="H3" s="289"/>
      <c r="I3" s="289"/>
      <c r="J3" s="289"/>
      <c r="K3" s="289"/>
      <c r="L3" s="289"/>
      <c r="M3" s="289"/>
      <c r="N3" s="289"/>
      <c r="O3" s="289"/>
      <c r="P3" s="289"/>
      <c r="Q3" s="289"/>
      <c r="R3" s="1"/>
      <c r="S3" s="4"/>
      <c r="T3" s="1"/>
      <c r="U3" s="1"/>
      <c r="V3" s="1"/>
    </row>
    <row r="4" spans="1:24" ht="15.75" customHeight="1" x14ac:dyDescent="0.25">
      <c r="A4" s="1"/>
      <c r="B4" s="288"/>
      <c r="C4" s="288"/>
      <c r="D4" s="288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1"/>
      <c r="S4" s="4"/>
      <c r="T4" s="1"/>
      <c r="U4" s="1"/>
      <c r="V4" s="1"/>
    </row>
    <row r="5" spans="1:24" ht="15.75" customHeight="1" x14ac:dyDescent="0.25">
      <c r="A5" s="1"/>
      <c r="B5" s="288"/>
      <c r="C5" s="288"/>
      <c r="D5" s="288"/>
      <c r="E5" s="289"/>
      <c r="F5" s="289"/>
      <c r="G5" s="289"/>
      <c r="H5" s="289"/>
      <c r="I5" s="289"/>
      <c r="J5" s="289"/>
      <c r="K5" s="289"/>
      <c r="L5" s="289"/>
      <c r="M5" s="289"/>
      <c r="N5" s="289"/>
      <c r="O5" s="289"/>
      <c r="P5" s="289"/>
      <c r="Q5" s="289"/>
      <c r="R5" s="1"/>
      <c r="S5" s="4"/>
      <c r="T5" s="1"/>
      <c r="U5" s="1"/>
      <c r="V5" s="1"/>
    </row>
    <row r="6" spans="1:24" ht="4.5" customHeight="1" x14ac:dyDescent="0.2">
      <c r="B6" s="112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S6" s="4"/>
    </row>
    <row r="7" spans="1:24" ht="26.1" customHeight="1" x14ac:dyDescent="0.25">
      <c r="B7" s="295" t="s">
        <v>16</v>
      </c>
      <c r="C7" s="296"/>
      <c r="D7" s="296"/>
      <c r="E7" s="279" t="str">
        <f>IF($E$8="","",VLOOKUP($E$8,'BD Personal'!$A$6:$R$56,3,FALSE))&amp;" "&amp;IF($E$8="","",VLOOKUP($E$8,'BD Personal'!$A$6:$R$56,4,FALSE))</f>
        <v>Jorge Mario De La Ossa</v>
      </c>
      <c r="F7" s="280"/>
      <c r="G7" s="280"/>
      <c r="H7" s="290"/>
      <c r="I7" s="270" t="s">
        <v>17</v>
      </c>
      <c r="J7" s="270"/>
      <c r="K7" s="279" t="str">
        <f>IF($E$8="","",VLOOKUP($E$8,'BD Personal'!$A$6:$R$56,2,FALSE))</f>
        <v>Masculino</v>
      </c>
      <c r="L7" s="280"/>
      <c r="M7" s="280"/>
      <c r="N7" s="280"/>
      <c r="O7" s="111" t="s">
        <v>18</v>
      </c>
      <c r="P7" s="291">
        <f ca="1">IF($E$8="","",TODAY()-VLOOKUP($E$8,'BD Personal'!$A$6:$R$56,8,FALSE))</f>
        <v>13636</v>
      </c>
      <c r="Q7" s="292"/>
      <c r="S7" s="4"/>
    </row>
    <row r="8" spans="1:24" ht="26.1" customHeight="1" x14ac:dyDescent="0.25">
      <c r="B8" s="261" t="s">
        <v>19</v>
      </c>
      <c r="C8" s="262"/>
      <c r="D8" s="262"/>
      <c r="E8" s="283">
        <v>92260904</v>
      </c>
      <c r="F8" s="284"/>
      <c r="G8" s="284"/>
      <c r="H8" s="285"/>
      <c r="I8" s="270" t="s">
        <v>20</v>
      </c>
      <c r="J8" s="270"/>
      <c r="K8" s="273" t="str">
        <f>IF($E$8="","",VLOOKUP($E$8,'BD Personal'!$A$6:$R$56,11,FALSE))</f>
        <v>Auxiliar de Inspeccion</v>
      </c>
      <c r="L8" s="264"/>
      <c r="M8" s="264"/>
      <c r="N8" s="264"/>
      <c r="O8" s="80" t="s">
        <v>21</v>
      </c>
      <c r="P8" s="286">
        <f>IF($E$8="","",VLOOKUP($E$8,'BD Personal'!$A$6:$R$56,10,FALSE))</f>
        <v>44061</v>
      </c>
      <c r="Q8" s="287"/>
      <c r="S8" s="4"/>
      <c r="T8" s="6"/>
      <c r="U8" s="278"/>
      <c r="V8" s="278"/>
      <c r="W8" s="278"/>
      <c r="X8" s="2"/>
    </row>
    <row r="9" spans="1:24" ht="26.1" customHeight="1" x14ac:dyDescent="0.2">
      <c r="B9" s="261" t="s">
        <v>22</v>
      </c>
      <c r="C9" s="262"/>
      <c r="D9" s="262"/>
      <c r="E9" s="273" t="str">
        <f>IF($E$8="","",VLOOKUP($E$8,'BD Personal'!$A$6:$R$56,13,FALSE))</f>
        <v>Legal</v>
      </c>
      <c r="F9" s="264"/>
      <c r="G9" s="264"/>
      <c r="H9" s="281"/>
      <c r="I9" s="270" t="s">
        <v>23</v>
      </c>
      <c r="J9" s="270"/>
      <c r="K9" s="273" t="str">
        <f>IF($E$8="","",VLOOKUP($E$8,'BD Personal'!$A$6:$R$56,14,FALSE))</f>
        <v>14 X 14 12 Horas</v>
      </c>
      <c r="L9" s="264"/>
      <c r="M9" s="264"/>
      <c r="N9" s="264"/>
      <c r="O9" s="81" t="s">
        <v>24</v>
      </c>
      <c r="P9" s="271"/>
      <c r="Q9" s="272"/>
      <c r="S9" s="4"/>
      <c r="T9" s="7"/>
      <c r="U9" s="7"/>
      <c r="V9" s="282"/>
      <c r="W9" s="282"/>
      <c r="X9" s="282"/>
    </row>
    <row r="10" spans="1:24" ht="26.1" customHeight="1" x14ac:dyDescent="0.25">
      <c r="B10" s="261" t="s">
        <v>25</v>
      </c>
      <c r="C10" s="262"/>
      <c r="D10" s="262"/>
      <c r="E10" s="267" t="str">
        <f>IF($E$8="","",VLOOKUP($E$8,'BD Personal'!$A$6:$R$56,15,FALSE))</f>
        <v>Caleb Brett</v>
      </c>
      <c r="F10" s="268"/>
      <c r="G10" s="268"/>
      <c r="H10" s="269"/>
      <c r="I10" s="270" t="s">
        <v>26</v>
      </c>
      <c r="J10" s="270"/>
      <c r="K10" s="273">
        <f>IF($E$8="","",VLOOKUP($E$8,'BD Personal'!$A$6:$R$56,17,FALSE))</f>
        <v>34</v>
      </c>
      <c r="L10" s="264"/>
      <c r="M10" s="264"/>
      <c r="N10" s="264"/>
      <c r="O10" s="80" t="s">
        <v>27</v>
      </c>
      <c r="P10" s="271">
        <f>IF($E$8="","",VLOOKUP($E$8,'BD Personal'!$A$6:$R$56,18,FALSE))</f>
        <v>1</v>
      </c>
      <c r="Q10" s="272"/>
      <c r="S10" s="4"/>
      <c r="T10" s="8"/>
      <c r="U10" s="263"/>
      <c r="V10" s="263"/>
      <c r="W10" s="263"/>
      <c r="X10" s="2"/>
    </row>
    <row r="11" spans="1:24" ht="26.1" customHeight="1" x14ac:dyDescent="0.2">
      <c r="B11" s="275" t="s">
        <v>28</v>
      </c>
      <c r="C11" s="276"/>
      <c r="D11" s="277"/>
      <c r="E11" s="264" t="str">
        <f>IF($E$8="","",VLOOKUP($E$8,'BD Personal'!$A$6:$R$56,16,FALSE))</f>
        <v>EBR</v>
      </c>
      <c r="F11" s="264"/>
      <c r="G11" s="264"/>
      <c r="H11" s="264"/>
      <c r="I11" s="265" t="s">
        <v>29</v>
      </c>
      <c r="J11" s="265"/>
      <c r="K11" s="274" t="str">
        <f>Cronograma!B6&amp;" "&amp;Cronograma!E6</f>
        <v>MARZO 2021</v>
      </c>
      <c r="L11" s="274"/>
      <c r="M11" s="274"/>
      <c r="N11" s="274"/>
      <c r="O11" s="82"/>
      <c r="P11" s="83"/>
      <c r="Q11" s="90"/>
      <c r="S11" s="4"/>
      <c r="T11" s="7"/>
      <c r="U11" s="2"/>
      <c r="V11" s="266"/>
      <c r="W11" s="266"/>
      <c r="X11" s="266"/>
    </row>
    <row r="12" spans="1:24" ht="27.75" customHeight="1" x14ac:dyDescent="0.25">
      <c r="A12" s="1"/>
      <c r="B12" s="293" t="s">
        <v>30</v>
      </c>
      <c r="C12" s="251"/>
      <c r="D12" s="251" t="s">
        <v>31</v>
      </c>
      <c r="E12" s="251"/>
      <c r="F12" s="254" t="s">
        <v>2</v>
      </c>
      <c r="G12" s="254" t="s">
        <v>168</v>
      </c>
      <c r="H12" s="254" t="s">
        <v>3</v>
      </c>
      <c r="I12" s="254" t="s">
        <v>4</v>
      </c>
      <c r="J12" s="254" t="s">
        <v>32</v>
      </c>
      <c r="K12" s="254" t="s">
        <v>33</v>
      </c>
      <c r="L12" s="254" t="s">
        <v>34</v>
      </c>
      <c r="M12" s="254" t="s">
        <v>35</v>
      </c>
      <c r="N12" s="254" t="s">
        <v>36</v>
      </c>
      <c r="O12" s="254" t="s">
        <v>5</v>
      </c>
      <c r="P12" s="254" t="s">
        <v>37</v>
      </c>
      <c r="Q12" s="294"/>
      <c r="R12" s="1"/>
      <c r="S12" s="1"/>
      <c r="T12" s="1"/>
      <c r="U12" s="1"/>
      <c r="V12" s="1"/>
    </row>
    <row r="13" spans="1:24" ht="13.5" customHeight="1" x14ac:dyDescent="0.25">
      <c r="A13" s="1"/>
      <c r="B13" s="239" t="s">
        <v>38</v>
      </c>
      <c r="C13" s="240" t="s">
        <v>39</v>
      </c>
      <c r="D13" s="241" t="s">
        <v>40</v>
      </c>
      <c r="E13" s="241" t="s">
        <v>41</v>
      </c>
      <c r="F13" s="254"/>
      <c r="G13" s="254"/>
      <c r="H13" s="254"/>
      <c r="I13" s="254"/>
      <c r="J13" s="254"/>
      <c r="K13" s="254"/>
      <c r="L13" s="254"/>
      <c r="M13" s="254"/>
      <c r="N13" s="254"/>
      <c r="O13" s="254"/>
      <c r="P13" s="254"/>
      <c r="Q13" s="294"/>
      <c r="R13" s="1"/>
      <c r="S13" s="1"/>
      <c r="T13" s="1"/>
      <c r="U13" s="1"/>
      <c r="V13" s="1"/>
    </row>
    <row r="14" spans="1:24" ht="15.95" customHeight="1" x14ac:dyDescent="0.25">
      <c r="A14" s="1"/>
      <c r="B14" s="92">
        <f>Cronograma!F8</f>
        <v>44256</v>
      </c>
      <c r="C14" s="86" t="str">
        <f t="shared" ref="C14:C44" si="0">TEXT(B14, "dddd")</f>
        <v>lunes</v>
      </c>
      <c r="D14" s="238">
        <v>0.75</v>
      </c>
      <c r="E14" s="238">
        <v>0.25</v>
      </c>
      <c r="F14" s="88">
        <v>1</v>
      </c>
      <c r="G14" s="88"/>
      <c r="H14" s="89">
        <v>3</v>
      </c>
      <c r="I14" s="89">
        <v>8</v>
      </c>
      <c r="J14" s="89"/>
      <c r="K14" s="89"/>
      <c r="L14" s="89"/>
      <c r="M14" s="89"/>
      <c r="N14" s="89"/>
      <c r="O14" s="89"/>
      <c r="P14" s="255" t="s">
        <v>386</v>
      </c>
      <c r="Q14" s="256"/>
      <c r="R14" s="1"/>
      <c r="S14" s="1"/>
      <c r="T14" s="1"/>
      <c r="U14" s="1"/>
      <c r="V14" s="1"/>
    </row>
    <row r="15" spans="1:24" ht="15.95" customHeight="1" x14ac:dyDescent="0.25">
      <c r="A15" s="1"/>
      <c r="B15" s="92">
        <f>B14+1</f>
        <v>44257</v>
      </c>
      <c r="C15" s="86" t="str">
        <f t="shared" si="0"/>
        <v>martes</v>
      </c>
      <c r="D15" s="87" t="s">
        <v>385</v>
      </c>
      <c r="E15" s="87"/>
      <c r="F15" s="88"/>
      <c r="G15" s="88"/>
      <c r="H15" s="89"/>
      <c r="I15" s="89"/>
      <c r="J15" s="89"/>
      <c r="K15" s="89"/>
      <c r="L15" s="89"/>
      <c r="M15" s="89"/>
      <c r="N15" s="89"/>
      <c r="O15" s="89"/>
      <c r="P15" s="255"/>
      <c r="Q15" s="256"/>
      <c r="R15" s="1"/>
      <c r="S15" s="1"/>
      <c r="T15" s="1"/>
      <c r="U15" s="1"/>
      <c r="V15" s="1"/>
    </row>
    <row r="16" spans="1:24" ht="15.95" customHeight="1" x14ac:dyDescent="0.25">
      <c r="A16" s="1"/>
      <c r="B16" s="92">
        <f t="shared" ref="B16:B44" si="1">B15+1</f>
        <v>44258</v>
      </c>
      <c r="C16" s="86" t="str">
        <f t="shared" si="0"/>
        <v>miércoles</v>
      </c>
      <c r="D16" s="87" t="s">
        <v>385</v>
      </c>
      <c r="E16" s="87"/>
      <c r="F16" s="88"/>
      <c r="G16" s="88"/>
      <c r="H16" s="89"/>
      <c r="I16" s="89"/>
      <c r="J16" s="89"/>
      <c r="K16" s="89"/>
      <c r="L16" s="89"/>
      <c r="M16" s="89"/>
      <c r="N16" s="89"/>
      <c r="O16" s="89"/>
      <c r="P16" s="255"/>
      <c r="Q16" s="256"/>
      <c r="R16" s="1"/>
      <c r="S16" s="1"/>
      <c r="T16" s="1"/>
      <c r="U16" s="1"/>
      <c r="V16" s="1"/>
    </row>
    <row r="17" spans="1:22" ht="15.95" customHeight="1" x14ac:dyDescent="0.25">
      <c r="A17" s="1"/>
      <c r="B17" s="92">
        <f t="shared" si="1"/>
        <v>44259</v>
      </c>
      <c r="C17" s="86" t="str">
        <f t="shared" si="0"/>
        <v>jueves</v>
      </c>
      <c r="D17" s="238" t="s">
        <v>385</v>
      </c>
      <c r="E17" s="238"/>
      <c r="F17" s="88"/>
      <c r="G17" s="88"/>
      <c r="H17" s="89"/>
      <c r="I17" s="89"/>
      <c r="J17" s="89"/>
      <c r="K17" s="89"/>
      <c r="L17" s="89"/>
      <c r="M17" s="89"/>
      <c r="N17" s="89"/>
      <c r="O17" s="89"/>
      <c r="P17" s="255"/>
      <c r="Q17" s="256"/>
      <c r="R17" s="1"/>
      <c r="S17" s="1"/>
      <c r="T17" s="1"/>
      <c r="U17" s="1"/>
      <c r="V17" s="1"/>
    </row>
    <row r="18" spans="1:22" ht="15.95" customHeight="1" x14ac:dyDescent="0.25">
      <c r="A18" s="1"/>
      <c r="B18" s="92">
        <f t="shared" si="1"/>
        <v>44260</v>
      </c>
      <c r="C18" s="86" t="str">
        <f t="shared" si="0"/>
        <v>viernes</v>
      </c>
      <c r="D18" s="87" t="s">
        <v>385</v>
      </c>
      <c r="E18" s="87"/>
      <c r="F18" s="88"/>
      <c r="G18" s="88"/>
      <c r="H18" s="89"/>
      <c r="I18" s="89"/>
      <c r="J18" s="89"/>
      <c r="K18" s="89"/>
      <c r="L18" s="89"/>
      <c r="M18" s="89"/>
      <c r="N18" s="89"/>
      <c r="O18" s="89"/>
      <c r="P18" s="255"/>
      <c r="Q18" s="256"/>
      <c r="R18" s="1"/>
      <c r="S18" s="1"/>
      <c r="T18" s="1"/>
      <c r="U18" s="1"/>
      <c r="V18" s="1"/>
    </row>
    <row r="19" spans="1:22" ht="15.95" customHeight="1" x14ac:dyDescent="0.25">
      <c r="A19" s="1"/>
      <c r="B19" s="92">
        <f t="shared" si="1"/>
        <v>44261</v>
      </c>
      <c r="C19" s="86" t="str">
        <f t="shared" si="0"/>
        <v>sábado</v>
      </c>
      <c r="D19" s="87" t="s">
        <v>385</v>
      </c>
      <c r="E19" s="87"/>
      <c r="F19" s="88"/>
      <c r="G19" s="88"/>
      <c r="H19" s="89"/>
      <c r="I19" s="89"/>
      <c r="J19" s="89"/>
      <c r="K19" s="89"/>
      <c r="L19" s="89"/>
      <c r="M19" s="89"/>
      <c r="N19" s="89"/>
      <c r="O19" s="89"/>
      <c r="P19" s="255"/>
      <c r="Q19" s="256"/>
      <c r="R19" s="1"/>
      <c r="S19" s="1"/>
      <c r="T19" s="1"/>
      <c r="U19" s="1"/>
      <c r="V19" s="1"/>
    </row>
    <row r="20" spans="1:22" ht="15.95" customHeight="1" x14ac:dyDescent="0.25">
      <c r="A20" s="1"/>
      <c r="B20" s="92">
        <f t="shared" si="1"/>
        <v>44262</v>
      </c>
      <c r="C20" s="86" t="str">
        <f t="shared" si="0"/>
        <v>domingo</v>
      </c>
      <c r="D20" s="87" t="s">
        <v>385</v>
      </c>
      <c r="E20" s="87"/>
      <c r="F20" s="88"/>
      <c r="G20" s="88"/>
      <c r="H20" s="89"/>
      <c r="I20" s="89"/>
      <c r="J20" s="89"/>
      <c r="K20" s="89"/>
      <c r="L20" s="89"/>
      <c r="M20" s="89"/>
      <c r="N20" s="89"/>
      <c r="O20" s="89"/>
      <c r="P20" s="255"/>
      <c r="Q20" s="256"/>
      <c r="R20" s="1"/>
      <c r="S20" s="1"/>
      <c r="T20" s="1"/>
      <c r="U20" s="1"/>
      <c r="V20" s="1"/>
    </row>
    <row r="21" spans="1:22" ht="15.95" customHeight="1" x14ac:dyDescent="0.25">
      <c r="A21" s="1"/>
      <c r="B21" s="92">
        <f t="shared" si="1"/>
        <v>44263</v>
      </c>
      <c r="C21" s="86" t="str">
        <f t="shared" si="0"/>
        <v>lunes</v>
      </c>
      <c r="D21" s="87" t="s">
        <v>385</v>
      </c>
      <c r="E21" s="87"/>
      <c r="F21" s="88"/>
      <c r="G21" s="88"/>
      <c r="H21" s="89"/>
      <c r="I21" s="89"/>
      <c r="J21" s="89"/>
      <c r="K21" s="89"/>
      <c r="L21" s="89"/>
      <c r="M21" s="89"/>
      <c r="N21" s="89"/>
      <c r="O21" s="89"/>
      <c r="P21" s="255"/>
      <c r="Q21" s="256"/>
      <c r="R21" s="1"/>
      <c r="S21" s="1"/>
      <c r="T21" s="1"/>
      <c r="U21" s="1"/>
      <c r="V21" s="1"/>
    </row>
    <row r="22" spans="1:22" ht="15.95" customHeight="1" x14ac:dyDescent="0.25">
      <c r="A22" s="1"/>
      <c r="B22" s="92">
        <f t="shared" si="1"/>
        <v>44264</v>
      </c>
      <c r="C22" s="86" t="str">
        <f t="shared" si="0"/>
        <v>martes</v>
      </c>
      <c r="D22" s="87" t="s">
        <v>385</v>
      </c>
      <c r="E22" s="87"/>
      <c r="F22" s="88"/>
      <c r="G22" s="88"/>
      <c r="H22" s="89"/>
      <c r="I22" s="89"/>
      <c r="J22" s="89"/>
      <c r="K22" s="89"/>
      <c r="L22" s="89"/>
      <c r="M22" s="89"/>
      <c r="N22" s="89"/>
      <c r="O22" s="89"/>
      <c r="P22" s="255"/>
      <c r="Q22" s="256"/>
      <c r="R22" s="1"/>
      <c r="S22" s="1"/>
      <c r="T22" s="1"/>
      <c r="U22" s="1"/>
      <c r="V22" s="1"/>
    </row>
    <row r="23" spans="1:22" ht="15.95" customHeight="1" x14ac:dyDescent="0.25">
      <c r="A23" s="1"/>
      <c r="B23" s="92">
        <f t="shared" si="1"/>
        <v>44265</v>
      </c>
      <c r="C23" s="86" t="str">
        <f t="shared" si="0"/>
        <v>miércoles</v>
      </c>
      <c r="D23" s="87" t="s">
        <v>385</v>
      </c>
      <c r="E23" s="87"/>
      <c r="F23" s="88"/>
      <c r="G23" s="88"/>
      <c r="H23" s="89"/>
      <c r="I23" s="89"/>
      <c r="J23" s="89"/>
      <c r="K23" s="89"/>
      <c r="L23" s="89"/>
      <c r="M23" s="89"/>
      <c r="N23" s="89"/>
      <c r="O23" s="89"/>
      <c r="P23" s="255"/>
      <c r="Q23" s="256"/>
      <c r="R23" s="1"/>
      <c r="S23" s="1"/>
      <c r="T23" s="1"/>
      <c r="U23" s="1"/>
      <c r="V23" s="1"/>
    </row>
    <row r="24" spans="1:22" ht="15.95" customHeight="1" x14ac:dyDescent="0.25">
      <c r="A24" s="1"/>
      <c r="B24" s="92">
        <f t="shared" si="1"/>
        <v>44266</v>
      </c>
      <c r="C24" s="86" t="str">
        <f t="shared" si="0"/>
        <v>jueves</v>
      </c>
      <c r="D24" s="87" t="s">
        <v>385</v>
      </c>
      <c r="E24" s="87"/>
      <c r="F24" s="88"/>
      <c r="G24" s="88"/>
      <c r="H24" s="89"/>
      <c r="I24" s="89"/>
      <c r="J24" s="89"/>
      <c r="K24" s="89"/>
      <c r="L24" s="89"/>
      <c r="M24" s="89"/>
      <c r="N24" s="89"/>
      <c r="O24" s="89"/>
      <c r="P24" s="255"/>
      <c r="Q24" s="256"/>
      <c r="R24" s="1"/>
      <c r="S24" s="1"/>
      <c r="T24" s="1"/>
      <c r="U24" s="1"/>
      <c r="V24" s="1"/>
    </row>
    <row r="25" spans="1:22" ht="15.95" customHeight="1" x14ac:dyDescent="0.25">
      <c r="A25" s="1"/>
      <c r="B25" s="92">
        <f t="shared" si="1"/>
        <v>44267</v>
      </c>
      <c r="C25" s="86" t="str">
        <f t="shared" si="0"/>
        <v>viernes</v>
      </c>
      <c r="D25" s="87" t="s">
        <v>385</v>
      </c>
      <c r="E25" s="87"/>
      <c r="F25" s="88"/>
      <c r="G25" s="88"/>
      <c r="H25" s="89"/>
      <c r="I25" s="89"/>
      <c r="J25" s="89"/>
      <c r="K25" s="89"/>
      <c r="L25" s="89"/>
      <c r="M25" s="89"/>
      <c r="N25" s="89"/>
      <c r="O25" s="89"/>
      <c r="P25" s="255"/>
      <c r="Q25" s="256"/>
      <c r="R25" s="1"/>
      <c r="S25" s="1"/>
      <c r="T25" s="1"/>
      <c r="U25" s="1"/>
      <c r="V25" s="1"/>
    </row>
    <row r="26" spans="1:22" ht="15.95" customHeight="1" x14ac:dyDescent="0.25">
      <c r="A26" s="1"/>
      <c r="B26" s="92">
        <f t="shared" si="1"/>
        <v>44268</v>
      </c>
      <c r="C26" s="86" t="str">
        <f t="shared" si="0"/>
        <v>sábado</v>
      </c>
      <c r="D26" s="87" t="s">
        <v>385</v>
      </c>
      <c r="E26" s="87"/>
      <c r="F26" s="88"/>
      <c r="G26" s="88"/>
      <c r="H26" s="89"/>
      <c r="I26" s="89"/>
      <c r="J26" s="89"/>
      <c r="K26" s="89"/>
      <c r="L26" s="89"/>
      <c r="M26" s="89"/>
      <c r="N26" s="89"/>
      <c r="O26" s="89"/>
      <c r="P26" s="255"/>
      <c r="Q26" s="256"/>
      <c r="R26" s="1"/>
      <c r="S26" s="1"/>
      <c r="T26" s="1"/>
      <c r="U26" s="1"/>
      <c r="V26" s="1"/>
    </row>
    <row r="27" spans="1:22" ht="15.95" customHeight="1" x14ac:dyDescent="0.25">
      <c r="A27" s="1"/>
      <c r="B27" s="92">
        <f t="shared" si="1"/>
        <v>44269</v>
      </c>
      <c r="C27" s="86" t="str">
        <f t="shared" si="0"/>
        <v>domingo</v>
      </c>
      <c r="D27" s="87" t="s">
        <v>385</v>
      </c>
      <c r="E27" s="87"/>
      <c r="F27" s="88"/>
      <c r="G27" s="88"/>
      <c r="H27" s="89"/>
      <c r="I27" s="89"/>
      <c r="J27" s="89"/>
      <c r="K27" s="89"/>
      <c r="L27" s="89"/>
      <c r="M27" s="89"/>
      <c r="N27" s="89"/>
      <c r="O27" s="89"/>
      <c r="P27" s="255"/>
      <c r="Q27" s="256"/>
      <c r="R27" s="1"/>
      <c r="S27" s="1"/>
      <c r="T27" s="1"/>
      <c r="U27" s="1"/>
      <c r="V27" s="1"/>
    </row>
    <row r="28" spans="1:22" ht="15.95" customHeight="1" x14ac:dyDescent="0.25">
      <c r="A28" s="1"/>
      <c r="B28" s="92">
        <f t="shared" si="1"/>
        <v>44270</v>
      </c>
      <c r="C28" s="86" t="str">
        <f t="shared" si="0"/>
        <v>lunes</v>
      </c>
      <c r="D28" s="87" t="s">
        <v>385</v>
      </c>
      <c r="E28" s="87"/>
      <c r="F28" s="88"/>
      <c r="G28" s="88"/>
      <c r="H28" s="89"/>
      <c r="I28" s="89"/>
      <c r="J28" s="89"/>
      <c r="K28" s="89"/>
      <c r="L28" s="89"/>
      <c r="M28" s="89"/>
      <c r="N28" s="89"/>
      <c r="O28" s="89"/>
      <c r="P28" s="255"/>
      <c r="Q28" s="256"/>
      <c r="R28" s="1"/>
      <c r="S28" s="1"/>
      <c r="T28" s="1"/>
      <c r="U28" s="1"/>
      <c r="V28" s="1"/>
    </row>
    <row r="29" spans="1:22" ht="15.95" customHeight="1" x14ac:dyDescent="0.25">
      <c r="A29" s="1"/>
      <c r="B29" s="92">
        <f t="shared" si="1"/>
        <v>44271</v>
      </c>
      <c r="C29" s="86" t="str">
        <f t="shared" si="0"/>
        <v>martes</v>
      </c>
      <c r="D29" s="87" t="s">
        <v>385</v>
      </c>
      <c r="E29" s="87"/>
      <c r="F29" s="88"/>
      <c r="G29" s="88"/>
      <c r="H29" s="89"/>
      <c r="I29" s="89"/>
      <c r="J29" s="89"/>
      <c r="K29" s="89"/>
      <c r="L29" s="89"/>
      <c r="M29" s="89"/>
      <c r="N29" s="89"/>
      <c r="O29" s="89"/>
      <c r="P29" s="255"/>
      <c r="Q29" s="256"/>
      <c r="R29" s="1"/>
      <c r="S29" s="1"/>
      <c r="T29" s="1"/>
      <c r="U29" s="1"/>
      <c r="V29" s="1"/>
    </row>
    <row r="30" spans="1:22" ht="15.95" customHeight="1" x14ac:dyDescent="0.25">
      <c r="A30" s="1"/>
      <c r="B30" s="92">
        <f t="shared" si="1"/>
        <v>44272</v>
      </c>
      <c r="C30" s="86" t="str">
        <f t="shared" si="0"/>
        <v>miércoles</v>
      </c>
      <c r="D30" s="87" t="s">
        <v>385</v>
      </c>
      <c r="E30" s="87"/>
      <c r="F30" s="88"/>
      <c r="G30" s="88"/>
      <c r="H30" s="89"/>
      <c r="I30" s="89"/>
      <c r="J30" s="89"/>
      <c r="K30" s="89"/>
      <c r="L30" s="89"/>
      <c r="M30" s="89"/>
      <c r="N30" s="89"/>
      <c r="O30" s="89"/>
      <c r="P30" s="255"/>
      <c r="Q30" s="256"/>
      <c r="R30" s="1"/>
      <c r="S30" s="1"/>
      <c r="T30" s="1"/>
      <c r="U30" s="1"/>
      <c r="V30" s="1"/>
    </row>
    <row r="31" spans="1:22" ht="15.95" customHeight="1" x14ac:dyDescent="0.25">
      <c r="A31" s="1"/>
      <c r="B31" s="92">
        <f t="shared" si="1"/>
        <v>44273</v>
      </c>
      <c r="C31" s="86" t="str">
        <f t="shared" si="0"/>
        <v>jueves</v>
      </c>
      <c r="D31" s="87" t="s">
        <v>385</v>
      </c>
      <c r="E31" s="87"/>
      <c r="F31" s="88"/>
      <c r="G31" s="88"/>
      <c r="H31" s="89"/>
      <c r="I31" s="89"/>
      <c r="J31" s="89"/>
      <c r="K31" s="89"/>
      <c r="L31" s="89"/>
      <c r="M31" s="89"/>
      <c r="N31" s="89"/>
      <c r="O31" s="89"/>
      <c r="P31" s="255"/>
      <c r="Q31" s="256"/>
      <c r="R31" s="1"/>
      <c r="S31" s="1"/>
      <c r="T31" s="1"/>
      <c r="U31" s="1"/>
      <c r="V31" s="1"/>
    </row>
    <row r="32" spans="1:22" ht="15.95" customHeight="1" x14ac:dyDescent="0.25">
      <c r="A32" s="1"/>
      <c r="B32" s="92">
        <f t="shared" si="1"/>
        <v>44274</v>
      </c>
      <c r="C32" s="86" t="str">
        <f t="shared" si="0"/>
        <v>viernes</v>
      </c>
      <c r="D32" s="87" t="s">
        <v>385</v>
      </c>
      <c r="E32" s="87"/>
      <c r="F32" s="88"/>
      <c r="G32" s="88"/>
      <c r="H32" s="89"/>
      <c r="I32" s="89"/>
      <c r="J32" s="89"/>
      <c r="K32" s="89"/>
      <c r="L32" s="89"/>
      <c r="M32" s="89"/>
      <c r="N32" s="89"/>
      <c r="O32" s="89"/>
      <c r="P32" s="255"/>
      <c r="Q32" s="256"/>
      <c r="R32" s="1"/>
      <c r="S32" s="1"/>
      <c r="T32" s="1"/>
      <c r="U32" s="1"/>
      <c r="V32" s="1"/>
    </row>
    <row r="33" spans="1:22" ht="15.95" customHeight="1" x14ac:dyDescent="0.25">
      <c r="A33" s="1"/>
      <c r="B33" s="92">
        <f t="shared" si="1"/>
        <v>44275</v>
      </c>
      <c r="C33" s="86" t="str">
        <f t="shared" si="0"/>
        <v>sábado</v>
      </c>
      <c r="D33" s="87" t="s">
        <v>385</v>
      </c>
      <c r="E33" s="87"/>
      <c r="F33" s="88"/>
      <c r="G33" s="88"/>
      <c r="H33" s="89"/>
      <c r="I33" s="89"/>
      <c r="J33" s="89"/>
      <c r="K33" s="89"/>
      <c r="L33" s="89"/>
      <c r="M33" s="89"/>
      <c r="N33" s="89"/>
      <c r="O33" s="89"/>
      <c r="P33" s="255"/>
      <c r="Q33" s="256"/>
      <c r="R33" s="1"/>
      <c r="S33" s="1"/>
      <c r="T33" s="1"/>
      <c r="U33" s="1"/>
      <c r="V33" s="1"/>
    </row>
    <row r="34" spans="1:22" ht="15.95" customHeight="1" x14ac:dyDescent="0.25">
      <c r="A34" s="1"/>
      <c r="B34" s="92">
        <f t="shared" si="1"/>
        <v>44276</v>
      </c>
      <c r="C34" s="86" t="str">
        <f t="shared" si="0"/>
        <v>domingo</v>
      </c>
      <c r="D34" s="87" t="s">
        <v>385</v>
      </c>
      <c r="E34" s="87"/>
      <c r="F34" s="88"/>
      <c r="G34" s="88"/>
      <c r="H34" s="89"/>
      <c r="I34" s="89"/>
      <c r="J34" s="89"/>
      <c r="K34" s="89"/>
      <c r="L34" s="89"/>
      <c r="M34" s="89"/>
      <c r="N34" s="89"/>
      <c r="O34" s="89"/>
      <c r="P34" s="255"/>
      <c r="Q34" s="256"/>
      <c r="R34" s="1"/>
      <c r="S34" s="1"/>
      <c r="T34" s="1"/>
      <c r="U34" s="1"/>
      <c r="V34" s="1"/>
    </row>
    <row r="35" spans="1:22" ht="15.95" customHeight="1" x14ac:dyDescent="0.25">
      <c r="A35" s="1"/>
      <c r="B35" s="92">
        <f t="shared" si="1"/>
        <v>44277</v>
      </c>
      <c r="C35" s="86" t="str">
        <f t="shared" si="0"/>
        <v>lunes</v>
      </c>
      <c r="D35" s="87" t="s">
        <v>385</v>
      </c>
      <c r="E35" s="87"/>
      <c r="F35" s="88"/>
      <c r="G35" s="88"/>
      <c r="H35" s="89"/>
      <c r="I35" s="89"/>
      <c r="J35" s="89"/>
      <c r="K35" s="89"/>
      <c r="L35" s="89"/>
      <c r="M35" s="89"/>
      <c r="N35" s="89"/>
      <c r="O35" s="89"/>
      <c r="P35" s="255"/>
      <c r="Q35" s="256"/>
      <c r="R35" s="1"/>
      <c r="S35" s="1"/>
      <c r="T35" s="1"/>
      <c r="U35" s="1"/>
      <c r="V35" s="1"/>
    </row>
    <row r="36" spans="1:22" ht="15.95" customHeight="1" x14ac:dyDescent="0.25">
      <c r="A36" s="1"/>
      <c r="B36" s="92">
        <f t="shared" si="1"/>
        <v>44278</v>
      </c>
      <c r="C36" s="86" t="str">
        <f t="shared" si="0"/>
        <v>martes</v>
      </c>
      <c r="D36" s="87" t="s">
        <v>385</v>
      </c>
      <c r="E36" s="87"/>
      <c r="F36" s="88"/>
      <c r="G36" s="88"/>
      <c r="H36" s="89"/>
      <c r="I36" s="89"/>
      <c r="J36" s="89"/>
      <c r="K36" s="89"/>
      <c r="L36" s="89"/>
      <c r="M36" s="89"/>
      <c r="N36" s="89"/>
      <c r="O36" s="89"/>
      <c r="P36" s="255"/>
      <c r="Q36" s="256"/>
      <c r="R36" s="1"/>
      <c r="S36" s="1"/>
      <c r="T36" s="1"/>
      <c r="U36" s="1"/>
      <c r="V36" s="1"/>
    </row>
    <row r="37" spans="1:22" ht="15.95" customHeight="1" x14ac:dyDescent="0.25">
      <c r="A37" s="1"/>
      <c r="B37" s="92">
        <f t="shared" si="1"/>
        <v>44279</v>
      </c>
      <c r="C37" s="86" t="str">
        <f t="shared" si="0"/>
        <v>miércoles</v>
      </c>
      <c r="D37" s="238">
        <v>0.75</v>
      </c>
      <c r="E37" s="238">
        <v>0.25</v>
      </c>
      <c r="F37" s="88">
        <v>1</v>
      </c>
      <c r="G37" s="88"/>
      <c r="H37" s="89"/>
      <c r="I37" s="89"/>
      <c r="J37" s="89"/>
      <c r="K37" s="89"/>
      <c r="L37" s="89">
        <v>8</v>
      </c>
      <c r="M37" s="89"/>
      <c r="N37" s="89"/>
      <c r="O37" s="89"/>
      <c r="P37" s="255"/>
      <c r="Q37" s="256"/>
      <c r="R37" s="1"/>
      <c r="S37" s="1"/>
      <c r="T37" s="1"/>
      <c r="U37" s="1"/>
      <c r="V37" s="1"/>
    </row>
    <row r="38" spans="1:22" ht="15.95" customHeight="1" x14ac:dyDescent="0.25">
      <c r="A38" s="1"/>
      <c r="B38" s="92">
        <f t="shared" si="1"/>
        <v>44280</v>
      </c>
      <c r="C38" s="86" t="str">
        <f t="shared" si="0"/>
        <v>jueves</v>
      </c>
      <c r="D38" s="238">
        <v>0.75</v>
      </c>
      <c r="E38" s="238">
        <v>0.25</v>
      </c>
      <c r="F38" s="88">
        <v>1</v>
      </c>
      <c r="G38" s="88"/>
      <c r="H38" s="89"/>
      <c r="I38" s="89"/>
      <c r="J38" s="89"/>
      <c r="K38" s="89"/>
      <c r="L38" s="89">
        <v>8</v>
      </c>
      <c r="M38" s="89"/>
      <c r="N38" s="89"/>
      <c r="O38" s="89"/>
      <c r="P38" s="255"/>
      <c r="Q38" s="256"/>
      <c r="R38" s="1"/>
      <c r="S38" s="1"/>
      <c r="T38" s="1"/>
      <c r="U38" s="1"/>
      <c r="V38" s="1"/>
    </row>
    <row r="39" spans="1:22" ht="15.95" customHeight="1" x14ac:dyDescent="0.25">
      <c r="A39" s="1"/>
      <c r="B39" s="92">
        <f t="shared" si="1"/>
        <v>44281</v>
      </c>
      <c r="C39" s="86" t="str">
        <f t="shared" si="0"/>
        <v>viernes</v>
      </c>
      <c r="D39" s="238">
        <v>0.75</v>
      </c>
      <c r="E39" s="238">
        <v>0.25</v>
      </c>
      <c r="F39" s="88">
        <v>1</v>
      </c>
      <c r="G39" s="88"/>
      <c r="H39" s="89"/>
      <c r="I39" s="89"/>
      <c r="J39" s="89"/>
      <c r="K39" s="89"/>
      <c r="L39" s="89">
        <v>8</v>
      </c>
      <c r="M39" s="89"/>
      <c r="N39" s="89"/>
      <c r="O39" s="89"/>
      <c r="P39" s="255"/>
      <c r="Q39" s="256"/>
      <c r="R39" s="1"/>
      <c r="S39" s="1"/>
      <c r="T39" s="1"/>
      <c r="U39" s="1"/>
      <c r="V39" s="1"/>
    </row>
    <row r="40" spans="1:22" ht="15.95" customHeight="1" x14ac:dyDescent="0.25">
      <c r="A40" s="1"/>
      <c r="B40" s="92">
        <f t="shared" si="1"/>
        <v>44282</v>
      </c>
      <c r="C40" s="86" t="str">
        <f t="shared" si="0"/>
        <v>sábado</v>
      </c>
      <c r="D40" s="238">
        <v>0.75</v>
      </c>
      <c r="E40" s="238">
        <v>0.25</v>
      </c>
      <c r="F40" s="88">
        <v>1</v>
      </c>
      <c r="G40" s="88"/>
      <c r="H40" s="89"/>
      <c r="I40" s="89"/>
      <c r="J40" s="89"/>
      <c r="K40" s="89"/>
      <c r="L40" s="89">
        <v>3</v>
      </c>
      <c r="M40" s="89"/>
      <c r="N40" s="89">
        <v>5</v>
      </c>
      <c r="O40" s="89"/>
      <c r="P40" s="255"/>
      <c r="Q40" s="256"/>
      <c r="R40" s="1"/>
      <c r="S40" s="1"/>
      <c r="T40" s="1"/>
      <c r="U40" s="1"/>
      <c r="V40" s="1"/>
    </row>
    <row r="41" spans="1:22" ht="15.95" customHeight="1" x14ac:dyDescent="0.25">
      <c r="A41" s="1"/>
      <c r="B41" s="92">
        <f t="shared" si="1"/>
        <v>44283</v>
      </c>
      <c r="C41" s="86" t="str">
        <f t="shared" si="0"/>
        <v>domingo</v>
      </c>
      <c r="D41" s="238">
        <v>0.75</v>
      </c>
      <c r="E41" s="238">
        <v>0.25</v>
      </c>
      <c r="F41" s="88">
        <v>1</v>
      </c>
      <c r="G41" s="88"/>
      <c r="H41" s="89"/>
      <c r="I41" s="89"/>
      <c r="J41" s="89"/>
      <c r="K41" s="89"/>
      <c r="L41" s="89">
        <v>5</v>
      </c>
      <c r="M41" s="89">
        <v>3</v>
      </c>
      <c r="N41" s="89">
        <v>3</v>
      </c>
      <c r="O41" s="89"/>
      <c r="P41" s="255"/>
      <c r="Q41" s="256"/>
      <c r="R41" s="1"/>
      <c r="S41" s="1"/>
      <c r="T41" s="1"/>
      <c r="U41" s="1"/>
      <c r="V41" s="1"/>
    </row>
    <row r="42" spans="1:22" ht="15.95" customHeight="1" x14ac:dyDescent="0.25">
      <c r="A42" s="1"/>
      <c r="B42" s="92">
        <f t="shared" si="1"/>
        <v>44284</v>
      </c>
      <c r="C42" s="86" t="str">
        <f t="shared" si="0"/>
        <v>lunes</v>
      </c>
      <c r="D42" s="238">
        <v>0.75</v>
      </c>
      <c r="E42" s="238">
        <v>0.25</v>
      </c>
      <c r="F42" s="88">
        <v>1</v>
      </c>
      <c r="G42" s="88"/>
      <c r="H42" s="89"/>
      <c r="I42" s="89"/>
      <c r="J42" s="89"/>
      <c r="K42" s="89"/>
      <c r="L42" s="89">
        <v>8</v>
      </c>
      <c r="M42" s="89"/>
      <c r="N42" s="89"/>
      <c r="O42" s="89"/>
      <c r="P42" s="255"/>
      <c r="Q42" s="256"/>
      <c r="R42" s="1"/>
      <c r="S42" s="1"/>
      <c r="T42" s="1"/>
      <c r="U42" s="1"/>
      <c r="V42" s="1"/>
    </row>
    <row r="43" spans="1:22" ht="15.95" customHeight="1" x14ac:dyDescent="0.25">
      <c r="A43" s="1"/>
      <c r="B43" s="92">
        <f t="shared" si="1"/>
        <v>44285</v>
      </c>
      <c r="C43" s="86" t="str">
        <f t="shared" si="0"/>
        <v>martes</v>
      </c>
      <c r="D43" s="238">
        <v>0.75</v>
      </c>
      <c r="E43" s="238">
        <v>0.25</v>
      </c>
      <c r="F43" s="88">
        <v>1</v>
      </c>
      <c r="G43" s="88"/>
      <c r="H43" s="89"/>
      <c r="I43" s="89"/>
      <c r="J43" s="89"/>
      <c r="K43" s="89"/>
      <c r="L43" s="89">
        <v>8</v>
      </c>
      <c r="M43" s="89"/>
      <c r="N43" s="89"/>
      <c r="O43" s="89"/>
      <c r="P43" s="255"/>
      <c r="Q43" s="256"/>
      <c r="R43" s="1"/>
      <c r="S43" s="1"/>
      <c r="T43" s="1"/>
      <c r="U43" s="1"/>
      <c r="V43" s="1"/>
    </row>
    <row r="44" spans="1:22" ht="15.95" customHeight="1" x14ac:dyDescent="0.25">
      <c r="A44" s="1"/>
      <c r="B44" s="93">
        <f t="shared" si="1"/>
        <v>44286</v>
      </c>
      <c r="C44" s="94" t="str">
        <f t="shared" si="0"/>
        <v>miércoles</v>
      </c>
      <c r="D44" s="242">
        <v>0.75</v>
      </c>
      <c r="E44" s="242">
        <v>0.25</v>
      </c>
      <c r="F44" s="96">
        <v>1</v>
      </c>
      <c r="G44" s="96"/>
      <c r="H44" s="97"/>
      <c r="I44" s="97"/>
      <c r="J44" s="97"/>
      <c r="K44" s="97"/>
      <c r="L44" s="97">
        <v>3</v>
      </c>
      <c r="M44" s="97"/>
      <c r="N44" s="97">
        <v>5</v>
      </c>
      <c r="O44" s="97"/>
      <c r="P44" s="257"/>
      <c r="Q44" s="258"/>
      <c r="R44" s="1"/>
      <c r="S44" s="1"/>
      <c r="T44" s="1"/>
      <c r="U44" s="1"/>
      <c r="V44" s="1"/>
    </row>
    <row r="45" spans="1:22" s="9" customFormat="1" ht="27.75" customHeight="1" x14ac:dyDescent="0.25">
      <c r="B45" s="259" t="s">
        <v>42</v>
      </c>
      <c r="C45" s="259"/>
      <c r="D45" s="259"/>
      <c r="E45" s="259"/>
      <c r="F45" s="259"/>
      <c r="G45" s="259"/>
      <c r="H45" s="98">
        <f>SUM(H14:H44)</f>
        <v>3</v>
      </c>
      <c r="I45" s="98">
        <f t="shared" ref="I45:O45" si="2">SUM(I14:I44)</f>
        <v>8</v>
      </c>
      <c r="J45" s="98">
        <f t="shared" si="2"/>
        <v>0</v>
      </c>
      <c r="K45" s="98">
        <f t="shared" si="2"/>
        <v>0</v>
      </c>
      <c r="L45" s="98">
        <f>SUM(L14:L44)</f>
        <v>51</v>
      </c>
      <c r="M45" s="98">
        <f t="shared" si="2"/>
        <v>3</v>
      </c>
      <c r="N45" s="98">
        <f t="shared" si="2"/>
        <v>13</v>
      </c>
      <c r="O45" s="98">
        <f t="shared" si="2"/>
        <v>0</v>
      </c>
      <c r="P45" s="99"/>
      <c r="Q45" s="99"/>
    </row>
    <row r="46" spans="1:22" ht="6.75" customHeight="1" x14ac:dyDescent="0.25"/>
    <row r="47" spans="1:22" ht="29.25" customHeight="1" x14ac:dyDescent="0.25">
      <c r="B47" s="260" t="s">
        <v>43</v>
      </c>
      <c r="C47" s="260"/>
      <c r="D47" s="260"/>
      <c r="E47" s="260"/>
      <c r="F47" s="260"/>
      <c r="G47" s="260"/>
      <c r="H47" s="260"/>
      <c r="I47" s="260"/>
      <c r="J47" s="260"/>
      <c r="K47" s="260"/>
      <c r="L47" s="260"/>
      <c r="M47" s="260"/>
      <c r="N47" s="260"/>
      <c r="O47" s="260"/>
      <c r="P47" s="260"/>
      <c r="Q47" s="260"/>
    </row>
    <row r="48" spans="1:22" ht="25.5" customHeight="1" x14ac:dyDescent="0.25">
      <c r="A48" s="1"/>
      <c r="B48" s="251" t="s">
        <v>30</v>
      </c>
      <c r="C48" s="251"/>
      <c r="D48" s="251" t="s">
        <v>31</v>
      </c>
      <c r="E48" s="251"/>
      <c r="F48" s="254" t="s">
        <v>2</v>
      </c>
      <c r="G48" s="254" t="s">
        <v>168</v>
      </c>
      <c r="H48" s="254" t="s">
        <v>3</v>
      </c>
      <c r="I48" s="254" t="s">
        <v>4</v>
      </c>
      <c r="J48" s="254" t="s">
        <v>32</v>
      </c>
      <c r="K48" s="254" t="s">
        <v>33</v>
      </c>
      <c r="L48" s="254" t="s">
        <v>34</v>
      </c>
      <c r="M48" s="254" t="s">
        <v>35</v>
      </c>
      <c r="N48" s="254" t="s">
        <v>36</v>
      </c>
      <c r="O48" s="254" t="s">
        <v>5</v>
      </c>
      <c r="P48" s="254" t="s">
        <v>37</v>
      </c>
      <c r="Q48" s="254"/>
      <c r="R48" s="1"/>
      <c r="S48" s="1"/>
      <c r="T48" s="1"/>
      <c r="U48" s="1"/>
      <c r="V48" s="1"/>
    </row>
    <row r="49" spans="1:22" ht="25.5" customHeight="1" x14ac:dyDescent="0.25">
      <c r="A49" s="1"/>
      <c r="B49" s="240" t="s">
        <v>38</v>
      </c>
      <c r="C49" s="240" t="s">
        <v>39</v>
      </c>
      <c r="D49" s="241" t="s">
        <v>40</v>
      </c>
      <c r="E49" s="241" t="s">
        <v>41</v>
      </c>
      <c r="F49" s="254"/>
      <c r="G49" s="254"/>
      <c r="H49" s="254"/>
      <c r="I49" s="254"/>
      <c r="J49" s="254"/>
      <c r="K49" s="254"/>
      <c r="L49" s="254"/>
      <c r="M49" s="254"/>
      <c r="N49" s="254"/>
      <c r="O49" s="254"/>
      <c r="P49" s="254"/>
      <c r="Q49" s="254"/>
      <c r="R49" s="1"/>
      <c r="S49" s="1"/>
      <c r="T49" s="1"/>
      <c r="U49" s="1"/>
      <c r="V49" s="1"/>
    </row>
    <row r="50" spans="1:22" ht="15" customHeight="1" x14ac:dyDescent="0.25">
      <c r="A50" s="1"/>
      <c r="B50" s="100"/>
      <c r="C50" s="101"/>
      <c r="D50" s="102"/>
      <c r="E50" s="102"/>
      <c r="F50" s="103"/>
      <c r="G50" s="103"/>
      <c r="H50" s="104"/>
      <c r="I50" s="104"/>
      <c r="J50" s="104"/>
      <c r="K50" s="104"/>
      <c r="L50" s="104"/>
      <c r="M50" s="104"/>
      <c r="N50" s="104"/>
      <c r="O50" s="104"/>
      <c r="P50" s="253"/>
      <c r="Q50" s="253"/>
      <c r="R50" s="1"/>
      <c r="S50" s="1"/>
      <c r="T50" s="1"/>
      <c r="U50" s="1"/>
      <c r="V50" s="1"/>
    </row>
    <row r="51" spans="1:22" ht="15" customHeight="1" x14ac:dyDescent="0.25">
      <c r="A51" s="1"/>
      <c r="B51" s="100"/>
      <c r="C51" s="101"/>
      <c r="D51" s="102"/>
      <c r="E51" s="102"/>
      <c r="F51" s="103"/>
      <c r="G51" s="103"/>
      <c r="H51" s="104"/>
      <c r="I51" s="104"/>
      <c r="J51" s="104"/>
      <c r="K51" s="104"/>
      <c r="L51" s="104"/>
      <c r="M51" s="104"/>
      <c r="N51" s="104"/>
      <c r="O51" s="104"/>
      <c r="P51" s="253"/>
      <c r="Q51" s="253"/>
      <c r="R51" s="1"/>
      <c r="S51" s="1"/>
      <c r="T51" s="1"/>
      <c r="U51" s="1"/>
      <c r="V51" s="1"/>
    </row>
    <row r="52" spans="1:22" ht="15" customHeight="1" x14ac:dyDescent="0.25">
      <c r="A52" s="1"/>
      <c r="B52" s="100"/>
      <c r="C52" s="101"/>
      <c r="D52" s="102"/>
      <c r="E52" s="102"/>
      <c r="F52" s="103"/>
      <c r="G52" s="103"/>
      <c r="H52" s="104"/>
      <c r="I52" s="104"/>
      <c r="J52" s="104"/>
      <c r="K52" s="104"/>
      <c r="L52" s="104"/>
      <c r="M52" s="104"/>
      <c r="N52" s="104"/>
      <c r="O52" s="104"/>
      <c r="P52" s="253"/>
      <c r="Q52" s="253"/>
      <c r="R52" s="1"/>
      <c r="S52" s="1"/>
      <c r="T52" s="1"/>
      <c r="U52" s="1"/>
      <c r="V52" s="1"/>
    </row>
    <row r="53" spans="1:22" ht="15" customHeight="1" x14ac:dyDescent="0.25">
      <c r="A53" s="1"/>
      <c r="B53" s="100"/>
      <c r="C53" s="101"/>
      <c r="D53" s="102"/>
      <c r="E53" s="102"/>
      <c r="F53" s="103"/>
      <c r="G53" s="103"/>
      <c r="H53" s="104"/>
      <c r="I53" s="104"/>
      <c r="J53" s="104"/>
      <c r="K53" s="104"/>
      <c r="L53" s="104"/>
      <c r="M53" s="104"/>
      <c r="N53" s="104"/>
      <c r="O53" s="104"/>
      <c r="P53" s="253"/>
      <c r="Q53" s="253"/>
      <c r="R53" s="1"/>
      <c r="S53" s="1"/>
      <c r="T53" s="1"/>
      <c r="U53" s="1"/>
      <c r="V53" s="1"/>
    </row>
    <row r="54" spans="1:22" ht="15" customHeight="1" x14ac:dyDescent="0.25">
      <c r="A54" s="1"/>
      <c r="B54" s="100"/>
      <c r="C54" s="101"/>
      <c r="D54" s="102"/>
      <c r="E54" s="102"/>
      <c r="F54" s="103"/>
      <c r="G54" s="103"/>
      <c r="H54" s="104"/>
      <c r="I54" s="104"/>
      <c r="J54" s="104"/>
      <c r="K54" s="104"/>
      <c r="L54" s="104"/>
      <c r="M54" s="104"/>
      <c r="N54" s="104"/>
      <c r="O54" s="104"/>
      <c r="P54" s="253"/>
      <c r="Q54" s="253"/>
      <c r="R54" s="1"/>
      <c r="S54" s="1"/>
      <c r="T54" s="1"/>
      <c r="U54" s="1"/>
      <c r="V54" s="1"/>
    </row>
    <row r="55" spans="1:22" ht="15" customHeight="1" x14ac:dyDescent="0.25"/>
    <row r="56" spans="1:22" s="9" customFormat="1" ht="27.75" customHeight="1" x14ac:dyDescent="0.25">
      <c r="B56" s="248" t="s">
        <v>12</v>
      </c>
      <c r="C56" s="248"/>
      <c r="D56" s="248"/>
      <c r="E56" s="248"/>
      <c r="F56" s="248"/>
      <c r="G56" s="248"/>
      <c r="H56" s="105">
        <f>+H45+H50+H51+H52+H53+H54</f>
        <v>3</v>
      </c>
      <c r="I56" s="105">
        <f t="shared" ref="I56:O56" si="3">+I45+I50+I51+I52+I53+I54</f>
        <v>8</v>
      </c>
      <c r="J56" s="105">
        <f t="shared" si="3"/>
        <v>0</v>
      </c>
      <c r="K56" s="105">
        <f t="shared" si="3"/>
        <v>0</v>
      </c>
      <c r="L56" s="105">
        <f t="shared" si="3"/>
        <v>51</v>
      </c>
      <c r="M56" s="105">
        <f t="shared" si="3"/>
        <v>3</v>
      </c>
      <c r="N56" s="105">
        <f t="shared" si="3"/>
        <v>13</v>
      </c>
      <c r="O56" s="105">
        <f t="shared" si="3"/>
        <v>0</v>
      </c>
    </row>
    <row r="57" spans="1:22" ht="15" customHeight="1" x14ac:dyDescent="0.25"/>
    <row r="58" spans="1:22" ht="20.25" customHeight="1" x14ac:dyDescent="0.25">
      <c r="B58" s="249" t="s">
        <v>44</v>
      </c>
      <c r="C58" s="249"/>
      <c r="D58" s="249"/>
      <c r="E58" s="249"/>
      <c r="F58" s="249"/>
      <c r="H58" s="250" t="s">
        <v>45</v>
      </c>
      <c r="I58" s="250"/>
      <c r="J58" s="250"/>
      <c r="K58" s="250"/>
      <c r="L58" s="250"/>
      <c r="M58" s="250"/>
      <c r="N58" s="250"/>
      <c r="O58" s="250"/>
      <c r="P58" s="250"/>
      <c r="Q58" s="250"/>
      <c r="R58" s="5"/>
      <c r="S58" s="5"/>
      <c r="U58" s="1"/>
      <c r="V58" s="1"/>
    </row>
    <row r="59" spans="1:22" s="10" customFormat="1" ht="22.5" customHeight="1" x14ac:dyDescent="0.25">
      <c r="B59" s="251" t="s">
        <v>46</v>
      </c>
      <c r="C59" s="251"/>
      <c r="D59" s="240" t="s">
        <v>47</v>
      </c>
      <c r="E59" s="240" t="s">
        <v>48</v>
      </c>
      <c r="F59" s="240" t="s">
        <v>49</v>
      </c>
      <c r="H59" s="250"/>
      <c r="I59" s="250"/>
      <c r="J59" s="250"/>
      <c r="K59" s="250"/>
      <c r="L59" s="250"/>
      <c r="M59" s="250"/>
      <c r="N59" s="250"/>
      <c r="O59" s="250"/>
      <c r="P59" s="250"/>
      <c r="Q59" s="250"/>
    </row>
    <row r="60" spans="1:22" ht="17.25" customHeight="1" x14ac:dyDescent="0.25">
      <c r="A60" s="1"/>
      <c r="B60" s="244" t="str">
        <f>+H12</f>
        <v xml:space="preserve"> EXT. DIURNA 1.25</v>
      </c>
      <c r="C60" s="244"/>
      <c r="D60" s="106">
        <v>1.25</v>
      </c>
      <c r="E60" s="107">
        <f>+$H$56</f>
        <v>3</v>
      </c>
      <c r="F60" s="108">
        <f>IF(E60=0,"",D60*E60*(VLOOKUP($E$8,'BD Personal'!$A$6:$R$56,12,FALSE)/240))</f>
        <v>36558.453125</v>
      </c>
      <c r="G60" s="1"/>
      <c r="H60" s="252" t="s">
        <v>403</v>
      </c>
      <c r="I60" s="252"/>
      <c r="J60" s="252"/>
      <c r="K60" s="252"/>
      <c r="L60" s="252"/>
      <c r="M60" s="252"/>
      <c r="N60" s="252"/>
      <c r="O60" s="252"/>
      <c r="P60" s="252"/>
      <c r="Q60" s="252"/>
      <c r="R60" s="1"/>
      <c r="S60" s="1"/>
      <c r="T60" s="1"/>
      <c r="U60" s="1"/>
      <c r="V60" s="1"/>
    </row>
    <row r="61" spans="1:22" ht="17.25" customHeight="1" x14ac:dyDescent="0.25">
      <c r="A61" s="1"/>
      <c r="B61" s="244" t="str">
        <f>+I12</f>
        <v>EXT. NOC. ORD. 1.75</v>
      </c>
      <c r="C61" s="244"/>
      <c r="D61" s="106">
        <v>1.75</v>
      </c>
      <c r="E61" s="109">
        <f>+$I$56</f>
        <v>8</v>
      </c>
      <c r="F61" s="108">
        <f>IF(E61=0,"",D61*E61*(VLOOKUP($E$8,'BD Personal'!$A$6:$R$56,12,FALSE)/240))</f>
        <v>136484.89166666666</v>
      </c>
      <c r="G61" s="1"/>
      <c r="H61" s="252"/>
      <c r="I61" s="252"/>
      <c r="J61" s="252"/>
      <c r="K61" s="252"/>
      <c r="L61" s="252"/>
      <c r="M61" s="252"/>
      <c r="N61" s="252"/>
      <c r="O61" s="252"/>
      <c r="P61" s="252"/>
      <c r="Q61" s="252"/>
      <c r="R61" s="1"/>
      <c r="S61" s="1"/>
      <c r="T61" s="1"/>
      <c r="U61" s="1"/>
      <c r="V61" s="1"/>
    </row>
    <row r="62" spans="1:22" ht="17.25" customHeight="1" x14ac:dyDescent="0.25">
      <c r="A62" s="1"/>
      <c r="B62" s="244" t="str">
        <f>+J12</f>
        <v>EXTRA DOM./FES. DIU.2.00</v>
      </c>
      <c r="C62" s="244"/>
      <c r="D62" s="106">
        <v>2</v>
      </c>
      <c r="E62" s="109">
        <f>+$J$56</f>
        <v>0</v>
      </c>
      <c r="F62" s="108" t="str">
        <f>IF(E62=0,"",D62*E62*(VLOOKUP($E$8,'BD Personal'!$A$6:$R$56,12,FALSE)/240))</f>
        <v/>
      </c>
      <c r="G62" s="1"/>
      <c r="H62" s="252"/>
      <c r="I62" s="252"/>
      <c r="J62" s="252"/>
      <c r="K62" s="252"/>
      <c r="L62" s="252"/>
      <c r="M62" s="252"/>
      <c r="N62" s="252"/>
      <c r="O62" s="252"/>
      <c r="P62" s="252"/>
      <c r="Q62" s="252"/>
      <c r="R62" s="1"/>
      <c r="S62" s="1"/>
      <c r="T62" s="1"/>
      <c r="U62" s="1"/>
      <c r="V62" s="1"/>
    </row>
    <row r="63" spans="1:22" ht="17.25" customHeight="1" x14ac:dyDescent="0.25">
      <c r="A63" s="1"/>
      <c r="B63" s="244" t="str">
        <f>+K12</f>
        <v>EXTRA DOM./FES.  NOC. 2.50</v>
      </c>
      <c r="C63" s="244"/>
      <c r="D63" s="106">
        <v>2.5</v>
      </c>
      <c r="E63" s="109">
        <f>+$K$56</f>
        <v>0</v>
      </c>
      <c r="F63" s="108" t="str">
        <f>IF(E63=0,"",D63*E63*(VLOOKUP($E$8,'BD Personal'!$A$6:$R$56,12,FALSE)/240))</f>
        <v/>
      </c>
      <c r="G63" s="1"/>
      <c r="H63" s="252"/>
      <c r="I63" s="252"/>
      <c r="J63" s="252"/>
      <c r="K63" s="252"/>
      <c r="L63" s="252"/>
      <c r="M63" s="252"/>
      <c r="N63" s="252"/>
      <c r="O63" s="252"/>
      <c r="P63" s="252"/>
      <c r="Q63" s="252"/>
      <c r="R63" s="1"/>
      <c r="S63" s="1"/>
      <c r="T63" s="1"/>
      <c r="U63" s="1"/>
      <c r="V63" s="1"/>
    </row>
    <row r="64" spans="1:22" ht="17.25" customHeight="1" x14ac:dyDescent="0.25">
      <c r="A64" s="1"/>
      <c r="B64" s="244" t="str">
        <f>+L12</f>
        <v>REC. NOCT ORD.              0.35</v>
      </c>
      <c r="C64" s="244"/>
      <c r="D64" s="106">
        <v>0.35</v>
      </c>
      <c r="E64" s="109">
        <f>+$L$56</f>
        <v>51</v>
      </c>
      <c r="F64" s="108">
        <f>IF(E64=0,"",D64*E64*(VLOOKUP($E$8,'BD Personal'!$A$6:$R$56,12,FALSE)/240))</f>
        <v>174018.23687499997</v>
      </c>
      <c r="G64" s="1"/>
      <c r="H64" s="252"/>
      <c r="I64" s="252"/>
      <c r="J64" s="252"/>
      <c r="K64" s="252"/>
      <c r="L64" s="252"/>
      <c r="M64" s="252"/>
      <c r="N64" s="252"/>
      <c r="O64" s="252"/>
      <c r="P64" s="252"/>
      <c r="Q64" s="252"/>
      <c r="R64" s="1"/>
      <c r="S64" s="1"/>
      <c r="T64" s="1"/>
      <c r="U64" s="1"/>
      <c r="V64" s="1"/>
    </row>
    <row r="65" spans="1:22" ht="17.25" customHeight="1" x14ac:dyDescent="0.25">
      <c r="A65" s="1"/>
      <c r="B65" s="244" t="str">
        <f>+M12</f>
        <v xml:space="preserve">REC, DOM / FESTIVA DIU 1.75 </v>
      </c>
      <c r="C65" s="244"/>
      <c r="D65" s="106">
        <v>1.75</v>
      </c>
      <c r="E65" s="109">
        <f>+$M$56</f>
        <v>3</v>
      </c>
      <c r="F65" s="108">
        <f>IF(E65=0,"",D65*E65*(VLOOKUP($E$8,'BD Personal'!$A$6:$R$56,12,FALSE)/240))</f>
        <v>51181.834374999999</v>
      </c>
      <c r="G65" s="1"/>
      <c r="H65" s="252"/>
      <c r="I65" s="252"/>
      <c r="J65" s="252"/>
      <c r="K65" s="252"/>
      <c r="L65" s="252"/>
      <c r="M65" s="252"/>
      <c r="N65" s="252"/>
      <c r="O65" s="252"/>
      <c r="P65" s="252"/>
      <c r="Q65" s="252"/>
      <c r="R65" s="1"/>
      <c r="S65" s="1"/>
      <c r="T65" s="1"/>
      <c r="U65" s="1"/>
      <c r="V65" s="1"/>
    </row>
    <row r="66" spans="1:22" ht="17.25" customHeight="1" x14ac:dyDescent="0.25">
      <c r="A66" s="1"/>
      <c r="B66" s="244" t="str">
        <f>+N12</f>
        <v>REC. DOM. / FES. NOC.  2.10</v>
      </c>
      <c r="C66" s="244"/>
      <c r="D66" s="106">
        <v>2.1</v>
      </c>
      <c r="E66" s="109">
        <f>+$N$56</f>
        <v>13</v>
      </c>
      <c r="F66" s="108">
        <f>IF(E66=0,"",D66*E66*(VLOOKUP($E$8,'BD Personal'!$A$6:$R$56,12,FALSE)/240))</f>
        <v>266145.53875000001</v>
      </c>
      <c r="G66" s="1"/>
      <c r="H66" s="252"/>
      <c r="I66" s="252"/>
      <c r="J66" s="252"/>
      <c r="K66" s="252"/>
      <c r="L66" s="252"/>
      <c r="M66" s="252"/>
      <c r="N66" s="252"/>
      <c r="O66" s="252"/>
      <c r="P66" s="252"/>
      <c r="Q66" s="252"/>
      <c r="R66" s="1"/>
      <c r="S66" s="1"/>
      <c r="T66" s="1"/>
      <c r="U66" s="1"/>
      <c r="V66" s="1"/>
    </row>
    <row r="67" spans="1:22" ht="17.25" customHeight="1" x14ac:dyDescent="0.25">
      <c r="A67" s="1"/>
      <c r="B67" s="244" t="str">
        <f>+O12</f>
        <v>COMPENSATORIOS</v>
      </c>
      <c r="C67" s="244"/>
      <c r="D67" s="110" t="s">
        <v>50</v>
      </c>
      <c r="E67" s="109">
        <f>+$O$56</f>
        <v>0</v>
      </c>
      <c r="F67" s="108" t="str">
        <f>IF(E67=0,"",E67*(VLOOKUP($E$8,'BD Personal'!$A$6:$R$56,12,FALSE)/30))</f>
        <v/>
      </c>
      <c r="G67" s="1"/>
      <c r="H67" s="252"/>
      <c r="I67" s="252"/>
      <c r="J67" s="252"/>
      <c r="K67" s="252"/>
      <c r="L67" s="252"/>
      <c r="M67" s="252"/>
      <c r="N67" s="252"/>
      <c r="O67" s="252"/>
      <c r="P67" s="252"/>
      <c r="Q67" s="252"/>
      <c r="R67" s="1"/>
      <c r="S67" s="1"/>
      <c r="T67" s="1"/>
      <c r="U67" s="1"/>
      <c r="V67" s="1"/>
    </row>
    <row r="68" spans="1:22" ht="13.5" customHeight="1" x14ac:dyDescent="0.25">
      <c r="A68" s="1"/>
      <c r="B68" s="50"/>
      <c r="C68" s="50"/>
      <c r="D68" s="50"/>
      <c r="E68" s="50"/>
      <c r="F68" s="51"/>
      <c r="G68" s="1"/>
      <c r="H68" s="252"/>
      <c r="I68" s="252"/>
      <c r="J68" s="252"/>
      <c r="K68" s="252"/>
      <c r="L68" s="252"/>
      <c r="M68" s="252"/>
      <c r="N68" s="252"/>
      <c r="O68" s="252"/>
      <c r="P68" s="252"/>
      <c r="Q68" s="252"/>
      <c r="R68" s="1"/>
      <c r="S68" s="1"/>
      <c r="T68" s="1"/>
      <c r="U68" s="1"/>
      <c r="V68" s="1"/>
    </row>
    <row r="69" spans="1:22" ht="18" customHeight="1" x14ac:dyDescent="0.25">
      <c r="A69" s="1"/>
      <c r="B69" s="245" t="s">
        <v>51</v>
      </c>
      <c r="C69" s="245"/>
      <c r="D69" s="245"/>
      <c r="E69" s="245"/>
      <c r="F69" s="78">
        <f>SUM(F60:F67)</f>
        <v>664388.95479166671</v>
      </c>
      <c r="G69" s="1"/>
      <c r="H69" s="252"/>
      <c r="I69" s="252"/>
      <c r="J69" s="252"/>
      <c r="K69" s="252"/>
      <c r="L69" s="252"/>
      <c r="M69" s="252"/>
      <c r="N69" s="252"/>
      <c r="O69" s="252"/>
      <c r="P69" s="252"/>
      <c r="Q69" s="252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1"/>
      <c r="D74" s="11"/>
      <c r="E74" s="11"/>
      <c r="F74" s="11"/>
      <c r="G74" s="11"/>
      <c r="H74" s="11"/>
      <c r="I74" s="11"/>
    </row>
    <row r="75" spans="1:22" x14ac:dyDescent="0.25"/>
    <row r="76" spans="1:22" ht="13.5" thickBot="1" x14ac:dyDescent="0.3">
      <c r="C76" s="246"/>
      <c r="D76" s="246"/>
      <c r="E76" s="246"/>
      <c r="F76" s="246"/>
      <c r="G76" s="246"/>
      <c r="H76" s="246"/>
      <c r="I76" s="246"/>
      <c r="L76" s="247"/>
      <c r="M76" s="247"/>
      <c r="N76" s="247"/>
      <c r="O76" s="247"/>
      <c r="P76" s="247"/>
    </row>
    <row r="77" spans="1:22" ht="30.75" customHeight="1" thickTop="1" x14ac:dyDescent="0.25">
      <c r="C77" s="243" t="s">
        <v>52</v>
      </c>
      <c r="D77" s="243"/>
      <c r="E77" s="243"/>
      <c r="F77" s="243"/>
      <c r="G77" s="243"/>
      <c r="H77" s="243"/>
      <c r="I77" s="243"/>
      <c r="J77" s="12"/>
      <c r="K77" s="12"/>
      <c r="L77" s="243" t="s">
        <v>53</v>
      </c>
      <c r="M77" s="243"/>
      <c r="N77" s="243"/>
      <c r="O77" s="243"/>
      <c r="P77" s="243"/>
    </row>
    <row r="78" spans="1:22" x14ac:dyDescent="0.25"/>
    <row r="79" spans="1:22" x14ac:dyDescent="0.25"/>
  </sheetData>
  <sheetProtection algorithmName="SHA-512" hashValue="6rAKJEw+YzV6hTpbQEz8AhxX0C464FQpGepv9wpTGXLefdVwR2a3JYuafW0APoZNlQUtT4TZ4vnbIf6wBdrYDA==" saltValue="is9PV0dFiZiA//SVqMWMag==" spinCount="100000" sheet="1" objects="1" scenarios="1"/>
  <mergeCells count="121">
    <mergeCell ref="C77:I77"/>
    <mergeCell ref="L77:P77"/>
    <mergeCell ref="B67:C67"/>
    <mergeCell ref="H67:Q67"/>
    <mergeCell ref="H68:Q68"/>
    <mergeCell ref="B69:E69"/>
    <mergeCell ref="H69:Q69"/>
    <mergeCell ref="C76:I76"/>
    <mergeCell ref="L76:P76"/>
    <mergeCell ref="B64:C64"/>
    <mergeCell ref="H64:Q64"/>
    <mergeCell ref="B65:C65"/>
    <mergeCell ref="H65:Q65"/>
    <mergeCell ref="B66:C66"/>
    <mergeCell ref="H66:Q66"/>
    <mergeCell ref="B61:C61"/>
    <mergeCell ref="H61:Q61"/>
    <mergeCell ref="B62:C62"/>
    <mergeCell ref="H62:Q62"/>
    <mergeCell ref="B63:C63"/>
    <mergeCell ref="H63:Q63"/>
    <mergeCell ref="P54:Q54"/>
    <mergeCell ref="B56:G56"/>
    <mergeCell ref="B58:F58"/>
    <mergeCell ref="H58:Q59"/>
    <mergeCell ref="B59:C59"/>
    <mergeCell ref="B60:C60"/>
    <mergeCell ref="H60:Q60"/>
    <mergeCell ref="O48:O49"/>
    <mergeCell ref="P48:Q49"/>
    <mergeCell ref="P50:Q50"/>
    <mergeCell ref="P51:Q51"/>
    <mergeCell ref="P52:Q52"/>
    <mergeCell ref="P53:Q53"/>
    <mergeCell ref="I48:I49"/>
    <mergeCell ref="J48:J49"/>
    <mergeCell ref="K48:K49"/>
    <mergeCell ref="L48:L49"/>
    <mergeCell ref="M48:M49"/>
    <mergeCell ref="N48:N49"/>
    <mergeCell ref="P42:Q42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P36:Q36"/>
    <mergeCell ref="P37:Q37"/>
    <mergeCell ref="P38:Q38"/>
    <mergeCell ref="P39:Q39"/>
    <mergeCell ref="P40:Q40"/>
    <mergeCell ref="P41:Q41"/>
    <mergeCell ref="P30:Q30"/>
    <mergeCell ref="P31:Q31"/>
    <mergeCell ref="P32:Q32"/>
    <mergeCell ref="P33:Q33"/>
    <mergeCell ref="P34:Q34"/>
    <mergeCell ref="P35:Q35"/>
    <mergeCell ref="P24:Q24"/>
    <mergeCell ref="P25:Q25"/>
    <mergeCell ref="P26:Q26"/>
    <mergeCell ref="P27:Q27"/>
    <mergeCell ref="P28:Q28"/>
    <mergeCell ref="P29:Q29"/>
    <mergeCell ref="P18:Q18"/>
    <mergeCell ref="P19:Q19"/>
    <mergeCell ref="P20:Q20"/>
    <mergeCell ref="P21:Q21"/>
    <mergeCell ref="P22:Q22"/>
    <mergeCell ref="P23:Q23"/>
    <mergeCell ref="O12:O13"/>
    <mergeCell ref="P12:Q13"/>
    <mergeCell ref="P14:Q14"/>
    <mergeCell ref="P15:Q15"/>
    <mergeCell ref="P16:Q16"/>
    <mergeCell ref="P17:Q17"/>
    <mergeCell ref="I12:I13"/>
    <mergeCell ref="J12:J13"/>
    <mergeCell ref="K12:K13"/>
    <mergeCell ref="L12:L13"/>
    <mergeCell ref="M12:M13"/>
    <mergeCell ref="N12:N13"/>
    <mergeCell ref="B11:D11"/>
    <mergeCell ref="E11:H11"/>
    <mergeCell ref="I11:J11"/>
    <mergeCell ref="K11:N11"/>
    <mergeCell ref="V11:X11"/>
    <mergeCell ref="B12:C12"/>
    <mergeCell ref="D12:E12"/>
    <mergeCell ref="F12:F13"/>
    <mergeCell ref="G12:G13"/>
    <mergeCell ref="H12:H13"/>
    <mergeCell ref="B10:D10"/>
    <mergeCell ref="E10:H10"/>
    <mergeCell ref="I10:J10"/>
    <mergeCell ref="K10:N10"/>
    <mergeCell ref="P10:Q10"/>
    <mergeCell ref="U10:W10"/>
    <mergeCell ref="B9:D9"/>
    <mergeCell ref="E9:H9"/>
    <mergeCell ref="I9:J9"/>
    <mergeCell ref="K9:N9"/>
    <mergeCell ref="P9:Q9"/>
    <mergeCell ref="V9:X9"/>
    <mergeCell ref="B8:D8"/>
    <mergeCell ref="E8:H8"/>
    <mergeCell ref="I8:J8"/>
    <mergeCell ref="K8:N8"/>
    <mergeCell ref="P8:Q8"/>
    <mergeCell ref="U8:W8"/>
    <mergeCell ref="B2:D5"/>
    <mergeCell ref="E2:Q5"/>
    <mergeCell ref="B7:D7"/>
    <mergeCell ref="E7:H7"/>
    <mergeCell ref="I7:J7"/>
    <mergeCell ref="K7:N7"/>
    <mergeCell ref="P7:Q7"/>
  </mergeCells>
  <conditionalFormatting sqref="B14:B44">
    <cfRule type="expression" dxfId="43" priority="4">
      <formula>WEEKDAY(B14,2)=7</formula>
    </cfRule>
  </conditionalFormatting>
  <conditionalFormatting sqref="C14:C44">
    <cfRule type="expression" dxfId="42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3DC6B977-3E4E-4A67-ACBB-53060980A355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6D631EC6-01F1-4981-8F6C-AD1B29B2C1C9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F15F4-AC7B-466C-8387-CB9FE643BCC0}">
  <sheetPr codeName="Hoja12">
    <pageSetUpPr fitToPage="1"/>
  </sheetPr>
  <dimension ref="A1:X79"/>
  <sheetViews>
    <sheetView showGridLines="0" view="pageBreakPreview" topLeftCell="A37" zoomScale="60" zoomScaleNormal="70" zoomScalePageLayoutView="90" workbookViewId="0">
      <selection activeCell="H61" sqref="H61:Q61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x14ac:dyDescent="0.25">
      <c r="A1" s="1"/>
      <c r="B1" s="52" t="s">
        <v>14</v>
      </c>
      <c r="C1" s="50"/>
      <c r="D1" s="50"/>
      <c r="E1" s="50"/>
      <c r="F1" s="50"/>
      <c r="G1" s="79"/>
      <c r="H1" s="50"/>
      <c r="I1" s="50"/>
      <c r="J1" s="50"/>
      <c r="K1" s="50"/>
      <c r="L1" s="50"/>
      <c r="M1" s="50"/>
      <c r="N1" s="50"/>
      <c r="O1" s="50"/>
      <c r="P1" s="52">
        <f>IF($E$8="","",VLOOKUP($E$8,'BD Personal'!$A$6:$R$56,8,FALSE))</f>
        <v>32512</v>
      </c>
      <c r="Q1" s="50"/>
      <c r="R1" s="1"/>
      <c r="S1" s="1"/>
      <c r="T1" s="1"/>
      <c r="U1" s="1"/>
      <c r="V1" s="1"/>
    </row>
    <row r="2" spans="1:24" ht="15.75" customHeight="1" x14ac:dyDescent="0.25">
      <c r="A2" s="1"/>
      <c r="B2" s="288"/>
      <c r="C2" s="288"/>
      <c r="D2" s="288"/>
      <c r="E2" s="289" t="s">
        <v>233</v>
      </c>
      <c r="F2" s="289"/>
      <c r="G2" s="289"/>
      <c r="H2" s="289"/>
      <c r="I2" s="289"/>
      <c r="J2" s="289"/>
      <c r="K2" s="289"/>
      <c r="L2" s="289"/>
      <c r="M2" s="289"/>
      <c r="N2" s="289"/>
      <c r="O2" s="289"/>
      <c r="P2" s="289"/>
      <c r="Q2" s="289"/>
      <c r="R2" s="1"/>
      <c r="S2" s="3"/>
      <c r="T2" s="3"/>
      <c r="U2" s="3"/>
      <c r="V2" s="1"/>
    </row>
    <row r="3" spans="1:24" ht="15.75" customHeight="1" x14ac:dyDescent="0.25">
      <c r="A3" s="1"/>
      <c r="B3" s="288"/>
      <c r="C3" s="288"/>
      <c r="D3" s="288"/>
      <c r="E3" s="289"/>
      <c r="F3" s="289"/>
      <c r="G3" s="289"/>
      <c r="H3" s="289"/>
      <c r="I3" s="289"/>
      <c r="J3" s="289"/>
      <c r="K3" s="289"/>
      <c r="L3" s="289"/>
      <c r="M3" s="289"/>
      <c r="N3" s="289"/>
      <c r="O3" s="289"/>
      <c r="P3" s="289"/>
      <c r="Q3" s="289"/>
      <c r="R3" s="1"/>
      <c r="S3" s="4"/>
      <c r="T3" s="1"/>
      <c r="U3" s="1"/>
      <c r="V3" s="1"/>
    </row>
    <row r="4" spans="1:24" ht="15.75" customHeight="1" x14ac:dyDescent="0.25">
      <c r="A4" s="1"/>
      <c r="B4" s="288"/>
      <c r="C4" s="288"/>
      <c r="D4" s="288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1"/>
      <c r="S4" s="4"/>
      <c r="T4" s="1"/>
      <c r="U4" s="1"/>
      <c r="V4" s="1"/>
    </row>
    <row r="5" spans="1:24" ht="15.75" customHeight="1" x14ac:dyDescent="0.25">
      <c r="A5" s="1"/>
      <c r="B5" s="288"/>
      <c r="C5" s="288"/>
      <c r="D5" s="288"/>
      <c r="E5" s="289"/>
      <c r="F5" s="289"/>
      <c r="G5" s="289"/>
      <c r="H5" s="289"/>
      <c r="I5" s="289"/>
      <c r="J5" s="289"/>
      <c r="K5" s="289"/>
      <c r="L5" s="289"/>
      <c r="M5" s="289"/>
      <c r="N5" s="289"/>
      <c r="O5" s="289"/>
      <c r="P5" s="289"/>
      <c r="Q5" s="289"/>
      <c r="R5" s="1"/>
      <c r="S5" s="4"/>
      <c r="T5" s="1"/>
      <c r="U5" s="1"/>
      <c r="V5" s="1"/>
    </row>
    <row r="6" spans="1:24" ht="4.5" customHeight="1" x14ac:dyDescent="0.2">
      <c r="B6" s="112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S6" s="4"/>
    </row>
    <row r="7" spans="1:24" ht="26.1" customHeight="1" x14ac:dyDescent="0.25">
      <c r="B7" s="295" t="s">
        <v>16</v>
      </c>
      <c r="C7" s="296"/>
      <c r="D7" s="296"/>
      <c r="E7" s="279" t="str">
        <f>IF($E$8="","",VLOOKUP($E$8,'BD Personal'!$A$6:$R$56,3,FALSE))&amp;" "&amp;IF($E$8="","",VLOOKUP($E$8,'BD Personal'!$A$6:$R$56,4,FALSE))</f>
        <v>Jose Alexander Salinas Cabrera</v>
      </c>
      <c r="F7" s="280"/>
      <c r="G7" s="280"/>
      <c r="H7" s="290"/>
      <c r="I7" s="270" t="s">
        <v>17</v>
      </c>
      <c r="J7" s="270"/>
      <c r="K7" s="279" t="str">
        <f>IF($E$8="","",VLOOKUP($E$8,'BD Personal'!$A$6:$R$56,2,FALSE))</f>
        <v>Masculino</v>
      </c>
      <c r="L7" s="280"/>
      <c r="M7" s="280"/>
      <c r="N7" s="280"/>
      <c r="O7" s="111" t="s">
        <v>18</v>
      </c>
      <c r="P7" s="291">
        <f ca="1">IF($E$8="","",TODAY()-VLOOKUP($E$8,'BD Personal'!$A$6:$R$56,8,FALSE))</f>
        <v>11773</v>
      </c>
      <c r="Q7" s="292"/>
      <c r="S7" s="4"/>
    </row>
    <row r="8" spans="1:24" ht="26.1" customHeight="1" x14ac:dyDescent="0.25">
      <c r="B8" s="261" t="s">
        <v>19</v>
      </c>
      <c r="C8" s="262"/>
      <c r="D8" s="262"/>
      <c r="E8" s="283">
        <v>1121849906</v>
      </c>
      <c r="F8" s="284"/>
      <c r="G8" s="284"/>
      <c r="H8" s="285"/>
      <c r="I8" s="270" t="s">
        <v>20</v>
      </c>
      <c r="J8" s="270"/>
      <c r="K8" s="273" t="str">
        <f>IF($E$8="","",VLOOKUP($E$8,'BD Personal'!$A$6:$R$56,11,FALSE))</f>
        <v>Auxiliar de Inspeccion</v>
      </c>
      <c r="L8" s="264"/>
      <c r="M8" s="264"/>
      <c r="N8" s="264"/>
      <c r="O8" s="80" t="s">
        <v>21</v>
      </c>
      <c r="P8" s="286">
        <f>IF($E$8="","",VLOOKUP($E$8,'BD Personal'!$A$6:$R$56,10,FALSE))</f>
        <v>44061</v>
      </c>
      <c r="Q8" s="287"/>
      <c r="S8" s="4"/>
      <c r="T8" s="6"/>
      <c r="U8" s="278"/>
      <c r="V8" s="278"/>
      <c r="W8" s="278"/>
      <c r="X8" s="2"/>
    </row>
    <row r="9" spans="1:24" ht="26.1" customHeight="1" x14ac:dyDescent="0.2">
      <c r="B9" s="261" t="s">
        <v>22</v>
      </c>
      <c r="C9" s="262"/>
      <c r="D9" s="262"/>
      <c r="E9" s="273" t="str">
        <f>IF($E$8="","",VLOOKUP($E$8,'BD Personal'!$A$6:$R$56,13,FALSE))</f>
        <v>Legal</v>
      </c>
      <c r="F9" s="264"/>
      <c r="G9" s="264"/>
      <c r="H9" s="281"/>
      <c r="I9" s="270" t="s">
        <v>23</v>
      </c>
      <c r="J9" s="270"/>
      <c r="K9" s="273" t="str">
        <f>IF($E$8="","",VLOOKUP($E$8,'BD Personal'!$A$6:$R$56,14,FALSE))</f>
        <v>14 X 14 12 Horas</v>
      </c>
      <c r="L9" s="264"/>
      <c r="M9" s="264"/>
      <c r="N9" s="264"/>
      <c r="O9" s="81" t="s">
        <v>24</v>
      </c>
      <c r="P9" s="271"/>
      <c r="Q9" s="272"/>
      <c r="S9" s="4"/>
      <c r="T9" s="7"/>
      <c r="U9" s="7"/>
      <c r="V9" s="282"/>
      <c r="W9" s="282"/>
      <c r="X9" s="282"/>
    </row>
    <row r="10" spans="1:24" ht="26.1" customHeight="1" x14ac:dyDescent="0.25">
      <c r="B10" s="261" t="s">
        <v>25</v>
      </c>
      <c r="C10" s="262"/>
      <c r="D10" s="262"/>
      <c r="E10" s="267" t="str">
        <f>IF($E$8="","",VLOOKUP($E$8,'BD Personal'!$A$6:$R$56,15,FALSE))</f>
        <v>Caleb Brett</v>
      </c>
      <c r="F10" s="268"/>
      <c r="G10" s="268"/>
      <c r="H10" s="269"/>
      <c r="I10" s="270" t="s">
        <v>26</v>
      </c>
      <c r="J10" s="270"/>
      <c r="K10" s="273">
        <f>IF($E$8="","",VLOOKUP($E$8,'BD Personal'!$A$6:$R$56,17,FALSE))</f>
        <v>34</v>
      </c>
      <c r="L10" s="264"/>
      <c r="M10" s="264"/>
      <c r="N10" s="264"/>
      <c r="O10" s="80" t="s">
        <v>27</v>
      </c>
      <c r="P10" s="271">
        <f>IF($E$8="","",VLOOKUP($E$8,'BD Personal'!$A$6:$R$56,18,FALSE))</f>
        <v>1</v>
      </c>
      <c r="Q10" s="272"/>
      <c r="S10" s="4"/>
      <c r="T10" s="8"/>
      <c r="U10" s="263"/>
      <c r="V10" s="263"/>
      <c r="W10" s="263"/>
      <c r="X10" s="2"/>
    </row>
    <row r="11" spans="1:24" ht="26.1" customHeight="1" x14ac:dyDescent="0.2">
      <c r="B11" s="275" t="s">
        <v>28</v>
      </c>
      <c r="C11" s="276"/>
      <c r="D11" s="277"/>
      <c r="E11" s="264" t="str">
        <f>IF($E$8="","",VLOOKUP($E$8,'BD Personal'!$A$6:$R$56,16,FALSE))</f>
        <v>EBR</v>
      </c>
      <c r="F11" s="264"/>
      <c r="G11" s="264"/>
      <c r="H11" s="264"/>
      <c r="I11" s="265" t="s">
        <v>29</v>
      </c>
      <c r="J11" s="265"/>
      <c r="K11" s="274" t="str">
        <f>Cronograma!B6&amp;" "&amp;Cronograma!E6</f>
        <v>MARZO 2021</v>
      </c>
      <c r="L11" s="274"/>
      <c r="M11" s="274"/>
      <c r="N11" s="274"/>
      <c r="O11" s="82"/>
      <c r="P11" s="83"/>
      <c r="Q11" s="90"/>
      <c r="S11" s="4"/>
      <c r="T11" s="7"/>
      <c r="U11" s="2"/>
      <c r="V11" s="266"/>
      <c r="W11" s="266"/>
      <c r="X11" s="266"/>
    </row>
    <row r="12" spans="1:24" ht="27.75" customHeight="1" x14ac:dyDescent="0.25">
      <c r="A12" s="1"/>
      <c r="B12" s="293" t="s">
        <v>30</v>
      </c>
      <c r="C12" s="251"/>
      <c r="D12" s="251" t="s">
        <v>31</v>
      </c>
      <c r="E12" s="251"/>
      <c r="F12" s="254" t="s">
        <v>2</v>
      </c>
      <c r="G12" s="254" t="s">
        <v>168</v>
      </c>
      <c r="H12" s="254" t="s">
        <v>3</v>
      </c>
      <c r="I12" s="254" t="s">
        <v>4</v>
      </c>
      <c r="J12" s="254" t="s">
        <v>32</v>
      </c>
      <c r="K12" s="254" t="s">
        <v>33</v>
      </c>
      <c r="L12" s="254" t="s">
        <v>34</v>
      </c>
      <c r="M12" s="254" t="s">
        <v>35</v>
      </c>
      <c r="N12" s="254" t="s">
        <v>36</v>
      </c>
      <c r="O12" s="254" t="s">
        <v>5</v>
      </c>
      <c r="P12" s="254" t="s">
        <v>37</v>
      </c>
      <c r="Q12" s="294"/>
      <c r="R12" s="1"/>
      <c r="S12" s="1"/>
      <c r="T12" s="1"/>
      <c r="U12" s="1"/>
      <c r="V12" s="1"/>
    </row>
    <row r="13" spans="1:24" ht="13.5" customHeight="1" x14ac:dyDescent="0.25">
      <c r="A13" s="1"/>
      <c r="B13" s="239" t="s">
        <v>38</v>
      </c>
      <c r="C13" s="240" t="s">
        <v>39</v>
      </c>
      <c r="D13" s="241" t="s">
        <v>40</v>
      </c>
      <c r="E13" s="241" t="s">
        <v>41</v>
      </c>
      <c r="F13" s="254"/>
      <c r="G13" s="254"/>
      <c r="H13" s="254"/>
      <c r="I13" s="254"/>
      <c r="J13" s="254"/>
      <c r="K13" s="254"/>
      <c r="L13" s="254"/>
      <c r="M13" s="254"/>
      <c r="N13" s="254"/>
      <c r="O13" s="254"/>
      <c r="P13" s="254"/>
      <c r="Q13" s="294"/>
      <c r="R13" s="1"/>
      <c r="S13" s="1"/>
      <c r="T13" s="1"/>
      <c r="U13" s="1"/>
      <c r="V13" s="1"/>
    </row>
    <row r="14" spans="1:24" ht="15.95" customHeight="1" x14ac:dyDescent="0.25">
      <c r="A14" s="1"/>
      <c r="B14" s="92">
        <f>Cronograma!F8</f>
        <v>44256</v>
      </c>
      <c r="C14" s="86" t="str">
        <f t="shared" ref="C14:C44" si="0">TEXT(B14, "dddd")</f>
        <v>lunes</v>
      </c>
      <c r="D14" s="238">
        <v>0.25</v>
      </c>
      <c r="E14" s="238">
        <v>0.75</v>
      </c>
      <c r="F14" s="88">
        <v>1</v>
      </c>
      <c r="G14" s="88"/>
      <c r="H14" s="89">
        <v>11</v>
      </c>
      <c r="I14" s="89"/>
      <c r="J14" s="89"/>
      <c r="K14" s="89"/>
      <c r="L14" s="89"/>
      <c r="M14" s="89"/>
      <c r="N14" s="89"/>
      <c r="O14" s="89"/>
      <c r="P14" s="255" t="s">
        <v>386</v>
      </c>
      <c r="Q14" s="256"/>
      <c r="R14" s="1"/>
      <c r="S14" s="1"/>
      <c r="T14" s="1"/>
      <c r="U14" s="1"/>
      <c r="V14" s="1"/>
    </row>
    <row r="15" spans="1:24" ht="15.95" customHeight="1" x14ac:dyDescent="0.25">
      <c r="A15" s="1"/>
      <c r="B15" s="92">
        <f>B14+1</f>
        <v>44257</v>
      </c>
      <c r="C15" s="86" t="str">
        <f t="shared" si="0"/>
        <v>martes</v>
      </c>
      <c r="D15" s="87" t="s">
        <v>385</v>
      </c>
      <c r="E15" s="87"/>
      <c r="F15" s="88"/>
      <c r="G15" s="88"/>
      <c r="H15" s="89"/>
      <c r="I15" s="89"/>
      <c r="J15" s="89"/>
      <c r="K15" s="89"/>
      <c r="L15" s="89"/>
      <c r="M15" s="89"/>
      <c r="N15" s="89"/>
      <c r="O15" s="89"/>
      <c r="P15" s="255"/>
      <c r="Q15" s="256"/>
      <c r="R15" s="1"/>
      <c r="S15" s="1"/>
      <c r="T15" s="1"/>
      <c r="U15" s="1"/>
      <c r="V15" s="1"/>
    </row>
    <row r="16" spans="1:24" ht="15.95" customHeight="1" x14ac:dyDescent="0.25">
      <c r="A16" s="1"/>
      <c r="B16" s="92">
        <f t="shared" ref="B16:B44" si="1">B15+1</f>
        <v>44258</v>
      </c>
      <c r="C16" s="86" t="str">
        <f t="shared" si="0"/>
        <v>miércoles</v>
      </c>
      <c r="D16" s="87" t="s">
        <v>385</v>
      </c>
      <c r="E16" s="87"/>
      <c r="F16" s="88"/>
      <c r="G16" s="88"/>
      <c r="H16" s="89"/>
      <c r="I16" s="89"/>
      <c r="J16" s="89"/>
      <c r="K16" s="89"/>
      <c r="L16" s="89"/>
      <c r="M16" s="89"/>
      <c r="N16" s="89"/>
      <c r="O16" s="89"/>
      <c r="P16" s="255"/>
      <c r="Q16" s="256"/>
      <c r="R16" s="1"/>
      <c r="S16" s="1"/>
      <c r="T16" s="1"/>
      <c r="U16" s="1"/>
      <c r="V16" s="1"/>
    </row>
    <row r="17" spans="1:22" ht="15.95" customHeight="1" x14ac:dyDescent="0.25">
      <c r="A17" s="1"/>
      <c r="B17" s="92">
        <f t="shared" si="1"/>
        <v>44259</v>
      </c>
      <c r="C17" s="86" t="str">
        <f t="shared" si="0"/>
        <v>jueves</v>
      </c>
      <c r="D17" s="238" t="s">
        <v>385</v>
      </c>
      <c r="E17" s="238"/>
      <c r="F17" s="88"/>
      <c r="G17" s="88"/>
      <c r="H17" s="89"/>
      <c r="I17" s="89"/>
      <c r="J17" s="89"/>
      <c r="K17" s="89"/>
      <c r="L17" s="89"/>
      <c r="M17" s="89"/>
      <c r="N17" s="89"/>
      <c r="O17" s="89"/>
      <c r="P17" s="255"/>
      <c r="Q17" s="256"/>
      <c r="R17" s="1"/>
      <c r="S17" s="1"/>
      <c r="T17" s="1"/>
      <c r="U17" s="1"/>
      <c r="V17" s="1"/>
    </row>
    <row r="18" spans="1:22" ht="15.95" customHeight="1" x14ac:dyDescent="0.25">
      <c r="A18" s="1"/>
      <c r="B18" s="92">
        <f t="shared" si="1"/>
        <v>44260</v>
      </c>
      <c r="C18" s="86" t="str">
        <f t="shared" si="0"/>
        <v>viernes</v>
      </c>
      <c r="D18" s="87" t="s">
        <v>385</v>
      </c>
      <c r="E18" s="87"/>
      <c r="F18" s="88"/>
      <c r="G18" s="88"/>
      <c r="H18" s="89"/>
      <c r="I18" s="89"/>
      <c r="J18" s="89"/>
      <c r="K18" s="89"/>
      <c r="L18" s="89"/>
      <c r="M18" s="89"/>
      <c r="N18" s="89"/>
      <c r="O18" s="89"/>
      <c r="P18" s="255"/>
      <c r="Q18" s="256"/>
      <c r="R18" s="1"/>
      <c r="S18" s="1"/>
      <c r="T18" s="1"/>
      <c r="U18" s="1"/>
      <c r="V18" s="1"/>
    </row>
    <row r="19" spans="1:22" ht="15.95" customHeight="1" x14ac:dyDescent="0.25">
      <c r="A19" s="1"/>
      <c r="B19" s="92">
        <f t="shared" si="1"/>
        <v>44261</v>
      </c>
      <c r="C19" s="86" t="str">
        <f t="shared" si="0"/>
        <v>sábado</v>
      </c>
      <c r="D19" s="87" t="s">
        <v>385</v>
      </c>
      <c r="E19" s="87"/>
      <c r="F19" s="88"/>
      <c r="G19" s="88"/>
      <c r="H19" s="89"/>
      <c r="I19" s="89"/>
      <c r="J19" s="89"/>
      <c r="K19" s="89"/>
      <c r="L19" s="89"/>
      <c r="M19" s="89"/>
      <c r="N19" s="89"/>
      <c r="O19" s="89"/>
      <c r="P19" s="255"/>
      <c r="Q19" s="256"/>
      <c r="R19" s="1"/>
      <c r="S19" s="1"/>
      <c r="T19" s="1"/>
      <c r="U19" s="1"/>
      <c r="V19" s="1"/>
    </row>
    <row r="20" spans="1:22" ht="15.95" customHeight="1" x14ac:dyDescent="0.25">
      <c r="A20" s="1"/>
      <c r="B20" s="92">
        <f t="shared" si="1"/>
        <v>44262</v>
      </c>
      <c r="C20" s="86" t="str">
        <f t="shared" si="0"/>
        <v>domingo</v>
      </c>
      <c r="D20" s="87" t="s">
        <v>385</v>
      </c>
      <c r="E20" s="87"/>
      <c r="F20" s="88"/>
      <c r="G20" s="88"/>
      <c r="H20" s="89"/>
      <c r="I20" s="89"/>
      <c r="J20" s="89"/>
      <c r="K20" s="89"/>
      <c r="L20" s="89"/>
      <c r="M20" s="89"/>
      <c r="N20" s="89"/>
      <c r="O20" s="89"/>
      <c r="P20" s="255"/>
      <c r="Q20" s="256"/>
      <c r="R20" s="1"/>
      <c r="S20" s="1"/>
      <c r="T20" s="1"/>
      <c r="U20" s="1"/>
      <c r="V20" s="1"/>
    </row>
    <row r="21" spans="1:22" ht="15.95" customHeight="1" x14ac:dyDescent="0.25">
      <c r="A21" s="1"/>
      <c r="B21" s="92">
        <f t="shared" si="1"/>
        <v>44263</v>
      </c>
      <c r="C21" s="86" t="str">
        <f t="shared" si="0"/>
        <v>lunes</v>
      </c>
      <c r="D21" s="87" t="s">
        <v>385</v>
      </c>
      <c r="E21" s="87"/>
      <c r="F21" s="88"/>
      <c r="G21" s="88"/>
      <c r="H21" s="89"/>
      <c r="I21" s="89"/>
      <c r="J21" s="89"/>
      <c r="K21" s="89"/>
      <c r="L21" s="89"/>
      <c r="M21" s="89"/>
      <c r="N21" s="89"/>
      <c r="O21" s="89"/>
      <c r="P21" s="255"/>
      <c r="Q21" s="256"/>
      <c r="R21" s="1"/>
      <c r="S21" s="1"/>
      <c r="T21" s="1"/>
      <c r="U21" s="1"/>
      <c r="V21" s="1"/>
    </row>
    <row r="22" spans="1:22" ht="15.95" customHeight="1" x14ac:dyDescent="0.25">
      <c r="A22" s="1"/>
      <c r="B22" s="92">
        <f t="shared" si="1"/>
        <v>44264</v>
      </c>
      <c r="C22" s="86" t="str">
        <f t="shared" si="0"/>
        <v>martes</v>
      </c>
      <c r="D22" s="87" t="s">
        <v>385</v>
      </c>
      <c r="E22" s="87"/>
      <c r="F22" s="88"/>
      <c r="G22" s="88"/>
      <c r="H22" s="89"/>
      <c r="I22" s="89"/>
      <c r="J22" s="89"/>
      <c r="K22" s="89"/>
      <c r="L22" s="89"/>
      <c r="M22" s="89"/>
      <c r="N22" s="89"/>
      <c r="O22" s="89"/>
      <c r="P22" s="255"/>
      <c r="Q22" s="256"/>
      <c r="R22" s="1"/>
      <c r="S22" s="1"/>
      <c r="T22" s="1"/>
      <c r="U22" s="1"/>
      <c r="V22" s="1"/>
    </row>
    <row r="23" spans="1:22" ht="15.95" customHeight="1" x14ac:dyDescent="0.25">
      <c r="A23" s="1"/>
      <c r="B23" s="92">
        <f t="shared" si="1"/>
        <v>44265</v>
      </c>
      <c r="C23" s="86" t="str">
        <f t="shared" si="0"/>
        <v>miércoles</v>
      </c>
      <c r="D23" s="87" t="s">
        <v>385</v>
      </c>
      <c r="E23" s="87"/>
      <c r="F23" s="88"/>
      <c r="G23" s="88"/>
      <c r="H23" s="89"/>
      <c r="I23" s="89"/>
      <c r="J23" s="89"/>
      <c r="K23" s="89"/>
      <c r="L23" s="89"/>
      <c r="M23" s="89"/>
      <c r="N23" s="89"/>
      <c r="O23" s="89"/>
      <c r="P23" s="255"/>
      <c r="Q23" s="256"/>
      <c r="R23" s="1"/>
      <c r="S23" s="1"/>
      <c r="T23" s="1"/>
      <c r="U23" s="1"/>
      <c r="V23" s="1"/>
    </row>
    <row r="24" spans="1:22" ht="15.95" customHeight="1" x14ac:dyDescent="0.25">
      <c r="A24" s="1"/>
      <c r="B24" s="92">
        <f t="shared" si="1"/>
        <v>44266</v>
      </c>
      <c r="C24" s="86" t="str">
        <f t="shared" si="0"/>
        <v>jueves</v>
      </c>
      <c r="D24" s="87" t="s">
        <v>385</v>
      </c>
      <c r="E24" s="87"/>
      <c r="F24" s="88"/>
      <c r="G24" s="88"/>
      <c r="H24" s="89"/>
      <c r="I24" s="89"/>
      <c r="J24" s="89"/>
      <c r="K24" s="89"/>
      <c r="L24" s="89"/>
      <c r="M24" s="89"/>
      <c r="N24" s="89"/>
      <c r="O24" s="89"/>
      <c r="P24" s="255"/>
      <c r="Q24" s="256"/>
      <c r="R24" s="1"/>
      <c r="S24" s="1"/>
      <c r="T24" s="1"/>
      <c r="U24" s="1"/>
      <c r="V24" s="1"/>
    </row>
    <row r="25" spans="1:22" ht="15.95" customHeight="1" x14ac:dyDescent="0.25">
      <c r="A25" s="1"/>
      <c r="B25" s="92">
        <f t="shared" si="1"/>
        <v>44267</v>
      </c>
      <c r="C25" s="86" t="str">
        <f t="shared" si="0"/>
        <v>viernes</v>
      </c>
      <c r="D25" s="87" t="s">
        <v>385</v>
      </c>
      <c r="E25" s="87"/>
      <c r="F25" s="88"/>
      <c r="G25" s="88"/>
      <c r="H25" s="89"/>
      <c r="I25" s="89"/>
      <c r="J25" s="89"/>
      <c r="K25" s="89"/>
      <c r="L25" s="89"/>
      <c r="M25" s="89"/>
      <c r="N25" s="89"/>
      <c r="O25" s="89"/>
      <c r="P25" s="255"/>
      <c r="Q25" s="256"/>
      <c r="R25" s="1"/>
      <c r="S25" s="1"/>
      <c r="T25" s="1"/>
      <c r="U25" s="1"/>
      <c r="V25" s="1"/>
    </row>
    <row r="26" spans="1:22" ht="15.95" customHeight="1" x14ac:dyDescent="0.25">
      <c r="A26" s="1"/>
      <c r="B26" s="92">
        <f t="shared" si="1"/>
        <v>44268</v>
      </c>
      <c r="C26" s="86" t="str">
        <f t="shared" si="0"/>
        <v>sábado</v>
      </c>
      <c r="D26" s="87" t="s">
        <v>385</v>
      </c>
      <c r="E26" s="87"/>
      <c r="F26" s="88"/>
      <c r="G26" s="88"/>
      <c r="H26" s="89"/>
      <c r="I26" s="89"/>
      <c r="J26" s="89"/>
      <c r="K26" s="89"/>
      <c r="L26" s="89"/>
      <c r="M26" s="89"/>
      <c r="N26" s="89"/>
      <c r="O26" s="89"/>
      <c r="P26" s="255"/>
      <c r="Q26" s="256"/>
      <c r="R26" s="1"/>
      <c r="S26" s="1"/>
      <c r="T26" s="1"/>
      <c r="U26" s="1"/>
      <c r="V26" s="1"/>
    </row>
    <row r="27" spans="1:22" ht="15.95" customHeight="1" x14ac:dyDescent="0.25">
      <c r="A27" s="1"/>
      <c r="B27" s="92">
        <f t="shared" si="1"/>
        <v>44269</v>
      </c>
      <c r="C27" s="86" t="str">
        <f t="shared" si="0"/>
        <v>domingo</v>
      </c>
      <c r="D27" s="87" t="s">
        <v>385</v>
      </c>
      <c r="E27" s="87"/>
      <c r="F27" s="88"/>
      <c r="G27" s="88"/>
      <c r="H27" s="89"/>
      <c r="I27" s="89"/>
      <c r="J27" s="89"/>
      <c r="K27" s="89"/>
      <c r="L27" s="89"/>
      <c r="M27" s="89"/>
      <c r="N27" s="89"/>
      <c r="O27" s="89"/>
      <c r="P27" s="255"/>
      <c r="Q27" s="256"/>
      <c r="R27" s="1"/>
      <c r="S27" s="1"/>
      <c r="T27" s="1"/>
      <c r="U27" s="1"/>
      <c r="V27" s="1"/>
    </row>
    <row r="28" spans="1:22" ht="15.95" customHeight="1" x14ac:dyDescent="0.25">
      <c r="A28" s="1"/>
      <c r="B28" s="92">
        <f t="shared" si="1"/>
        <v>44270</v>
      </c>
      <c r="C28" s="86" t="str">
        <f t="shared" si="0"/>
        <v>lunes</v>
      </c>
      <c r="D28" s="87" t="s">
        <v>385</v>
      </c>
      <c r="E28" s="87"/>
      <c r="F28" s="88"/>
      <c r="G28" s="88"/>
      <c r="H28" s="89"/>
      <c r="I28" s="89"/>
      <c r="J28" s="89"/>
      <c r="K28" s="89"/>
      <c r="L28" s="89"/>
      <c r="M28" s="89"/>
      <c r="N28" s="89"/>
      <c r="O28" s="89"/>
      <c r="P28" s="255"/>
      <c r="Q28" s="256"/>
      <c r="R28" s="1"/>
      <c r="S28" s="1"/>
      <c r="T28" s="1"/>
      <c r="U28" s="1"/>
      <c r="V28" s="1"/>
    </row>
    <row r="29" spans="1:22" ht="15.95" customHeight="1" x14ac:dyDescent="0.25">
      <c r="A29" s="1"/>
      <c r="B29" s="92">
        <f t="shared" si="1"/>
        <v>44271</v>
      </c>
      <c r="C29" s="86" t="str">
        <f t="shared" si="0"/>
        <v>martes</v>
      </c>
      <c r="D29" s="87" t="s">
        <v>385</v>
      </c>
      <c r="E29" s="87"/>
      <c r="F29" s="88"/>
      <c r="G29" s="88"/>
      <c r="H29" s="89"/>
      <c r="I29" s="89"/>
      <c r="J29" s="89"/>
      <c r="K29" s="89"/>
      <c r="L29" s="89"/>
      <c r="M29" s="89"/>
      <c r="N29" s="89"/>
      <c r="O29" s="89"/>
      <c r="P29" s="255"/>
      <c r="Q29" s="256"/>
      <c r="R29" s="1"/>
      <c r="S29" s="1"/>
      <c r="T29" s="1"/>
      <c r="U29" s="1"/>
      <c r="V29" s="1"/>
    </row>
    <row r="30" spans="1:22" ht="15.95" customHeight="1" x14ac:dyDescent="0.25">
      <c r="A30" s="1"/>
      <c r="B30" s="92">
        <f t="shared" si="1"/>
        <v>44272</v>
      </c>
      <c r="C30" s="86" t="str">
        <f t="shared" si="0"/>
        <v>miércoles</v>
      </c>
      <c r="D30" s="87" t="s">
        <v>385</v>
      </c>
      <c r="E30" s="87"/>
      <c r="F30" s="88"/>
      <c r="G30" s="88"/>
      <c r="H30" s="89"/>
      <c r="I30" s="89"/>
      <c r="J30" s="89"/>
      <c r="K30" s="89"/>
      <c r="L30" s="89"/>
      <c r="M30" s="89"/>
      <c r="N30" s="89"/>
      <c r="O30" s="89"/>
      <c r="P30" s="255"/>
      <c r="Q30" s="256"/>
      <c r="R30" s="1"/>
      <c r="S30" s="1"/>
      <c r="T30" s="1"/>
      <c r="U30" s="1"/>
      <c r="V30" s="1"/>
    </row>
    <row r="31" spans="1:22" ht="15.95" customHeight="1" x14ac:dyDescent="0.25">
      <c r="A31" s="1"/>
      <c r="B31" s="92">
        <f t="shared" si="1"/>
        <v>44273</v>
      </c>
      <c r="C31" s="86" t="str">
        <f t="shared" si="0"/>
        <v>jueves</v>
      </c>
      <c r="D31" s="87" t="s">
        <v>385</v>
      </c>
      <c r="E31" s="87"/>
      <c r="F31" s="88"/>
      <c r="G31" s="88"/>
      <c r="H31" s="89"/>
      <c r="I31" s="89"/>
      <c r="J31" s="89"/>
      <c r="K31" s="89"/>
      <c r="L31" s="89"/>
      <c r="M31" s="89"/>
      <c r="N31" s="89"/>
      <c r="O31" s="89"/>
      <c r="P31" s="255"/>
      <c r="Q31" s="256"/>
      <c r="R31" s="1"/>
      <c r="S31" s="1"/>
      <c r="T31" s="1"/>
      <c r="U31" s="1"/>
      <c r="V31" s="1"/>
    </row>
    <row r="32" spans="1:22" ht="15.95" customHeight="1" x14ac:dyDescent="0.25">
      <c r="A32" s="1"/>
      <c r="B32" s="92">
        <f t="shared" si="1"/>
        <v>44274</v>
      </c>
      <c r="C32" s="86" t="str">
        <f t="shared" si="0"/>
        <v>viernes</v>
      </c>
      <c r="D32" s="87" t="s">
        <v>385</v>
      </c>
      <c r="E32" s="87"/>
      <c r="F32" s="88"/>
      <c r="G32" s="88"/>
      <c r="H32" s="89"/>
      <c r="I32" s="89"/>
      <c r="J32" s="89"/>
      <c r="K32" s="89"/>
      <c r="L32" s="89"/>
      <c r="M32" s="89"/>
      <c r="N32" s="89"/>
      <c r="O32" s="89"/>
      <c r="P32" s="255"/>
      <c r="Q32" s="256"/>
      <c r="R32" s="1"/>
      <c r="S32" s="1"/>
      <c r="T32" s="1"/>
      <c r="U32" s="1"/>
      <c r="V32" s="1"/>
    </row>
    <row r="33" spans="1:22" ht="15.95" customHeight="1" x14ac:dyDescent="0.25">
      <c r="A33" s="1"/>
      <c r="B33" s="92">
        <f t="shared" si="1"/>
        <v>44275</v>
      </c>
      <c r="C33" s="86" t="str">
        <f t="shared" si="0"/>
        <v>sábado</v>
      </c>
      <c r="D33" s="87" t="s">
        <v>385</v>
      </c>
      <c r="E33" s="87"/>
      <c r="F33" s="88"/>
      <c r="G33" s="88"/>
      <c r="H33" s="89"/>
      <c r="I33" s="89"/>
      <c r="J33" s="89"/>
      <c r="K33" s="89"/>
      <c r="L33" s="89"/>
      <c r="M33" s="89"/>
      <c r="N33" s="89"/>
      <c r="O33" s="89"/>
      <c r="P33" s="255"/>
      <c r="Q33" s="256"/>
      <c r="R33" s="1"/>
      <c r="S33" s="1"/>
      <c r="T33" s="1"/>
      <c r="U33" s="1"/>
      <c r="V33" s="1"/>
    </row>
    <row r="34" spans="1:22" ht="15.95" customHeight="1" x14ac:dyDescent="0.25">
      <c r="A34" s="1"/>
      <c r="B34" s="92">
        <f t="shared" si="1"/>
        <v>44276</v>
      </c>
      <c r="C34" s="86" t="str">
        <f t="shared" si="0"/>
        <v>domingo</v>
      </c>
      <c r="D34" s="87" t="s">
        <v>385</v>
      </c>
      <c r="E34" s="87"/>
      <c r="F34" s="88"/>
      <c r="G34" s="88"/>
      <c r="H34" s="89"/>
      <c r="I34" s="89"/>
      <c r="J34" s="89"/>
      <c r="K34" s="89"/>
      <c r="L34" s="89"/>
      <c r="M34" s="89"/>
      <c r="N34" s="89"/>
      <c r="O34" s="89"/>
      <c r="P34" s="255"/>
      <c r="Q34" s="256"/>
      <c r="R34" s="1"/>
      <c r="S34" s="1"/>
      <c r="T34" s="1"/>
      <c r="U34" s="1"/>
      <c r="V34" s="1"/>
    </row>
    <row r="35" spans="1:22" ht="15.95" customHeight="1" x14ac:dyDescent="0.25">
      <c r="A35" s="1"/>
      <c r="B35" s="92">
        <f t="shared" si="1"/>
        <v>44277</v>
      </c>
      <c r="C35" s="86" t="str">
        <f t="shared" si="0"/>
        <v>lunes</v>
      </c>
      <c r="D35" s="87" t="s">
        <v>385</v>
      </c>
      <c r="E35" s="87"/>
      <c r="F35" s="88"/>
      <c r="G35" s="88"/>
      <c r="H35" s="89"/>
      <c r="I35" s="89"/>
      <c r="J35" s="89"/>
      <c r="K35" s="89"/>
      <c r="L35" s="89"/>
      <c r="M35" s="89"/>
      <c r="N35" s="89"/>
      <c r="O35" s="89"/>
      <c r="P35" s="255"/>
      <c r="Q35" s="256"/>
      <c r="R35" s="1"/>
      <c r="S35" s="1"/>
      <c r="T35" s="1"/>
      <c r="U35" s="1"/>
      <c r="V35" s="1"/>
    </row>
    <row r="36" spans="1:22" ht="15.95" customHeight="1" x14ac:dyDescent="0.25">
      <c r="A36" s="1"/>
      <c r="B36" s="92">
        <f t="shared" si="1"/>
        <v>44278</v>
      </c>
      <c r="C36" s="86" t="str">
        <f t="shared" si="0"/>
        <v>martes</v>
      </c>
      <c r="D36" s="87" t="s">
        <v>385</v>
      </c>
      <c r="E36" s="87"/>
      <c r="F36" s="88"/>
      <c r="G36" s="88"/>
      <c r="H36" s="89"/>
      <c r="I36" s="89"/>
      <c r="J36" s="89"/>
      <c r="K36" s="89"/>
      <c r="L36" s="89"/>
      <c r="M36" s="89"/>
      <c r="N36" s="89"/>
      <c r="O36" s="89"/>
      <c r="P36" s="255"/>
      <c r="Q36" s="256"/>
      <c r="R36" s="1"/>
      <c r="S36" s="1"/>
      <c r="T36" s="1"/>
      <c r="U36" s="1"/>
      <c r="V36" s="1"/>
    </row>
    <row r="37" spans="1:22" ht="15.95" customHeight="1" x14ac:dyDescent="0.25">
      <c r="A37" s="1"/>
      <c r="B37" s="92">
        <f t="shared" si="1"/>
        <v>44279</v>
      </c>
      <c r="C37" s="86" t="str">
        <f t="shared" si="0"/>
        <v>miércoles</v>
      </c>
      <c r="D37" s="238">
        <v>0.25</v>
      </c>
      <c r="E37" s="238">
        <v>0.75</v>
      </c>
      <c r="F37" s="88">
        <v>1</v>
      </c>
      <c r="G37" s="88"/>
      <c r="H37" s="89"/>
      <c r="I37" s="89"/>
      <c r="J37" s="89"/>
      <c r="K37" s="89"/>
      <c r="L37" s="89"/>
      <c r="M37" s="89"/>
      <c r="N37" s="89"/>
      <c r="O37" s="89"/>
      <c r="P37" s="255"/>
      <c r="Q37" s="256"/>
      <c r="R37" s="1"/>
      <c r="S37" s="1"/>
      <c r="T37" s="1"/>
      <c r="U37" s="1"/>
      <c r="V37" s="1"/>
    </row>
    <row r="38" spans="1:22" ht="15.95" customHeight="1" x14ac:dyDescent="0.25">
      <c r="A38" s="1"/>
      <c r="B38" s="92">
        <f t="shared" si="1"/>
        <v>44280</v>
      </c>
      <c r="C38" s="86" t="str">
        <f t="shared" si="0"/>
        <v>jueves</v>
      </c>
      <c r="D38" s="238">
        <v>0.25</v>
      </c>
      <c r="E38" s="238">
        <v>0.75</v>
      </c>
      <c r="F38" s="88">
        <v>1</v>
      </c>
      <c r="G38" s="88"/>
      <c r="H38" s="89"/>
      <c r="I38" s="89"/>
      <c r="J38" s="89"/>
      <c r="K38" s="89"/>
      <c r="L38" s="89"/>
      <c r="M38" s="89"/>
      <c r="N38" s="89"/>
      <c r="O38" s="89"/>
      <c r="P38" s="255"/>
      <c r="Q38" s="256"/>
      <c r="R38" s="1"/>
      <c r="S38" s="1"/>
      <c r="T38" s="1"/>
      <c r="U38" s="1"/>
      <c r="V38" s="1"/>
    </row>
    <row r="39" spans="1:22" ht="15.95" customHeight="1" x14ac:dyDescent="0.25">
      <c r="A39" s="1"/>
      <c r="B39" s="92">
        <f t="shared" si="1"/>
        <v>44281</v>
      </c>
      <c r="C39" s="86" t="str">
        <f t="shared" si="0"/>
        <v>viernes</v>
      </c>
      <c r="D39" s="238">
        <v>0.25</v>
      </c>
      <c r="E39" s="238">
        <v>0.75</v>
      </c>
      <c r="F39" s="88">
        <v>1</v>
      </c>
      <c r="G39" s="88"/>
      <c r="H39" s="89"/>
      <c r="I39" s="89"/>
      <c r="J39" s="89"/>
      <c r="K39" s="89"/>
      <c r="L39" s="89"/>
      <c r="M39" s="89"/>
      <c r="N39" s="89"/>
      <c r="O39" s="89"/>
      <c r="P39" s="255"/>
      <c r="Q39" s="256"/>
      <c r="R39" s="1"/>
      <c r="S39" s="1"/>
      <c r="T39" s="1"/>
      <c r="U39" s="1"/>
      <c r="V39" s="1"/>
    </row>
    <row r="40" spans="1:22" ht="15.95" customHeight="1" x14ac:dyDescent="0.25">
      <c r="A40" s="1"/>
      <c r="B40" s="92">
        <f t="shared" si="1"/>
        <v>44282</v>
      </c>
      <c r="C40" s="86" t="str">
        <f t="shared" si="0"/>
        <v>sábado</v>
      </c>
      <c r="D40" s="238">
        <v>0.25</v>
      </c>
      <c r="E40" s="238">
        <v>0.75</v>
      </c>
      <c r="F40" s="88">
        <v>1</v>
      </c>
      <c r="G40" s="88"/>
      <c r="H40" s="89"/>
      <c r="I40" s="89"/>
      <c r="J40" s="89"/>
      <c r="K40" s="89"/>
      <c r="L40" s="89"/>
      <c r="M40" s="89"/>
      <c r="N40" s="89"/>
      <c r="O40" s="89"/>
      <c r="P40" s="255"/>
      <c r="Q40" s="256"/>
      <c r="R40" s="1"/>
      <c r="S40" s="1"/>
      <c r="T40" s="1"/>
      <c r="U40" s="1"/>
      <c r="V40" s="1"/>
    </row>
    <row r="41" spans="1:22" ht="15.95" customHeight="1" x14ac:dyDescent="0.25">
      <c r="A41" s="1"/>
      <c r="B41" s="92">
        <f t="shared" si="1"/>
        <v>44283</v>
      </c>
      <c r="C41" s="86" t="str">
        <f t="shared" si="0"/>
        <v>domingo</v>
      </c>
      <c r="D41" s="238">
        <v>0.25</v>
      </c>
      <c r="E41" s="238">
        <v>0.75</v>
      </c>
      <c r="F41" s="88">
        <v>1</v>
      </c>
      <c r="G41" s="88"/>
      <c r="H41" s="89"/>
      <c r="I41" s="89"/>
      <c r="J41" s="89"/>
      <c r="K41" s="89"/>
      <c r="L41" s="89"/>
      <c r="M41" s="89">
        <v>11</v>
      </c>
      <c r="N41" s="89"/>
      <c r="O41" s="89"/>
      <c r="P41" s="255"/>
      <c r="Q41" s="256"/>
      <c r="R41" s="1"/>
      <c r="S41" s="1"/>
      <c r="T41" s="1"/>
      <c r="U41" s="1"/>
      <c r="V41" s="1"/>
    </row>
    <row r="42" spans="1:22" ht="15.95" customHeight="1" x14ac:dyDescent="0.25">
      <c r="A42" s="1"/>
      <c r="B42" s="92">
        <f t="shared" si="1"/>
        <v>44284</v>
      </c>
      <c r="C42" s="86" t="str">
        <f t="shared" si="0"/>
        <v>lunes</v>
      </c>
      <c r="D42" s="238">
        <v>0.25</v>
      </c>
      <c r="E42" s="238">
        <v>0.75</v>
      </c>
      <c r="F42" s="88">
        <v>1</v>
      </c>
      <c r="G42" s="88"/>
      <c r="H42" s="89"/>
      <c r="I42" s="89"/>
      <c r="J42" s="89"/>
      <c r="K42" s="89"/>
      <c r="L42" s="89"/>
      <c r="M42" s="89"/>
      <c r="N42" s="89"/>
      <c r="O42" s="89"/>
      <c r="P42" s="255"/>
      <c r="Q42" s="256"/>
      <c r="R42" s="1"/>
      <c r="S42" s="1"/>
      <c r="T42" s="1"/>
      <c r="U42" s="1"/>
      <c r="V42" s="1"/>
    </row>
    <row r="43" spans="1:22" ht="15.95" customHeight="1" x14ac:dyDescent="0.25">
      <c r="A43" s="1"/>
      <c r="B43" s="92">
        <f t="shared" si="1"/>
        <v>44285</v>
      </c>
      <c r="C43" s="86" t="str">
        <f t="shared" si="0"/>
        <v>martes</v>
      </c>
      <c r="D43" s="238">
        <v>0.25</v>
      </c>
      <c r="E43" s="238">
        <v>0.75</v>
      </c>
      <c r="F43" s="88">
        <v>1</v>
      </c>
      <c r="G43" s="88"/>
      <c r="H43" s="89"/>
      <c r="I43" s="89"/>
      <c r="J43" s="89"/>
      <c r="K43" s="89"/>
      <c r="L43" s="89"/>
      <c r="M43" s="89"/>
      <c r="N43" s="89"/>
      <c r="O43" s="89"/>
      <c r="P43" s="255"/>
      <c r="Q43" s="256"/>
      <c r="R43" s="1"/>
      <c r="S43" s="1"/>
      <c r="T43" s="1"/>
      <c r="U43" s="1"/>
      <c r="V43" s="1"/>
    </row>
    <row r="44" spans="1:22" ht="15.95" customHeight="1" x14ac:dyDescent="0.25">
      <c r="A44" s="1"/>
      <c r="B44" s="93">
        <f t="shared" si="1"/>
        <v>44286</v>
      </c>
      <c r="C44" s="94" t="str">
        <f t="shared" si="0"/>
        <v>miércoles</v>
      </c>
      <c r="D44" s="242">
        <v>0.25</v>
      </c>
      <c r="E44" s="242">
        <v>0.75</v>
      </c>
      <c r="F44" s="96">
        <v>1</v>
      </c>
      <c r="G44" s="96"/>
      <c r="H44" s="97"/>
      <c r="I44" s="97"/>
      <c r="J44" s="97"/>
      <c r="K44" s="97"/>
      <c r="L44" s="97"/>
      <c r="M44" s="97"/>
      <c r="N44" s="97"/>
      <c r="O44" s="97"/>
      <c r="P44" s="257"/>
      <c r="Q44" s="258"/>
      <c r="R44" s="1"/>
      <c r="S44" s="1"/>
      <c r="T44" s="1"/>
      <c r="U44" s="1"/>
      <c r="V44" s="1"/>
    </row>
    <row r="45" spans="1:22" s="9" customFormat="1" ht="27.75" customHeight="1" x14ac:dyDescent="0.25">
      <c r="B45" s="259" t="s">
        <v>42</v>
      </c>
      <c r="C45" s="259"/>
      <c r="D45" s="259"/>
      <c r="E45" s="259"/>
      <c r="F45" s="259"/>
      <c r="G45" s="259"/>
      <c r="H45" s="98">
        <f>SUM(H14:H44)</f>
        <v>11</v>
      </c>
      <c r="I45" s="98">
        <f t="shared" ref="I45:O45" si="2">SUM(I14:I44)</f>
        <v>0</v>
      </c>
      <c r="J45" s="98">
        <f t="shared" si="2"/>
        <v>0</v>
      </c>
      <c r="K45" s="98">
        <f t="shared" si="2"/>
        <v>0</v>
      </c>
      <c r="L45" s="98">
        <f>SUM(L14:L44)</f>
        <v>0</v>
      </c>
      <c r="M45" s="98">
        <f t="shared" si="2"/>
        <v>11</v>
      </c>
      <c r="N45" s="98">
        <f t="shared" si="2"/>
        <v>0</v>
      </c>
      <c r="O45" s="98">
        <f t="shared" si="2"/>
        <v>0</v>
      </c>
      <c r="P45" s="99"/>
      <c r="Q45" s="99"/>
    </row>
    <row r="46" spans="1:22" ht="6.75" customHeight="1" x14ac:dyDescent="0.25"/>
    <row r="47" spans="1:22" ht="29.25" customHeight="1" x14ac:dyDescent="0.25">
      <c r="B47" s="260" t="s">
        <v>43</v>
      </c>
      <c r="C47" s="260"/>
      <c r="D47" s="260"/>
      <c r="E47" s="260"/>
      <c r="F47" s="260"/>
      <c r="G47" s="260"/>
      <c r="H47" s="260"/>
      <c r="I47" s="260"/>
      <c r="J47" s="260"/>
      <c r="K47" s="260"/>
      <c r="L47" s="260"/>
      <c r="M47" s="260"/>
      <c r="N47" s="260"/>
      <c r="O47" s="260"/>
      <c r="P47" s="260"/>
      <c r="Q47" s="260"/>
    </row>
    <row r="48" spans="1:22" ht="25.5" customHeight="1" x14ac:dyDescent="0.25">
      <c r="A48" s="1"/>
      <c r="B48" s="251" t="s">
        <v>30</v>
      </c>
      <c r="C48" s="251"/>
      <c r="D48" s="251" t="s">
        <v>31</v>
      </c>
      <c r="E48" s="251"/>
      <c r="F48" s="254" t="s">
        <v>2</v>
      </c>
      <c r="G48" s="254" t="s">
        <v>168</v>
      </c>
      <c r="H48" s="254" t="s">
        <v>3</v>
      </c>
      <c r="I48" s="254" t="s">
        <v>4</v>
      </c>
      <c r="J48" s="254" t="s">
        <v>32</v>
      </c>
      <c r="K48" s="254" t="s">
        <v>33</v>
      </c>
      <c r="L48" s="254" t="s">
        <v>34</v>
      </c>
      <c r="M48" s="254" t="s">
        <v>35</v>
      </c>
      <c r="N48" s="254" t="s">
        <v>36</v>
      </c>
      <c r="O48" s="254" t="s">
        <v>5</v>
      </c>
      <c r="P48" s="254" t="s">
        <v>37</v>
      </c>
      <c r="Q48" s="254"/>
      <c r="R48" s="1"/>
      <c r="S48" s="1"/>
      <c r="T48" s="1"/>
      <c r="U48" s="1"/>
      <c r="V48" s="1"/>
    </row>
    <row r="49" spans="1:22" ht="25.5" customHeight="1" x14ac:dyDescent="0.25">
      <c r="A49" s="1"/>
      <c r="B49" s="240" t="s">
        <v>38</v>
      </c>
      <c r="C49" s="240" t="s">
        <v>39</v>
      </c>
      <c r="D49" s="241" t="s">
        <v>40</v>
      </c>
      <c r="E49" s="241" t="s">
        <v>41</v>
      </c>
      <c r="F49" s="254"/>
      <c r="G49" s="254"/>
      <c r="H49" s="254"/>
      <c r="I49" s="254"/>
      <c r="J49" s="254"/>
      <c r="K49" s="254"/>
      <c r="L49" s="254"/>
      <c r="M49" s="254"/>
      <c r="N49" s="254"/>
      <c r="O49" s="254"/>
      <c r="P49" s="254"/>
      <c r="Q49" s="254"/>
      <c r="R49" s="1"/>
      <c r="S49" s="1"/>
      <c r="T49" s="1"/>
      <c r="U49" s="1"/>
      <c r="V49" s="1"/>
    </row>
    <row r="50" spans="1:22" ht="15" customHeight="1" x14ac:dyDescent="0.25">
      <c r="A50" s="1"/>
      <c r="B50" s="100"/>
      <c r="C50" s="101"/>
      <c r="D50" s="102"/>
      <c r="E50" s="102"/>
      <c r="F50" s="103"/>
      <c r="G50" s="103"/>
      <c r="H50" s="104"/>
      <c r="I50" s="104"/>
      <c r="J50" s="104"/>
      <c r="K50" s="104"/>
      <c r="L50" s="104"/>
      <c r="M50" s="104"/>
      <c r="N50" s="104"/>
      <c r="O50" s="104"/>
      <c r="P50" s="253"/>
      <c r="Q50" s="253"/>
      <c r="R50" s="1"/>
      <c r="S50" s="1"/>
      <c r="T50" s="1"/>
      <c r="U50" s="1"/>
      <c r="V50" s="1"/>
    </row>
    <row r="51" spans="1:22" ht="15" customHeight="1" x14ac:dyDescent="0.25">
      <c r="A51" s="1"/>
      <c r="B51" s="100"/>
      <c r="C51" s="101"/>
      <c r="D51" s="102"/>
      <c r="E51" s="102"/>
      <c r="F51" s="103"/>
      <c r="G51" s="103"/>
      <c r="H51" s="104"/>
      <c r="I51" s="104"/>
      <c r="J51" s="104"/>
      <c r="K51" s="104"/>
      <c r="L51" s="104"/>
      <c r="M51" s="104"/>
      <c r="N51" s="104"/>
      <c r="O51" s="104"/>
      <c r="P51" s="253"/>
      <c r="Q51" s="253"/>
      <c r="R51" s="1"/>
      <c r="S51" s="1"/>
      <c r="T51" s="1"/>
      <c r="U51" s="1"/>
      <c r="V51" s="1"/>
    </row>
    <row r="52" spans="1:22" ht="15" customHeight="1" x14ac:dyDescent="0.25">
      <c r="A52" s="1"/>
      <c r="B52" s="100"/>
      <c r="C52" s="101"/>
      <c r="D52" s="102"/>
      <c r="E52" s="102"/>
      <c r="F52" s="103"/>
      <c r="G52" s="103"/>
      <c r="H52" s="104"/>
      <c r="I52" s="104"/>
      <c r="J52" s="104"/>
      <c r="K52" s="104"/>
      <c r="L52" s="104"/>
      <c r="M52" s="104"/>
      <c r="N52" s="104"/>
      <c r="O52" s="104"/>
      <c r="P52" s="253"/>
      <c r="Q52" s="253"/>
      <c r="R52" s="1"/>
      <c r="S52" s="1"/>
      <c r="T52" s="1"/>
      <c r="U52" s="1"/>
      <c r="V52" s="1"/>
    </row>
    <row r="53" spans="1:22" ht="15" customHeight="1" x14ac:dyDescent="0.25">
      <c r="A53" s="1"/>
      <c r="B53" s="100"/>
      <c r="C53" s="101"/>
      <c r="D53" s="102"/>
      <c r="E53" s="102"/>
      <c r="F53" s="103"/>
      <c r="G53" s="103"/>
      <c r="H53" s="104"/>
      <c r="I53" s="104"/>
      <c r="J53" s="104"/>
      <c r="K53" s="104"/>
      <c r="L53" s="104"/>
      <c r="M53" s="104"/>
      <c r="N53" s="104"/>
      <c r="O53" s="104"/>
      <c r="P53" s="253"/>
      <c r="Q53" s="253"/>
      <c r="R53" s="1"/>
      <c r="S53" s="1"/>
      <c r="T53" s="1"/>
      <c r="U53" s="1"/>
      <c r="V53" s="1"/>
    </row>
    <row r="54" spans="1:22" ht="15" customHeight="1" x14ac:dyDescent="0.25">
      <c r="A54" s="1"/>
      <c r="B54" s="100"/>
      <c r="C54" s="101"/>
      <c r="D54" s="102"/>
      <c r="E54" s="102"/>
      <c r="F54" s="103"/>
      <c r="G54" s="103"/>
      <c r="H54" s="104"/>
      <c r="I54" s="104"/>
      <c r="J54" s="104"/>
      <c r="K54" s="104"/>
      <c r="L54" s="104"/>
      <c r="M54" s="104"/>
      <c r="N54" s="104"/>
      <c r="O54" s="104"/>
      <c r="P54" s="253"/>
      <c r="Q54" s="253"/>
      <c r="R54" s="1"/>
      <c r="S54" s="1"/>
      <c r="T54" s="1"/>
      <c r="U54" s="1"/>
      <c r="V54" s="1"/>
    </row>
    <row r="55" spans="1:22" ht="15" customHeight="1" x14ac:dyDescent="0.25"/>
    <row r="56" spans="1:22" s="9" customFormat="1" ht="27.75" customHeight="1" x14ac:dyDescent="0.25">
      <c r="B56" s="248" t="s">
        <v>12</v>
      </c>
      <c r="C56" s="248"/>
      <c r="D56" s="248"/>
      <c r="E56" s="248"/>
      <c r="F56" s="248"/>
      <c r="G56" s="248"/>
      <c r="H56" s="105">
        <f>+H45+H50+H51+H52+H53+H54</f>
        <v>11</v>
      </c>
      <c r="I56" s="105">
        <f t="shared" ref="I56:O56" si="3">+I45+I50+I51+I52+I53+I54</f>
        <v>0</v>
      </c>
      <c r="J56" s="105">
        <f t="shared" si="3"/>
        <v>0</v>
      </c>
      <c r="K56" s="105">
        <f t="shared" si="3"/>
        <v>0</v>
      </c>
      <c r="L56" s="105">
        <f t="shared" si="3"/>
        <v>0</v>
      </c>
      <c r="M56" s="105">
        <f t="shared" si="3"/>
        <v>11</v>
      </c>
      <c r="N56" s="105">
        <f t="shared" si="3"/>
        <v>0</v>
      </c>
      <c r="O56" s="105">
        <f t="shared" si="3"/>
        <v>0</v>
      </c>
    </row>
    <row r="57" spans="1:22" ht="15" customHeight="1" x14ac:dyDescent="0.25"/>
    <row r="58" spans="1:22" ht="20.25" customHeight="1" x14ac:dyDescent="0.25">
      <c r="B58" s="249" t="s">
        <v>44</v>
      </c>
      <c r="C58" s="249"/>
      <c r="D58" s="249"/>
      <c r="E58" s="249"/>
      <c r="F58" s="249"/>
      <c r="H58" s="250" t="s">
        <v>45</v>
      </c>
      <c r="I58" s="250"/>
      <c r="J58" s="250"/>
      <c r="K58" s="250"/>
      <c r="L58" s="250"/>
      <c r="M58" s="250"/>
      <c r="N58" s="250"/>
      <c r="O58" s="250"/>
      <c r="P58" s="250"/>
      <c r="Q58" s="250"/>
      <c r="R58" s="5"/>
      <c r="S58" s="5"/>
      <c r="U58" s="1"/>
      <c r="V58" s="1"/>
    </row>
    <row r="59" spans="1:22" s="10" customFormat="1" ht="22.5" customHeight="1" x14ac:dyDescent="0.25">
      <c r="B59" s="251" t="s">
        <v>46</v>
      </c>
      <c r="C59" s="251"/>
      <c r="D59" s="240" t="s">
        <v>47</v>
      </c>
      <c r="E59" s="240" t="s">
        <v>48</v>
      </c>
      <c r="F59" s="240" t="s">
        <v>49</v>
      </c>
      <c r="H59" s="250"/>
      <c r="I59" s="250"/>
      <c r="J59" s="250"/>
      <c r="K59" s="250"/>
      <c r="L59" s="250"/>
      <c r="M59" s="250"/>
      <c r="N59" s="250"/>
      <c r="O59" s="250"/>
      <c r="P59" s="250"/>
      <c r="Q59" s="250"/>
    </row>
    <row r="60" spans="1:22" ht="17.25" customHeight="1" x14ac:dyDescent="0.25">
      <c r="A60" s="1"/>
      <c r="B60" s="244" t="str">
        <f>+H12</f>
        <v xml:space="preserve"> EXT. DIURNA 1.25</v>
      </c>
      <c r="C60" s="244"/>
      <c r="D60" s="106">
        <v>1.25</v>
      </c>
      <c r="E60" s="107">
        <f>+$H$56</f>
        <v>11</v>
      </c>
      <c r="F60" s="108">
        <f>IF(E60=0,"",D60*E60*(VLOOKUP($E$8,'BD Personal'!$A$6:$R$56,12,FALSE)/240))</f>
        <v>134047.66145833334</v>
      </c>
      <c r="G60" s="1"/>
      <c r="H60" s="252" t="s">
        <v>402</v>
      </c>
      <c r="I60" s="252"/>
      <c r="J60" s="252"/>
      <c r="K60" s="252"/>
      <c r="L60" s="252"/>
      <c r="M60" s="252"/>
      <c r="N60" s="252"/>
      <c r="O60" s="252"/>
      <c r="P60" s="252"/>
      <c r="Q60" s="252"/>
      <c r="R60" s="1"/>
      <c r="S60" s="1"/>
      <c r="T60" s="1"/>
      <c r="U60" s="1"/>
      <c r="V60" s="1"/>
    </row>
    <row r="61" spans="1:22" ht="17.25" customHeight="1" x14ac:dyDescent="0.25">
      <c r="A61" s="1"/>
      <c r="B61" s="244" t="str">
        <f>+I12</f>
        <v>EXT. NOC. ORD. 1.75</v>
      </c>
      <c r="C61" s="244"/>
      <c r="D61" s="106">
        <v>1.75</v>
      </c>
      <c r="E61" s="109">
        <f>+$I$56</f>
        <v>0</v>
      </c>
      <c r="F61" s="108" t="str">
        <f>IF(E61=0,"",D61*E61*(VLOOKUP($E$8,'BD Personal'!$A$6:$R$56,12,FALSE)/240))</f>
        <v/>
      </c>
      <c r="G61" s="1"/>
      <c r="H61" s="252"/>
      <c r="I61" s="252"/>
      <c r="J61" s="252"/>
      <c r="K61" s="252"/>
      <c r="L61" s="252"/>
      <c r="M61" s="252"/>
      <c r="N61" s="252"/>
      <c r="O61" s="252"/>
      <c r="P61" s="252"/>
      <c r="Q61" s="252"/>
      <c r="R61" s="1"/>
      <c r="S61" s="1"/>
      <c r="T61" s="1"/>
      <c r="U61" s="1"/>
      <c r="V61" s="1"/>
    </row>
    <row r="62" spans="1:22" ht="17.25" customHeight="1" x14ac:dyDescent="0.25">
      <c r="A62" s="1"/>
      <c r="B62" s="244" t="str">
        <f>+J12</f>
        <v>EXTRA DOM./FES. DIU.2.00</v>
      </c>
      <c r="C62" s="244"/>
      <c r="D62" s="106">
        <v>2</v>
      </c>
      <c r="E62" s="109">
        <f>+$J$56</f>
        <v>0</v>
      </c>
      <c r="F62" s="108" t="str">
        <f>IF(E62=0,"",D62*E62*(VLOOKUP($E$8,'BD Personal'!$A$6:$R$56,12,FALSE)/240))</f>
        <v/>
      </c>
      <c r="G62" s="1"/>
      <c r="H62" s="252"/>
      <c r="I62" s="252"/>
      <c r="J62" s="252"/>
      <c r="K62" s="252"/>
      <c r="L62" s="252"/>
      <c r="M62" s="252"/>
      <c r="N62" s="252"/>
      <c r="O62" s="252"/>
      <c r="P62" s="252"/>
      <c r="Q62" s="252"/>
      <c r="R62" s="1"/>
      <c r="S62" s="1"/>
      <c r="T62" s="1"/>
      <c r="U62" s="1"/>
      <c r="V62" s="1"/>
    </row>
    <row r="63" spans="1:22" ht="17.25" customHeight="1" x14ac:dyDescent="0.25">
      <c r="A63" s="1"/>
      <c r="B63" s="244" t="str">
        <f>+K12</f>
        <v>EXTRA DOM./FES.  NOC. 2.50</v>
      </c>
      <c r="C63" s="244"/>
      <c r="D63" s="106">
        <v>2.5</v>
      </c>
      <c r="E63" s="109">
        <f>+$K$56</f>
        <v>0</v>
      </c>
      <c r="F63" s="108" t="str">
        <f>IF(E63=0,"",D63*E63*(VLOOKUP($E$8,'BD Personal'!$A$6:$R$56,12,FALSE)/240))</f>
        <v/>
      </c>
      <c r="G63" s="1"/>
      <c r="H63" s="252"/>
      <c r="I63" s="252"/>
      <c r="J63" s="252"/>
      <c r="K63" s="252"/>
      <c r="L63" s="252"/>
      <c r="M63" s="252"/>
      <c r="N63" s="252"/>
      <c r="O63" s="252"/>
      <c r="P63" s="252"/>
      <c r="Q63" s="252"/>
      <c r="R63" s="1"/>
      <c r="S63" s="1"/>
      <c r="T63" s="1"/>
      <c r="U63" s="1"/>
      <c r="V63" s="1"/>
    </row>
    <row r="64" spans="1:22" ht="17.25" customHeight="1" x14ac:dyDescent="0.25">
      <c r="A64" s="1"/>
      <c r="B64" s="244" t="str">
        <f>+L12</f>
        <v>REC. NOCT ORD.              0.35</v>
      </c>
      <c r="C64" s="244"/>
      <c r="D64" s="106">
        <v>0.35</v>
      </c>
      <c r="E64" s="109">
        <f>+$L$56</f>
        <v>0</v>
      </c>
      <c r="F64" s="108" t="str">
        <f>IF(E64=0,"",D64*E64*(VLOOKUP($E$8,'BD Personal'!$A$6:$R$56,12,FALSE)/240))</f>
        <v/>
      </c>
      <c r="G64" s="1"/>
      <c r="H64" s="252"/>
      <c r="I64" s="252"/>
      <c r="J64" s="252"/>
      <c r="K64" s="252"/>
      <c r="L64" s="252"/>
      <c r="M64" s="252"/>
      <c r="N64" s="252"/>
      <c r="O64" s="252"/>
      <c r="P64" s="252"/>
      <c r="Q64" s="252"/>
      <c r="R64" s="1"/>
      <c r="S64" s="1"/>
      <c r="T64" s="1"/>
      <c r="U64" s="1"/>
      <c r="V64" s="1"/>
    </row>
    <row r="65" spans="1:22" ht="17.25" customHeight="1" x14ac:dyDescent="0.25">
      <c r="A65" s="1"/>
      <c r="B65" s="244" t="str">
        <f>+M12</f>
        <v xml:space="preserve">REC, DOM / FESTIVA DIU 1.75 </v>
      </c>
      <c r="C65" s="244"/>
      <c r="D65" s="106">
        <v>1.75</v>
      </c>
      <c r="E65" s="109">
        <f>+$M$56</f>
        <v>11</v>
      </c>
      <c r="F65" s="108">
        <f>IF(E65=0,"",D65*E65*(VLOOKUP($E$8,'BD Personal'!$A$6:$R$56,12,FALSE)/240))</f>
        <v>187666.72604166667</v>
      </c>
      <c r="G65" s="1"/>
      <c r="H65" s="252"/>
      <c r="I65" s="252"/>
      <c r="J65" s="252"/>
      <c r="K65" s="252"/>
      <c r="L65" s="252"/>
      <c r="M65" s="252"/>
      <c r="N65" s="252"/>
      <c r="O65" s="252"/>
      <c r="P65" s="252"/>
      <c r="Q65" s="252"/>
      <c r="R65" s="1"/>
      <c r="S65" s="1"/>
      <c r="T65" s="1"/>
      <c r="U65" s="1"/>
      <c r="V65" s="1"/>
    </row>
    <row r="66" spans="1:22" ht="17.25" customHeight="1" x14ac:dyDescent="0.25">
      <c r="A66" s="1"/>
      <c r="B66" s="244" t="str">
        <f>+N12</f>
        <v>REC. DOM. / FES. NOC.  2.10</v>
      </c>
      <c r="C66" s="244"/>
      <c r="D66" s="106">
        <v>2.1</v>
      </c>
      <c r="E66" s="109">
        <f>+$N$56</f>
        <v>0</v>
      </c>
      <c r="F66" s="108" t="str">
        <f>IF(E66=0,"",D66*E66*(VLOOKUP($E$8,'BD Personal'!$A$6:$R$56,12,FALSE)/240))</f>
        <v/>
      </c>
      <c r="G66" s="1"/>
      <c r="H66" s="252"/>
      <c r="I66" s="252"/>
      <c r="J66" s="252"/>
      <c r="K66" s="252"/>
      <c r="L66" s="252"/>
      <c r="M66" s="252"/>
      <c r="N66" s="252"/>
      <c r="O66" s="252"/>
      <c r="P66" s="252"/>
      <c r="Q66" s="252"/>
      <c r="R66" s="1"/>
      <c r="S66" s="1"/>
      <c r="T66" s="1"/>
      <c r="U66" s="1"/>
      <c r="V66" s="1"/>
    </row>
    <row r="67" spans="1:22" ht="17.25" customHeight="1" x14ac:dyDescent="0.25">
      <c r="A67" s="1"/>
      <c r="B67" s="244" t="str">
        <f>+O12</f>
        <v>COMPENSATORIOS</v>
      </c>
      <c r="C67" s="244"/>
      <c r="D67" s="110" t="s">
        <v>50</v>
      </c>
      <c r="E67" s="109">
        <f>+$O$56</f>
        <v>0</v>
      </c>
      <c r="F67" s="108" t="str">
        <f>IF(E67=0,"",E67*(VLOOKUP($E$8,'BD Personal'!$A$6:$R$56,12,FALSE)/30))</f>
        <v/>
      </c>
      <c r="G67" s="1"/>
      <c r="H67" s="252"/>
      <c r="I67" s="252"/>
      <c r="J67" s="252"/>
      <c r="K67" s="252"/>
      <c r="L67" s="252"/>
      <c r="M67" s="252"/>
      <c r="N67" s="252"/>
      <c r="O67" s="252"/>
      <c r="P67" s="252"/>
      <c r="Q67" s="252"/>
      <c r="R67" s="1"/>
      <c r="S67" s="1"/>
      <c r="T67" s="1"/>
      <c r="U67" s="1"/>
      <c r="V67" s="1"/>
    </row>
    <row r="68" spans="1:22" ht="13.5" customHeight="1" x14ac:dyDescent="0.25">
      <c r="A68" s="1"/>
      <c r="B68" s="50"/>
      <c r="C68" s="50"/>
      <c r="D68" s="50"/>
      <c r="E68" s="50"/>
      <c r="F68" s="51"/>
      <c r="G68" s="1"/>
      <c r="H68" s="252"/>
      <c r="I68" s="252"/>
      <c r="J68" s="252"/>
      <c r="K68" s="252"/>
      <c r="L68" s="252"/>
      <c r="M68" s="252"/>
      <c r="N68" s="252"/>
      <c r="O68" s="252"/>
      <c r="P68" s="252"/>
      <c r="Q68" s="252"/>
      <c r="R68" s="1"/>
      <c r="S68" s="1"/>
      <c r="T68" s="1"/>
      <c r="U68" s="1"/>
      <c r="V68" s="1"/>
    </row>
    <row r="69" spans="1:22" ht="18" customHeight="1" x14ac:dyDescent="0.25">
      <c r="A69" s="1"/>
      <c r="B69" s="245" t="s">
        <v>51</v>
      </c>
      <c r="C69" s="245"/>
      <c r="D69" s="245"/>
      <c r="E69" s="245"/>
      <c r="F69" s="78">
        <f>SUM(F60:F67)</f>
        <v>321714.38750000001</v>
      </c>
      <c r="G69" s="1"/>
      <c r="H69" s="252"/>
      <c r="I69" s="252"/>
      <c r="J69" s="252"/>
      <c r="K69" s="252"/>
      <c r="L69" s="252"/>
      <c r="M69" s="252"/>
      <c r="N69" s="252"/>
      <c r="O69" s="252"/>
      <c r="P69" s="252"/>
      <c r="Q69" s="252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1"/>
      <c r="D74" s="11"/>
      <c r="E74" s="11"/>
      <c r="F74" s="11"/>
      <c r="G74" s="11"/>
      <c r="H74" s="11"/>
      <c r="I74" s="11"/>
    </row>
    <row r="75" spans="1:22" x14ac:dyDescent="0.25"/>
    <row r="76" spans="1:22" ht="13.5" thickBot="1" x14ac:dyDescent="0.3">
      <c r="C76" s="246"/>
      <c r="D76" s="246"/>
      <c r="E76" s="246"/>
      <c r="F76" s="246"/>
      <c r="G76" s="246"/>
      <c r="H76" s="246"/>
      <c r="I76" s="246"/>
      <c r="L76" s="247"/>
      <c r="M76" s="247"/>
      <c r="N76" s="247"/>
      <c r="O76" s="247"/>
      <c r="P76" s="247"/>
    </row>
    <row r="77" spans="1:22" ht="30.75" customHeight="1" thickTop="1" x14ac:dyDescent="0.25">
      <c r="C77" s="243" t="s">
        <v>52</v>
      </c>
      <c r="D77" s="243"/>
      <c r="E77" s="243"/>
      <c r="F77" s="243"/>
      <c r="G77" s="243"/>
      <c r="H77" s="243"/>
      <c r="I77" s="243"/>
      <c r="J77" s="12"/>
      <c r="K77" s="12"/>
      <c r="L77" s="243" t="s">
        <v>53</v>
      </c>
      <c r="M77" s="243"/>
      <c r="N77" s="243"/>
      <c r="O77" s="243"/>
      <c r="P77" s="243"/>
    </row>
    <row r="78" spans="1:22" x14ac:dyDescent="0.25"/>
    <row r="79" spans="1:22" x14ac:dyDescent="0.25"/>
  </sheetData>
  <sheetProtection algorithmName="SHA-512" hashValue="/oB17qLbQTLSp4R4nmyj7wnPzJUYi4gLyuRyEizrhM9j9kM7DiD8CBs5MBBeApWq0Bss7bVJtKZ1VQFop4yf8Q==" saltValue="jyJ77kdE6xZY2cOnphtQ6g==" spinCount="100000" sheet="1" objects="1" scenarios="1"/>
  <mergeCells count="121">
    <mergeCell ref="C77:I77"/>
    <mergeCell ref="L77:P77"/>
    <mergeCell ref="B67:C67"/>
    <mergeCell ref="H67:Q67"/>
    <mergeCell ref="H68:Q68"/>
    <mergeCell ref="B69:E69"/>
    <mergeCell ref="H69:Q69"/>
    <mergeCell ref="C76:I76"/>
    <mergeCell ref="L76:P76"/>
    <mergeCell ref="B64:C64"/>
    <mergeCell ref="H64:Q64"/>
    <mergeCell ref="B65:C65"/>
    <mergeCell ref="H65:Q65"/>
    <mergeCell ref="B66:C66"/>
    <mergeCell ref="H66:Q66"/>
    <mergeCell ref="B61:C61"/>
    <mergeCell ref="H61:Q61"/>
    <mergeCell ref="B62:C62"/>
    <mergeCell ref="H62:Q62"/>
    <mergeCell ref="B63:C63"/>
    <mergeCell ref="H63:Q63"/>
    <mergeCell ref="P54:Q54"/>
    <mergeCell ref="B56:G56"/>
    <mergeCell ref="B58:F58"/>
    <mergeCell ref="H58:Q59"/>
    <mergeCell ref="B59:C59"/>
    <mergeCell ref="B60:C60"/>
    <mergeCell ref="H60:Q60"/>
    <mergeCell ref="O48:O49"/>
    <mergeCell ref="P48:Q49"/>
    <mergeCell ref="P50:Q50"/>
    <mergeCell ref="P51:Q51"/>
    <mergeCell ref="P52:Q52"/>
    <mergeCell ref="P53:Q53"/>
    <mergeCell ref="I48:I49"/>
    <mergeCell ref="J48:J49"/>
    <mergeCell ref="K48:K49"/>
    <mergeCell ref="L48:L49"/>
    <mergeCell ref="M48:M49"/>
    <mergeCell ref="N48:N49"/>
    <mergeCell ref="P42:Q42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P36:Q36"/>
    <mergeCell ref="P37:Q37"/>
    <mergeCell ref="P38:Q38"/>
    <mergeCell ref="P39:Q39"/>
    <mergeCell ref="P40:Q40"/>
    <mergeCell ref="P41:Q41"/>
    <mergeCell ref="P30:Q30"/>
    <mergeCell ref="P31:Q31"/>
    <mergeCell ref="P32:Q32"/>
    <mergeCell ref="P33:Q33"/>
    <mergeCell ref="P34:Q34"/>
    <mergeCell ref="P35:Q35"/>
    <mergeCell ref="P24:Q24"/>
    <mergeCell ref="P25:Q25"/>
    <mergeCell ref="P26:Q26"/>
    <mergeCell ref="P27:Q27"/>
    <mergeCell ref="P28:Q28"/>
    <mergeCell ref="P29:Q29"/>
    <mergeCell ref="P18:Q18"/>
    <mergeCell ref="P19:Q19"/>
    <mergeCell ref="P20:Q20"/>
    <mergeCell ref="P21:Q21"/>
    <mergeCell ref="P22:Q22"/>
    <mergeCell ref="P23:Q23"/>
    <mergeCell ref="O12:O13"/>
    <mergeCell ref="P12:Q13"/>
    <mergeCell ref="P14:Q14"/>
    <mergeCell ref="P15:Q15"/>
    <mergeCell ref="P16:Q16"/>
    <mergeCell ref="P17:Q17"/>
    <mergeCell ref="I12:I13"/>
    <mergeCell ref="J12:J13"/>
    <mergeCell ref="K12:K13"/>
    <mergeCell ref="L12:L13"/>
    <mergeCell ref="M12:M13"/>
    <mergeCell ref="N12:N13"/>
    <mergeCell ref="B11:D11"/>
    <mergeCell ref="E11:H11"/>
    <mergeCell ref="I11:J11"/>
    <mergeCell ref="K11:N11"/>
    <mergeCell ref="V11:X11"/>
    <mergeCell ref="B12:C12"/>
    <mergeCell ref="D12:E12"/>
    <mergeCell ref="F12:F13"/>
    <mergeCell ref="G12:G13"/>
    <mergeCell ref="H12:H13"/>
    <mergeCell ref="B10:D10"/>
    <mergeCell ref="E10:H10"/>
    <mergeCell ref="I10:J10"/>
    <mergeCell ref="K10:N10"/>
    <mergeCell ref="P10:Q10"/>
    <mergeCell ref="U10:W10"/>
    <mergeCell ref="B9:D9"/>
    <mergeCell ref="E9:H9"/>
    <mergeCell ref="I9:J9"/>
    <mergeCell ref="K9:N9"/>
    <mergeCell ref="P9:Q9"/>
    <mergeCell ref="V9:X9"/>
    <mergeCell ref="B8:D8"/>
    <mergeCell ref="E8:H8"/>
    <mergeCell ref="I8:J8"/>
    <mergeCell ref="K8:N8"/>
    <mergeCell ref="P8:Q8"/>
    <mergeCell ref="U8:W8"/>
    <mergeCell ref="B2:D5"/>
    <mergeCell ref="E2:Q5"/>
    <mergeCell ref="B7:D7"/>
    <mergeCell ref="E7:H7"/>
    <mergeCell ref="I7:J7"/>
    <mergeCell ref="K7:N7"/>
    <mergeCell ref="P7:Q7"/>
  </mergeCells>
  <conditionalFormatting sqref="B14:B44">
    <cfRule type="expression" dxfId="39" priority="4">
      <formula>WEEKDAY(B14,2)=7</formula>
    </cfRule>
  </conditionalFormatting>
  <conditionalFormatting sqref="C14:C44">
    <cfRule type="expression" dxfId="38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ADDB694-4EF4-4724-A7D6-2D21BE30071B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8F7284AD-C898-4278-846B-0C39243F0644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340D-D37E-40BA-B1D5-03DEE88EFEDC}">
  <sheetPr codeName="Hoja13">
    <pageSetUpPr fitToPage="1"/>
  </sheetPr>
  <dimension ref="A1:X79"/>
  <sheetViews>
    <sheetView showGridLines="0" view="pageBreakPreview" topLeftCell="A37" zoomScale="60" zoomScaleNormal="70" zoomScalePageLayoutView="90" workbookViewId="0">
      <selection activeCell="H61" sqref="H61:Q61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x14ac:dyDescent="0.25">
      <c r="A1" s="1"/>
      <c r="B1" s="52" t="s">
        <v>14</v>
      </c>
      <c r="C1" s="50"/>
      <c r="D1" s="50"/>
      <c r="E1" s="50"/>
      <c r="F1" s="50"/>
      <c r="G1" s="79"/>
      <c r="H1" s="50"/>
      <c r="I1" s="50"/>
      <c r="J1" s="50"/>
      <c r="K1" s="50"/>
      <c r="L1" s="50"/>
      <c r="M1" s="50"/>
      <c r="N1" s="50"/>
      <c r="O1" s="50"/>
      <c r="P1" s="52">
        <f>IF($E$8="","",VLOOKUP($E$8,'BD Personal'!$A$6:$R$56,8,FALSE))</f>
        <v>32357</v>
      </c>
      <c r="Q1" s="50"/>
      <c r="R1" s="1"/>
      <c r="S1" s="1"/>
      <c r="T1" s="1"/>
      <c r="U1" s="1"/>
      <c r="V1" s="1"/>
    </row>
    <row r="2" spans="1:24" ht="15.75" customHeight="1" x14ac:dyDescent="0.25">
      <c r="A2" s="1"/>
      <c r="B2" s="288"/>
      <c r="C2" s="288"/>
      <c r="D2" s="288"/>
      <c r="E2" s="289" t="s">
        <v>233</v>
      </c>
      <c r="F2" s="289"/>
      <c r="G2" s="289"/>
      <c r="H2" s="289"/>
      <c r="I2" s="289"/>
      <c r="J2" s="289"/>
      <c r="K2" s="289"/>
      <c r="L2" s="289"/>
      <c r="M2" s="289"/>
      <c r="N2" s="289"/>
      <c r="O2" s="289"/>
      <c r="P2" s="289"/>
      <c r="Q2" s="289"/>
      <c r="R2" s="1"/>
      <c r="S2" s="3"/>
      <c r="T2" s="3"/>
      <c r="U2" s="3"/>
      <c r="V2" s="1"/>
    </row>
    <row r="3" spans="1:24" ht="15.75" customHeight="1" x14ac:dyDescent="0.25">
      <c r="A3" s="1"/>
      <c r="B3" s="288"/>
      <c r="C3" s="288"/>
      <c r="D3" s="288"/>
      <c r="E3" s="289"/>
      <c r="F3" s="289"/>
      <c r="G3" s="289"/>
      <c r="H3" s="289"/>
      <c r="I3" s="289"/>
      <c r="J3" s="289"/>
      <c r="K3" s="289"/>
      <c r="L3" s="289"/>
      <c r="M3" s="289"/>
      <c r="N3" s="289"/>
      <c r="O3" s="289"/>
      <c r="P3" s="289"/>
      <c r="Q3" s="289"/>
      <c r="R3" s="1"/>
      <c r="S3" s="4"/>
      <c r="T3" s="1"/>
      <c r="U3" s="1"/>
      <c r="V3" s="1"/>
    </row>
    <row r="4" spans="1:24" ht="15.75" customHeight="1" x14ac:dyDescent="0.25">
      <c r="A4" s="1"/>
      <c r="B4" s="288"/>
      <c r="C4" s="288"/>
      <c r="D4" s="288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1"/>
      <c r="S4" s="4"/>
      <c r="T4" s="1"/>
      <c r="U4" s="1"/>
      <c r="V4" s="1"/>
    </row>
    <row r="5" spans="1:24" ht="15.75" customHeight="1" x14ac:dyDescent="0.25">
      <c r="A5" s="1"/>
      <c r="B5" s="288"/>
      <c r="C5" s="288"/>
      <c r="D5" s="288"/>
      <c r="E5" s="289"/>
      <c r="F5" s="289"/>
      <c r="G5" s="289"/>
      <c r="H5" s="289"/>
      <c r="I5" s="289"/>
      <c r="J5" s="289"/>
      <c r="K5" s="289"/>
      <c r="L5" s="289"/>
      <c r="M5" s="289"/>
      <c r="N5" s="289"/>
      <c r="O5" s="289"/>
      <c r="P5" s="289"/>
      <c r="Q5" s="289"/>
      <c r="R5" s="1"/>
      <c r="S5" s="4"/>
      <c r="T5" s="1"/>
      <c r="U5" s="1"/>
      <c r="V5" s="1"/>
    </row>
    <row r="6" spans="1:24" ht="4.5" customHeight="1" x14ac:dyDescent="0.2">
      <c r="B6" s="112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S6" s="4"/>
    </row>
    <row r="7" spans="1:24" ht="26.1" customHeight="1" x14ac:dyDescent="0.25">
      <c r="B7" s="295" t="s">
        <v>16</v>
      </c>
      <c r="C7" s="296"/>
      <c r="D7" s="296"/>
      <c r="E7" s="279" t="str">
        <f>IF($E$8="","",VLOOKUP($E$8,'BD Personal'!$A$6:$R$56,3,FALSE))&amp;" "&amp;IF($E$8="","",VLOOKUP($E$8,'BD Personal'!$A$6:$R$56,4,FALSE))</f>
        <v>Jhon Smith Cubides Plaza</v>
      </c>
      <c r="F7" s="280"/>
      <c r="G7" s="280"/>
      <c r="H7" s="290"/>
      <c r="I7" s="270" t="s">
        <v>17</v>
      </c>
      <c r="J7" s="270"/>
      <c r="K7" s="279" t="str">
        <f>IF($E$8="","",VLOOKUP($E$8,'BD Personal'!$A$6:$R$56,2,FALSE))</f>
        <v>Masculino</v>
      </c>
      <c r="L7" s="280"/>
      <c r="M7" s="280"/>
      <c r="N7" s="280"/>
      <c r="O7" s="111" t="s">
        <v>18</v>
      </c>
      <c r="P7" s="291">
        <f ca="1">IF($E$8="","",TODAY()-VLOOKUP($E$8,'BD Personal'!$A$6:$R$56,8,FALSE))</f>
        <v>11928</v>
      </c>
      <c r="Q7" s="292"/>
      <c r="S7" s="4"/>
    </row>
    <row r="8" spans="1:24" ht="26.1" customHeight="1" x14ac:dyDescent="0.25">
      <c r="B8" s="261" t="s">
        <v>19</v>
      </c>
      <c r="C8" s="262"/>
      <c r="D8" s="262"/>
      <c r="E8" s="283">
        <v>1124820372</v>
      </c>
      <c r="F8" s="284"/>
      <c r="G8" s="284"/>
      <c r="H8" s="285"/>
      <c r="I8" s="270" t="s">
        <v>20</v>
      </c>
      <c r="J8" s="270"/>
      <c r="K8" s="273" t="str">
        <f>IF($E$8="","",VLOOKUP($E$8,'BD Personal'!$A$6:$R$56,11,FALSE))</f>
        <v>Auxiliar de Inspeccion</v>
      </c>
      <c r="L8" s="264"/>
      <c r="M8" s="264"/>
      <c r="N8" s="264"/>
      <c r="O8" s="80" t="s">
        <v>21</v>
      </c>
      <c r="P8" s="286">
        <f>IF($E$8="","",VLOOKUP($E$8,'BD Personal'!$A$6:$R$56,10,FALSE))</f>
        <v>44061</v>
      </c>
      <c r="Q8" s="287"/>
      <c r="S8" s="4"/>
      <c r="T8" s="6"/>
      <c r="U8" s="278"/>
      <c r="V8" s="278"/>
      <c r="W8" s="278"/>
      <c r="X8" s="2"/>
    </row>
    <row r="9" spans="1:24" ht="26.1" customHeight="1" x14ac:dyDescent="0.2">
      <c r="B9" s="261" t="s">
        <v>22</v>
      </c>
      <c r="C9" s="262"/>
      <c r="D9" s="262"/>
      <c r="E9" s="273" t="str">
        <f>IF($E$8="","",VLOOKUP($E$8,'BD Personal'!$A$6:$R$56,13,FALSE))</f>
        <v>Legal</v>
      </c>
      <c r="F9" s="264"/>
      <c r="G9" s="264"/>
      <c r="H9" s="281"/>
      <c r="I9" s="270" t="s">
        <v>23</v>
      </c>
      <c r="J9" s="270"/>
      <c r="K9" s="273" t="str">
        <f>IF($E$8="","",VLOOKUP($E$8,'BD Personal'!$A$6:$R$56,14,FALSE))</f>
        <v>14 X 14 12 Horas</v>
      </c>
      <c r="L9" s="264"/>
      <c r="M9" s="264"/>
      <c r="N9" s="264"/>
      <c r="O9" s="81" t="s">
        <v>24</v>
      </c>
      <c r="P9" s="271"/>
      <c r="Q9" s="272"/>
      <c r="S9" s="4"/>
      <c r="T9" s="7"/>
      <c r="U9" s="7"/>
      <c r="V9" s="282"/>
      <c r="W9" s="282"/>
      <c r="X9" s="282"/>
    </row>
    <row r="10" spans="1:24" ht="26.1" customHeight="1" x14ac:dyDescent="0.25">
      <c r="B10" s="261" t="s">
        <v>25</v>
      </c>
      <c r="C10" s="262"/>
      <c r="D10" s="262"/>
      <c r="E10" s="267" t="str">
        <f>IF($E$8="","",VLOOKUP($E$8,'BD Personal'!$A$6:$R$56,15,FALSE))</f>
        <v>Caleb Brett</v>
      </c>
      <c r="F10" s="268"/>
      <c r="G10" s="268"/>
      <c r="H10" s="269"/>
      <c r="I10" s="270" t="s">
        <v>26</v>
      </c>
      <c r="J10" s="270"/>
      <c r="K10" s="273">
        <f>IF($E$8="","",VLOOKUP($E$8,'BD Personal'!$A$6:$R$56,17,FALSE))</f>
        <v>34</v>
      </c>
      <c r="L10" s="264"/>
      <c r="M10" s="264"/>
      <c r="N10" s="264"/>
      <c r="O10" s="80" t="s">
        <v>27</v>
      </c>
      <c r="P10" s="271">
        <f>IF($E$8="","",VLOOKUP($E$8,'BD Personal'!$A$6:$R$56,18,FALSE))</f>
        <v>1</v>
      </c>
      <c r="Q10" s="272"/>
      <c r="S10" s="4"/>
      <c r="T10" s="8"/>
      <c r="U10" s="263"/>
      <c r="V10" s="263"/>
      <c r="W10" s="263"/>
      <c r="X10" s="2"/>
    </row>
    <row r="11" spans="1:24" ht="26.1" customHeight="1" x14ac:dyDescent="0.2">
      <c r="B11" s="275" t="s">
        <v>28</v>
      </c>
      <c r="C11" s="276"/>
      <c r="D11" s="277"/>
      <c r="E11" s="264" t="str">
        <f>IF($E$8="","",VLOOKUP($E$8,'BD Personal'!$A$6:$R$56,16,FALSE))</f>
        <v>EBR</v>
      </c>
      <c r="F11" s="264"/>
      <c r="G11" s="264"/>
      <c r="H11" s="264"/>
      <c r="I11" s="265" t="s">
        <v>29</v>
      </c>
      <c r="J11" s="265"/>
      <c r="K11" s="274" t="str">
        <f>Cronograma!B6&amp;" "&amp;Cronograma!E6</f>
        <v>MARZO 2021</v>
      </c>
      <c r="L11" s="274"/>
      <c r="M11" s="274"/>
      <c r="N11" s="274"/>
      <c r="O11" s="82"/>
      <c r="P11" s="83"/>
      <c r="Q11" s="90"/>
      <c r="S11" s="4"/>
      <c r="T11" s="7"/>
      <c r="U11" s="2"/>
      <c r="V11" s="266"/>
      <c r="W11" s="266"/>
      <c r="X11" s="266"/>
    </row>
    <row r="12" spans="1:24" ht="27.75" customHeight="1" x14ac:dyDescent="0.25">
      <c r="A12" s="1"/>
      <c r="B12" s="293" t="s">
        <v>30</v>
      </c>
      <c r="C12" s="251"/>
      <c r="D12" s="251" t="s">
        <v>31</v>
      </c>
      <c r="E12" s="251"/>
      <c r="F12" s="254" t="s">
        <v>2</v>
      </c>
      <c r="G12" s="254" t="s">
        <v>168</v>
      </c>
      <c r="H12" s="254" t="s">
        <v>3</v>
      </c>
      <c r="I12" s="254" t="s">
        <v>4</v>
      </c>
      <c r="J12" s="254" t="s">
        <v>32</v>
      </c>
      <c r="K12" s="254" t="s">
        <v>33</v>
      </c>
      <c r="L12" s="254" t="s">
        <v>34</v>
      </c>
      <c r="M12" s="254" t="s">
        <v>35</v>
      </c>
      <c r="N12" s="254" t="s">
        <v>36</v>
      </c>
      <c r="O12" s="254" t="s">
        <v>5</v>
      </c>
      <c r="P12" s="254" t="s">
        <v>37</v>
      </c>
      <c r="Q12" s="294"/>
      <c r="R12" s="1"/>
      <c r="S12" s="1"/>
      <c r="T12" s="1"/>
      <c r="U12" s="1"/>
      <c r="V12" s="1"/>
    </row>
    <row r="13" spans="1:24" ht="13.5" customHeight="1" x14ac:dyDescent="0.25">
      <c r="A13" s="1"/>
      <c r="B13" s="239" t="s">
        <v>38</v>
      </c>
      <c r="C13" s="240" t="s">
        <v>39</v>
      </c>
      <c r="D13" s="241" t="s">
        <v>40</v>
      </c>
      <c r="E13" s="241" t="s">
        <v>41</v>
      </c>
      <c r="F13" s="254"/>
      <c r="G13" s="254"/>
      <c r="H13" s="254"/>
      <c r="I13" s="254"/>
      <c r="J13" s="254"/>
      <c r="K13" s="254"/>
      <c r="L13" s="254"/>
      <c r="M13" s="254"/>
      <c r="N13" s="254"/>
      <c r="O13" s="254"/>
      <c r="P13" s="254"/>
      <c r="Q13" s="294"/>
      <c r="R13" s="1"/>
      <c r="S13" s="1"/>
      <c r="T13" s="1"/>
      <c r="U13" s="1"/>
      <c r="V13" s="1"/>
    </row>
    <row r="14" spans="1:24" ht="15.95" customHeight="1" x14ac:dyDescent="0.25">
      <c r="A14" s="1"/>
      <c r="B14" s="92">
        <f>Cronograma!F8</f>
        <v>44256</v>
      </c>
      <c r="C14" s="86" t="str">
        <f t="shared" ref="C14:C44" si="0">TEXT(B14, "dddd")</f>
        <v>lunes</v>
      </c>
      <c r="D14" s="87" t="s">
        <v>390</v>
      </c>
      <c r="E14" s="87"/>
      <c r="F14" s="88"/>
      <c r="G14" s="88"/>
      <c r="H14" s="89"/>
      <c r="I14" s="89"/>
      <c r="J14" s="89"/>
      <c r="K14" s="89"/>
      <c r="L14" s="89"/>
      <c r="M14" s="89"/>
      <c r="N14" s="89"/>
      <c r="O14" s="89"/>
      <c r="P14" s="255"/>
      <c r="Q14" s="256"/>
      <c r="R14" s="1"/>
      <c r="S14" s="1"/>
      <c r="T14" s="1"/>
      <c r="U14" s="1"/>
      <c r="V14" s="1"/>
    </row>
    <row r="15" spans="1:24" ht="15.95" customHeight="1" x14ac:dyDescent="0.25">
      <c r="A15" s="1"/>
      <c r="B15" s="92">
        <f>B14+1</f>
        <v>44257</v>
      </c>
      <c r="C15" s="86" t="str">
        <f t="shared" si="0"/>
        <v>martes</v>
      </c>
      <c r="D15" s="238">
        <v>0.25</v>
      </c>
      <c r="E15" s="238">
        <v>0.75</v>
      </c>
      <c r="F15" s="88">
        <v>1</v>
      </c>
      <c r="G15" s="88"/>
      <c r="H15" s="89"/>
      <c r="I15" s="89"/>
      <c r="J15" s="89"/>
      <c r="K15" s="89"/>
      <c r="L15" s="89"/>
      <c r="M15" s="89"/>
      <c r="N15" s="89"/>
      <c r="O15" s="89"/>
      <c r="P15" s="255"/>
      <c r="Q15" s="256"/>
      <c r="R15" s="1"/>
      <c r="S15" s="1"/>
      <c r="T15" s="1"/>
      <c r="U15" s="1"/>
      <c r="V15" s="1"/>
    </row>
    <row r="16" spans="1:24" ht="15.95" customHeight="1" x14ac:dyDescent="0.25">
      <c r="A16" s="1"/>
      <c r="B16" s="92">
        <f t="shared" ref="B16:B44" si="1">B15+1</f>
        <v>44258</v>
      </c>
      <c r="C16" s="86" t="str">
        <f t="shared" si="0"/>
        <v>miércoles</v>
      </c>
      <c r="D16" s="238">
        <v>0.25</v>
      </c>
      <c r="E16" s="238">
        <v>0.75</v>
      </c>
      <c r="F16" s="88">
        <v>1</v>
      </c>
      <c r="G16" s="88"/>
      <c r="H16" s="89"/>
      <c r="I16" s="89"/>
      <c r="J16" s="89"/>
      <c r="K16" s="89"/>
      <c r="L16" s="89"/>
      <c r="M16" s="89"/>
      <c r="N16" s="89"/>
      <c r="O16" s="89"/>
      <c r="P16" s="255"/>
      <c r="Q16" s="256"/>
      <c r="R16" s="1"/>
      <c r="S16" s="1"/>
      <c r="T16" s="1"/>
      <c r="U16" s="1"/>
      <c r="V16" s="1"/>
    </row>
    <row r="17" spans="1:22" ht="15.95" customHeight="1" x14ac:dyDescent="0.25">
      <c r="A17" s="1"/>
      <c r="B17" s="92">
        <f t="shared" si="1"/>
        <v>44259</v>
      </c>
      <c r="C17" s="86" t="str">
        <f t="shared" si="0"/>
        <v>jueves</v>
      </c>
      <c r="D17" s="238">
        <v>0.25</v>
      </c>
      <c r="E17" s="238">
        <v>0.75</v>
      </c>
      <c r="F17" s="88">
        <v>1</v>
      </c>
      <c r="G17" s="88"/>
      <c r="H17" s="89"/>
      <c r="I17" s="89"/>
      <c r="J17" s="89"/>
      <c r="K17" s="89"/>
      <c r="L17" s="89"/>
      <c r="M17" s="89"/>
      <c r="N17" s="89"/>
      <c r="O17" s="89"/>
      <c r="P17" s="255"/>
      <c r="Q17" s="256"/>
      <c r="R17" s="1"/>
      <c r="S17" s="1"/>
      <c r="T17" s="1"/>
      <c r="U17" s="1"/>
      <c r="V17" s="1"/>
    </row>
    <row r="18" spans="1:22" ht="15.95" customHeight="1" x14ac:dyDescent="0.25">
      <c r="A18" s="1"/>
      <c r="B18" s="92">
        <f t="shared" si="1"/>
        <v>44260</v>
      </c>
      <c r="C18" s="86" t="str">
        <f t="shared" si="0"/>
        <v>viernes</v>
      </c>
      <c r="D18" s="238">
        <v>0.25</v>
      </c>
      <c r="E18" s="238">
        <v>0.75</v>
      </c>
      <c r="F18" s="88">
        <v>1</v>
      </c>
      <c r="G18" s="88"/>
      <c r="H18" s="89"/>
      <c r="I18" s="89"/>
      <c r="J18" s="89"/>
      <c r="K18" s="89"/>
      <c r="L18" s="89"/>
      <c r="M18" s="89"/>
      <c r="N18" s="89"/>
      <c r="O18" s="89"/>
      <c r="P18" s="255"/>
      <c r="Q18" s="256"/>
      <c r="R18" s="1"/>
      <c r="S18" s="1"/>
      <c r="T18" s="1"/>
      <c r="U18" s="1"/>
      <c r="V18" s="1"/>
    </row>
    <row r="19" spans="1:22" ht="15.95" customHeight="1" x14ac:dyDescent="0.25">
      <c r="A19" s="1"/>
      <c r="B19" s="92">
        <f t="shared" si="1"/>
        <v>44261</v>
      </c>
      <c r="C19" s="86" t="str">
        <f t="shared" si="0"/>
        <v>sábado</v>
      </c>
      <c r="D19" s="238">
        <v>0.25</v>
      </c>
      <c r="E19" s="238">
        <v>0.75</v>
      </c>
      <c r="F19" s="88">
        <v>1</v>
      </c>
      <c r="G19" s="88"/>
      <c r="H19" s="89"/>
      <c r="I19" s="89"/>
      <c r="J19" s="89"/>
      <c r="K19" s="89"/>
      <c r="L19" s="89"/>
      <c r="M19" s="89"/>
      <c r="N19" s="89"/>
      <c r="O19" s="89"/>
      <c r="P19" s="255"/>
      <c r="Q19" s="256"/>
      <c r="R19" s="1"/>
      <c r="S19" s="1"/>
      <c r="T19" s="1"/>
      <c r="U19" s="1"/>
      <c r="V19" s="1"/>
    </row>
    <row r="20" spans="1:22" ht="15.95" customHeight="1" x14ac:dyDescent="0.25">
      <c r="A20" s="1"/>
      <c r="B20" s="92">
        <f t="shared" si="1"/>
        <v>44262</v>
      </c>
      <c r="C20" s="86" t="str">
        <f t="shared" si="0"/>
        <v>domingo</v>
      </c>
      <c r="D20" s="238">
        <v>0.25</v>
      </c>
      <c r="E20" s="238">
        <v>0.75</v>
      </c>
      <c r="F20" s="88">
        <v>1</v>
      </c>
      <c r="G20" s="88"/>
      <c r="H20" s="89"/>
      <c r="I20" s="89"/>
      <c r="J20" s="89"/>
      <c r="K20" s="89"/>
      <c r="L20" s="89"/>
      <c r="M20" s="89">
        <v>11</v>
      </c>
      <c r="N20" s="89"/>
      <c r="O20" s="89"/>
      <c r="P20" s="255"/>
      <c r="Q20" s="256"/>
      <c r="R20" s="1"/>
      <c r="S20" s="1"/>
      <c r="T20" s="1"/>
      <c r="U20" s="1"/>
      <c r="V20" s="1"/>
    </row>
    <row r="21" spans="1:22" ht="15.95" customHeight="1" x14ac:dyDescent="0.25">
      <c r="A21" s="1"/>
      <c r="B21" s="92">
        <f t="shared" si="1"/>
        <v>44263</v>
      </c>
      <c r="C21" s="86" t="str">
        <f t="shared" si="0"/>
        <v>lunes</v>
      </c>
      <c r="D21" s="238">
        <v>0.25</v>
      </c>
      <c r="E21" s="238">
        <v>0.75</v>
      </c>
      <c r="F21" s="88">
        <v>1</v>
      </c>
      <c r="G21" s="88"/>
      <c r="H21" s="89"/>
      <c r="I21" s="89"/>
      <c r="J21" s="89"/>
      <c r="K21" s="89"/>
      <c r="L21" s="89"/>
      <c r="M21" s="89"/>
      <c r="N21" s="89"/>
      <c r="O21" s="89"/>
      <c r="P21" s="255"/>
      <c r="Q21" s="256"/>
      <c r="R21" s="1"/>
      <c r="S21" s="1"/>
      <c r="T21" s="1"/>
      <c r="U21" s="1"/>
      <c r="V21" s="1"/>
    </row>
    <row r="22" spans="1:22" ht="15.95" customHeight="1" x14ac:dyDescent="0.25">
      <c r="A22" s="1"/>
      <c r="B22" s="92">
        <f t="shared" si="1"/>
        <v>44264</v>
      </c>
      <c r="C22" s="86" t="str">
        <f t="shared" si="0"/>
        <v>martes</v>
      </c>
      <c r="D22" s="238">
        <v>0.25</v>
      </c>
      <c r="E22" s="238">
        <v>0.75</v>
      </c>
      <c r="F22" s="88">
        <v>1</v>
      </c>
      <c r="G22" s="88"/>
      <c r="H22" s="89"/>
      <c r="I22" s="89"/>
      <c r="J22" s="89"/>
      <c r="K22" s="89"/>
      <c r="L22" s="89"/>
      <c r="M22" s="89"/>
      <c r="N22" s="89"/>
      <c r="O22" s="89"/>
      <c r="P22" s="255"/>
      <c r="Q22" s="256"/>
      <c r="R22" s="1"/>
      <c r="S22" s="1"/>
      <c r="T22" s="1"/>
      <c r="U22" s="1"/>
      <c r="V22" s="1"/>
    </row>
    <row r="23" spans="1:22" ht="15.95" customHeight="1" x14ac:dyDescent="0.25">
      <c r="A23" s="1"/>
      <c r="B23" s="92">
        <f t="shared" si="1"/>
        <v>44265</v>
      </c>
      <c r="C23" s="86" t="str">
        <f t="shared" si="0"/>
        <v>miércoles</v>
      </c>
      <c r="D23" s="238">
        <v>0.75</v>
      </c>
      <c r="E23" s="238">
        <v>0.25</v>
      </c>
      <c r="F23" s="88">
        <v>1</v>
      </c>
      <c r="G23" s="88"/>
      <c r="H23" s="89"/>
      <c r="I23" s="89"/>
      <c r="J23" s="89"/>
      <c r="K23" s="89"/>
      <c r="L23" s="89">
        <v>8</v>
      </c>
      <c r="M23" s="89"/>
      <c r="N23" s="89"/>
      <c r="O23" s="89"/>
      <c r="P23" s="255"/>
      <c r="Q23" s="256"/>
      <c r="R23" s="1"/>
      <c r="S23" s="1"/>
      <c r="T23" s="1"/>
      <c r="U23" s="1"/>
      <c r="V23" s="1"/>
    </row>
    <row r="24" spans="1:22" ht="15.95" customHeight="1" x14ac:dyDescent="0.25">
      <c r="A24" s="1"/>
      <c r="B24" s="92">
        <f t="shared" si="1"/>
        <v>44266</v>
      </c>
      <c r="C24" s="86" t="str">
        <f t="shared" si="0"/>
        <v>jueves</v>
      </c>
      <c r="D24" s="238">
        <v>0.75</v>
      </c>
      <c r="E24" s="238">
        <v>0.25</v>
      </c>
      <c r="F24" s="88">
        <v>1</v>
      </c>
      <c r="G24" s="88"/>
      <c r="H24" s="89"/>
      <c r="I24" s="89"/>
      <c r="J24" s="89"/>
      <c r="K24" s="89"/>
      <c r="L24" s="89">
        <v>8</v>
      </c>
      <c r="M24" s="89"/>
      <c r="N24" s="89"/>
      <c r="O24" s="89"/>
      <c r="P24" s="255"/>
      <c r="Q24" s="256"/>
      <c r="R24" s="1"/>
      <c r="S24" s="1"/>
      <c r="T24" s="1"/>
      <c r="U24" s="1"/>
      <c r="V24" s="1"/>
    </row>
    <row r="25" spans="1:22" ht="15.95" customHeight="1" x14ac:dyDescent="0.25">
      <c r="A25" s="1"/>
      <c r="B25" s="92">
        <f t="shared" si="1"/>
        <v>44267</v>
      </c>
      <c r="C25" s="86" t="str">
        <f t="shared" si="0"/>
        <v>viernes</v>
      </c>
      <c r="D25" s="238">
        <v>0.75</v>
      </c>
      <c r="E25" s="238">
        <v>0.25</v>
      </c>
      <c r="F25" s="88">
        <v>1</v>
      </c>
      <c r="G25" s="88"/>
      <c r="H25" s="89"/>
      <c r="I25" s="89"/>
      <c r="J25" s="89"/>
      <c r="K25" s="89"/>
      <c r="L25" s="89">
        <v>8</v>
      </c>
      <c r="M25" s="89"/>
      <c r="N25" s="89"/>
      <c r="O25" s="89"/>
      <c r="P25" s="255"/>
      <c r="Q25" s="256"/>
      <c r="R25" s="1"/>
      <c r="S25" s="1"/>
      <c r="T25" s="1"/>
      <c r="U25" s="1"/>
      <c r="V25" s="1"/>
    </row>
    <row r="26" spans="1:22" ht="15.95" customHeight="1" x14ac:dyDescent="0.25">
      <c r="A26" s="1"/>
      <c r="B26" s="92">
        <f t="shared" si="1"/>
        <v>44268</v>
      </c>
      <c r="C26" s="86" t="str">
        <f t="shared" si="0"/>
        <v>sábado</v>
      </c>
      <c r="D26" s="238">
        <v>0.75</v>
      </c>
      <c r="E26" s="238">
        <v>0.25</v>
      </c>
      <c r="F26" s="88">
        <v>1</v>
      </c>
      <c r="G26" s="88"/>
      <c r="H26" s="89"/>
      <c r="I26" s="89"/>
      <c r="J26" s="89"/>
      <c r="K26" s="89"/>
      <c r="L26" s="89">
        <v>3</v>
      </c>
      <c r="M26" s="89"/>
      <c r="N26" s="89">
        <v>5</v>
      </c>
      <c r="O26" s="89"/>
      <c r="P26" s="255"/>
      <c r="Q26" s="256"/>
      <c r="R26" s="1"/>
      <c r="S26" s="1"/>
      <c r="T26" s="1"/>
      <c r="U26" s="1"/>
      <c r="V26" s="1"/>
    </row>
    <row r="27" spans="1:22" ht="15.95" customHeight="1" x14ac:dyDescent="0.25">
      <c r="A27" s="1"/>
      <c r="B27" s="92">
        <f t="shared" si="1"/>
        <v>44269</v>
      </c>
      <c r="C27" s="86" t="str">
        <f t="shared" si="0"/>
        <v>domingo</v>
      </c>
      <c r="D27" s="238">
        <v>0.75</v>
      </c>
      <c r="E27" s="238">
        <v>0.25</v>
      </c>
      <c r="F27" s="88">
        <v>1</v>
      </c>
      <c r="G27" s="88"/>
      <c r="H27" s="89"/>
      <c r="I27" s="89"/>
      <c r="J27" s="89"/>
      <c r="K27" s="89"/>
      <c r="L27" s="89">
        <v>5</v>
      </c>
      <c r="M27" s="89">
        <v>3</v>
      </c>
      <c r="N27" s="89">
        <v>3</v>
      </c>
      <c r="O27" s="89"/>
      <c r="P27" s="255"/>
      <c r="Q27" s="256"/>
      <c r="R27" s="1"/>
      <c r="S27" s="1"/>
      <c r="T27" s="1"/>
      <c r="U27" s="1"/>
      <c r="V27" s="1"/>
    </row>
    <row r="28" spans="1:22" ht="15.95" customHeight="1" x14ac:dyDescent="0.25">
      <c r="A28" s="1"/>
      <c r="B28" s="92">
        <f t="shared" si="1"/>
        <v>44270</v>
      </c>
      <c r="C28" s="86" t="str">
        <f t="shared" si="0"/>
        <v>lunes</v>
      </c>
      <c r="D28" s="238">
        <v>0.75</v>
      </c>
      <c r="E28" s="238">
        <v>0.25</v>
      </c>
      <c r="F28" s="88">
        <v>1</v>
      </c>
      <c r="G28" s="88"/>
      <c r="H28" s="89"/>
      <c r="I28" s="89"/>
      <c r="J28" s="89"/>
      <c r="K28" s="89"/>
      <c r="L28" s="89">
        <v>8</v>
      </c>
      <c r="M28" s="89"/>
      <c r="N28" s="89"/>
      <c r="O28" s="89"/>
      <c r="P28" s="255"/>
      <c r="Q28" s="256"/>
      <c r="R28" s="1"/>
      <c r="S28" s="1"/>
      <c r="T28" s="1"/>
      <c r="U28" s="1"/>
      <c r="V28" s="1"/>
    </row>
    <row r="29" spans="1:22" ht="15.95" customHeight="1" x14ac:dyDescent="0.25">
      <c r="A29" s="1"/>
      <c r="B29" s="92">
        <f t="shared" si="1"/>
        <v>44271</v>
      </c>
      <c r="C29" s="86" t="str">
        <f t="shared" si="0"/>
        <v>martes</v>
      </c>
      <c r="D29" s="238">
        <v>0.75</v>
      </c>
      <c r="E29" s="238">
        <v>0.25</v>
      </c>
      <c r="F29" s="88">
        <v>1</v>
      </c>
      <c r="G29" s="88"/>
      <c r="H29" s="89">
        <v>3</v>
      </c>
      <c r="I29" s="89">
        <v>8</v>
      </c>
      <c r="J29" s="89"/>
      <c r="K29" s="89"/>
      <c r="L29" s="89"/>
      <c r="M29" s="89"/>
      <c r="N29" s="89"/>
      <c r="O29" s="89"/>
      <c r="P29" s="255" t="s">
        <v>386</v>
      </c>
      <c r="Q29" s="256"/>
      <c r="R29" s="1"/>
      <c r="S29" s="1"/>
      <c r="T29" s="1"/>
      <c r="U29" s="1"/>
      <c r="V29" s="1"/>
    </row>
    <row r="30" spans="1:22" ht="15.95" customHeight="1" x14ac:dyDescent="0.25">
      <c r="A30" s="1"/>
      <c r="B30" s="92">
        <f t="shared" si="1"/>
        <v>44272</v>
      </c>
      <c r="C30" s="86" t="str">
        <f t="shared" si="0"/>
        <v>miércoles</v>
      </c>
      <c r="D30" s="238">
        <v>0.25</v>
      </c>
      <c r="E30" s="238">
        <v>0.75</v>
      </c>
      <c r="F30" s="88">
        <v>1</v>
      </c>
      <c r="G30" s="88"/>
      <c r="H30" s="89">
        <v>11</v>
      </c>
      <c r="I30" s="89"/>
      <c r="J30" s="89"/>
      <c r="K30" s="89"/>
      <c r="L30" s="89"/>
      <c r="M30" s="89"/>
      <c r="N30" s="89"/>
      <c r="O30" s="89"/>
      <c r="P30" s="255" t="s">
        <v>386</v>
      </c>
      <c r="Q30" s="256"/>
      <c r="R30" s="1"/>
      <c r="S30" s="1"/>
      <c r="T30" s="1"/>
      <c r="U30" s="1"/>
      <c r="V30" s="1"/>
    </row>
    <row r="31" spans="1:22" ht="15.95" customHeight="1" x14ac:dyDescent="0.25">
      <c r="A31" s="1"/>
      <c r="B31" s="92">
        <f t="shared" si="1"/>
        <v>44273</v>
      </c>
      <c r="C31" s="86" t="str">
        <f t="shared" si="0"/>
        <v>jueves</v>
      </c>
      <c r="D31" s="238">
        <v>0.25</v>
      </c>
      <c r="E31" s="238">
        <v>0.75</v>
      </c>
      <c r="F31" s="88">
        <v>1</v>
      </c>
      <c r="G31" s="88"/>
      <c r="H31" s="89">
        <v>11</v>
      </c>
      <c r="I31" s="89"/>
      <c r="J31" s="89"/>
      <c r="K31" s="89"/>
      <c r="L31" s="89"/>
      <c r="M31" s="89"/>
      <c r="N31" s="89"/>
      <c r="O31" s="89"/>
      <c r="P31" s="255" t="s">
        <v>386</v>
      </c>
      <c r="Q31" s="256"/>
      <c r="R31" s="1"/>
      <c r="S31" s="1"/>
      <c r="T31" s="1"/>
      <c r="U31" s="1"/>
      <c r="V31" s="1"/>
    </row>
    <row r="32" spans="1:22" ht="15.95" customHeight="1" x14ac:dyDescent="0.25">
      <c r="A32" s="1"/>
      <c r="B32" s="92">
        <f t="shared" si="1"/>
        <v>44274</v>
      </c>
      <c r="C32" s="86" t="str">
        <f t="shared" si="0"/>
        <v>viernes</v>
      </c>
      <c r="D32" s="238">
        <v>0.25</v>
      </c>
      <c r="E32" s="238">
        <v>0.75</v>
      </c>
      <c r="F32" s="88">
        <v>1</v>
      </c>
      <c r="G32" s="88"/>
      <c r="H32" s="89">
        <v>11</v>
      </c>
      <c r="I32" s="89"/>
      <c r="J32" s="89"/>
      <c r="K32" s="89"/>
      <c r="L32" s="89"/>
      <c r="M32" s="89"/>
      <c r="N32" s="89"/>
      <c r="O32" s="89"/>
      <c r="P32" s="255" t="s">
        <v>386</v>
      </c>
      <c r="Q32" s="256"/>
      <c r="R32" s="1"/>
      <c r="S32" s="1"/>
      <c r="T32" s="1"/>
      <c r="U32" s="1"/>
      <c r="V32" s="1"/>
    </row>
    <row r="33" spans="1:22" ht="15.95" customHeight="1" x14ac:dyDescent="0.25">
      <c r="A33" s="1"/>
      <c r="B33" s="92">
        <f t="shared" si="1"/>
        <v>44275</v>
      </c>
      <c r="C33" s="86" t="str">
        <f t="shared" si="0"/>
        <v>sábado</v>
      </c>
      <c r="D33" s="238">
        <v>0.25</v>
      </c>
      <c r="E33" s="238">
        <v>0.75</v>
      </c>
      <c r="F33" s="88">
        <v>1</v>
      </c>
      <c r="G33" s="88"/>
      <c r="H33" s="89">
        <v>11</v>
      </c>
      <c r="I33" s="89"/>
      <c r="J33" s="89"/>
      <c r="K33" s="89"/>
      <c r="L33" s="89"/>
      <c r="M33" s="89"/>
      <c r="N33" s="89"/>
      <c r="O33" s="89"/>
      <c r="P33" s="255" t="s">
        <v>386</v>
      </c>
      <c r="Q33" s="256"/>
      <c r="R33" s="1"/>
      <c r="S33" s="1"/>
      <c r="T33" s="1"/>
      <c r="U33" s="1"/>
      <c r="V33" s="1"/>
    </row>
    <row r="34" spans="1:22" ht="15.95" customHeight="1" x14ac:dyDescent="0.25">
      <c r="A34" s="1"/>
      <c r="B34" s="92">
        <f t="shared" si="1"/>
        <v>44276</v>
      </c>
      <c r="C34" s="86" t="str">
        <f t="shared" si="0"/>
        <v>domingo</v>
      </c>
      <c r="D34" s="238">
        <v>0.25</v>
      </c>
      <c r="E34" s="238">
        <v>0.75</v>
      </c>
      <c r="F34" s="88">
        <v>1</v>
      </c>
      <c r="G34" s="88"/>
      <c r="H34" s="89"/>
      <c r="I34" s="89"/>
      <c r="J34" s="89">
        <v>11</v>
      </c>
      <c r="K34" s="89"/>
      <c r="L34" s="89"/>
      <c r="M34" s="89"/>
      <c r="N34" s="89"/>
      <c r="O34" s="89"/>
      <c r="P34" s="255" t="s">
        <v>386</v>
      </c>
      <c r="Q34" s="256"/>
      <c r="R34" s="1"/>
      <c r="S34" s="1"/>
      <c r="T34" s="1"/>
      <c r="U34" s="1"/>
      <c r="V34" s="1"/>
    </row>
    <row r="35" spans="1:22" ht="15.95" customHeight="1" x14ac:dyDescent="0.25">
      <c r="A35" s="1"/>
      <c r="B35" s="92">
        <f t="shared" si="1"/>
        <v>44277</v>
      </c>
      <c r="C35" s="86" t="str">
        <f t="shared" si="0"/>
        <v>lunes</v>
      </c>
      <c r="D35" s="238">
        <v>0.25</v>
      </c>
      <c r="E35" s="238">
        <v>0.75</v>
      </c>
      <c r="F35" s="88">
        <v>1</v>
      </c>
      <c r="G35" s="88"/>
      <c r="H35" s="89"/>
      <c r="I35" s="89"/>
      <c r="J35" s="89">
        <v>11</v>
      </c>
      <c r="K35" s="89"/>
      <c r="L35" s="89"/>
      <c r="M35" s="89"/>
      <c r="N35" s="89"/>
      <c r="O35" s="89"/>
      <c r="P35" s="255" t="s">
        <v>386</v>
      </c>
      <c r="Q35" s="256"/>
      <c r="R35" s="1"/>
      <c r="S35" s="1"/>
      <c r="T35" s="1"/>
      <c r="U35" s="1"/>
      <c r="V35" s="1"/>
    </row>
    <row r="36" spans="1:22" ht="15.95" customHeight="1" x14ac:dyDescent="0.25">
      <c r="A36" s="1"/>
      <c r="B36" s="92">
        <f t="shared" si="1"/>
        <v>44278</v>
      </c>
      <c r="C36" s="86" t="str">
        <f t="shared" si="0"/>
        <v>martes</v>
      </c>
      <c r="D36" s="238">
        <v>0.25</v>
      </c>
      <c r="E36" s="238">
        <v>0.75</v>
      </c>
      <c r="F36" s="88">
        <v>1</v>
      </c>
      <c r="G36" s="88"/>
      <c r="H36" s="89"/>
      <c r="I36" s="89"/>
      <c r="J36" s="89"/>
      <c r="K36" s="89"/>
      <c r="L36" s="89"/>
      <c r="M36" s="89"/>
      <c r="N36" s="89"/>
      <c r="O36" s="89"/>
      <c r="P36" s="255"/>
      <c r="Q36" s="256"/>
      <c r="R36" s="1"/>
      <c r="S36" s="1"/>
      <c r="T36" s="1"/>
      <c r="U36" s="1"/>
      <c r="V36" s="1"/>
    </row>
    <row r="37" spans="1:22" ht="15.95" customHeight="1" x14ac:dyDescent="0.25">
      <c r="A37" s="1"/>
      <c r="B37" s="92">
        <f t="shared" si="1"/>
        <v>44279</v>
      </c>
      <c r="C37" s="86" t="str">
        <f t="shared" si="0"/>
        <v>miércoles</v>
      </c>
      <c r="D37" s="87" t="s">
        <v>385</v>
      </c>
      <c r="E37" s="87"/>
      <c r="F37" s="88"/>
      <c r="G37" s="88"/>
      <c r="H37" s="89"/>
      <c r="I37" s="89"/>
      <c r="J37" s="89"/>
      <c r="K37" s="89"/>
      <c r="L37" s="89"/>
      <c r="M37" s="89"/>
      <c r="N37" s="89"/>
      <c r="O37" s="89"/>
      <c r="P37" s="255"/>
      <c r="Q37" s="256"/>
      <c r="R37" s="1"/>
      <c r="S37" s="1"/>
      <c r="T37" s="1"/>
      <c r="U37" s="1"/>
      <c r="V37" s="1"/>
    </row>
    <row r="38" spans="1:22" ht="15.95" customHeight="1" x14ac:dyDescent="0.25">
      <c r="A38" s="1"/>
      <c r="B38" s="92">
        <f t="shared" si="1"/>
        <v>44280</v>
      </c>
      <c r="C38" s="86" t="str">
        <f t="shared" si="0"/>
        <v>jueves</v>
      </c>
      <c r="D38" s="87" t="s">
        <v>385</v>
      </c>
      <c r="E38" s="87"/>
      <c r="F38" s="88"/>
      <c r="G38" s="88"/>
      <c r="H38" s="89"/>
      <c r="I38" s="89"/>
      <c r="J38" s="89"/>
      <c r="K38" s="89"/>
      <c r="L38" s="89"/>
      <c r="M38" s="89"/>
      <c r="N38" s="89"/>
      <c r="O38" s="89"/>
      <c r="P38" s="255"/>
      <c r="Q38" s="256"/>
      <c r="R38" s="1"/>
      <c r="S38" s="1"/>
      <c r="T38" s="1"/>
      <c r="U38" s="1"/>
      <c r="V38" s="1"/>
    </row>
    <row r="39" spans="1:22" ht="15.95" customHeight="1" x14ac:dyDescent="0.25">
      <c r="A39" s="1"/>
      <c r="B39" s="92">
        <f t="shared" si="1"/>
        <v>44281</v>
      </c>
      <c r="C39" s="86" t="str">
        <f t="shared" si="0"/>
        <v>viernes</v>
      </c>
      <c r="D39" s="87" t="s">
        <v>385</v>
      </c>
      <c r="E39" s="87"/>
      <c r="F39" s="88"/>
      <c r="G39" s="88"/>
      <c r="H39" s="89"/>
      <c r="I39" s="89"/>
      <c r="J39" s="89"/>
      <c r="K39" s="89"/>
      <c r="L39" s="89"/>
      <c r="M39" s="89"/>
      <c r="N39" s="89"/>
      <c r="O39" s="89"/>
      <c r="P39" s="255"/>
      <c r="Q39" s="256"/>
      <c r="R39" s="1"/>
      <c r="S39" s="1"/>
      <c r="T39" s="1"/>
      <c r="U39" s="1"/>
      <c r="V39" s="1"/>
    </row>
    <row r="40" spans="1:22" ht="15.95" customHeight="1" x14ac:dyDescent="0.25">
      <c r="A40" s="1"/>
      <c r="B40" s="92">
        <f t="shared" si="1"/>
        <v>44282</v>
      </c>
      <c r="C40" s="86" t="str">
        <f t="shared" si="0"/>
        <v>sábado</v>
      </c>
      <c r="D40" s="87" t="s">
        <v>385</v>
      </c>
      <c r="E40" s="87"/>
      <c r="F40" s="88"/>
      <c r="G40" s="88"/>
      <c r="H40" s="89"/>
      <c r="I40" s="89"/>
      <c r="J40" s="89"/>
      <c r="K40" s="89"/>
      <c r="L40" s="89"/>
      <c r="M40" s="89"/>
      <c r="N40" s="89"/>
      <c r="O40" s="89"/>
      <c r="P40" s="255"/>
      <c r="Q40" s="256"/>
      <c r="R40" s="1"/>
      <c r="S40" s="1"/>
      <c r="T40" s="1"/>
      <c r="U40" s="1"/>
      <c r="V40" s="1"/>
    </row>
    <row r="41" spans="1:22" ht="15.95" customHeight="1" x14ac:dyDescent="0.25">
      <c r="A41" s="1"/>
      <c r="B41" s="92">
        <f t="shared" si="1"/>
        <v>44283</v>
      </c>
      <c r="C41" s="86" t="str">
        <f t="shared" si="0"/>
        <v>domingo</v>
      </c>
      <c r="D41" s="87" t="s">
        <v>385</v>
      </c>
      <c r="E41" s="87"/>
      <c r="F41" s="88"/>
      <c r="G41" s="88"/>
      <c r="H41" s="89"/>
      <c r="I41" s="89"/>
      <c r="J41" s="89"/>
      <c r="K41" s="89"/>
      <c r="L41" s="89"/>
      <c r="M41" s="89"/>
      <c r="N41" s="89"/>
      <c r="O41" s="89"/>
      <c r="P41" s="255"/>
      <c r="Q41" s="256"/>
      <c r="R41" s="1"/>
      <c r="S41" s="1"/>
      <c r="T41" s="1"/>
      <c r="U41" s="1"/>
      <c r="V41" s="1"/>
    </row>
    <row r="42" spans="1:22" ht="15.95" customHeight="1" x14ac:dyDescent="0.25">
      <c r="A42" s="1"/>
      <c r="B42" s="92">
        <f t="shared" si="1"/>
        <v>44284</v>
      </c>
      <c r="C42" s="86" t="str">
        <f t="shared" si="0"/>
        <v>lunes</v>
      </c>
      <c r="D42" s="87" t="s">
        <v>385</v>
      </c>
      <c r="E42" s="87"/>
      <c r="F42" s="88"/>
      <c r="G42" s="88"/>
      <c r="H42" s="89"/>
      <c r="I42" s="89"/>
      <c r="J42" s="89"/>
      <c r="K42" s="89"/>
      <c r="L42" s="89"/>
      <c r="M42" s="89"/>
      <c r="N42" s="89"/>
      <c r="O42" s="89"/>
      <c r="P42" s="255"/>
      <c r="Q42" s="256"/>
      <c r="R42" s="1"/>
      <c r="S42" s="1"/>
      <c r="T42" s="1"/>
      <c r="U42" s="1"/>
      <c r="V42" s="1"/>
    </row>
    <row r="43" spans="1:22" ht="15.95" customHeight="1" x14ac:dyDescent="0.25">
      <c r="A43" s="1"/>
      <c r="B43" s="92">
        <f t="shared" si="1"/>
        <v>44285</v>
      </c>
      <c r="C43" s="86" t="str">
        <f t="shared" si="0"/>
        <v>martes</v>
      </c>
      <c r="D43" s="87" t="s">
        <v>385</v>
      </c>
      <c r="E43" s="87"/>
      <c r="F43" s="88"/>
      <c r="G43" s="88"/>
      <c r="H43" s="89"/>
      <c r="I43" s="89"/>
      <c r="J43" s="89"/>
      <c r="K43" s="89"/>
      <c r="L43" s="89"/>
      <c r="M43" s="89"/>
      <c r="N43" s="89"/>
      <c r="O43" s="89"/>
      <c r="P43" s="255"/>
      <c r="Q43" s="256"/>
      <c r="R43" s="1"/>
      <c r="S43" s="1"/>
      <c r="T43" s="1"/>
      <c r="U43" s="1"/>
      <c r="V43" s="1"/>
    </row>
    <row r="44" spans="1:22" ht="15.95" customHeight="1" x14ac:dyDescent="0.25">
      <c r="A44" s="1"/>
      <c r="B44" s="93">
        <f t="shared" si="1"/>
        <v>44286</v>
      </c>
      <c r="C44" s="94" t="str">
        <f t="shared" si="0"/>
        <v>miércoles</v>
      </c>
      <c r="D44" s="95" t="s">
        <v>385</v>
      </c>
      <c r="E44" s="95"/>
      <c r="F44" s="96"/>
      <c r="G44" s="96"/>
      <c r="H44" s="97"/>
      <c r="I44" s="97"/>
      <c r="J44" s="97"/>
      <c r="K44" s="97"/>
      <c r="L44" s="97"/>
      <c r="M44" s="97"/>
      <c r="N44" s="97"/>
      <c r="O44" s="97"/>
      <c r="P44" s="257"/>
      <c r="Q44" s="258"/>
      <c r="R44" s="1"/>
      <c r="S44" s="1"/>
      <c r="T44" s="1"/>
      <c r="U44" s="1"/>
      <c r="V44" s="1"/>
    </row>
    <row r="45" spans="1:22" s="9" customFormat="1" ht="27.75" customHeight="1" x14ac:dyDescent="0.25">
      <c r="B45" s="259" t="s">
        <v>42</v>
      </c>
      <c r="C45" s="259"/>
      <c r="D45" s="259"/>
      <c r="E45" s="259"/>
      <c r="F45" s="259"/>
      <c r="G45" s="259"/>
      <c r="H45" s="98">
        <f>SUM(H14:H44)</f>
        <v>47</v>
      </c>
      <c r="I45" s="98">
        <f t="shared" ref="I45:O45" si="2">SUM(I14:I44)</f>
        <v>8</v>
      </c>
      <c r="J45" s="98">
        <f t="shared" si="2"/>
        <v>22</v>
      </c>
      <c r="K45" s="98">
        <f t="shared" si="2"/>
        <v>0</v>
      </c>
      <c r="L45" s="98">
        <f>SUM(L14:L44)</f>
        <v>40</v>
      </c>
      <c r="M45" s="98">
        <f t="shared" si="2"/>
        <v>14</v>
      </c>
      <c r="N45" s="98">
        <f t="shared" si="2"/>
        <v>8</v>
      </c>
      <c r="O45" s="98">
        <f t="shared" si="2"/>
        <v>0</v>
      </c>
      <c r="P45" s="99"/>
      <c r="Q45" s="99"/>
    </row>
    <row r="46" spans="1:22" ht="6.75" customHeight="1" x14ac:dyDescent="0.25"/>
    <row r="47" spans="1:22" ht="29.25" customHeight="1" x14ac:dyDescent="0.25">
      <c r="B47" s="260" t="s">
        <v>43</v>
      </c>
      <c r="C47" s="260"/>
      <c r="D47" s="260"/>
      <c r="E47" s="260"/>
      <c r="F47" s="260"/>
      <c r="G47" s="260"/>
      <c r="H47" s="260"/>
      <c r="I47" s="260"/>
      <c r="J47" s="260"/>
      <c r="K47" s="260"/>
      <c r="L47" s="260"/>
      <c r="M47" s="260"/>
      <c r="N47" s="260"/>
      <c r="O47" s="260"/>
      <c r="P47" s="260"/>
      <c r="Q47" s="260"/>
    </row>
    <row r="48" spans="1:22" ht="25.5" customHeight="1" x14ac:dyDescent="0.25">
      <c r="A48" s="1"/>
      <c r="B48" s="251" t="s">
        <v>30</v>
      </c>
      <c r="C48" s="251"/>
      <c r="D48" s="251" t="s">
        <v>31</v>
      </c>
      <c r="E48" s="251"/>
      <c r="F48" s="254" t="s">
        <v>2</v>
      </c>
      <c r="G48" s="254" t="s">
        <v>168</v>
      </c>
      <c r="H48" s="254" t="s">
        <v>3</v>
      </c>
      <c r="I48" s="254" t="s">
        <v>4</v>
      </c>
      <c r="J48" s="254" t="s">
        <v>32</v>
      </c>
      <c r="K48" s="254" t="s">
        <v>33</v>
      </c>
      <c r="L48" s="254" t="s">
        <v>34</v>
      </c>
      <c r="M48" s="254" t="s">
        <v>35</v>
      </c>
      <c r="N48" s="254" t="s">
        <v>36</v>
      </c>
      <c r="O48" s="254" t="s">
        <v>5</v>
      </c>
      <c r="P48" s="254" t="s">
        <v>37</v>
      </c>
      <c r="Q48" s="254"/>
      <c r="R48" s="1"/>
      <c r="S48" s="1"/>
      <c r="T48" s="1"/>
      <c r="U48" s="1"/>
      <c r="V48" s="1"/>
    </row>
    <row r="49" spans="1:22" ht="25.5" customHeight="1" x14ac:dyDescent="0.25">
      <c r="A49" s="1"/>
      <c r="B49" s="240" t="s">
        <v>38</v>
      </c>
      <c r="C49" s="240" t="s">
        <v>39</v>
      </c>
      <c r="D49" s="241" t="s">
        <v>40</v>
      </c>
      <c r="E49" s="241" t="s">
        <v>41</v>
      </c>
      <c r="F49" s="254"/>
      <c r="G49" s="254"/>
      <c r="H49" s="254"/>
      <c r="I49" s="254"/>
      <c r="J49" s="254"/>
      <c r="K49" s="254"/>
      <c r="L49" s="254"/>
      <c r="M49" s="254"/>
      <c r="N49" s="254"/>
      <c r="O49" s="254"/>
      <c r="P49" s="254"/>
      <c r="Q49" s="254"/>
      <c r="R49" s="1"/>
      <c r="S49" s="1"/>
      <c r="T49" s="1"/>
      <c r="U49" s="1"/>
      <c r="V49" s="1"/>
    </row>
    <row r="50" spans="1:22" ht="15" customHeight="1" x14ac:dyDescent="0.25">
      <c r="A50" s="1"/>
      <c r="B50" s="100"/>
      <c r="C50" s="101"/>
      <c r="D50" s="102"/>
      <c r="E50" s="102"/>
      <c r="F50" s="103"/>
      <c r="G50" s="103"/>
      <c r="H50" s="104"/>
      <c r="I50" s="104"/>
      <c r="J50" s="104"/>
      <c r="K50" s="104"/>
      <c r="L50" s="104"/>
      <c r="M50" s="104"/>
      <c r="N50" s="104"/>
      <c r="O50" s="104"/>
      <c r="P50" s="253"/>
      <c r="Q50" s="253"/>
      <c r="R50" s="1"/>
      <c r="S50" s="1"/>
      <c r="T50" s="1"/>
      <c r="U50" s="1"/>
      <c r="V50" s="1"/>
    </row>
    <row r="51" spans="1:22" ht="15" customHeight="1" x14ac:dyDescent="0.25">
      <c r="A51" s="1"/>
      <c r="B51" s="100"/>
      <c r="C51" s="101"/>
      <c r="D51" s="102"/>
      <c r="E51" s="102"/>
      <c r="F51" s="103"/>
      <c r="G51" s="103"/>
      <c r="H51" s="104"/>
      <c r="I51" s="104"/>
      <c r="J51" s="104"/>
      <c r="K51" s="104"/>
      <c r="L51" s="104"/>
      <c r="M51" s="104"/>
      <c r="N51" s="104"/>
      <c r="O51" s="104"/>
      <c r="P51" s="253"/>
      <c r="Q51" s="253"/>
      <c r="R51" s="1"/>
      <c r="S51" s="1"/>
      <c r="T51" s="1"/>
      <c r="U51" s="1"/>
      <c r="V51" s="1"/>
    </row>
    <row r="52" spans="1:22" ht="15" customHeight="1" x14ac:dyDescent="0.25">
      <c r="A52" s="1"/>
      <c r="B52" s="100"/>
      <c r="C52" s="101"/>
      <c r="D52" s="102"/>
      <c r="E52" s="102"/>
      <c r="F52" s="103"/>
      <c r="G52" s="103"/>
      <c r="H52" s="104"/>
      <c r="I52" s="104"/>
      <c r="J52" s="104"/>
      <c r="K52" s="104"/>
      <c r="L52" s="104"/>
      <c r="M52" s="104"/>
      <c r="N52" s="104"/>
      <c r="O52" s="104"/>
      <c r="P52" s="253"/>
      <c r="Q52" s="253"/>
      <c r="R52" s="1"/>
      <c r="S52" s="1"/>
      <c r="T52" s="1"/>
      <c r="U52" s="1"/>
      <c r="V52" s="1"/>
    </row>
    <row r="53" spans="1:22" ht="15" customHeight="1" x14ac:dyDescent="0.25">
      <c r="A53" s="1"/>
      <c r="B53" s="100"/>
      <c r="C53" s="101"/>
      <c r="D53" s="102"/>
      <c r="E53" s="102"/>
      <c r="F53" s="103"/>
      <c r="G53" s="103"/>
      <c r="H53" s="104"/>
      <c r="I53" s="104"/>
      <c r="J53" s="104"/>
      <c r="K53" s="104"/>
      <c r="L53" s="104"/>
      <c r="M53" s="104"/>
      <c r="N53" s="104"/>
      <c r="O53" s="104"/>
      <c r="P53" s="253"/>
      <c r="Q53" s="253"/>
      <c r="R53" s="1"/>
      <c r="S53" s="1"/>
      <c r="T53" s="1"/>
      <c r="U53" s="1"/>
      <c r="V53" s="1"/>
    </row>
    <row r="54" spans="1:22" ht="15" customHeight="1" x14ac:dyDescent="0.25">
      <c r="A54" s="1"/>
      <c r="B54" s="100"/>
      <c r="C54" s="101"/>
      <c r="D54" s="102"/>
      <c r="E54" s="102"/>
      <c r="F54" s="103"/>
      <c r="G54" s="103"/>
      <c r="H54" s="104"/>
      <c r="I54" s="104"/>
      <c r="J54" s="104"/>
      <c r="K54" s="104"/>
      <c r="L54" s="104"/>
      <c r="M54" s="104"/>
      <c r="N54" s="104"/>
      <c r="O54" s="104"/>
      <c r="P54" s="253"/>
      <c r="Q54" s="253"/>
      <c r="R54" s="1"/>
      <c r="S54" s="1"/>
      <c r="T54" s="1"/>
      <c r="U54" s="1"/>
      <c r="V54" s="1"/>
    </row>
    <row r="55" spans="1:22" ht="15" customHeight="1" x14ac:dyDescent="0.25"/>
    <row r="56" spans="1:22" s="9" customFormat="1" ht="27.75" customHeight="1" x14ac:dyDescent="0.25">
      <c r="B56" s="248" t="s">
        <v>12</v>
      </c>
      <c r="C56" s="248"/>
      <c r="D56" s="248"/>
      <c r="E56" s="248"/>
      <c r="F56" s="248"/>
      <c r="G56" s="248"/>
      <c r="H56" s="105">
        <f>+H45+H50+H51+H52+H53+H54</f>
        <v>47</v>
      </c>
      <c r="I56" s="105">
        <f t="shared" ref="I56:O56" si="3">+I45+I50+I51+I52+I53+I54</f>
        <v>8</v>
      </c>
      <c r="J56" s="105">
        <f t="shared" si="3"/>
        <v>22</v>
      </c>
      <c r="K56" s="105">
        <f t="shared" si="3"/>
        <v>0</v>
      </c>
      <c r="L56" s="105">
        <f t="shared" si="3"/>
        <v>40</v>
      </c>
      <c r="M56" s="105">
        <f t="shared" si="3"/>
        <v>14</v>
      </c>
      <c r="N56" s="105">
        <f t="shared" si="3"/>
        <v>8</v>
      </c>
      <c r="O56" s="105">
        <f t="shared" si="3"/>
        <v>0</v>
      </c>
    </row>
    <row r="57" spans="1:22" ht="15" customHeight="1" x14ac:dyDescent="0.25"/>
    <row r="58" spans="1:22" ht="20.25" customHeight="1" x14ac:dyDescent="0.25">
      <c r="B58" s="249" t="s">
        <v>44</v>
      </c>
      <c r="C58" s="249"/>
      <c r="D58" s="249"/>
      <c r="E58" s="249"/>
      <c r="F58" s="249"/>
      <c r="H58" s="250" t="s">
        <v>45</v>
      </c>
      <c r="I58" s="250"/>
      <c r="J58" s="250"/>
      <c r="K58" s="250"/>
      <c r="L58" s="250"/>
      <c r="M58" s="250"/>
      <c r="N58" s="250"/>
      <c r="O58" s="250"/>
      <c r="P58" s="250"/>
      <c r="Q58" s="250"/>
      <c r="R58" s="5"/>
      <c r="S58" s="5"/>
      <c r="U58" s="1"/>
      <c r="V58" s="1"/>
    </row>
    <row r="59" spans="1:22" s="10" customFormat="1" ht="22.5" customHeight="1" x14ac:dyDescent="0.25">
      <c r="B59" s="251" t="s">
        <v>46</v>
      </c>
      <c r="C59" s="251"/>
      <c r="D59" s="240" t="s">
        <v>47</v>
      </c>
      <c r="E59" s="240" t="s">
        <v>48</v>
      </c>
      <c r="F59" s="240" t="s">
        <v>49</v>
      </c>
      <c r="H59" s="250"/>
      <c r="I59" s="250"/>
      <c r="J59" s="250"/>
      <c r="K59" s="250"/>
      <c r="L59" s="250"/>
      <c r="M59" s="250"/>
      <c r="N59" s="250"/>
      <c r="O59" s="250"/>
      <c r="P59" s="250"/>
      <c r="Q59" s="250"/>
    </row>
    <row r="60" spans="1:22" ht="17.25" customHeight="1" x14ac:dyDescent="0.25">
      <c r="A60" s="1"/>
      <c r="B60" s="244" t="str">
        <f>+H12</f>
        <v xml:space="preserve"> EXT. DIURNA 1.25</v>
      </c>
      <c r="C60" s="244"/>
      <c r="D60" s="106">
        <v>1.25</v>
      </c>
      <c r="E60" s="107">
        <f>+$H$56</f>
        <v>47</v>
      </c>
      <c r="F60" s="108">
        <f>IF(E60=0,"",D60*E60*(VLOOKUP($E$8,'BD Personal'!$A$6:$R$56,12,FALSE)/240))</f>
        <v>572749.09895833337</v>
      </c>
      <c r="G60" s="1"/>
      <c r="H60" s="252" t="s">
        <v>401</v>
      </c>
      <c r="I60" s="252"/>
      <c r="J60" s="252"/>
      <c r="K60" s="252"/>
      <c r="L60" s="252"/>
      <c r="M60" s="252"/>
      <c r="N60" s="252"/>
      <c r="O60" s="252"/>
      <c r="P60" s="252"/>
      <c r="Q60" s="252"/>
      <c r="R60" s="1"/>
      <c r="S60" s="1"/>
      <c r="T60" s="1"/>
      <c r="U60" s="1"/>
      <c r="V60" s="1"/>
    </row>
    <row r="61" spans="1:22" ht="17.25" customHeight="1" x14ac:dyDescent="0.25">
      <c r="A61" s="1"/>
      <c r="B61" s="244" t="str">
        <f>+I12</f>
        <v>EXT. NOC. ORD. 1.75</v>
      </c>
      <c r="C61" s="244"/>
      <c r="D61" s="106">
        <v>1.75</v>
      </c>
      <c r="E61" s="109">
        <f>+$I$56</f>
        <v>8</v>
      </c>
      <c r="F61" s="108">
        <f>IF(E61=0,"",D61*E61*(VLOOKUP($E$8,'BD Personal'!$A$6:$R$56,12,FALSE)/240))</f>
        <v>136484.89166666666</v>
      </c>
      <c r="G61" s="1"/>
      <c r="H61" s="252"/>
      <c r="I61" s="252"/>
      <c r="J61" s="252"/>
      <c r="K61" s="252"/>
      <c r="L61" s="252"/>
      <c r="M61" s="252"/>
      <c r="N61" s="252"/>
      <c r="O61" s="252"/>
      <c r="P61" s="252"/>
      <c r="Q61" s="252"/>
      <c r="R61" s="1"/>
      <c r="S61" s="1"/>
      <c r="T61" s="1"/>
      <c r="U61" s="1"/>
      <c r="V61" s="1"/>
    </row>
    <row r="62" spans="1:22" ht="17.25" customHeight="1" x14ac:dyDescent="0.25">
      <c r="A62" s="1"/>
      <c r="B62" s="244" t="str">
        <f>+J12</f>
        <v>EXTRA DOM./FES. DIU.2.00</v>
      </c>
      <c r="C62" s="244"/>
      <c r="D62" s="106">
        <v>2</v>
      </c>
      <c r="E62" s="109">
        <f>+$J$56</f>
        <v>22</v>
      </c>
      <c r="F62" s="108">
        <f>IF(E62=0,"",D62*E62*(VLOOKUP($E$8,'BD Personal'!$A$6:$R$56,12,FALSE)/240))</f>
        <v>428952.51666666666</v>
      </c>
      <c r="G62" s="1"/>
      <c r="H62" s="252"/>
      <c r="I62" s="252"/>
      <c r="J62" s="252"/>
      <c r="K62" s="252"/>
      <c r="L62" s="252"/>
      <c r="M62" s="252"/>
      <c r="N62" s="252"/>
      <c r="O62" s="252"/>
      <c r="P62" s="252"/>
      <c r="Q62" s="252"/>
      <c r="R62" s="1"/>
      <c r="S62" s="1"/>
      <c r="T62" s="1"/>
      <c r="U62" s="1"/>
      <c r="V62" s="1"/>
    </row>
    <row r="63" spans="1:22" ht="17.25" customHeight="1" x14ac:dyDescent="0.25">
      <c r="A63" s="1"/>
      <c r="B63" s="244" t="str">
        <f>+K12</f>
        <v>EXTRA DOM./FES.  NOC. 2.50</v>
      </c>
      <c r="C63" s="244"/>
      <c r="D63" s="106">
        <v>2.5</v>
      </c>
      <c r="E63" s="109">
        <f>+$K$56</f>
        <v>0</v>
      </c>
      <c r="F63" s="108" t="str">
        <f>IF(E63=0,"",D63*E63*(VLOOKUP($E$8,'BD Personal'!$A$6:$R$56,12,FALSE)/240))</f>
        <v/>
      </c>
      <c r="G63" s="1"/>
      <c r="H63" s="252"/>
      <c r="I63" s="252"/>
      <c r="J63" s="252"/>
      <c r="K63" s="252"/>
      <c r="L63" s="252"/>
      <c r="M63" s="252"/>
      <c r="N63" s="252"/>
      <c r="O63" s="252"/>
      <c r="P63" s="252"/>
      <c r="Q63" s="252"/>
      <c r="R63" s="1"/>
      <c r="S63" s="1"/>
      <c r="T63" s="1"/>
      <c r="U63" s="1"/>
      <c r="V63" s="1"/>
    </row>
    <row r="64" spans="1:22" ht="17.25" customHeight="1" x14ac:dyDescent="0.25">
      <c r="A64" s="1"/>
      <c r="B64" s="244" t="str">
        <f>+L12</f>
        <v>REC. NOCT ORD.              0.35</v>
      </c>
      <c r="C64" s="244"/>
      <c r="D64" s="106">
        <v>0.35</v>
      </c>
      <c r="E64" s="109">
        <f>+$L$56</f>
        <v>40</v>
      </c>
      <c r="F64" s="108">
        <f>IF(E64=0,"",D64*E64*(VLOOKUP($E$8,'BD Personal'!$A$6:$R$56,12,FALSE)/240))</f>
        <v>136484.89166666666</v>
      </c>
      <c r="G64" s="1"/>
      <c r="H64" s="252"/>
      <c r="I64" s="252"/>
      <c r="J64" s="252"/>
      <c r="K64" s="252"/>
      <c r="L64" s="252"/>
      <c r="M64" s="252"/>
      <c r="N64" s="252"/>
      <c r="O64" s="252"/>
      <c r="P64" s="252"/>
      <c r="Q64" s="252"/>
      <c r="R64" s="1"/>
      <c r="S64" s="1"/>
      <c r="T64" s="1"/>
      <c r="U64" s="1"/>
      <c r="V64" s="1"/>
    </row>
    <row r="65" spans="1:22" ht="17.25" customHeight="1" x14ac:dyDescent="0.25">
      <c r="A65" s="1"/>
      <c r="B65" s="244" t="str">
        <f>+M12</f>
        <v xml:space="preserve">REC, DOM / FESTIVA DIU 1.75 </v>
      </c>
      <c r="C65" s="244"/>
      <c r="D65" s="106">
        <v>1.75</v>
      </c>
      <c r="E65" s="109">
        <f>+$M$56</f>
        <v>14</v>
      </c>
      <c r="F65" s="108">
        <f>IF(E65=0,"",D65*E65*(VLOOKUP($E$8,'BD Personal'!$A$6:$R$56,12,FALSE)/240))</f>
        <v>238848.56041666667</v>
      </c>
      <c r="G65" s="1"/>
      <c r="H65" s="252"/>
      <c r="I65" s="252"/>
      <c r="J65" s="252"/>
      <c r="K65" s="252"/>
      <c r="L65" s="252"/>
      <c r="M65" s="252"/>
      <c r="N65" s="252"/>
      <c r="O65" s="252"/>
      <c r="P65" s="252"/>
      <c r="Q65" s="252"/>
      <c r="R65" s="1"/>
      <c r="S65" s="1"/>
      <c r="T65" s="1"/>
      <c r="U65" s="1"/>
      <c r="V65" s="1"/>
    </row>
    <row r="66" spans="1:22" ht="17.25" customHeight="1" x14ac:dyDescent="0.25">
      <c r="A66" s="1"/>
      <c r="B66" s="244" t="str">
        <f>+N12</f>
        <v>REC. DOM. / FES. NOC.  2.10</v>
      </c>
      <c r="C66" s="244"/>
      <c r="D66" s="106">
        <v>2.1</v>
      </c>
      <c r="E66" s="109">
        <f>+$N$56</f>
        <v>8</v>
      </c>
      <c r="F66" s="108">
        <f>IF(E66=0,"",D66*E66*(VLOOKUP($E$8,'BD Personal'!$A$6:$R$56,12,FALSE)/240))</f>
        <v>163781.87000000002</v>
      </c>
      <c r="G66" s="1"/>
      <c r="H66" s="252"/>
      <c r="I66" s="252"/>
      <c r="J66" s="252"/>
      <c r="K66" s="252"/>
      <c r="L66" s="252"/>
      <c r="M66" s="252"/>
      <c r="N66" s="252"/>
      <c r="O66" s="252"/>
      <c r="P66" s="252"/>
      <c r="Q66" s="252"/>
      <c r="R66" s="1"/>
      <c r="S66" s="1"/>
      <c r="T66" s="1"/>
      <c r="U66" s="1"/>
      <c r="V66" s="1"/>
    </row>
    <row r="67" spans="1:22" ht="17.25" customHeight="1" x14ac:dyDescent="0.25">
      <c r="A67" s="1"/>
      <c r="B67" s="244" t="str">
        <f>+O12</f>
        <v>COMPENSATORIOS</v>
      </c>
      <c r="C67" s="244"/>
      <c r="D67" s="110" t="s">
        <v>50</v>
      </c>
      <c r="E67" s="109">
        <f>+$O$56</f>
        <v>0</v>
      </c>
      <c r="F67" s="108" t="str">
        <f>IF(E67=0,"",E67*(VLOOKUP($E$8,'BD Personal'!$A$6:$R$56,12,FALSE)/30))</f>
        <v/>
      </c>
      <c r="G67" s="1"/>
      <c r="H67" s="252"/>
      <c r="I67" s="252"/>
      <c r="J67" s="252"/>
      <c r="K67" s="252"/>
      <c r="L67" s="252"/>
      <c r="M67" s="252"/>
      <c r="N67" s="252"/>
      <c r="O67" s="252"/>
      <c r="P67" s="252"/>
      <c r="Q67" s="252"/>
      <c r="R67" s="1"/>
      <c r="S67" s="1"/>
      <c r="T67" s="1"/>
      <c r="U67" s="1"/>
      <c r="V67" s="1"/>
    </row>
    <row r="68" spans="1:22" ht="13.5" customHeight="1" x14ac:dyDescent="0.25">
      <c r="A68" s="1"/>
      <c r="B68" s="50"/>
      <c r="C68" s="50"/>
      <c r="D68" s="50"/>
      <c r="E68" s="50"/>
      <c r="F68" s="51"/>
      <c r="G68" s="1"/>
      <c r="H68" s="252"/>
      <c r="I68" s="252"/>
      <c r="J68" s="252"/>
      <c r="K68" s="252"/>
      <c r="L68" s="252"/>
      <c r="M68" s="252"/>
      <c r="N68" s="252"/>
      <c r="O68" s="252"/>
      <c r="P68" s="252"/>
      <c r="Q68" s="252"/>
      <c r="R68" s="1"/>
      <c r="S68" s="1"/>
      <c r="T68" s="1"/>
      <c r="U68" s="1"/>
      <c r="V68" s="1"/>
    </row>
    <row r="69" spans="1:22" ht="18" customHeight="1" x14ac:dyDescent="0.25">
      <c r="A69" s="1"/>
      <c r="B69" s="245" t="s">
        <v>51</v>
      </c>
      <c r="C69" s="245"/>
      <c r="D69" s="245"/>
      <c r="E69" s="245"/>
      <c r="F69" s="78">
        <f>SUM(F60:F67)</f>
        <v>1677301.8293750002</v>
      </c>
      <c r="G69" s="1"/>
      <c r="H69" s="252"/>
      <c r="I69" s="252"/>
      <c r="J69" s="252"/>
      <c r="K69" s="252"/>
      <c r="L69" s="252"/>
      <c r="M69" s="252"/>
      <c r="N69" s="252"/>
      <c r="O69" s="252"/>
      <c r="P69" s="252"/>
      <c r="Q69" s="252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1"/>
      <c r="D74" s="11"/>
      <c r="E74" s="11"/>
      <c r="F74" s="11"/>
      <c r="G74" s="11"/>
      <c r="H74" s="11"/>
      <c r="I74" s="11"/>
    </row>
    <row r="75" spans="1:22" x14ac:dyDescent="0.25"/>
    <row r="76" spans="1:22" ht="13.5" thickBot="1" x14ac:dyDescent="0.3">
      <c r="C76" s="246"/>
      <c r="D76" s="246"/>
      <c r="E76" s="246"/>
      <c r="F76" s="246"/>
      <c r="G76" s="246"/>
      <c r="H76" s="246"/>
      <c r="I76" s="246"/>
      <c r="L76" s="247"/>
      <c r="M76" s="247"/>
      <c r="N76" s="247"/>
      <c r="O76" s="247"/>
      <c r="P76" s="247"/>
    </row>
    <row r="77" spans="1:22" ht="30.75" customHeight="1" thickTop="1" x14ac:dyDescent="0.25">
      <c r="C77" s="243" t="s">
        <v>52</v>
      </c>
      <c r="D77" s="243"/>
      <c r="E77" s="243"/>
      <c r="F77" s="243"/>
      <c r="G77" s="243"/>
      <c r="H77" s="243"/>
      <c r="I77" s="243"/>
      <c r="J77" s="12"/>
      <c r="K77" s="12"/>
      <c r="L77" s="243" t="s">
        <v>53</v>
      </c>
      <c r="M77" s="243"/>
      <c r="N77" s="243"/>
      <c r="O77" s="243"/>
      <c r="P77" s="243"/>
    </row>
    <row r="78" spans="1:22" x14ac:dyDescent="0.25"/>
    <row r="79" spans="1:22" x14ac:dyDescent="0.25"/>
  </sheetData>
  <sheetProtection algorithmName="SHA-512" hashValue="sx/j3Y6cq2nzd6aXQzHlGQVEyvEm3AcqU8pqpU65H7Zv3dpkEv4oojqCtcGgMH/SnaZESSkK821EWRDPEBsbRw==" saltValue="f4IJYt7GM46DPEQey9BiUg==" spinCount="100000" sheet="1" objects="1" scenarios="1"/>
  <mergeCells count="121">
    <mergeCell ref="C77:I77"/>
    <mergeCell ref="L77:P77"/>
    <mergeCell ref="B67:C67"/>
    <mergeCell ref="H67:Q67"/>
    <mergeCell ref="H68:Q68"/>
    <mergeCell ref="B69:E69"/>
    <mergeCell ref="H69:Q69"/>
    <mergeCell ref="C76:I76"/>
    <mergeCell ref="L76:P76"/>
    <mergeCell ref="B64:C64"/>
    <mergeCell ref="H64:Q64"/>
    <mergeCell ref="B65:C65"/>
    <mergeCell ref="H65:Q65"/>
    <mergeCell ref="B66:C66"/>
    <mergeCell ref="H66:Q66"/>
    <mergeCell ref="B61:C61"/>
    <mergeCell ref="H61:Q61"/>
    <mergeCell ref="B62:C62"/>
    <mergeCell ref="H62:Q62"/>
    <mergeCell ref="B63:C63"/>
    <mergeCell ref="H63:Q63"/>
    <mergeCell ref="P54:Q54"/>
    <mergeCell ref="B56:G56"/>
    <mergeCell ref="B58:F58"/>
    <mergeCell ref="H58:Q59"/>
    <mergeCell ref="B59:C59"/>
    <mergeCell ref="B60:C60"/>
    <mergeCell ref="H60:Q60"/>
    <mergeCell ref="O48:O49"/>
    <mergeCell ref="P48:Q49"/>
    <mergeCell ref="P50:Q50"/>
    <mergeCell ref="P51:Q51"/>
    <mergeCell ref="P52:Q52"/>
    <mergeCell ref="P53:Q53"/>
    <mergeCell ref="I48:I49"/>
    <mergeCell ref="J48:J49"/>
    <mergeCell ref="K48:K49"/>
    <mergeCell ref="L48:L49"/>
    <mergeCell ref="M48:M49"/>
    <mergeCell ref="N48:N49"/>
    <mergeCell ref="P42:Q42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P36:Q36"/>
    <mergeCell ref="P37:Q37"/>
    <mergeCell ref="P38:Q38"/>
    <mergeCell ref="P39:Q39"/>
    <mergeCell ref="P40:Q40"/>
    <mergeCell ref="P41:Q41"/>
    <mergeCell ref="P30:Q30"/>
    <mergeCell ref="P31:Q31"/>
    <mergeCell ref="P32:Q32"/>
    <mergeCell ref="P33:Q33"/>
    <mergeCell ref="P34:Q34"/>
    <mergeCell ref="P35:Q35"/>
    <mergeCell ref="P24:Q24"/>
    <mergeCell ref="P25:Q25"/>
    <mergeCell ref="P26:Q26"/>
    <mergeCell ref="P27:Q27"/>
    <mergeCell ref="P28:Q28"/>
    <mergeCell ref="P29:Q29"/>
    <mergeCell ref="P18:Q18"/>
    <mergeCell ref="P19:Q19"/>
    <mergeCell ref="P20:Q20"/>
    <mergeCell ref="P21:Q21"/>
    <mergeCell ref="P22:Q22"/>
    <mergeCell ref="P23:Q23"/>
    <mergeCell ref="O12:O13"/>
    <mergeCell ref="P12:Q13"/>
    <mergeCell ref="P14:Q14"/>
    <mergeCell ref="P15:Q15"/>
    <mergeCell ref="P16:Q16"/>
    <mergeCell ref="P17:Q17"/>
    <mergeCell ref="I12:I13"/>
    <mergeCell ref="J12:J13"/>
    <mergeCell ref="K12:K13"/>
    <mergeCell ref="L12:L13"/>
    <mergeCell ref="M12:M13"/>
    <mergeCell ref="N12:N13"/>
    <mergeCell ref="B11:D11"/>
    <mergeCell ref="E11:H11"/>
    <mergeCell ref="I11:J11"/>
    <mergeCell ref="K11:N11"/>
    <mergeCell ref="V11:X11"/>
    <mergeCell ref="B12:C12"/>
    <mergeCell ref="D12:E12"/>
    <mergeCell ref="F12:F13"/>
    <mergeCell ref="G12:G13"/>
    <mergeCell ref="H12:H13"/>
    <mergeCell ref="B10:D10"/>
    <mergeCell ref="E10:H10"/>
    <mergeCell ref="I10:J10"/>
    <mergeCell ref="K10:N10"/>
    <mergeCell ref="P10:Q10"/>
    <mergeCell ref="U10:W10"/>
    <mergeCell ref="B9:D9"/>
    <mergeCell ref="E9:H9"/>
    <mergeCell ref="I9:J9"/>
    <mergeCell ref="K9:N9"/>
    <mergeCell ref="P9:Q9"/>
    <mergeCell ref="V9:X9"/>
    <mergeCell ref="B8:D8"/>
    <mergeCell ref="E8:H8"/>
    <mergeCell ref="I8:J8"/>
    <mergeCell ref="K8:N8"/>
    <mergeCell ref="P8:Q8"/>
    <mergeCell ref="U8:W8"/>
    <mergeCell ref="B2:D5"/>
    <mergeCell ref="E2:Q5"/>
    <mergeCell ref="B7:D7"/>
    <mergeCell ref="E7:H7"/>
    <mergeCell ref="I7:J7"/>
    <mergeCell ref="K7:N7"/>
    <mergeCell ref="P7:Q7"/>
  </mergeCells>
  <conditionalFormatting sqref="B14:B44">
    <cfRule type="expression" dxfId="35" priority="4">
      <formula>WEEKDAY(B14,2)=7</formula>
    </cfRule>
  </conditionalFormatting>
  <conditionalFormatting sqref="C14:C44">
    <cfRule type="expression" dxfId="34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47D77EF8-A84D-45CB-A5D8-27D92480696A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CC48170A-E336-4EB0-A44E-E233FE6C16AB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E07EF-50F2-42D6-A28C-D9EAC83085B7}">
  <sheetPr codeName="Hoja14">
    <pageSetUpPr fitToPage="1"/>
  </sheetPr>
  <dimension ref="A1:X79"/>
  <sheetViews>
    <sheetView showGridLines="0" view="pageBreakPreview" topLeftCell="A31" zoomScale="60" zoomScaleNormal="70" zoomScalePageLayoutView="90" workbookViewId="0">
      <selection activeCell="H61" sqref="H61:Q61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x14ac:dyDescent="0.25">
      <c r="A1" s="1"/>
      <c r="B1" s="52" t="s">
        <v>14</v>
      </c>
      <c r="C1" s="50"/>
      <c r="D1" s="50"/>
      <c r="E1" s="50"/>
      <c r="F1" s="50"/>
      <c r="G1" s="79"/>
      <c r="H1" s="50"/>
      <c r="I1" s="50"/>
      <c r="J1" s="50"/>
      <c r="K1" s="50"/>
      <c r="L1" s="50"/>
      <c r="M1" s="50"/>
      <c r="N1" s="50"/>
      <c r="O1" s="50"/>
      <c r="P1" s="52">
        <f>IF($E$8="","",VLOOKUP($E$8,'BD Personal'!$A$6:$R$56,8,FALSE))</f>
        <v>26551</v>
      </c>
      <c r="Q1" s="50"/>
      <c r="R1" s="1"/>
      <c r="S1" s="1"/>
      <c r="T1" s="1"/>
      <c r="U1" s="1"/>
      <c r="V1" s="1"/>
    </row>
    <row r="2" spans="1:24" ht="15.75" customHeight="1" x14ac:dyDescent="0.25">
      <c r="A2" s="1"/>
      <c r="B2" s="288"/>
      <c r="C2" s="288"/>
      <c r="D2" s="288"/>
      <c r="E2" s="289" t="s">
        <v>233</v>
      </c>
      <c r="F2" s="289"/>
      <c r="G2" s="289"/>
      <c r="H2" s="289"/>
      <c r="I2" s="289"/>
      <c r="J2" s="289"/>
      <c r="K2" s="289"/>
      <c r="L2" s="289"/>
      <c r="M2" s="289"/>
      <c r="N2" s="289"/>
      <c r="O2" s="289"/>
      <c r="P2" s="289"/>
      <c r="Q2" s="289"/>
      <c r="R2" s="1"/>
      <c r="S2" s="3"/>
      <c r="T2" s="3"/>
      <c r="U2" s="3"/>
      <c r="V2" s="1"/>
    </row>
    <row r="3" spans="1:24" ht="15.75" customHeight="1" x14ac:dyDescent="0.25">
      <c r="A3" s="1"/>
      <c r="B3" s="288"/>
      <c r="C3" s="288"/>
      <c r="D3" s="288"/>
      <c r="E3" s="289"/>
      <c r="F3" s="289"/>
      <c r="G3" s="289"/>
      <c r="H3" s="289"/>
      <c r="I3" s="289"/>
      <c r="J3" s="289"/>
      <c r="K3" s="289"/>
      <c r="L3" s="289"/>
      <c r="M3" s="289"/>
      <c r="N3" s="289"/>
      <c r="O3" s="289"/>
      <c r="P3" s="289"/>
      <c r="Q3" s="289"/>
      <c r="R3" s="1"/>
      <c r="S3" s="4"/>
      <c r="T3" s="1"/>
      <c r="U3" s="1"/>
      <c r="V3" s="1"/>
    </row>
    <row r="4" spans="1:24" ht="15.75" customHeight="1" x14ac:dyDescent="0.25">
      <c r="A4" s="1"/>
      <c r="B4" s="288"/>
      <c r="C4" s="288"/>
      <c r="D4" s="288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1"/>
      <c r="S4" s="4"/>
      <c r="T4" s="1"/>
      <c r="U4" s="1"/>
      <c r="V4" s="1"/>
    </row>
    <row r="5" spans="1:24" ht="15.75" customHeight="1" x14ac:dyDescent="0.25">
      <c r="A5" s="1"/>
      <c r="B5" s="288"/>
      <c r="C5" s="288"/>
      <c r="D5" s="288"/>
      <c r="E5" s="289"/>
      <c r="F5" s="289"/>
      <c r="G5" s="289"/>
      <c r="H5" s="289"/>
      <c r="I5" s="289"/>
      <c r="J5" s="289"/>
      <c r="K5" s="289"/>
      <c r="L5" s="289"/>
      <c r="M5" s="289"/>
      <c r="N5" s="289"/>
      <c r="O5" s="289"/>
      <c r="P5" s="289"/>
      <c r="Q5" s="289"/>
      <c r="R5" s="1"/>
      <c r="S5" s="4"/>
      <c r="T5" s="1"/>
      <c r="U5" s="1"/>
      <c r="V5" s="1"/>
    </row>
    <row r="6" spans="1:24" ht="4.5" customHeight="1" x14ac:dyDescent="0.2">
      <c r="B6" s="112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S6" s="4"/>
    </row>
    <row r="7" spans="1:24" ht="26.1" customHeight="1" x14ac:dyDescent="0.25">
      <c r="B7" s="295" t="s">
        <v>16</v>
      </c>
      <c r="C7" s="296"/>
      <c r="D7" s="296"/>
      <c r="E7" s="279" t="str">
        <f>IF($E$8="","",VLOOKUP($E$8,'BD Personal'!$A$6:$R$56,3,FALSE))&amp;" "&amp;IF($E$8="","",VLOOKUP($E$8,'BD Personal'!$A$6:$R$56,4,FALSE))</f>
        <v>Juan Carlos San Julian</v>
      </c>
      <c r="F7" s="280"/>
      <c r="G7" s="280"/>
      <c r="H7" s="290"/>
      <c r="I7" s="270" t="s">
        <v>17</v>
      </c>
      <c r="J7" s="270"/>
      <c r="K7" s="279" t="str">
        <f>IF($E$8="","",VLOOKUP($E$8,'BD Personal'!$A$6:$R$56,2,FALSE))</f>
        <v>Masculino</v>
      </c>
      <c r="L7" s="280"/>
      <c r="M7" s="280"/>
      <c r="N7" s="280"/>
      <c r="O7" s="111" t="s">
        <v>18</v>
      </c>
      <c r="P7" s="291">
        <f ca="1">IF($E$8="","",TODAY()-VLOOKUP($E$8,'BD Personal'!$A$6:$R$56,8,FALSE))</f>
        <v>17734</v>
      </c>
      <c r="Q7" s="292"/>
      <c r="S7" s="4"/>
    </row>
    <row r="8" spans="1:24" ht="26.1" customHeight="1" x14ac:dyDescent="0.25">
      <c r="B8" s="261" t="s">
        <v>19</v>
      </c>
      <c r="C8" s="262"/>
      <c r="D8" s="262"/>
      <c r="E8" s="283">
        <v>73158607</v>
      </c>
      <c r="F8" s="284"/>
      <c r="G8" s="284"/>
      <c r="H8" s="285"/>
      <c r="I8" s="270" t="s">
        <v>20</v>
      </c>
      <c r="J8" s="270"/>
      <c r="K8" s="273" t="str">
        <f>IF($E$8="","",VLOOKUP($E$8,'BD Personal'!$A$6:$R$56,11,FALSE))</f>
        <v>Auxiliar de Inspección</v>
      </c>
      <c r="L8" s="264"/>
      <c r="M8" s="264"/>
      <c r="N8" s="264"/>
      <c r="O8" s="80" t="s">
        <v>21</v>
      </c>
      <c r="P8" s="286">
        <f>IF($E$8="","",VLOOKUP($E$8,'BD Personal'!$A$6:$R$56,10,FALSE))</f>
        <v>43838</v>
      </c>
      <c r="Q8" s="287"/>
      <c r="S8" s="4"/>
      <c r="T8" s="6"/>
      <c r="U8" s="278"/>
      <c r="V8" s="278"/>
      <c r="W8" s="278"/>
      <c r="X8" s="2"/>
    </row>
    <row r="9" spans="1:24" ht="26.1" customHeight="1" x14ac:dyDescent="0.2">
      <c r="B9" s="261" t="s">
        <v>22</v>
      </c>
      <c r="C9" s="262"/>
      <c r="D9" s="262"/>
      <c r="E9" s="273" t="str">
        <f>IF($E$8="","",VLOOKUP($E$8,'BD Personal'!$A$6:$R$56,13,FALSE))</f>
        <v>Legal</v>
      </c>
      <c r="F9" s="264"/>
      <c r="G9" s="264"/>
      <c r="H9" s="281"/>
      <c r="I9" s="270" t="s">
        <v>23</v>
      </c>
      <c r="J9" s="270"/>
      <c r="K9" s="273" t="str">
        <f>IF($E$8="","",VLOOKUP($E$8,'BD Personal'!$A$6:$R$56,14,FALSE))</f>
        <v>14 X 14 12 Horas</v>
      </c>
      <c r="L9" s="264"/>
      <c r="M9" s="264"/>
      <c r="N9" s="264"/>
      <c r="O9" s="81" t="s">
        <v>24</v>
      </c>
      <c r="P9" s="271"/>
      <c r="Q9" s="272"/>
      <c r="S9" s="4"/>
      <c r="T9" s="7"/>
      <c r="U9" s="7"/>
      <c r="V9" s="282"/>
      <c r="W9" s="282"/>
      <c r="X9" s="282"/>
    </row>
    <row r="10" spans="1:24" ht="26.1" customHeight="1" x14ac:dyDescent="0.25">
      <c r="B10" s="261" t="s">
        <v>25</v>
      </c>
      <c r="C10" s="262"/>
      <c r="D10" s="262"/>
      <c r="E10" s="267" t="str">
        <f>IF($E$8="","",VLOOKUP($E$8,'BD Personal'!$A$6:$R$56,15,FALSE))</f>
        <v>Caleb Brett</v>
      </c>
      <c r="F10" s="268"/>
      <c r="G10" s="268"/>
      <c r="H10" s="269"/>
      <c r="I10" s="270" t="s">
        <v>26</v>
      </c>
      <c r="J10" s="270"/>
      <c r="K10" s="273">
        <f>IF($E$8="","",VLOOKUP($E$8,'BD Personal'!$A$6:$R$56,17,FALSE))</f>
        <v>34</v>
      </c>
      <c r="L10" s="264"/>
      <c r="M10" s="264"/>
      <c r="N10" s="264"/>
      <c r="O10" s="80" t="s">
        <v>27</v>
      </c>
      <c r="P10" s="271">
        <f>IF($E$8="","",VLOOKUP($E$8,'BD Personal'!$A$6:$R$56,18,FALSE))</f>
        <v>1</v>
      </c>
      <c r="Q10" s="272"/>
      <c r="S10" s="4"/>
      <c r="T10" s="8"/>
      <c r="U10" s="263"/>
      <c r="V10" s="263"/>
      <c r="W10" s="263"/>
      <c r="X10" s="2"/>
    </row>
    <row r="11" spans="1:24" ht="26.1" customHeight="1" x14ac:dyDescent="0.2">
      <c r="B11" s="275" t="s">
        <v>28</v>
      </c>
      <c r="C11" s="276"/>
      <c r="D11" s="277"/>
      <c r="E11" s="264" t="str">
        <f>IF($E$8="","",VLOOKUP($E$8,'BD Personal'!$A$6:$R$56,16,FALSE))</f>
        <v>EBR</v>
      </c>
      <c r="F11" s="264"/>
      <c r="G11" s="264"/>
      <c r="H11" s="264"/>
      <c r="I11" s="265" t="s">
        <v>29</v>
      </c>
      <c r="J11" s="265"/>
      <c r="K11" s="274" t="str">
        <f>Cronograma!B6&amp;" "&amp;Cronograma!E6</f>
        <v>MARZO 2021</v>
      </c>
      <c r="L11" s="274"/>
      <c r="M11" s="274"/>
      <c r="N11" s="274"/>
      <c r="O11" s="82"/>
      <c r="P11" s="83"/>
      <c r="Q11" s="90"/>
      <c r="S11" s="4"/>
      <c r="T11" s="7"/>
      <c r="U11" s="2"/>
      <c r="V11" s="266"/>
      <c r="W11" s="266"/>
      <c r="X11" s="266"/>
    </row>
    <row r="12" spans="1:24" ht="27.75" customHeight="1" x14ac:dyDescent="0.25">
      <c r="A12" s="1"/>
      <c r="B12" s="293" t="s">
        <v>30</v>
      </c>
      <c r="C12" s="251"/>
      <c r="D12" s="251" t="s">
        <v>31</v>
      </c>
      <c r="E12" s="251"/>
      <c r="F12" s="254" t="s">
        <v>2</v>
      </c>
      <c r="G12" s="254" t="s">
        <v>168</v>
      </c>
      <c r="H12" s="254" t="s">
        <v>3</v>
      </c>
      <c r="I12" s="254" t="s">
        <v>4</v>
      </c>
      <c r="J12" s="254" t="s">
        <v>32</v>
      </c>
      <c r="K12" s="254" t="s">
        <v>33</v>
      </c>
      <c r="L12" s="254" t="s">
        <v>34</v>
      </c>
      <c r="M12" s="254" t="s">
        <v>35</v>
      </c>
      <c r="N12" s="254" t="s">
        <v>36</v>
      </c>
      <c r="O12" s="254" t="s">
        <v>5</v>
      </c>
      <c r="P12" s="254" t="s">
        <v>37</v>
      </c>
      <c r="Q12" s="294"/>
      <c r="R12" s="1"/>
      <c r="S12" s="1"/>
      <c r="T12" s="1"/>
      <c r="U12" s="1"/>
      <c r="V12" s="1"/>
    </row>
    <row r="13" spans="1:24" ht="13.5" customHeight="1" x14ac:dyDescent="0.25">
      <c r="A13" s="1"/>
      <c r="B13" s="239" t="s">
        <v>38</v>
      </c>
      <c r="C13" s="240" t="s">
        <v>39</v>
      </c>
      <c r="D13" s="241" t="s">
        <v>40</v>
      </c>
      <c r="E13" s="241" t="s">
        <v>41</v>
      </c>
      <c r="F13" s="254"/>
      <c r="G13" s="254"/>
      <c r="H13" s="254"/>
      <c r="I13" s="254"/>
      <c r="J13" s="254"/>
      <c r="K13" s="254"/>
      <c r="L13" s="254"/>
      <c r="M13" s="254"/>
      <c r="N13" s="254"/>
      <c r="O13" s="254"/>
      <c r="P13" s="254"/>
      <c r="Q13" s="294"/>
      <c r="R13" s="1"/>
      <c r="S13" s="1"/>
      <c r="T13" s="1"/>
      <c r="U13" s="1"/>
      <c r="V13" s="1"/>
    </row>
    <row r="14" spans="1:24" ht="15.95" customHeight="1" x14ac:dyDescent="0.25">
      <c r="A14" s="1"/>
      <c r="B14" s="92">
        <f>Cronograma!F8</f>
        <v>44256</v>
      </c>
      <c r="C14" s="86" t="str">
        <f t="shared" ref="C14:C44" si="0">TEXT(B14, "dddd")</f>
        <v>lunes</v>
      </c>
      <c r="D14" s="87" t="s">
        <v>385</v>
      </c>
      <c r="E14" s="87"/>
      <c r="F14" s="88"/>
      <c r="G14" s="88"/>
      <c r="H14" s="89"/>
      <c r="I14" s="89"/>
      <c r="J14" s="89"/>
      <c r="K14" s="89"/>
      <c r="L14" s="89"/>
      <c r="M14" s="89"/>
      <c r="N14" s="89"/>
      <c r="O14" s="89"/>
      <c r="P14" s="255"/>
      <c r="Q14" s="256"/>
      <c r="R14" s="1"/>
      <c r="S14" s="1"/>
      <c r="T14" s="1"/>
      <c r="U14" s="1"/>
      <c r="V14" s="1"/>
    </row>
    <row r="15" spans="1:24" ht="15.95" customHeight="1" x14ac:dyDescent="0.25">
      <c r="A15" s="1"/>
      <c r="B15" s="92">
        <f>B14+1</f>
        <v>44257</v>
      </c>
      <c r="C15" s="86" t="str">
        <f t="shared" si="0"/>
        <v>martes</v>
      </c>
      <c r="D15" s="238">
        <v>0.25</v>
      </c>
      <c r="E15" s="238">
        <v>0.75</v>
      </c>
      <c r="F15" s="88">
        <v>1</v>
      </c>
      <c r="G15" s="88"/>
      <c r="H15" s="89"/>
      <c r="I15" s="89"/>
      <c r="J15" s="89"/>
      <c r="K15" s="89"/>
      <c r="L15" s="89"/>
      <c r="M15" s="89"/>
      <c r="N15" s="89"/>
      <c r="O15" s="89"/>
      <c r="P15" s="255"/>
      <c r="Q15" s="256"/>
      <c r="R15" s="1"/>
      <c r="S15" s="1"/>
      <c r="T15" s="1"/>
      <c r="U15" s="1"/>
      <c r="V15" s="1"/>
    </row>
    <row r="16" spans="1:24" ht="15.95" customHeight="1" x14ac:dyDescent="0.25">
      <c r="A16" s="1"/>
      <c r="B16" s="92">
        <f t="shared" ref="B16:B44" si="1">B15+1</f>
        <v>44258</v>
      </c>
      <c r="C16" s="86" t="str">
        <f t="shared" si="0"/>
        <v>miércoles</v>
      </c>
      <c r="D16" s="238">
        <v>0.25</v>
      </c>
      <c r="E16" s="238">
        <v>0.75</v>
      </c>
      <c r="F16" s="88">
        <v>1</v>
      </c>
      <c r="G16" s="88"/>
      <c r="H16" s="89"/>
      <c r="I16" s="89"/>
      <c r="J16" s="89"/>
      <c r="K16" s="89"/>
      <c r="L16" s="89"/>
      <c r="M16" s="89"/>
      <c r="N16" s="89"/>
      <c r="O16" s="89"/>
      <c r="P16" s="255"/>
      <c r="Q16" s="256"/>
      <c r="R16" s="1"/>
      <c r="S16" s="1"/>
      <c r="T16" s="1"/>
      <c r="U16" s="1"/>
      <c r="V16" s="1"/>
    </row>
    <row r="17" spans="1:22" ht="15.95" customHeight="1" x14ac:dyDescent="0.25">
      <c r="A17" s="1"/>
      <c r="B17" s="92">
        <f t="shared" si="1"/>
        <v>44259</v>
      </c>
      <c r="C17" s="86" t="str">
        <f t="shared" si="0"/>
        <v>jueves</v>
      </c>
      <c r="D17" s="238">
        <v>0.25</v>
      </c>
      <c r="E17" s="238">
        <v>0.75</v>
      </c>
      <c r="F17" s="88">
        <v>1</v>
      </c>
      <c r="G17" s="88"/>
      <c r="H17" s="89"/>
      <c r="I17" s="89"/>
      <c r="J17" s="89"/>
      <c r="K17" s="89"/>
      <c r="L17" s="89"/>
      <c r="M17" s="89"/>
      <c r="N17" s="89"/>
      <c r="O17" s="89"/>
      <c r="P17" s="255"/>
      <c r="Q17" s="256"/>
      <c r="R17" s="1"/>
      <c r="S17" s="1"/>
      <c r="T17" s="1"/>
      <c r="U17" s="1"/>
      <c r="V17" s="1"/>
    </row>
    <row r="18" spans="1:22" ht="15.95" customHeight="1" x14ac:dyDescent="0.25">
      <c r="A18" s="1"/>
      <c r="B18" s="92">
        <f t="shared" si="1"/>
        <v>44260</v>
      </c>
      <c r="C18" s="86" t="str">
        <f t="shared" si="0"/>
        <v>viernes</v>
      </c>
      <c r="D18" s="238">
        <v>0.25</v>
      </c>
      <c r="E18" s="238">
        <v>0.75</v>
      </c>
      <c r="F18" s="88">
        <v>1</v>
      </c>
      <c r="G18" s="88"/>
      <c r="H18" s="89"/>
      <c r="I18" s="89"/>
      <c r="J18" s="89"/>
      <c r="K18" s="89"/>
      <c r="L18" s="89"/>
      <c r="M18" s="89"/>
      <c r="N18" s="89"/>
      <c r="O18" s="89"/>
      <c r="P18" s="255"/>
      <c r="Q18" s="256"/>
      <c r="R18" s="1"/>
      <c r="S18" s="1"/>
      <c r="T18" s="1"/>
      <c r="U18" s="1"/>
      <c r="V18" s="1"/>
    </row>
    <row r="19" spans="1:22" ht="15.95" customHeight="1" x14ac:dyDescent="0.25">
      <c r="A19" s="1"/>
      <c r="B19" s="92">
        <f t="shared" si="1"/>
        <v>44261</v>
      </c>
      <c r="C19" s="86" t="str">
        <f t="shared" si="0"/>
        <v>sábado</v>
      </c>
      <c r="D19" s="238">
        <v>0.25</v>
      </c>
      <c r="E19" s="238">
        <v>0.75</v>
      </c>
      <c r="F19" s="88">
        <v>1</v>
      </c>
      <c r="G19" s="88"/>
      <c r="H19" s="89"/>
      <c r="I19" s="89"/>
      <c r="J19" s="89"/>
      <c r="K19" s="89"/>
      <c r="L19" s="89"/>
      <c r="M19" s="89"/>
      <c r="N19" s="89"/>
      <c r="O19" s="89"/>
      <c r="P19" s="255"/>
      <c r="Q19" s="256"/>
      <c r="R19" s="1"/>
      <c r="S19" s="1"/>
      <c r="T19" s="1"/>
      <c r="U19" s="1"/>
      <c r="V19" s="1"/>
    </row>
    <row r="20" spans="1:22" ht="15.95" customHeight="1" x14ac:dyDescent="0.25">
      <c r="A20" s="1"/>
      <c r="B20" s="92">
        <f t="shared" si="1"/>
        <v>44262</v>
      </c>
      <c r="C20" s="86" t="str">
        <f t="shared" si="0"/>
        <v>domingo</v>
      </c>
      <c r="D20" s="238">
        <v>0.25</v>
      </c>
      <c r="E20" s="238">
        <v>0.75</v>
      </c>
      <c r="F20" s="88">
        <v>1</v>
      </c>
      <c r="G20" s="88"/>
      <c r="H20" s="89"/>
      <c r="I20" s="89"/>
      <c r="J20" s="89"/>
      <c r="K20" s="89"/>
      <c r="L20" s="89"/>
      <c r="M20" s="89">
        <v>11</v>
      </c>
      <c r="N20" s="89"/>
      <c r="O20" s="89"/>
      <c r="P20" s="255"/>
      <c r="Q20" s="256"/>
      <c r="R20" s="1"/>
      <c r="S20" s="1"/>
      <c r="T20" s="1"/>
      <c r="U20" s="1"/>
      <c r="V20" s="1"/>
    </row>
    <row r="21" spans="1:22" ht="15.95" customHeight="1" x14ac:dyDescent="0.25">
      <c r="A21" s="1"/>
      <c r="B21" s="92">
        <f t="shared" si="1"/>
        <v>44263</v>
      </c>
      <c r="C21" s="86" t="str">
        <f t="shared" si="0"/>
        <v>lunes</v>
      </c>
      <c r="D21" s="238">
        <v>0.25</v>
      </c>
      <c r="E21" s="238">
        <v>0.75</v>
      </c>
      <c r="F21" s="88">
        <v>1</v>
      </c>
      <c r="G21" s="88"/>
      <c r="H21" s="89"/>
      <c r="I21" s="89"/>
      <c r="J21" s="89"/>
      <c r="K21" s="89"/>
      <c r="L21" s="89"/>
      <c r="M21" s="89"/>
      <c r="N21" s="89"/>
      <c r="O21" s="89"/>
      <c r="P21" s="255"/>
      <c r="Q21" s="256"/>
      <c r="R21" s="1"/>
      <c r="S21" s="1"/>
      <c r="T21" s="1"/>
      <c r="U21" s="1"/>
      <c r="V21" s="1"/>
    </row>
    <row r="22" spans="1:22" ht="15.95" customHeight="1" x14ac:dyDescent="0.25">
      <c r="A22" s="1"/>
      <c r="B22" s="92">
        <f t="shared" si="1"/>
        <v>44264</v>
      </c>
      <c r="C22" s="86" t="str">
        <f t="shared" si="0"/>
        <v>martes</v>
      </c>
      <c r="D22" s="238">
        <v>0.25</v>
      </c>
      <c r="E22" s="238">
        <v>0.75</v>
      </c>
      <c r="F22" s="88">
        <v>1</v>
      </c>
      <c r="G22" s="88"/>
      <c r="H22" s="89"/>
      <c r="I22" s="89"/>
      <c r="J22" s="89"/>
      <c r="K22" s="89"/>
      <c r="L22" s="89"/>
      <c r="M22" s="89"/>
      <c r="N22" s="89"/>
      <c r="O22" s="89"/>
      <c r="P22" s="255"/>
      <c r="Q22" s="256"/>
      <c r="R22" s="1"/>
      <c r="S22" s="1"/>
      <c r="T22" s="1"/>
      <c r="U22" s="1"/>
      <c r="V22" s="1"/>
    </row>
    <row r="23" spans="1:22" ht="15.95" customHeight="1" x14ac:dyDescent="0.25">
      <c r="A23" s="1"/>
      <c r="B23" s="92">
        <f t="shared" si="1"/>
        <v>44265</v>
      </c>
      <c r="C23" s="86" t="str">
        <f t="shared" si="0"/>
        <v>miércoles</v>
      </c>
      <c r="D23" s="238">
        <v>0.25</v>
      </c>
      <c r="E23" s="238">
        <v>0.75</v>
      </c>
      <c r="F23" s="88">
        <v>1</v>
      </c>
      <c r="G23" s="88"/>
      <c r="H23" s="89"/>
      <c r="I23" s="89"/>
      <c r="J23" s="89"/>
      <c r="K23" s="89"/>
      <c r="L23" s="89"/>
      <c r="M23" s="89"/>
      <c r="N23" s="89"/>
      <c r="O23" s="89"/>
      <c r="P23" s="255"/>
      <c r="Q23" s="256"/>
      <c r="R23" s="1"/>
      <c r="S23" s="1"/>
      <c r="T23" s="1"/>
      <c r="U23" s="1"/>
      <c r="V23" s="1"/>
    </row>
    <row r="24" spans="1:22" ht="15.95" customHeight="1" x14ac:dyDescent="0.25">
      <c r="A24" s="1"/>
      <c r="B24" s="92">
        <f t="shared" si="1"/>
        <v>44266</v>
      </c>
      <c r="C24" s="86" t="str">
        <f t="shared" si="0"/>
        <v>jueves</v>
      </c>
      <c r="D24" s="238">
        <v>0.25</v>
      </c>
      <c r="E24" s="238">
        <v>0.75</v>
      </c>
      <c r="F24" s="88">
        <v>1</v>
      </c>
      <c r="G24" s="88"/>
      <c r="H24" s="89"/>
      <c r="I24" s="89"/>
      <c r="J24" s="89"/>
      <c r="K24" s="89"/>
      <c r="L24" s="89"/>
      <c r="M24" s="89"/>
      <c r="N24" s="89"/>
      <c r="O24" s="89"/>
      <c r="P24" s="255"/>
      <c r="Q24" s="256"/>
      <c r="R24" s="1"/>
      <c r="S24" s="1"/>
      <c r="T24" s="1"/>
      <c r="U24" s="1"/>
      <c r="V24" s="1"/>
    </row>
    <row r="25" spans="1:22" ht="15.95" customHeight="1" x14ac:dyDescent="0.25">
      <c r="A25" s="1"/>
      <c r="B25" s="92">
        <f t="shared" si="1"/>
        <v>44267</v>
      </c>
      <c r="C25" s="86" t="str">
        <f t="shared" si="0"/>
        <v>viernes</v>
      </c>
      <c r="D25" s="238">
        <v>0.25</v>
      </c>
      <c r="E25" s="238">
        <v>0.75</v>
      </c>
      <c r="F25" s="88">
        <v>1</v>
      </c>
      <c r="G25" s="88"/>
      <c r="H25" s="89"/>
      <c r="I25" s="89"/>
      <c r="J25" s="89"/>
      <c r="K25" s="89"/>
      <c r="L25" s="89"/>
      <c r="M25" s="89"/>
      <c r="N25" s="89"/>
      <c r="O25" s="89"/>
      <c r="P25" s="255"/>
      <c r="Q25" s="256"/>
      <c r="R25" s="1"/>
      <c r="S25" s="1"/>
      <c r="T25" s="1"/>
      <c r="U25" s="1"/>
      <c r="V25" s="1"/>
    </row>
    <row r="26" spans="1:22" ht="15.95" customHeight="1" x14ac:dyDescent="0.25">
      <c r="A26" s="1"/>
      <c r="B26" s="92">
        <f t="shared" si="1"/>
        <v>44268</v>
      </c>
      <c r="C26" s="86" t="str">
        <f t="shared" si="0"/>
        <v>sábado</v>
      </c>
      <c r="D26" s="238">
        <v>0.25</v>
      </c>
      <c r="E26" s="238">
        <v>0.75</v>
      </c>
      <c r="F26" s="88">
        <v>1</v>
      </c>
      <c r="G26" s="88"/>
      <c r="H26" s="89"/>
      <c r="I26" s="89"/>
      <c r="J26" s="89"/>
      <c r="K26" s="89"/>
      <c r="L26" s="89"/>
      <c r="M26" s="89"/>
      <c r="N26" s="89"/>
      <c r="O26" s="89"/>
      <c r="P26" s="255"/>
      <c r="Q26" s="256"/>
      <c r="R26" s="1"/>
      <c r="S26" s="1"/>
      <c r="T26" s="1"/>
      <c r="U26" s="1"/>
      <c r="V26" s="1"/>
    </row>
    <row r="27" spans="1:22" ht="15.95" customHeight="1" x14ac:dyDescent="0.25">
      <c r="A27" s="1"/>
      <c r="B27" s="92">
        <f t="shared" si="1"/>
        <v>44269</v>
      </c>
      <c r="C27" s="86" t="str">
        <f t="shared" si="0"/>
        <v>domingo</v>
      </c>
      <c r="D27" s="238">
        <v>0.25</v>
      </c>
      <c r="E27" s="238">
        <v>0.75</v>
      </c>
      <c r="F27" s="88">
        <v>1</v>
      </c>
      <c r="G27" s="88"/>
      <c r="H27" s="89"/>
      <c r="I27" s="89"/>
      <c r="J27" s="89"/>
      <c r="K27" s="89"/>
      <c r="L27" s="89"/>
      <c r="M27" s="89">
        <v>11</v>
      </c>
      <c r="N27" s="89"/>
      <c r="O27" s="89"/>
      <c r="P27" s="255"/>
      <c r="Q27" s="256"/>
      <c r="R27" s="1"/>
      <c r="S27" s="1"/>
      <c r="T27" s="1"/>
      <c r="U27" s="1"/>
      <c r="V27" s="1"/>
    </row>
    <row r="28" spans="1:22" ht="15.95" customHeight="1" x14ac:dyDescent="0.25">
      <c r="A28" s="1"/>
      <c r="B28" s="92">
        <f t="shared" si="1"/>
        <v>44270</v>
      </c>
      <c r="C28" s="86" t="str">
        <f t="shared" si="0"/>
        <v>lunes</v>
      </c>
      <c r="D28" s="238">
        <v>0.25</v>
      </c>
      <c r="E28" s="238">
        <v>0.75</v>
      </c>
      <c r="F28" s="88">
        <v>1</v>
      </c>
      <c r="G28" s="88"/>
      <c r="H28" s="89"/>
      <c r="I28" s="89"/>
      <c r="J28" s="89"/>
      <c r="K28" s="89"/>
      <c r="L28" s="89"/>
      <c r="M28" s="89"/>
      <c r="N28" s="89"/>
      <c r="O28" s="89"/>
      <c r="P28" s="255"/>
      <c r="Q28" s="256"/>
      <c r="R28" s="1"/>
      <c r="S28" s="1"/>
      <c r="T28" s="1"/>
      <c r="U28" s="1"/>
      <c r="V28" s="1"/>
    </row>
    <row r="29" spans="1:22" ht="15.95" customHeight="1" x14ac:dyDescent="0.25">
      <c r="A29" s="1"/>
      <c r="B29" s="92">
        <f t="shared" si="1"/>
        <v>44271</v>
      </c>
      <c r="C29" s="86" t="str">
        <f t="shared" si="0"/>
        <v>martes</v>
      </c>
      <c r="D29" s="238">
        <v>0.25</v>
      </c>
      <c r="E29" s="238">
        <v>0.75</v>
      </c>
      <c r="F29" s="88">
        <v>1</v>
      </c>
      <c r="G29" s="88"/>
      <c r="H29" s="89">
        <v>11</v>
      </c>
      <c r="I29" s="89"/>
      <c r="J29" s="89"/>
      <c r="K29" s="89"/>
      <c r="L29" s="89"/>
      <c r="M29" s="89"/>
      <c r="N29" s="89"/>
      <c r="O29" s="89"/>
      <c r="P29" s="255" t="s">
        <v>386</v>
      </c>
      <c r="Q29" s="256"/>
      <c r="R29" s="1"/>
      <c r="S29" s="1"/>
      <c r="T29" s="1"/>
      <c r="U29" s="1"/>
      <c r="V29" s="1"/>
    </row>
    <row r="30" spans="1:22" ht="15.95" customHeight="1" x14ac:dyDescent="0.25">
      <c r="A30" s="1"/>
      <c r="B30" s="92">
        <f t="shared" si="1"/>
        <v>44272</v>
      </c>
      <c r="C30" s="86" t="str">
        <f t="shared" si="0"/>
        <v>miércoles</v>
      </c>
      <c r="D30" s="238">
        <v>0.75</v>
      </c>
      <c r="E30" s="238">
        <v>0.25</v>
      </c>
      <c r="F30" s="88">
        <v>1</v>
      </c>
      <c r="G30" s="88"/>
      <c r="H30" s="89">
        <v>3</v>
      </c>
      <c r="I30" s="89">
        <v>8</v>
      </c>
      <c r="J30" s="89"/>
      <c r="K30" s="89"/>
      <c r="L30" s="89"/>
      <c r="M30" s="89"/>
      <c r="N30" s="89"/>
      <c r="O30" s="89"/>
      <c r="P30" s="255" t="s">
        <v>386</v>
      </c>
      <c r="Q30" s="256"/>
      <c r="R30" s="1"/>
      <c r="S30" s="1"/>
      <c r="T30" s="1"/>
      <c r="U30" s="1"/>
      <c r="V30" s="1"/>
    </row>
    <row r="31" spans="1:22" ht="15.95" customHeight="1" x14ac:dyDescent="0.25">
      <c r="A31" s="1"/>
      <c r="B31" s="92">
        <f t="shared" si="1"/>
        <v>44273</v>
      </c>
      <c r="C31" s="86" t="str">
        <f t="shared" si="0"/>
        <v>jueves</v>
      </c>
      <c r="D31" s="238">
        <v>0.75</v>
      </c>
      <c r="E31" s="238">
        <v>0.25</v>
      </c>
      <c r="F31" s="88">
        <v>1</v>
      </c>
      <c r="G31" s="88"/>
      <c r="H31" s="89">
        <v>3</v>
      </c>
      <c r="I31" s="89">
        <v>8</v>
      </c>
      <c r="J31" s="89"/>
      <c r="K31" s="89"/>
      <c r="L31" s="89"/>
      <c r="M31" s="89"/>
      <c r="N31" s="89"/>
      <c r="O31" s="89"/>
      <c r="P31" s="255" t="s">
        <v>386</v>
      </c>
      <c r="Q31" s="256"/>
      <c r="R31" s="1"/>
      <c r="S31" s="1"/>
      <c r="T31" s="1"/>
      <c r="U31" s="1"/>
      <c r="V31" s="1"/>
    </row>
    <row r="32" spans="1:22" ht="15.95" customHeight="1" x14ac:dyDescent="0.25">
      <c r="A32" s="1"/>
      <c r="B32" s="92">
        <f t="shared" si="1"/>
        <v>44274</v>
      </c>
      <c r="C32" s="86" t="str">
        <f t="shared" si="0"/>
        <v>viernes</v>
      </c>
      <c r="D32" s="238">
        <v>0.75</v>
      </c>
      <c r="E32" s="238">
        <v>0.25</v>
      </c>
      <c r="F32" s="88">
        <v>1</v>
      </c>
      <c r="G32" s="88"/>
      <c r="H32" s="89">
        <v>3</v>
      </c>
      <c r="I32" s="89">
        <v>8</v>
      </c>
      <c r="J32" s="89"/>
      <c r="K32" s="89"/>
      <c r="L32" s="89"/>
      <c r="M32" s="89"/>
      <c r="N32" s="89"/>
      <c r="O32" s="89"/>
      <c r="P32" s="255" t="s">
        <v>386</v>
      </c>
      <c r="Q32" s="256"/>
      <c r="R32" s="1"/>
      <c r="S32" s="1"/>
      <c r="T32" s="1"/>
      <c r="U32" s="1"/>
      <c r="V32" s="1"/>
    </row>
    <row r="33" spans="1:22" ht="15.95" customHeight="1" x14ac:dyDescent="0.25">
      <c r="A33" s="1"/>
      <c r="B33" s="92">
        <f t="shared" si="1"/>
        <v>44275</v>
      </c>
      <c r="C33" s="86" t="str">
        <f t="shared" si="0"/>
        <v>sábado</v>
      </c>
      <c r="D33" s="238">
        <v>0.75</v>
      </c>
      <c r="E33" s="238">
        <v>0.25</v>
      </c>
      <c r="F33" s="88">
        <v>1</v>
      </c>
      <c r="G33" s="88"/>
      <c r="H33" s="89">
        <v>3</v>
      </c>
      <c r="I33" s="89">
        <v>3</v>
      </c>
      <c r="J33" s="89"/>
      <c r="K33" s="89">
        <v>5</v>
      </c>
      <c r="L33" s="89"/>
      <c r="M33" s="89"/>
      <c r="N33" s="89"/>
      <c r="O33" s="89"/>
      <c r="P33" s="255" t="s">
        <v>386</v>
      </c>
      <c r="Q33" s="256"/>
      <c r="R33" s="1"/>
      <c r="S33" s="1"/>
      <c r="T33" s="1"/>
      <c r="U33" s="1"/>
      <c r="V33" s="1"/>
    </row>
    <row r="34" spans="1:22" ht="15.95" customHeight="1" x14ac:dyDescent="0.25">
      <c r="A34" s="1"/>
      <c r="B34" s="92">
        <f t="shared" si="1"/>
        <v>44276</v>
      </c>
      <c r="C34" s="86" t="str">
        <f t="shared" si="0"/>
        <v>domingo</v>
      </c>
      <c r="D34" s="238">
        <v>0.75</v>
      </c>
      <c r="E34" s="238">
        <v>0.25</v>
      </c>
      <c r="F34" s="88">
        <v>1</v>
      </c>
      <c r="G34" s="88"/>
      <c r="H34" s="89">
        <v>3</v>
      </c>
      <c r="I34" s="89">
        <v>3</v>
      </c>
      <c r="J34" s="89">
        <v>5</v>
      </c>
      <c r="K34" s="89"/>
      <c r="L34" s="89"/>
      <c r="M34" s="89"/>
      <c r="N34" s="89"/>
      <c r="O34" s="89"/>
      <c r="P34" s="255" t="s">
        <v>386</v>
      </c>
      <c r="Q34" s="256"/>
      <c r="R34" s="1"/>
      <c r="S34" s="1"/>
      <c r="T34" s="1"/>
      <c r="U34" s="1"/>
      <c r="V34" s="1"/>
    </row>
    <row r="35" spans="1:22" ht="15.95" customHeight="1" x14ac:dyDescent="0.25">
      <c r="A35" s="1"/>
      <c r="B35" s="92">
        <f t="shared" si="1"/>
        <v>44277</v>
      </c>
      <c r="C35" s="86" t="str">
        <f t="shared" si="0"/>
        <v>lunes</v>
      </c>
      <c r="D35" s="238">
        <v>0.75</v>
      </c>
      <c r="E35" s="238">
        <v>0.25</v>
      </c>
      <c r="F35" s="88">
        <v>1</v>
      </c>
      <c r="G35" s="88"/>
      <c r="H35" s="89"/>
      <c r="I35" s="89">
        <v>5</v>
      </c>
      <c r="J35" s="89">
        <v>3</v>
      </c>
      <c r="K35" s="89">
        <v>3</v>
      </c>
      <c r="L35" s="89"/>
      <c r="M35" s="89"/>
      <c r="N35" s="89"/>
      <c r="O35" s="89"/>
      <c r="P35" s="255" t="s">
        <v>386</v>
      </c>
      <c r="Q35" s="256"/>
      <c r="R35" s="1"/>
      <c r="S35" s="1"/>
      <c r="T35" s="1"/>
      <c r="U35" s="1"/>
      <c r="V35" s="1"/>
    </row>
    <row r="36" spans="1:22" ht="15.95" customHeight="1" x14ac:dyDescent="0.25">
      <c r="A36" s="1"/>
      <c r="B36" s="92">
        <f t="shared" si="1"/>
        <v>44278</v>
      </c>
      <c r="C36" s="86" t="str">
        <f t="shared" si="0"/>
        <v>martes</v>
      </c>
      <c r="D36" s="238">
        <v>0.75</v>
      </c>
      <c r="E36" s="238">
        <v>0.25</v>
      </c>
      <c r="F36" s="88">
        <v>1</v>
      </c>
      <c r="G36" s="88"/>
      <c r="H36" s="89"/>
      <c r="I36" s="89"/>
      <c r="J36" s="89"/>
      <c r="K36" s="89"/>
      <c r="L36" s="89">
        <v>8</v>
      </c>
      <c r="M36" s="89"/>
      <c r="N36" s="89"/>
      <c r="O36" s="89"/>
      <c r="P36" s="255"/>
      <c r="Q36" s="256"/>
      <c r="R36" s="1"/>
      <c r="S36" s="1"/>
      <c r="T36" s="1"/>
      <c r="U36" s="1"/>
      <c r="V36" s="1"/>
    </row>
    <row r="37" spans="1:22" ht="15.95" customHeight="1" x14ac:dyDescent="0.25">
      <c r="A37" s="1"/>
      <c r="B37" s="92">
        <f t="shared" si="1"/>
        <v>44279</v>
      </c>
      <c r="C37" s="86" t="str">
        <f t="shared" si="0"/>
        <v>miércoles</v>
      </c>
      <c r="D37" s="87" t="s">
        <v>385</v>
      </c>
      <c r="E37" s="87"/>
      <c r="F37" s="88"/>
      <c r="G37" s="88"/>
      <c r="H37" s="89"/>
      <c r="I37" s="89"/>
      <c r="J37" s="89"/>
      <c r="K37" s="89"/>
      <c r="L37" s="89"/>
      <c r="M37" s="89"/>
      <c r="N37" s="89"/>
      <c r="O37" s="89"/>
      <c r="P37" s="255"/>
      <c r="Q37" s="256"/>
      <c r="R37" s="1"/>
      <c r="S37" s="1"/>
      <c r="T37" s="1"/>
      <c r="U37" s="1"/>
      <c r="V37" s="1"/>
    </row>
    <row r="38" spans="1:22" ht="15.95" customHeight="1" x14ac:dyDescent="0.25">
      <c r="A38" s="1"/>
      <c r="B38" s="92">
        <f t="shared" si="1"/>
        <v>44280</v>
      </c>
      <c r="C38" s="86" t="str">
        <f t="shared" si="0"/>
        <v>jueves</v>
      </c>
      <c r="D38" s="87" t="s">
        <v>385</v>
      </c>
      <c r="E38" s="87"/>
      <c r="F38" s="88"/>
      <c r="G38" s="88"/>
      <c r="H38" s="89"/>
      <c r="I38" s="89"/>
      <c r="J38" s="89"/>
      <c r="K38" s="89"/>
      <c r="L38" s="89"/>
      <c r="M38" s="89"/>
      <c r="N38" s="89"/>
      <c r="O38" s="89"/>
      <c r="P38" s="255"/>
      <c r="Q38" s="256"/>
      <c r="R38" s="1"/>
      <c r="S38" s="1"/>
      <c r="T38" s="1"/>
      <c r="U38" s="1"/>
      <c r="V38" s="1"/>
    </row>
    <row r="39" spans="1:22" ht="15.95" customHeight="1" x14ac:dyDescent="0.25">
      <c r="A39" s="1"/>
      <c r="B39" s="92">
        <f t="shared" si="1"/>
        <v>44281</v>
      </c>
      <c r="C39" s="86" t="str">
        <f t="shared" si="0"/>
        <v>viernes</v>
      </c>
      <c r="D39" s="87" t="s">
        <v>385</v>
      </c>
      <c r="E39" s="87"/>
      <c r="F39" s="88"/>
      <c r="G39" s="88"/>
      <c r="H39" s="89"/>
      <c r="I39" s="89"/>
      <c r="J39" s="89"/>
      <c r="K39" s="89"/>
      <c r="L39" s="89"/>
      <c r="M39" s="89"/>
      <c r="N39" s="89"/>
      <c r="O39" s="89"/>
      <c r="P39" s="255"/>
      <c r="Q39" s="256"/>
      <c r="R39" s="1"/>
      <c r="S39" s="1"/>
      <c r="T39" s="1"/>
      <c r="U39" s="1"/>
      <c r="V39" s="1"/>
    </row>
    <row r="40" spans="1:22" ht="15.95" customHeight="1" x14ac:dyDescent="0.25">
      <c r="A40" s="1"/>
      <c r="B40" s="92">
        <f t="shared" si="1"/>
        <v>44282</v>
      </c>
      <c r="C40" s="86" t="str">
        <f t="shared" si="0"/>
        <v>sábado</v>
      </c>
      <c r="D40" s="87" t="s">
        <v>385</v>
      </c>
      <c r="E40" s="87"/>
      <c r="F40" s="88"/>
      <c r="G40" s="88"/>
      <c r="H40" s="89"/>
      <c r="I40" s="89"/>
      <c r="J40" s="89"/>
      <c r="K40" s="89"/>
      <c r="L40" s="89"/>
      <c r="M40" s="89"/>
      <c r="N40" s="89"/>
      <c r="O40" s="89"/>
      <c r="P40" s="255"/>
      <c r="Q40" s="256"/>
      <c r="R40" s="1"/>
      <c r="S40" s="1"/>
      <c r="T40" s="1"/>
      <c r="U40" s="1"/>
      <c r="V40" s="1"/>
    </row>
    <row r="41" spans="1:22" ht="15.95" customHeight="1" x14ac:dyDescent="0.25">
      <c r="A41" s="1"/>
      <c r="B41" s="92">
        <f t="shared" si="1"/>
        <v>44283</v>
      </c>
      <c r="C41" s="86" t="str">
        <f t="shared" si="0"/>
        <v>domingo</v>
      </c>
      <c r="D41" s="87" t="s">
        <v>385</v>
      </c>
      <c r="E41" s="87"/>
      <c r="F41" s="88"/>
      <c r="G41" s="88"/>
      <c r="H41" s="89"/>
      <c r="I41" s="89"/>
      <c r="J41" s="89"/>
      <c r="K41" s="89"/>
      <c r="L41" s="89"/>
      <c r="M41" s="89"/>
      <c r="N41" s="89"/>
      <c r="O41" s="89"/>
      <c r="P41" s="255"/>
      <c r="Q41" s="256"/>
      <c r="R41" s="1"/>
      <c r="S41" s="1"/>
      <c r="T41" s="1"/>
      <c r="U41" s="1"/>
      <c r="V41" s="1"/>
    </row>
    <row r="42" spans="1:22" ht="15.95" customHeight="1" x14ac:dyDescent="0.25">
      <c r="A42" s="1"/>
      <c r="B42" s="92">
        <f t="shared" si="1"/>
        <v>44284</v>
      </c>
      <c r="C42" s="86" t="str">
        <f t="shared" si="0"/>
        <v>lunes</v>
      </c>
      <c r="D42" s="87" t="s">
        <v>385</v>
      </c>
      <c r="E42" s="87"/>
      <c r="F42" s="88"/>
      <c r="G42" s="88"/>
      <c r="H42" s="89"/>
      <c r="I42" s="89"/>
      <c r="J42" s="89"/>
      <c r="K42" s="89"/>
      <c r="L42" s="89"/>
      <c r="M42" s="89"/>
      <c r="N42" s="89"/>
      <c r="O42" s="89"/>
      <c r="P42" s="255"/>
      <c r="Q42" s="256"/>
      <c r="R42" s="1"/>
      <c r="S42" s="1"/>
      <c r="T42" s="1"/>
      <c r="U42" s="1"/>
      <c r="V42" s="1"/>
    </row>
    <row r="43" spans="1:22" ht="15.95" customHeight="1" x14ac:dyDescent="0.25">
      <c r="A43" s="1"/>
      <c r="B43" s="92">
        <f t="shared" si="1"/>
        <v>44285</v>
      </c>
      <c r="C43" s="86" t="str">
        <f t="shared" si="0"/>
        <v>martes</v>
      </c>
      <c r="D43" s="87" t="s">
        <v>385</v>
      </c>
      <c r="E43" s="87"/>
      <c r="F43" s="88"/>
      <c r="G43" s="88"/>
      <c r="H43" s="89"/>
      <c r="I43" s="89"/>
      <c r="J43" s="89"/>
      <c r="K43" s="89"/>
      <c r="L43" s="89"/>
      <c r="M43" s="89"/>
      <c r="N43" s="89"/>
      <c r="O43" s="89"/>
      <c r="P43" s="255"/>
      <c r="Q43" s="256"/>
      <c r="R43" s="1"/>
      <c r="S43" s="1"/>
      <c r="T43" s="1"/>
      <c r="U43" s="1"/>
      <c r="V43" s="1"/>
    </row>
    <row r="44" spans="1:22" ht="15.95" customHeight="1" x14ac:dyDescent="0.25">
      <c r="A44" s="1"/>
      <c r="B44" s="93">
        <f t="shared" si="1"/>
        <v>44286</v>
      </c>
      <c r="C44" s="94" t="str">
        <f t="shared" si="0"/>
        <v>miércoles</v>
      </c>
      <c r="D44" s="95" t="s">
        <v>385</v>
      </c>
      <c r="E44" s="95"/>
      <c r="F44" s="96"/>
      <c r="G44" s="96"/>
      <c r="H44" s="97"/>
      <c r="I44" s="97"/>
      <c r="J44" s="97"/>
      <c r="K44" s="97"/>
      <c r="L44" s="97"/>
      <c r="M44" s="97"/>
      <c r="N44" s="97"/>
      <c r="O44" s="97"/>
      <c r="P44" s="257"/>
      <c r="Q44" s="258"/>
      <c r="R44" s="1"/>
      <c r="S44" s="1"/>
      <c r="T44" s="1"/>
      <c r="U44" s="1"/>
      <c r="V44" s="1"/>
    </row>
    <row r="45" spans="1:22" s="9" customFormat="1" ht="27.75" customHeight="1" x14ac:dyDescent="0.25">
      <c r="B45" s="259" t="s">
        <v>42</v>
      </c>
      <c r="C45" s="259"/>
      <c r="D45" s="259"/>
      <c r="E45" s="259"/>
      <c r="F45" s="259"/>
      <c r="G45" s="259"/>
      <c r="H45" s="98">
        <f>SUM(H14:H44)</f>
        <v>26</v>
      </c>
      <c r="I45" s="98">
        <f t="shared" ref="I45:O45" si="2">SUM(I14:I44)</f>
        <v>35</v>
      </c>
      <c r="J45" s="98">
        <f t="shared" si="2"/>
        <v>8</v>
      </c>
      <c r="K45" s="98">
        <f t="shared" si="2"/>
        <v>8</v>
      </c>
      <c r="L45" s="98">
        <f>SUM(L14:L44)</f>
        <v>8</v>
      </c>
      <c r="M45" s="98">
        <f t="shared" si="2"/>
        <v>22</v>
      </c>
      <c r="N45" s="98">
        <f t="shared" si="2"/>
        <v>0</v>
      </c>
      <c r="O45" s="98">
        <f t="shared" si="2"/>
        <v>0</v>
      </c>
      <c r="P45" s="99"/>
      <c r="Q45" s="99"/>
    </row>
    <row r="46" spans="1:22" ht="6.75" customHeight="1" x14ac:dyDescent="0.25"/>
    <row r="47" spans="1:22" ht="29.25" customHeight="1" x14ac:dyDescent="0.25">
      <c r="B47" s="260" t="s">
        <v>43</v>
      </c>
      <c r="C47" s="260"/>
      <c r="D47" s="260"/>
      <c r="E47" s="260"/>
      <c r="F47" s="260"/>
      <c r="G47" s="260"/>
      <c r="H47" s="260"/>
      <c r="I47" s="260"/>
      <c r="J47" s="260"/>
      <c r="K47" s="260"/>
      <c r="L47" s="260"/>
      <c r="M47" s="260"/>
      <c r="N47" s="260"/>
      <c r="O47" s="260"/>
      <c r="P47" s="260"/>
      <c r="Q47" s="260"/>
    </row>
    <row r="48" spans="1:22" ht="25.5" customHeight="1" x14ac:dyDescent="0.25">
      <c r="A48" s="1"/>
      <c r="B48" s="251" t="s">
        <v>30</v>
      </c>
      <c r="C48" s="251"/>
      <c r="D48" s="251" t="s">
        <v>31</v>
      </c>
      <c r="E48" s="251"/>
      <c r="F48" s="254" t="s">
        <v>2</v>
      </c>
      <c r="G48" s="254" t="s">
        <v>168</v>
      </c>
      <c r="H48" s="254" t="s">
        <v>3</v>
      </c>
      <c r="I48" s="254" t="s">
        <v>4</v>
      </c>
      <c r="J48" s="254" t="s">
        <v>32</v>
      </c>
      <c r="K48" s="254" t="s">
        <v>33</v>
      </c>
      <c r="L48" s="254" t="s">
        <v>34</v>
      </c>
      <c r="M48" s="254" t="s">
        <v>35</v>
      </c>
      <c r="N48" s="254" t="s">
        <v>36</v>
      </c>
      <c r="O48" s="254" t="s">
        <v>5</v>
      </c>
      <c r="P48" s="254" t="s">
        <v>37</v>
      </c>
      <c r="Q48" s="254"/>
      <c r="R48" s="1"/>
      <c r="S48" s="1"/>
      <c r="T48" s="1"/>
      <c r="U48" s="1"/>
      <c r="V48" s="1"/>
    </row>
    <row r="49" spans="1:22" ht="25.5" customHeight="1" x14ac:dyDescent="0.25">
      <c r="A49" s="1"/>
      <c r="B49" s="240" t="s">
        <v>38</v>
      </c>
      <c r="C49" s="240" t="s">
        <v>39</v>
      </c>
      <c r="D49" s="241" t="s">
        <v>40</v>
      </c>
      <c r="E49" s="241" t="s">
        <v>41</v>
      </c>
      <c r="F49" s="254"/>
      <c r="G49" s="254"/>
      <c r="H49" s="254"/>
      <c r="I49" s="254"/>
      <c r="J49" s="254"/>
      <c r="K49" s="254"/>
      <c r="L49" s="254"/>
      <c r="M49" s="254"/>
      <c r="N49" s="254"/>
      <c r="O49" s="254"/>
      <c r="P49" s="254"/>
      <c r="Q49" s="254"/>
      <c r="R49" s="1"/>
      <c r="S49" s="1"/>
      <c r="T49" s="1"/>
      <c r="U49" s="1"/>
      <c r="V49" s="1"/>
    </row>
    <row r="50" spans="1:22" ht="15" customHeight="1" x14ac:dyDescent="0.25">
      <c r="A50" s="1"/>
      <c r="B50" s="100"/>
      <c r="C50" s="101"/>
      <c r="D50" s="102"/>
      <c r="E50" s="102"/>
      <c r="F50" s="103"/>
      <c r="G50" s="103"/>
      <c r="H50" s="104"/>
      <c r="I50" s="104"/>
      <c r="J50" s="104"/>
      <c r="K50" s="104"/>
      <c r="L50" s="104"/>
      <c r="M50" s="104"/>
      <c r="N50" s="104"/>
      <c r="O50" s="104"/>
      <c r="P50" s="253"/>
      <c r="Q50" s="253"/>
      <c r="R50" s="1"/>
      <c r="S50" s="1"/>
      <c r="T50" s="1"/>
      <c r="U50" s="1"/>
      <c r="V50" s="1"/>
    </row>
    <row r="51" spans="1:22" ht="15" customHeight="1" x14ac:dyDescent="0.25">
      <c r="A51" s="1"/>
      <c r="B51" s="100"/>
      <c r="C51" s="101"/>
      <c r="D51" s="102"/>
      <c r="E51" s="102"/>
      <c r="F51" s="103"/>
      <c r="G51" s="103"/>
      <c r="H51" s="104"/>
      <c r="I51" s="104"/>
      <c r="J51" s="104"/>
      <c r="K51" s="104"/>
      <c r="L51" s="104"/>
      <c r="M51" s="104"/>
      <c r="N51" s="104"/>
      <c r="O51" s="104"/>
      <c r="P51" s="253"/>
      <c r="Q51" s="253"/>
      <c r="R51" s="1"/>
      <c r="S51" s="1"/>
      <c r="T51" s="1"/>
      <c r="U51" s="1"/>
      <c r="V51" s="1"/>
    </row>
    <row r="52" spans="1:22" ht="15" customHeight="1" x14ac:dyDescent="0.25">
      <c r="A52" s="1"/>
      <c r="B52" s="100"/>
      <c r="C52" s="101"/>
      <c r="D52" s="102"/>
      <c r="E52" s="102"/>
      <c r="F52" s="103"/>
      <c r="G52" s="103"/>
      <c r="H52" s="104"/>
      <c r="I52" s="104"/>
      <c r="J52" s="104"/>
      <c r="K52" s="104"/>
      <c r="L52" s="104"/>
      <c r="M52" s="104"/>
      <c r="N52" s="104"/>
      <c r="O52" s="104"/>
      <c r="P52" s="253"/>
      <c r="Q52" s="253"/>
      <c r="R52" s="1"/>
      <c r="S52" s="1"/>
      <c r="T52" s="1"/>
      <c r="U52" s="1"/>
      <c r="V52" s="1"/>
    </row>
    <row r="53" spans="1:22" ht="15" customHeight="1" x14ac:dyDescent="0.25">
      <c r="A53" s="1"/>
      <c r="B53" s="100"/>
      <c r="C53" s="101"/>
      <c r="D53" s="102"/>
      <c r="E53" s="102"/>
      <c r="F53" s="103"/>
      <c r="G53" s="103"/>
      <c r="H53" s="104"/>
      <c r="I53" s="104"/>
      <c r="J53" s="104"/>
      <c r="K53" s="104"/>
      <c r="L53" s="104"/>
      <c r="M53" s="104"/>
      <c r="N53" s="104"/>
      <c r="O53" s="104"/>
      <c r="P53" s="253"/>
      <c r="Q53" s="253"/>
      <c r="R53" s="1"/>
      <c r="S53" s="1"/>
      <c r="T53" s="1"/>
      <c r="U53" s="1"/>
      <c r="V53" s="1"/>
    </row>
    <row r="54" spans="1:22" ht="15" customHeight="1" x14ac:dyDescent="0.25">
      <c r="A54" s="1"/>
      <c r="B54" s="100"/>
      <c r="C54" s="101"/>
      <c r="D54" s="102"/>
      <c r="E54" s="102"/>
      <c r="F54" s="103"/>
      <c r="G54" s="103"/>
      <c r="H54" s="104"/>
      <c r="I54" s="104"/>
      <c r="J54" s="104"/>
      <c r="K54" s="104"/>
      <c r="L54" s="104"/>
      <c r="M54" s="104"/>
      <c r="N54" s="104"/>
      <c r="O54" s="104"/>
      <c r="P54" s="253"/>
      <c r="Q54" s="253"/>
      <c r="R54" s="1"/>
      <c r="S54" s="1"/>
      <c r="T54" s="1"/>
      <c r="U54" s="1"/>
      <c r="V54" s="1"/>
    </row>
    <row r="55" spans="1:22" ht="15" customHeight="1" x14ac:dyDescent="0.25"/>
    <row r="56" spans="1:22" s="9" customFormat="1" ht="27.75" customHeight="1" x14ac:dyDescent="0.25">
      <c r="B56" s="248" t="s">
        <v>12</v>
      </c>
      <c r="C56" s="248"/>
      <c r="D56" s="248"/>
      <c r="E56" s="248"/>
      <c r="F56" s="248"/>
      <c r="G56" s="248"/>
      <c r="H56" s="105">
        <f>+H45+H50+H51+H52+H53+H54</f>
        <v>26</v>
      </c>
      <c r="I56" s="105">
        <f t="shared" ref="I56:O56" si="3">+I45+I50+I51+I52+I53+I54</f>
        <v>35</v>
      </c>
      <c r="J56" s="105">
        <f t="shared" si="3"/>
        <v>8</v>
      </c>
      <c r="K56" s="105">
        <f t="shared" si="3"/>
        <v>8</v>
      </c>
      <c r="L56" s="105">
        <f t="shared" si="3"/>
        <v>8</v>
      </c>
      <c r="M56" s="105">
        <f t="shared" si="3"/>
        <v>22</v>
      </c>
      <c r="N56" s="105">
        <f t="shared" si="3"/>
        <v>0</v>
      </c>
      <c r="O56" s="105">
        <f t="shared" si="3"/>
        <v>0</v>
      </c>
    </row>
    <row r="57" spans="1:22" ht="15" customHeight="1" x14ac:dyDescent="0.25"/>
    <row r="58" spans="1:22" ht="20.25" customHeight="1" x14ac:dyDescent="0.25">
      <c r="B58" s="249" t="s">
        <v>44</v>
      </c>
      <c r="C58" s="249"/>
      <c r="D58" s="249"/>
      <c r="E58" s="249"/>
      <c r="F58" s="249"/>
      <c r="H58" s="250" t="s">
        <v>45</v>
      </c>
      <c r="I58" s="250"/>
      <c r="J58" s="250"/>
      <c r="K58" s="250"/>
      <c r="L58" s="250"/>
      <c r="M58" s="250"/>
      <c r="N58" s="250"/>
      <c r="O58" s="250"/>
      <c r="P58" s="250"/>
      <c r="Q58" s="250"/>
      <c r="R58" s="5"/>
      <c r="S58" s="5"/>
      <c r="U58" s="1"/>
      <c r="V58" s="1"/>
    </row>
    <row r="59" spans="1:22" s="10" customFormat="1" ht="22.5" customHeight="1" x14ac:dyDescent="0.25">
      <c r="B59" s="251" t="s">
        <v>46</v>
      </c>
      <c r="C59" s="251"/>
      <c r="D59" s="240" t="s">
        <v>47</v>
      </c>
      <c r="E59" s="240" t="s">
        <v>48</v>
      </c>
      <c r="F59" s="240" t="s">
        <v>49</v>
      </c>
      <c r="H59" s="250"/>
      <c r="I59" s="250"/>
      <c r="J59" s="250"/>
      <c r="K59" s="250"/>
      <c r="L59" s="250"/>
      <c r="M59" s="250"/>
      <c r="N59" s="250"/>
      <c r="O59" s="250"/>
      <c r="P59" s="250"/>
      <c r="Q59" s="250"/>
    </row>
    <row r="60" spans="1:22" ht="17.25" customHeight="1" x14ac:dyDescent="0.25">
      <c r="A60" s="1"/>
      <c r="B60" s="244" t="str">
        <f>+H12</f>
        <v xml:space="preserve"> EXT. DIURNA 1.25</v>
      </c>
      <c r="C60" s="244"/>
      <c r="D60" s="106">
        <v>1.25</v>
      </c>
      <c r="E60" s="107">
        <f>+$H$56</f>
        <v>26</v>
      </c>
      <c r="F60" s="108">
        <f>IF(E60=0,"",D60*E60*(VLOOKUP($E$8,'BD Personal'!$A$6:$R$56,12,FALSE)/240))</f>
        <v>316839.92708333331</v>
      </c>
      <c r="G60" s="1"/>
      <c r="H60" s="252" t="s">
        <v>400</v>
      </c>
      <c r="I60" s="252"/>
      <c r="J60" s="252"/>
      <c r="K60" s="252"/>
      <c r="L60" s="252"/>
      <c r="M60" s="252"/>
      <c r="N60" s="252"/>
      <c r="O60" s="252"/>
      <c r="P60" s="252"/>
      <c r="Q60" s="252"/>
      <c r="R60" s="1"/>
      <c r="S60" s="1"/>
      <c r="T60" s="1"/>
      <c r="U60" s="1"/>
      <c r="V60" s="1"/>
    </row>
    <row r="61" spans="1:22" ht="17.25" customHeight="1" x14ac:dyDescent="0.25">
      <c r="A61" s="1"/>
      <c r="B61" s="244" t="str">
        <f>+I12</f>
        <v>EXT. NOC. ORD. 1.75</v>
      </c>
      <c r="C61" s="244"/>
      <c r="D61" s="106">
        <v>1.75</v>
      </c>
      <c r="E61" s="109">
        <f>+$I$56</f>
        <v>35</v>
      </c>
      <c r="F61" s="108">
        <f>IF(E61=0,"",D61*E61*(VLOOKUP($E$8,'BD Personal'!$A$6:$R$56,12,FALSE)/240))</f>
        <v>597121.40104166663</v>
      </c>
      <c r="G61" s="1"/>
      <c r="H61" s="252"/>
      <c r="I61" s="252"/>
      <c r="J61" s="252"/>
      <c r="K61" s="252"/>
      <c r="L61" s="252"/>
      <c r="M61" s="252"/>
      <c r="N61" s="252"/>
      <c r="O61" s="252"/>
      <c r="P61" s="252"/>
      <c r="Q61" s="252"/>
      <c r="R61" s="1"/>
      <c r="S61" s="1"/>
      <c r="T61" s="1"/>
      <c r="U61" s="1"/>
      <c r="V61" s="1"/>
    </row>
    <row r="62" spans="1:22" ht="17.25" customHeight="1" x14ac:dyDescent="0.25">
      <c r="A62" s="1"/>
      <c r="B62" s="244" t="str">
        <f>+J12</f>
        <v>EXTRA DOM./FES. DIU.2.00</v>
      </c>
      <c r="C62" s="244"/>
      <c r="D62" s="106">
        <v>2</v>
      </c>
      <c r="E62" s="109">
        <f>+$J$56</f>
        <v>8</v>
      </c>
      <c r="F62" s="108">
        <f>IF(E62=0,"",D62*E62*(VLOOKUP($E$8,'BD Personal'!$A$6:$R$56,12,FALSE)/240))</f>
        <v>155982.73333333334</v>
      </c>
      <c r="G62" s="1"/>
      <c r="H62" s="252"/>
      <c r="I62" s="252"/>
      <c r="J62" s="252"/>
      <c r="K62" s="252"/>
      <c r="L62" s="252"/>
      <c r="M62" s="252"/>
      <c r="N62" s="252"/>
      <c r="O62" s="252"/>
      <c r="P62" s="252"/>
      <c r="Q62" s="252"/>
      <c r="R62" s="1"/>
      <c r="S62" s="1"/>
      <c r="T62" s="1"/>
      <c r="U62" s="1"/>
      <c r="V62" s="1"/>
    </row>
    <row r="63" spans="1:22" ht="17.25" customHeight="1" x14ac:dyDescent="0.25">
      <c r="A63" s="1"/>
      <c r="B63" s="244" t="str">
        <f>+K12</f>
        <v>EXTRA DOM./FES.  NOC. 2.50</v>
      </c>
      <c r="C63" s="244"/>
      <c r="D63" s="106">
        <v>2.5</v>
      </c>
      <c r="E63" s="109">
        <f>+$K$56</f>
        <v>8</v>
      </c>
      <c r="F63" s="108">
        <f>IF(E63=0,"",D63*E63*(VLOOKUP($E$8,'BD Personal'!$A$6:$R$56,12,FALSE)/240))</f>
        <v>194978.41666666669</v>
      </c>
      <c r="G63" s="1"/>
      <c r="H63" s="252"/>
      <c r="I63" s="252"/>
      <c r="J63" s="252"/>
      <c r="K63" s="252"/>
      <c r="L63" s="252"/>
      <c r="M63" s="252"/>
      <c r="N63" s="252"/>
      <c r="O63" s="252"/>
      <c r="P63" s="252"/>
      <c r="Q63" s="252"/>
      <c r="R63" s="1"/>
      <c r="S63" s="1"/>
      <c r="T63" s="1"/>
      <c r="U63" s="1"/>
      <c r="V63" s="1"/>
    </row>
    <row r="64" spans="1:22" ht="17.25" customHeight="1" x14ac:dyDescent="0.25">
      <c r="A64" s="1"/>
      <c r="B64" s="244" t="str">
        <f>+L12</f>
        <v>REC. NOCT ORD.              0.35</v>
      </c>
      <c r="C64" s="244"/>
      <c r="D64" s="106">
        <v>0.35</v>
      </c>
      <c r="E64" s="109">
        <f>+$L$56</f>
        <v>8</v>
      </c>
      <c r="F64" s="108">
        <f>IF(E64=0,"",D64*E64*(VLOOKUP($E$8,'BD Personal'!$A$6:$R$56,12,FALSE)/240))</f>
        <v>27296.978333333333</v>
      </c>
      <c r="G64" s="1"/>
      <c r="H64" s="252"/>
      <c r="I64" s="252"/>
      <c r="J64" s="252"/>
      <c r="K64" s="252"/>
      <c r="L64" s="252"/>
      <c r="M64" s="252"/>
      <c r="N64" s="252"/>
      <c r="O64" s="252"/>
      <c r="P64" s="252"/>
      <c r="Q64" s="252"/>
      <c r="R64" s="1"/>
      <c r="S64" s="1"/>
      <c r="T64" s="1"/>
      <c r="U64" s="1"/>
      <c r="V64" s="1"/>
    </row>
    <row r="65" spans="1:22" ht="17.25" customHeight="1" x14ac:dyDescent="0.25">
      <c r="A65" s="1"/>
      <c r="B65" s="244" t="str">
        <f>+M12</f>
        <v xml:space="preserve">REC, DOM / FESTIVA DIU 1.75 </v>
      </c>
      <c r="C65" s="244"/>
      <c r="D65" s="106">
        <v>1.75</v>
      </c>
      <c r="E65" s="109">
        <f>+$M$56</f>
        <v>22</v>
      </c>
      <c r="F65" s="108">
        <f>IF(E65=0,"",D65*E65*(VLOOKUP($E$8,'BD Personal'!$A$6:$R$56,12,FALSE)/240))</f>
        <v>375333.45208333334</v>
      </c>
      <c r="G65" s="1"/>
      <c r="H65" s="252"/>
      <c r="I65" s="252"/>
      <c r="J65" s="252"/>
      <c r="K65" s="252"/>
      <c r="L65" s="252"/>
      <c r="M65" s="252"/>
      <c r="N65" s="252"/>
      <c r="O65" s="252"/>
      <c r="P65" s="252"/>
      <c r="Q65" s="252"/>
      <c r="R65" s="1"/>
      <c r="S65" s="1"/>
      <c r="T65" s="1"/>
      <c r="U65" s="1"/>
      <c r="V65" s="1"/>
    </row>
    <row r="66" spans="1:22" ht="17.25" customHeight="1" x14ac:dyDescent="0.25">
      <c r="A66" s="1"/>
      <c r="B66" s="244" t="str">
        <f>+N12</f>
        <v>REC. DOM. / FES. NOC.  2.10</v>
      </c>
      <c r="C66" s="244"/>
      <c r="D66" s="106">
        <v>2.1</v>
      </c>
      <c r="E66" s="109">
        <f>+$N$56</f>
        <v>0</v>
      </c>
      <c r="F66" s="108" t="str">
        <f>IF(E66=0,"",D66*E66*(VLOOKUP($E$8,'BD Personal'!$A$6:$R$56,12,FALSE)/240))</f>
        <v/>
      </c>
      <c r="G66" s="1"/>
      <c r="H66" s="252"/>
      <c r="I66" s="252"/>
      <c r="J66" s="252"/>
      <c r="K66" s="252"/>
      <c r="L66" s="252"/>
      <c r="M66" s="252"/>
      <c r="N66" s="252"/>
      <c r="O66" s="252"/>
      <c r="P66" s="252"/>
      <c r="Q66" s="252"/>
      <c r="R66" s="1"/>
      <c r="S66" s="1"/>
      <c r="T66" s="1"/>
      <c r="U66" s="1"/>
      <c r="V66" s="1"/>
    </row>
    <row r="67" spans="1:22" ht="17.25" customHeight="1" x14ac:dyDescent="0.25">
      <c r="A67" s="1"/>
      <c r="B67" s="244" t="str">
        <f>+O12</f>
        <v>COMPENSATORIOS</v>
      </c>
      <c r="C67" s="244"/>
      <c r="D67" s="110" t="s">
        <v>50</v>
      </c>
      <c r="E67" s="109">
        <f>+$O$56</f>
        <v>0</v>
      </c>
      <c r="F67" s="108" t="str">
        <f>IF(E67=0,"",E67*(VLOOKUP($E$8,'BD Personal'!$A$6:$R$56,12,FALSE)/30))</f>
        <v/>
      </c>
      <c r="G67" s="1"/>
      <c r="H67" s="252"/>
      <c r="I67" s="252"/>
      <c r="J67" s="252"/>
      <c r="K67" s="252"/>
      <c r="L67" s="252"/>
      <c r="M67" s="252"/>
      <c r="N67" s="252"/>
      <c r="O67" s="252"/>
      <c r="P67" s="252"/>
      <c r="Q67" s="252"/>
      <c r="R67" s="1"/>
      <c r="S67" s="1"/>
      <c r="T67" s="1"/>
      <c r="U67" s="1"/>
      <c r="V67" s="1"/>
    </row>
    <row r="68" spans="1:22" ht="13.5" customHeight="1" x14ac:dyDescent="0.25">
      <c r="A68" s="1"/>
      <c r="B68" s="50"/>
      <c r="C68" s="50"/>
      <c r="D68" s="50"/>
      <c r="E68" s="50"/>
      <c r="F68" s="51"/>
      <c r="G68" s="1"/>
      <c r="H68" s="252"/>
      <c r="I68" s="252"/>
      <c r="J68" s="252"/>
      <c r="K68" s="252"/>
      <c r="L68" s="252"/>
      <c r="M68" s="252"/>
      <c r="N68" s="252"/>
      <c r="O68" s="252"/>
      <c r="P68" s="252"/>
      <c r="Q68" s="252"/>
      <c r="R68" s="1"/>
      <c r="S68" s="1"/>
      <c r="T68" s="1"/>
      <c r="U68" s="1"/>
      <c r="V68" s="1"/>
    </row>
    <row r="69" spans="1:22" ht="18" customHeight="1" x14ac:dyDescent="0.25">
      <c r="A69" s="1"/>
      <c r="B69" s="245" t="s">
        <v>51</v>
      </c>
      <c r="C69" s="245"/>
      <c r="D69" s="245"/>
      <c r="E69" s="245"/>
      <c r="F69" s="78">
        <f>SUM(F60:F67)</f>
        <v>1667552.9085416668</v>
      </c>
      <c r="G69" s="1"/>
      <c r="H69" s="252"/>
      <c r="I69" s="252"/>
      <c r="J69" s="252"/>
      <c r="K69" s="252"/>
      <c r="L69" s="252"/>
      <c r="M69" s="252"/>
      <c r="N69" s="252"/>
      <c r="O69" s="252"/>
      <c r="P69" s="252"/>
      <c r="Q69" s="252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1"/>
      <c r="D74" s="11"/>
      <c r="E74" s="11"/>
      <c r="F74" s="11"/>
      <c r="G74" s="11"/>
      <c r="H74" s="11"/>
      <c r="I74" s="11"/>
    </row>
    <row r="75" spans="1:22" x14ac:dyDescent="0.25"/>
    <row r="76" spans="1:22" ht="13.5" thickBot="1" x14ac:dyDescent="0.3">
      <c r="C76" s="246"/>
      <c r="D76" s="246"/>
      <c r="E76" s="246"/>
      <c r="F76" s="246"/>
      <c r="G76" s="246"/>
      <c r="H76" s="246"/>
      <c r="I76" s="246"/>
      <c r="L76" s="247"/>
      <c r="M76" s="247"/>
      <c r="N76" s="247"/>
      <c r="O76" s="247"/>
      <c r="P76" s="247"/>
    </row>
    <row r="77" spans="1:22" ht="30.75" customHeight="1" thickTop="1" x14ac:dyDescent="0.25">
      <c r="C77" s="243" t="s">
        <v>52</v>
      </c>
      <c r="D77" s="243"/>
      <c r="E77" s="243"/>
      <c r="F77" s="243"/>
      <c r="G77" s="243"/>
      <c r="H77" s="243"/>
      <c r="I77" s="243"/>
      <c r="J77" s="12"/>
      <c r="K77" s="12"/>
      <c r="L77" s="243" t="s">
        <v>53</v>
      </c>
      <c r="M77" s="243"/>
      <c r="N77" s="243"/>
      <c r="O77" s="243"/>
      <c r="P77" s="243"/>
    </row>
    <row r="78" spans="1:22" x14ac:dyDescent="0.25"/>
    <row r="79" spans="1:22" x14ac:dyDescent="0.25"/>
  </sheetData>
  <sheetProtection algorithmName="SHA-512" hashValue="BAsKa1W4pwN/N/y38tWOhloBJB8Fvlxugtoa7DF5lDzArRg9cW/WVC8GiLFSYZe02XfIBDnR5M2w1fR8LUv83w==" saltValue="I7Mk+qpFAbrBjFgT0P313w==" spinCount="100000" sheet="1" objects="1" scenarios="1"/>
  <mergeCells count="121">
    <mergeCell ref="C77:I77"/>
    <mergeCell ref="L77:P77"/>
    <mergeCell ref="B67:C67"/>
    <mergeCell ref="H67:Q67"/>
    <mergeCell ref="H68:Q68"/>
    <mergeCell ref="B69:E69"/>
    <mergeCell ref="H69:Q69"/>
    <mergeCell ref="C76:I76"/>
    <mergeCell ref="L76:P76"/>
    <mergeCell ref="B64:C64"/>
    <mergeCell ref="H64:Q64"/>
    <mergeCell ref="B65:C65"/>
    <mergeCell ref="H65:Q65"/>
    <mergeCell ref="B66:C66"/>
    <mergeCell ref="H66:Q66"/>
    <mergeCell ref="B61:C61"/>
    <mergeCell ref="H61:Q61"/>
    <mergeCell ref="B62:C62"/>
    <mergeCell ref="H62:Q62"/>
    <mergeCell ref="B63:C63"/>
    <mergeCell ref="H63:Q63"/>
    <mergeCell ref="P54:Q54"/>
    <mergeCell ref="B56:G56"/>
    <mergeCell ref="B58:F58"/>
    <mergeCell ref="H58:Q59"/>
    <mergeCell ref="B59:C59"/>
    <mergeCell ref="B60:C60"/>
    <mergeCell ref="H60:Q60"/>
    <mergeCell ref="O48:O49"/>
    <mergeCell ref="P48:Q49"/>
    <mergeCell ref="P50:Q50"/>
    <mergeCell ref="P51:Q51"/>
    <mergeCell ref="P52:Q52"/>
    <mergeCell ref="P53:Q53"/>
    <mergeCell ref="I48:I49"/>
    <mergeCell ref="J48:J49"/>
    <mergeCell ref="K48:K49"/>
    <mergeCell ref="L48:L49"/>
    <mergeCell ref="M48:M49"/>
    <mergeCell ref="N48:N49"/>
    <mergeCell ref="P42:Q42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P36:Q36"/>
    <mergeCell ref="P37:Q37"/>
    <mergeCell ref="P38:Q38"/>
    <mergeCell ref="P39:Q39"/>
    <mergeCell ref="P40:Q40"/>
    <mergeCell ref="P41:Q41"/>
    <mergeCell ref="P30:Q30"/>
    <mergeCell ref="P31:Q31"/>
    <mergeCell ref="P32:Q32"/>
    <mergeCell ref="P33:Q33"/>
    <mergeCell ref="P34:Q34"/>
    <mergeCell ref="P35:Q35"/>
    <mergeCell ref="P24:Q24"/>
    <mergeCell ref="P25:Q25"/>
    <mergeCell ref="P26:Q26"/>
    <mergeCell ref="P27:Q27"/>
    <mergeCell ref="P28:Q28"/>
    <mergeCell ref="P29:Q29"/>
    <mergeCell ref="P18:Q18"/>
    <mergeCell ref="P19:Q19"/>
    <mergeCell ref="P20:Q20"/>
    <mergeCell ref="P21:Q21"/>
    <mergeCell ref="P22:Q22"/>
    <mergeCell ref="P23:Q23"/>
    <mergeCell ref="O12:O13"/>
    <mergeCell ref="P12:Q13"/>
    <mergeCell ref="P14:Q14"/>
    <mergeCell ref="P15:Q15"/>
    <mergeCell ref="P16:Q16"/>
    <mergeCell ref="P17:Q17"/>
    <mergeCell ref="I12:I13"/>
    <mergeCell ref="J12:J13"/>
    <mergeCell ref="K12:K13"/>
    <mergeCell ref="L12:L13"/>
    <mergeCell ref="M12:M13"/>
    <mergeCell ref="N12:N13"/>
    <mergeCell ref="B11:D11"/>
    <mergeCell ref="E11:H11"/>
    <mergeCell ref="I11:J11"/>
    <mergeCell ref="K11:N11"/>
    <mergeCell ref="V11:X11"/>
    <mergeCell ref="B12:C12"/>
    <mergeCell ref="D12:E12"/>
    <mergeCell ref="F12:F13"/>
    <mergeCell ref="G12:G13"/>
    <mergeCell ref="H12:H13"/>
    <mergeCell ref="B10:D10"/>
    <mergeCell ref="E10:H10"/>
    <mergeCell ref="I10:J10"/>
    <mergeCell ref="K10:N10"/>
    <mergeCell ref="P10:Q10"/>
    <mergeCell ref="U10:W10"/>
    <mergeCell ref="B9:D9"/>
    <mergeCell ref="E9:H9"/>
    <mergeCell ref="I9:J9"/>
    <mergeCell ref="K9:N9"/>
    <mergeCell ref="P9:Q9"/>
    <mergeCell ref="V9:X9"/>
    <mergeCell ref="B8:D8"/>
    <mergeCell ref="E8:H8"/>
    <mergeCell ref="I8:J8"/>
    <mergeCell ref="K8:N8"/>
    <mergeCell ref="P8:Q8"/>
    <mergeCell ref="U8:W8"/>
    <mergeCell ref="B2:D5"/>
    <mergeCell ref="E2:Q5"/>
    <mergeCell ref="B7:D7"/>
    <mergeCell ref="E7:H7"/>
    <mergeCell ref="I7:J7"/>
    <mergeCell ref="K7:N7"/>
    <mergeCell ref="P7:Q7"/>
  </mergeCells>
  <conditionalFormatting sqref="B14:B44">
    <cfRule type="expression" dxfId="31" priority="4">
      <formula>WEEKDAY(B14,2)=7</formula>
    </cfRule>
  </conditionalFormatting>
  <conditionalFormatting sqref="C14:C44">
    <cfRule type="expression" dxfId="30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B23EB121-9169-4682-ACBB-964F74E2195F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34FAA345-F8E8-40AD-9324-5DA15E78D6E5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56983-95AF-4D7D-903D-7E9ABC121FF5}">
  <sheetPr codeName="Hoja15">
    <pageSetUpPr fitToPage="1"/>
  </sheetPr>
  <dimension ref="A1:X79"/>
  <sheetViews>
    <sheetView showGridLines="0" view="pageBreakPreview" topLeftCell="A37" zoomScale="60" zoomScaleNormal="70" zoomScalePageLayoutView="90" workbookViewId="0">
      <selection activeCell="H61" sqref="H61:Q61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x14ac:dyDescent="0.25">
      <c r="A1" s="1"/>
      <c r="B1" s="52" t="s">
        <v>14</v>
      </c>
      <c r="C1" s="50"/>
      <c r="D1" s="50"/>
      <c r="E1" s="50"/>
      <c r="F1" s="50"/>
      <c r="G1" s="79"/>
      <c r="H1" s="50"/>
      <c r="I1" s="50"/>
      <c r="J1" s="50"/>
      <c r="K1" s="50"/>
      <c r="L1" s="50"/>
      <c r="M1" s="50"/>
      <c r="N1" s="50"/>
      <c r="O1" s="50"/>
      <c r="P1" s="52">
        <f>IF($E$8="","",VLOOKUP($E$8,'BD Personal'!$A$6:$R$56,8,FALSE))</f>
        <v>30848</v>
      </c>
      <c r="Q1" s="50"/>
      <c r="R1" s="1"/>
      <c r="S1" s="1"/>
      <c r="T1" s="1"/>
      <c r="U1" s="1"/>
      <c r="V1" s="1"/>
    </row>
    <row r="2" spans="1:24" ht="15.75" customHeight="1" x14ac:dyDescent="0.25">
      <c r="A2" s="1"/>
      <c r="B2" s="288"/>
      <c r="C2" s="288"/>
      <c r="D2" s="288"/>
      <c r="E2" s="289" t="s">
        <v>233</v>
      </c>
      <c r="F2" s="289"/>
      <c r="G2" s="289"/>
      <c r="H2" s="289"/>
      <c r="I2" s="289"/>
      <c r="J2" s="289"/>
      <c r="K2" s="289"/>
      <c r="L2" s="289"/>
      <c r="M2" s="289"/>
      <c r="N2" s="289"/>
      <c r="O2" s="289"/>
      <c r="P2" s="289"/>
      <c r="Q2" s="289"/>
      <c r="R2" s="1"/>
      <c r="S2" s="3"/>
      <c r="T2" s="3"/>
      <c r="U2" s="3"/>
      <c r="V2" s="1"/>
    </row>
    <row r="3" spans="1:24" ht="15.75" customHeight="1" x14ac:dyDescent="0.25">
      <c r="A3" s="1"/>
      <c r="B3" s="288"/>
      <c r="C3" s="288"/>
      <c r="D3" s="288"/>
      <c r="E3" s="289"/>
      <c r="F3" s="289"/>
      <c r="G3" s="289"/>
      <c r="H3" s="289"/>
      <c r="I3" s="289"/>
      <c r="J3" s="289"/>
      <c r="K3" s="289"/>
      <c r="L3" s="289"/>
      <c r="M3" s="289"/>
      <c r="N3" s="289"/>
      <c r="O3" s="289"/>
      <c r="P3" s="289"/>
      <c r="Q3" s="289"/>
      <c r="R3" s="1"/>
      <c r="S3" s="4"/>
      <c r="T3" s="1"/>
      <c r="U3" s="1"/>
      <c r="V3" s="1"/>
    </row>
    <row r="4" spans="1:24" ht="15.75" customHeight="1" x14ac:dyDescent="0.25">
      <c r="A4" s="1"/>
      <c r="B4" s="288"/>
      <c r="C4" s="288"/>
      <c r="D4" s="288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1"/>
      <c r="S4" s="4"/>
      <c r="T4" s="1"/>
      <c r="U4" s="1"/>
      <c r="V4" s="1"/>
    </row>
    <row r="5" spans="1:24" ht="15.75" customHeight="1" x14ac:dyDescent="0.25">
      <c r="A5" s="1"/>
      <c r="B5" s="288"/>
      <c r="C5" s="288"/>
      <c r="D5" s="288"/>
      <c r="E5" s="289"/>
      <c r="F5" s="289"/>
      <c r="G5" s="289"/>
      <c r="H5" s="289"/>
      <c r="I5" s="289"/>
      <c r="J5" s="289"/>
      <c r="K5" s="289"/>
      <c r="L5" s="289"/>
      <c r="M5" s="289"/>
      <c r="N5" s="289"/>
      <c r="O5" s="289"/>
      <c r="P5" s="289"/>
      <c r="Q5" s="289"/>
      <c r="R5" s="1"/>
      <c r="S5" s="4"/>
      <c r="T5" s="1"/>
      <c r="U5" s="1"/>
      <c r="V5" s="1"/>
    </row>
    <row r="6" spans="1:24" ht="4.5" customHeight="1" x14ac:dyDescent="0.2">
      <c r="B6" s="112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S6" s="4"/>
    </row>
    <row r="7" spans="1:24" ht="26.1" customHeight="1" x14ac:dyDescent="0.25">
      <c r="B7" s="295" t="s">
        <v>16</v>
      </c>
      <c r="C7" s="296"/>
      <c r="D7" s="296"/>
      <c r="E7" s="279" t="str">
        <f>IF($E$8="","",VLOOKUP($E$8,'BD Personal'!$A$6:$R$56,3,FALSE))&amp;" "&amp;IF($E$8="","",VLOOKUP($E$8,'BD Personal'!$A$6:$R$56,4,FALSE))</f>
        <v>Angel Antonio Hurtado Martinez</v>
      </c>
      <c r="F7" s="280"/>
      <c r="G7" s="280"/>
      <c r="H7" s="290"/>
      <c r="I7" s="270" t="s">
        <v>17</v>
      </c>
      <c r="J7" s="270"/>
      <c r="K7" s="279" t="str">
        <f>IF($E$8="","",VLOOKUP($E$8,'BD Personal'!$A$6:$R$56,2,FALSE))</f>
        <v>Masculino</v>
      </c>
      <c r="L7" s="280"/>
      <c r="M7" s="280"/>
      <c r="N7" s="280"/>
      <c r="O7" s="111" t="s">
        <v>18</v>
      </c>
      <c r="P7" s="291">
        <f ca="1">IF($E$8="","",TODAY()-VLOOKUP($E$8,'BD Personal'!$A$6:$R$56,8,FALSE))</f>
        <v>13437</v>
      </c>
      <c r="Q7" s="292"/>
      <c r="S7" s="4"/>
    </row>
    <row r="8" spans="1:24" ht="26.1" customHeight="1" x14ac:dyDescent="0.25">
      <c r="B8" s="261" t="s">
        <v>19</v>
      </c>
      <c r="C8" s="262"/>
      <c r="D8" s="262"/>
      <c r="E8" s="283">
        <v>14139039</v>
      </c>
      <c r="F8" s="284"/>
      <c r="G8" s="284"/>
      <c r="H8" s="285"/>
      <c r="I8" s="270" t="s">
        <v>20</v>
      </c>
      <c r="J8" s="270"/>
      <c r="K8" s="273" t="str">
        <f>IF($E$8="","",VLOOKUP($E$8,'BD Personal'!$A$6:$R$56,11,FALSE))</f>
        <v>Auxiliar de Inspección</v>
      </c>
      <c r="L8" s="264"/>
      <c r="M8" s="264"/>
      <c r="N8" s="264"/>
      <c r="O8" s="80" t="s">
        <v>21</v>
      </c>
      <c r="P8" s="286">
        <f>IF($E$8="","",VLOOKUP($E$8,'BD Personal'!$A$6:$R$56,10,FALSE))</f>
        <v>43838</v>
      </c>
      <c r="Q8" s="287"/>
      <c r="S8" s="4"/>
      <c r="T8" s="6"/>
      <c r="U8" s="278"/>
      <c r="V8" s="278"/>
      <c r="W8" s="278"/>
      <c r="X8" s="2"/>
    </row>
    <row r="9" spans="1:24" ht="26.1" customHeight="1" x14ac:dyDescent="0.2">
      <c r="B9" s="261" t="s">
        <v>22</v>
      </c>
      <c r="C9" s="262"/>
      <c r="D9" s="262"/>
      <c r="E9" s="273" t="str">
        <f>IF($E$8="","",VLOOKUP($E$8,'BD Personal'!$A$6:$R$56,13,FALSE))</f>
        <v>Legal</v>
      </c>
      <c r="F9" s="264"/>
      <c r="G9" s="264"/>
      <c r="H9" s="281"/>
      <c r="I9" s="270" t="s">
        <v>23</v>
      </c>
      <c r="J9" s="270"/>
      <c r="K9" s="273" t="str">
        <f>IF($E$8="","",VLOOKUP($E$8,'BD Personal'!$A$6:$R$56,14,FALSE))</f>
        <v>14 X 14 12 Horas</v>
      </c>
      <c r="L9" s="264"/>
      <c r="M9" s="264"/>
      <c r="N9" s="264"/>
      <c r="O9" s="81" t="s">
        <v>24</v>
      </c>
      <c r="P9" s="271"/>
      <c r="Q9" s="272"/>
      <c r="S9" s="4"/>
      <c r="T9" s="7"/>
      <c r="U9" s="7"/>
      <c r="V9" s="282"/>
      <c r="W9" s="282"/>
      <c r="X9" s="282"/>
    </row>
    <row r="10" spans="1:24" ht="26.1" customHeight="1" x14ac:dyDescent="0.25">
      <c r="B10" s="261" t="s">
        <v>25</v>
      </c>
      <c r="C10" s="262"/>
      <c r="D10" s="262"/>
      <c r="E10" s="267" t="str">
        <f>IF($E$8="","",VLOOKUP($E$8,'BD Personal'!$A$6:$R$56,15,FALSE))</f>
        <v>Caleb Brett</v>
      </c>
      <c r="F10" s="268"/>
      <c r="G10" s="268"/>
      <c r="H10" s="269"/>
      <c r="I10" s="270" t="s">
        <v>26</v>
      </c>
      <c r="J10" s="270"/>
      <c r="K10" s="273">
        <f>IF($E$8="","",VLOOKUP($E$8,'BD Personal'!$A$6:$R$56,17,FALSE))</f>
        <v>34</v>
      </c>
      <c r="L10" s="264"/>
      <c r="M10" s="264"/>
      <c r="N10" s="264"/>
      <c r="O10" s="80" t="s">
        <v>27</v>
      </c>
      <c r="P10" s="271">
        <f>IF($E$8="","",VLOOKUP($E$8,'BD Personal'!$A$6:$R$56,18,FALSE))</f>
        <v>1</v>
      </c>
      <c r="Q10" s="272"/>
      <c r="S10" s="4"/>
      <c r="T10" s="8"/>
      <c r="U10" s="263"/>
      <c r="V10" s="263"/>
      <c r="W10" s="263"/>
      <c r="X10" s="2"/>
    </row>
    <row r="11" spans="1:24" ht="26.1" customHeight="1" x14ac:dyDescent="0.2">
      <c r="B11" s="275" t="s">
        <v>28</v>
      </c>
      <c r="C11" s="276"/>
      <c r="D11" s="277"/>
      <c r="E11" s="264" t="str">
        <f>IF($E$8="","",VLOOKUP($E$8,'BD Personal'!$A$6:$R$56,16,FALSE))</f>
        <v>EBR</v>
      </c>
      <c r="F11" s="264"/>
      <c r="G11" s="264"/>
      <c r="H11" s="264"/>
      <c r="I11" s="265" t="s">
        <v>29</v>
      </c>
      <c r="J11" s="265"/>
      <c r="K11" s="274" t="str">
        <f>Cronograma!B6&amp;" "&amp;Cronograma!E6</f>
        <v>MARZO 2021</v>
      </c>
      <c r="L11" s="274"/>
      <c r="M11" s="274"/>
      <c r="N11" s="274"/>
      <c r="O11" s="82"/>
      <c r="P11" s="83"/>
      <c r="Q11" s="90"/>
      <c r="S11" s="4"/>
      <c r="T11" s="7"/>
      <c r="U11" s="2"/>
      <c r="V11" s="266"/>
      <c r="W11" s="266"/>
      <c r="X11" s="266"/>
    </row>
    <row r="12" spans="1:24" ht="27.75" customHeight="1" x14ac:dyDescent="0.25">
      <c r="A12" s="1"/>
      <c r="B12" s="293" t="s">
        <v>30</v>
      </c>
      <c r="C12" s="251"/>
      <c r="D12" s="251" t="s">
        <v>31</v>
      </c>
      <c r="E12" s="251"/>
      <c r="F12" s="254" t="s">
        <v>2</v>
      </c>
      <c r="G12" s="254" t="s">
        <v>168</v>
      </c>
      <c r="H12" s="254" t="s">
        <v>3</v>
      </c>
      <c r="I12" s="254" t="s">
        <v>4</v>
      </c>
      <c r="J12" s="254" t="s">
        <v>32</v>
      </c>
      <c r="K12" s="254" t="s">
        <v>33</v>
      </c>
      <c r="L12" s="254" t="s">
        <v>34</v>
      </c>
      <c r="M12" s="254" t="s">
        <v>35</v>
      </c>
      <c r="N12" s="254" t="s">
        <v>36</v>
      </c>
      <c r="O12" s="254" t="s">
        <v>5</v>
      </c>
      <c r="P12" s="254" t="s">
        <v>37</v>
      </c>
      <c r="Q12" s="294"/>
      <c r="R12" s="1"/>
      <c r="S12" s="1"/>
      <c r="T12" s="1"/>
      <c r="U12" s="1"/>
      <c r="V12" s="1"/>
    </row>
    <row r="13" spans="1:24" ht="13.5" customHeight="1" x14ac:dyDescent="0.25">
      <c r="A13" s="1"/>
      <c r="B13" s="239" t="s">
        <v>38</v>
      </c>
      <c r="C13" s="240" t="s">
        <v>39</v>
      </c>
      <c r="D13" s="241" t="s">
        <v>40</v>
      </c>
      <c r="E13" s="241" t="s">
        <v>41</v>
      </c>
      <c r="F13" s="254"/>
      <c r="G13" s="254"/>
      <c r="H13" s="254"/>
      <c r="I13" s="254"/>
      <c r="J13" s="254"/>
      <c r="K13" s="254"/>
      <c r="L13" s="254"/>
      <c r="M13" s="254"/>
      <c r="N13" s="254"/>
      <c r="O13" s="254"/>
      <c r="P13" s="254"/>
      <c r="Q13" s="294"/>
      <c r="R13" s="1"/>
      <c r="S13" s="1"/>
      <c r="T13" s="1"/>
      <c r="U13" s="1"/>
      <c r="V13" s="1"/>
    </row>
    <row r="14" spans="1:24" ht="15.95" customHeight="1" x14ac:dyDescent="0.25">
      <c r="A14" s="1"/>
      <c r="B14" s="92">
        <f>Cronograma!F8</f>
        <v>44256</v>
      </c>
      <c r="C14" s="86" t="str">
        <f t="shared" ref="C14:C44" si="0">TEXT(B14, "dddd")</f>
        <v>lunes</v>
      </c>
      <c r="D14" s="87" t="s">
        <v>385</v>
      </c>
      <c r="E14" s="87"/>
      <c r="F14" s="88"/>
      <c r="G14" s="88"/>
      <c r="H14" s="89"/>
      <c r="I14" s="89"/>
      <c r="J14" s="89"/>
      <c r="K14" s="89"/>
      <c r="L14" s="89"/>
      <c r="M14" s="89"/>
      <c r="N14" s="89"/>
      <c r="O14" s="89"/>
      <c r="P14" s="255"/>
      <c r="Q14" s="256"/>
      <c r="R14" s="1"/>
      <c r="S14" s="1"/>
      <c r="T14" s="1"/>
      <c r="U14" s="1"/>
      <c r="V14" s="1"/>
    </row>
    <row r="15" spans="1:24" ht="15.95" customHeight="1" x14ac:dyDescent="0.25">
      <c r="A15" s="1"/>
      <c r="B15" s="92">
        <f>B14+1</f>
        <v>44257</v>
      </c>
      <c r="C15" s="86" t="str">
        <f t="shared" si="0"/>
        <v>martes</v>
      </c>
      <c r="D15" s="238">
        <v>0.75</v>
      </c>
      <c r="E15" s="238">
        <v>0.25</v>
      </c>
      <c r="F15" s="88">
        <v>1</v>
      </c>
      <c r="G15" s="88"/>
      <c r="H15" s="89"/>
      <c r="I15" s="89"/>
      <c r="J15" s="89"/>
      <c r="K15" s="89"/>
      <c r="L15" s="89">
        <v>8</v>
      </c>
      <c r="M15" s="89"/>
      <c r="N15" s="89"/>
      <c r="O15" s="89"/>
      <c r="P15" s="255"/>
      <c r="Q15" s="256"/>
      <c r="R15" s="1"/>
      <c r="S15" s="1"/>
      <c r="T15" s="1"/>
      <c r="U15" s="1"/>
      <c r="V15" s="1"/>
    </row>
    <row r="16" spans="1:24" ht="15.95" customHeight="1" x14ac:dyDescent="0.25">
      <c r="A16" s="1"/>
      <c r="B16" s="92">
        <f t="shared" ref="B16:B44" si="1">B15+1</f>
        <v>44258</v>
      </c>
      <c r="C16" s="86" t="str">
        <f t="shared" si="0"/>
        <v>miércoles</v>
      </c>
      <c r="D16" s="238">
        <v>0.75</v>
      </c>
      <c r="E16" s="238">
        <v>0.25</v>
      </c>
      <c r="F16" s="88">
        <v>1</v>
      </c>
      <c r="G16" s="88"/>
      <c r="H16" s="89"/>
      <c r="I16" s="89"/>
      <c r="J16" s="89"/>
      <c r="K16" s="89"/>
      <c r="L16" s="89">
        <v>8</v>
      </c>
      <c r="M16" s="89"/>
      <c r="N16" s="89"/>
      <c r="O16" s="89"/>
      <c r="P16" s="255"/>
      <c r="Q16" s="256"/>
      <c r="R16" s="1"/>
      <c r="S16" s="1"/>
      <c r="T16" s="1"/>
      <c r="U16" s="1"/>
      <c r="V16" s="1"/>
    </row>
    <row r="17" spans="1:22" ht="15.95" customHeight="1" x14ac:dyDescent="0.25">
      <c r="A17" s="1"/>
      <c r="B17" s="92">
        <f t="shared" si="1"/>
        <v>44259</v>
      </c>
      <c r="C17" s="86" t="str">
        <f t="shared" si="0"/>
        <v>jueves</v>
      </c>
      <c r="D17" s="238">
        <v>0.75</v>
      </c>
      <c r="E17" s="238">
        <v>0.25</v>
      </c>
      <c r="F17" s="88">
        <v>1</v>
      </c>
      <c r="G17" s="88"/>
      <c r="H17" s="89"/>
      <c r="I17" s="89"/>
      <c r="J17" s="89"/>
      <c r="K17" s="89"/>
      <c r="L17" s="89">
        <v>8</v>
      </c>
      <c r="M17" s="89"/>
      <c r="N17" s="89"/>
      <c r="O17" s="89"/>
      <c r="P17" s="255"/>
      <c r="Q17" s="256"/>
      <c r="R17" s="1"/>
      <c r="S17" s="1"/>
      <c r="T17" s="1"/>
      <c r="U17" s="1"/>
      <c r="V17" s="1"/>
    </row>
    <row r="18" spans="1:22" ht="15.95" customHeight="1" x14ac:dyDescent="0.25">
      <c r="A18" s="1"/>
      <c r="B18" s="92">
        <f t="shared" si="1"/>
        <v>44260</v>
      </c>
      <c r="C18" s="86" t="str">
        <f t="shared" si="0"/>
        <v>viernes</v>
      </c>
      <c r="D18" s="238">
        <v>0.75</v>
      </c>
      <c r="E18" s="238">
        <v>0.25</v>
      </c>
      <c r="F18" s="88">
        <v>1</v>
      </c>
      <c r="G18" s="88"/>
      <c r="H18" s="89"/>
      <c r="I18" s="89"/>
      <c r="J18" s="89"/>
      <c r="K18" s="89"/>
      <c r="L18" s="89">
        <v>8</v>
      </c>
      <c r="M18" s="89"/>
      <c r="N18" s="89"/>
      <c r="O18" s="89"/>
      <c r="P18" s="255"/>
      <c r="Q18" s="256"/>
      <c r="R18" s="1"/>
      <c r="S18" s="1"/>
      <c r="T18" s="1"/>
      <c r="U18" s="1"/>
      <c r="V18" s="1"/>
    </row>
    <row r="19" spans="1:22" ht="15.95" customHeight="1" x14ac:dyDescent="0.25">
      <c r="A19" s="1"/>
      <c r="B19" s="92">
        <f t="shared" si="1"/>
        <v>44261</v>
      </c>
      <c r="C19" s="86" t="str">
        <f t="shared" si="0"/>
        <v>sábado</v>
      </c>
      <c r="D19" s="238">
        <v>0.75</v>
      </c>
      <c r="E19" s="238">
        <v>0.25</v>
      </c>
      <c r="F19" s="88">
        <v>1</v>
      </c>
      <c r="G19" s="88"/>
      <c r="H19" s="89"/>
      <c r="I19" s="89"/>
      <c r="J19" s="89"/>
      <c r="K19" s="89"/>
      <c r="L19" s="89">
        <v>3</v>
      </c>
      <c r="M19" s="89"/>
      <c r="N19" s="89">
        <v>5</v>
      </c>
      <c r="O19" s="89"/>
      <c r="P19" s="255"/>
      <c r="Q19" s="256"/>
      <c r="R19" s="1"/>
      <c r="S19" s="1"/>
      <c r="T19" s="1"/>
      <c r="U19" s="1"/>
      <c r="V19" s="1"/>
    </row>
    <row r="20" spans="1:22" ht="15.95" customHeight="1" x14ac:dyDescent="0.25">
      <c r="A20" s="1"/>
      <c r="B20" s="92">
        <f t="shared" si="1"/>
        <v>44262</v>
      </c>
      <c r="C20" s="86" t="str">
        <f t="shared" si="0"/>
        <v>domingo</v>
      </c>
      <c r="D20" s="238">
        <v>0.75</v>
      </c>
      <c r="E20" s="238">
        <v>0.25</v>
      </c>
      <c r="F20" s="88">
        <v>1</v>
      </c>
      <c r="G20" s="88"/>
      <c r="H20" s="89"/>
      <c r="I20" s="89"/>
      <c r="J20" s="89"/>
      <c r="K20" s="89"/>
      <c r="L20" s="89">
        <v>5</v>
      </c>
      <c r="M20" s="89">
        <v>3</v>
      </c>
      <c r="N20" s="89">
        <v>3</v>
      </c>
      <c r="O20" s="89"/>
      <c r="P20" s="255"/>
      <c r="Q20" s="256"/>
      <c r="R20" s="1"/>
      <c r="S20" s="1"/>
      <c r="T20" s="1"/>
      <c r="U20" s="1"/>
      <c r="V20" s="1"/>
    </row>
    <row r="21" spans="1:22" ht="15.95" customHeight="1" x14ac:dyDescent="0.25">
      <c r="A21" s="1"/>
      <c r="B21" s="92">
        <f t="shared" si="1"/>
        <v>44263</v>
      </c>
      <c r="C21" s="86" t="str">
        <f t="shared" si="0"/>
        <v>lunes</v>
      </c>
      <c r="D21" s="238">
        <v>0.75</v>
      </c>
      <c r="E21" s="238">
        <v>0.25</v>
      </c>
      <c r="F21" s="88">
        <v>1</v>
      </c>
      <c r="G21" s="88"/>
      <c r="H21" s="89"/>
      <c r="I21" s="89"/>
      <c r="J21" s="89"/>
      <c r="K21" s="89"/>
      <c r="L21" s="89">
        <v>8</v>
      </c>
      <c r="M21" s="89"/>
      <c r="N21" s="89"/>
      <c r="O21" s="89"/>
      <c r="P21" s="255"/>
      <c r="Q21" s="256"/>
      <c r="R21" s="1"/>
      <c r="S21" s="1"/>
      <c r="T21" s="1"/>
      <c r="U21" s="1"/>
      <c r="V21" s="1"/>
    </row>
    <row r="22" spans="1:22" ht="15.95" customHeight="1" x14ac:dyDescent="0.25">
      <c r="A22" s="1"/>
      <c r="B22" s="92">
        <f t="shared" si="1"/>
        <v>44264</v>
      </c>
      <c r="C22" s="86" t="str">
        <f t="shared" si="0"/>
        <v>martes</v>
      </c>
      <c r="D22" s="238">
        <v>0.75</v>
      </c>
      <c r="E22" s="238">
        <v>0.25</v>
      </c>
      <c r="F22" s="88">
        <v>1</v>
      </c>
      <c r="G22" s="88"/>
      <c r="H22" s="89"/>
      <c r="I22" s="89"/>
      <c r="J22" s="89"/>
      <c r="K22" s="89"/>
      <c r="L22" s="89">
        <v>8</v>
      </c>
      <c r="M22" s="89"/>
      <c r="N22" s="89"/>
      <c r="O22" s="89"/>
      <c r="P22" s="255"/>
      <c r="Q22" s="256"/>
      <c r="R22" s="1"/>
      <c r="S22" s="1"/>
      <c r="T22" s="1"/>
      <c r="U22" s="1"/>
      <c r="V22" s="1"/>
    </row>
    <row r="23" spans="1:22" ht="15.95" customHeight="1" x14ac:dyDescent="0.25">
      <c r="A23" s="1"/>
      <c r="B23" s="92">
        <f t="shared" si="1"/>
        <v>44265</v>
      </c>
      <c r="C23" s="86" t="str">
        <f t="shared" si="0"/>
        <v>miércoles</v>
      </c>
      <c r="D23" s="238">
        <v>0.25</v>
      </c>
      <c r="E23" s="238">
        <v>0.75</v>
      </c>
      <c r="F23" s="88">
        <v>1</v>
      </c>
      <c r="G23" s="88"/>
      <c r="H23" s="89"/>
      <c r="I23" s="89"/>
      <c r="J23" s="89"/>
      <c r="K23" s="89"/>
      <c r="L23" s="89"/>
      <c r="M23" s="89"/>
      <c r="N23" s="89"/>
      <c r="O23" s="89"/>
      <c r="P23" s="255"/>
      <c r="Q23" s="256"/>
      <c r="R23" s="1"/>
      <c r="S23" s="1"/>
      <c r="T23" s="1"/>
      <c r="U23" s="1"/>
      <c r="V23" s="1"/>
    </row>
    <row r="24" spans="1:22" ht="15.95" customHeight="1" x14ac:dyDescent="0.25">
      <c r="A24" s="1"/>
      <c r="B24" s="92">
        <f t="shared" si="1"/>
        <v>44266</v>
      </c>
      <c r="C24" s="86" t="str">
        <f t="shared" si="0"/>
        <v>jueves</v>
      </c>
      <c r="D24" s="238">
        <v>0.25</v>
      </c>
      <c r="E24" s="238">
        <v>0.75</v>
      </c>
      <c r="F24" s="88">
        <v>1</v>
      </c>
      <c r="G24" s="88"/>
      <c r="H24" s="89"/>
      <c r="I24" s="89"/>
      <c r="J24" s="89"/>
      <c r="K24" s="89"/>
      <c r="L24" s="89"/>
      <c r="M24" s="89"/>
      <c r="N24" s="89"/>
      <c r="O24" s="89"/>
      <c r="P24" s="255"/>
      <c r="Q24" s="256"/>
      <c r="R24" s="1"/>
      <c r="S24" s="1"/>
      <c r="T24" s="1"/>
      <c r="U24" s="1"/>
      <c r="V24" s="1"/>
    </row>
    <row r="25" spans="1:22" ht="15.95" customHeight="1" x14ac:dyDescent="0.25">
      <c r="A25" s="1"/>
      <c r="B25" s="92">
        <f t="shared" si="1"/>
        <v>44267</v>
      </c>
      <c r="C25" s="86" t="str">
        <f t="shared" si="0"/>
        <v>viernes</v>
      </c>
      <c r="D25" s="238">
        <v>0.25</v>
      </c>
      <c r="E25" s="238">
        <v>0.75</v>
      </c>
      <c r="F25" s="88">
        <v>1</v>
      </c>
      <c r="G25" s="88"/>
      <c r="H25" s="89"/>
      <c r="I25" s="89"/>
      <c r="J25" s="89"/>
      <c r="K25" s="89"/>
      <c r="L25" s="89"/>
      <c r="M25" s="89"/>
      <c r="N25" s="89"/>
      <c r="O25" s="89"/>
      <c r="P25" s="255"/>
      <c r="Q25" s="256"/>
      <c r="R25" s="1"/>
      <c r="S25" s="1"/>
      <c r="T25" s="1"/>
      <c r="U25" s="1"/>
      <c r="V25" s="1"/>
    </row>
    <row r="26" spans="1:22" ht="15.95" customHeight="1" x14ac:dyDescent="0.25">
      <c r="A26" s="1"/>
      <c r="B26" s="92">
        <f t="shared" si="1"/>
        <v>44268</v>
      </c>
      <c r="C26" s="86" t="str">
        <f t="shared" si="0"/>
        <v>sábado</v>
      </c>
      <c r="D26" s="238">
        <v>0.25</v>
      </c>
      <c r="E26" s="238">
        <v>0.75</v>
      </c>
      <c r="F26" s="88">
        <v>1</v>
      </c>
      <c r="G26" s="88"/>
      <c r="H26" s="89"/>
      <c r="I26" s="89"/>
      <c r="J26" s="89"/>
      <c r="K26" s="89"/>
      <c r="L26" s="89"/>
      <c r="M26" s="89"/>
      <c r="N26" s="89"/>
      <c r="O26" s="89"/>
      <c r="P26" s="255"/>
      <c r="Q26" s="256"/>
      <c r="R26" s="1"/>
      <c r="S26" s="1"/>
      <c r="T26" s="1"/>
      <c r="U26" s="1"/>
      <c r="V26" s="1"/>
    </row>
    <row r="27" spans="1:22" ht="15.95" customHeight="1" x14ac:dyDescent="0.25">
      <c r="A27" s="1"/>
      <c r="B27" s="92">
        <f t="shared" si="1"/>
        <v>44269</v>
      </c>
      <c r="C27" s="86" t="str">
        <f t="shared" si="0"/>
        <v>domingo</v>
      </c>
      <c r="D27" s="238">
        <v>0.25</v>
      </c>
      <c r="E27" s="238">
        <v>0.75</v>
      </c>
      <c r="F27" s="88">
        <v>1</v>
      </c>
      <c r="G27" s="88"/>
      <c r="H27" s="89"/>
      <c r="I27" s="89"/>
      <c r="J27" s="89"/>
      <c r="K27" s="89"/>
      <c r="L27" s="89"/>
      <c r="M27" s="89">
        <v>11</v>
      </c>
      <c r="N27" s="89"/>
      <c r="O27" s="89"/>
      <c r="P27" s="255"/>
      <c r="Q27" s="256"/>
      <c r="R27" s="1"/>
      <c r="S27" s="1"/>
      <c r="T27" s="1"/>
      <c r="U27" s="1"/>
      <c r="V27" s="1"/>
    </row>
    <row r="28" spans="1:22" ht="15.95" customHeight="1" x14ac:dyDescent="0.25">
      <c r="A28" s="1"/>
      <c r="B28" s="92">
        <f t="shared" si="1"/>
        <v>44270</v>
      </c>
      <c r="C28" s="86" t="str">
        <f t="shared" si="0"/>
        <v>lunes</v>
      </c>
      <c r="D28" s="238">
        <v>0.25</v>
      </c>
      <c r="E28" s="238">
        <v>0.75</v>
      </c>
      <c r="F28" s="88">
        <v>1</v>
      </c>
      <c r="G28" s="88"/>
      <c r="H28" s="89"/>
      <c r="I28" s="89"/>
      <c r="J28" s="89"/>
      <c r="K28" s="89"/>
      <c r="L28" s="89"/>
      <c r="M28" s="89"/>
      <c r="N28" s="89"/>
      <c r="O28" s="89"/>
      <c r="P28" s="255"/>
      <c r="Q28" s="256"/>
      <c r="R28" s="1"/>
      <c r="S28" s="1"/>
      <c r="T28" s="1"/>
      <c r="U28" s="1"/>
      <c r="V28" s="1"/>
    </row>
    <row r="29" spans="1:22" ht="15.95" customHeight="1" x14ac:dyDescent="0.25">
      <c r="A29" s="1"/>
      <c r="B29" s="92">
        <f t="shared" si="1"/>
        <v>44271</v>
      </c>
      <c r="C29" s="86" t="str">
        <f t="shared" si="0"/>
        <v>martes</v>
      </c>
      <c r="D29" s="238">
        <v>0.25</v>
      </c>
      <c r="E29" s="238">
        <v>0.75</v>
      </c>
      <c r="F29" s="88">
        <v>1</v>
      </c>
      <c r="G29" s="88"/>
      <c r="H29" s="89">
        <v>11</v>
      </c>
      <c r="I29" s="89"/>
      <c r="J29" s="89"/>
      <c r="K29" s="89"/>
      <c r="L29" s="89"/>
      <c r="M29" s="89"/>
      <c r="N29" s="89"/>
      <c r="O29" s="89"/>
      <c r="P29" s="255" t="s">
        <v>386</v>
      </c>
      <c r="Q29" s="256"/>
      <c r="R29" s="1"/>
      <c r="S29" s="1"/>
      <c r="T29" s="1"/>
      <c r="U29" s="1"/>
      <c r="V29" s="1"/>
    </row>
    <row r="30" spans="1:22" ht="15.95" customHeight="1" x14ac:dyDescent="0.25">
      <c r="A30" s="1"/>
      <c r="B30" s="92">
        <f t="shared" si="1"/>
        <v>44272</v>
      </c>
      <c r="C30" s="86" t="str">
        <f t="shared" si="0"/>
        <v>miércoles</v>
      </c>
      <c r="D30" s="238">
        <v>0.25</v>
      </c>
      <c r="E30" s="238">
        <v>0.75</v>
      </c>
      <c r="F30" s="88">
        <v>1</v>
      </c>
      <c r="G30" s="88"/>
      <c r="H30" s="89">
        <v>11</v>
      </c>
      <c r="I30" s="89"/>
      <c r="J30" s="89"/>
      <c r="K30" s="89"/>
      <c r="L30" s="89"/>
      <c r="M30" s="89"/>
      <c r="N30" s="89"/>
      <c r="O30" s="89"/>
      <c r="P30" s="255" t="s">
        <v>386</v>
      </c>
      <c r="Q30" s="256"/>
      <c r="R30" s="1"/>
      <c r="S30" s="1"/>
      <c r="T30" s="1"/>
      <c r="U30" s="1"/>
      <c r="V30" s="1"/>
    </row>
    <row r="31" spans="1:22" ht="15.95" customHeight="1" x14ac:dyDescent="0.25">
      <c r="A31" s="1"/>
      <c r="B31" s="92">
        <f t="shared" si="1"/>
        <v>44273</v>
      </c>
      <c r="C31" s="86" t="str">
        <f t="shared" si="0"/>
        <v>jueves</v>
      </c>
      <c r="D31" s="238">
        <v>0.25</v>
      </c>
      <c r="E31" s="238">
        <v>0.75</v>
      </c>
      <c r="F31" s="88">
        <v>1</v>
      </c>
      <c r="G31" s="88"/>
      <c r="H31" s="89">
        <v>11</v>
      </c>
      <c r="I31" s="89"/>
      <c r="J31" s="89"/>
      <c r="K31" s="89"/>
      <c r="L31" s="89"/>
      <c r="M31" s="89"/>
      <c r="N31" s="89"/>
      <c r="O31" s="89"/>
      <c r="P31" s="255" t="s">
        <v>386</v>
      </c>
      <c r="Q31" s="256"/>
      <c r="R31" s="1"/>
      <c r="S31" s="1"/>
      <c r="T31" s="1"/>
      <c r="U31" s="1"/>
      <c r="V31" s="1"/>
    </row>
    <row r="32" spans="1:22" ht="15.95" customHeight="1" x14ac:dyDescent="0.25">
      <c r="A32" s="1"/>
      <c r="B32" s="92">
        <f t="shared" si="1"/>
        <v>44274</v>
      </c>
      <c r="C32" s="86" t="str">
        <f t="shared" si="0"/>
        <v>viernes</v>
      </c>
      <c r="D32" s="238">
        <v>0.25</v>
      </c>
      <c r="E32" s="238">
        <v>0.75</v>
      </c>
      <c r="F32" s="88">
        <v>1</v>
      </c>
      <c r="G32" s="88"/>
      <c r="H32" s="89">
        <v>11</v>
      </c>
      <c r="I32" s="89"/>
      <c r="J32" s="89"/>
      <c r="K32" s="89"/>
      <c r="L32" s="89"/>
      <c r="M32" s="89"/>
      <c r="N32" s="89"/>
      <c r="O32" s="89"/>
      <c r="P32" s="255" t="s">
        <v>386</v>
      </c>
      <c r="Q32" s="256"/>
      <c r="R32" s="1"/>
      <c r="S32" s="1"/>
      <c r="T32" s="1"/>
      <c r="U32" s="1"/>
      <c r="V32" s="1"/>
    </row>
    <row r="33" spans="1:22" ht="15.95" customHeight="1" x14ac:dyDescent="0.25">
      <c r="A33" s="1"/>
      <c r="B33" s="92">
        <f t="shared" si="1"/>
        <v>44275</v>
      </c>
      <c r="C33" s="86" t="str">
        <f t="shared" si="0"/>
        <v>sábado</v>
      </c>
      <c r="D33" s="238">
        <v>0.25</v>
      </c>
      <c r="E33" s="238">
        <v>0.75</v>
      </c>
      <c r="F33" s="88">
        <v>1</v>
      </c>
      <c r="G33" s="88"/>
      <c r="H33" s="89">
        <v>11</v>
      </c>
      <c r="I33" s="89"/>
      <c r="J33" s="89"/>
      <c r="K33" s="89"/>
      <c r="L33" s="89"/>
      <c r="M33" s="89"/>
      <c r="N33" s="89"/>
      <c r="O33" s="89"/>
      <c r="P33" s="255" t="s">
        <v>386</v>
      </c>
      <c r="Q33" s="256"/>
      <c r="R33" s="1"/>
      <c r="S33" s="1"/>
      <c r="T33" s="1"/>
      <c r="U33" s="1"/>
      <c r="V33" s="1"/>
    </row>
    <row r="34" spans="1:22" ht="15.95" customHeight="1" x14ac:dyDescent="0.25">
      <c r="A34" s="1"/>
      <c r="B34" s="92">
        <f t="shared" si="1"/>
        <v>44276</v>
      </c>
      <c r="C34" s="86" t="str">
        <f t="shared" si="0"/>
        <v>domingo</v>
      </c>
      <c r="D34" s="238">
        <v>0.25</v>
      </c>
      <c r="E34" s="238">
        <v>0.75</v>
      </c>
      <c r="F34" s="88">
        <v>1</v>
      </c>
      <c r="G34" s="88"/>
      <c r="H34" s="89"/>
      <c r="I34" s="89"/>
      <c r="J34" s="89">
        <v>11</v>
      </c>
      <c r="K34" s="89"/>
      <c r="L34" s="89"/>
      <c r="M34" s="89"/>
      <c r="N34" s="89"/>
      <c r="O34" s="89"/>
      <c r="P34" s="255" t="s">
        <v>386</v>
      </c>
      <c r="Q34" s="256"/>
      <c r="R34" s="1"/>
      <c r="S34" s="1"/>
      <c r="T34" s="1"/>
      <c r="U34" s="1"/>
      <c r="V34" s="1"/>
    </row>
    <row r="35" spans="1:22" ht="15.95" customHeight="1" x14ac:dyDescent="0.25">
      <c r="A35" s="1"/>
      <c r="B35" s="92">
        <f t="shared" si="1"/>
        <v>44277</v>
      </c>
      <c r="C35" s="86" t="str">
        <f t="shared" si="0"/>
        <v>lunes</v>
      </c>
      <c r="D35" s="238">
        <v>0.25</v>
      </c>
      <c r="E35" s="238">
        <v>0.75</v>
      </c>
      <c r="F35" s="88">
        <v>1</v>
      </c>
      <c r="G35" s="88"/>
      <c r="H35" s="89"/>
      <c r="I35" s="89"/>
      <c r="J35" s="89">
        <v>11</v>
      </c>
      <c r="K35" s="89"/>
      <c r="L35" s="89"/>
      <c r="M35" s="89"/>
      <c r="N35" s="89"/>
      <c r="O35" s="89"/>
      <c r="P35" s="255" t="s">
        <v>386</v>
      </c>
      <c r="Q35" s="256"/>
      <c r="R35" s="1"/>
      <c r="S35" s="1"/>
      <c r="T35" s="1"/>
      <c r="U35" s="1"/>
      <c r="V35" s="1"/>
    </row>
    <row r="36" spans="1:22" ht="15.95" customHeight="1" x14ac:dyDescent="0.25">
      <c r="A36" s="1"/>
      <c r="B36" s="92">
        <f t="shared" si="1"/>
        <v>44278</v>
      </c>
      <c r="C36" s="86" t="str">
        <f t="shared" si="0"/>
        <v>martes</v>
      </c>
      <c r="D36" s="238">
        <v>0.25</v>
      </c>
      <c r="E36" s="238">
        <v>0.75</v>
      </c>
      <c r="F36" s="88">
        <v>1</v>
      </c>
      <c r="G36" s="88"/>
      <c r="H36" s="89"/>
      <c r="I36" s="89"/>
      <c r="J36" s="89"/>
      <c r="K36" s="89"/>
      <c r="L36" s="89"/>
      <c r="M36" s="89"/>
      <c r="N36" s="89"/>
      <c r="O36" s="89"/>
      <c r="P36" s="255"/>
      <c r="Q36" s="256"/>
      <c r="R36" s="1"/>
      <c r="S36" s="1"/>
      <c r="T36" s="1"/>
      <c r="U36" s="1"/>
      <c r="V36" s="1"/>
    </row>
    <row r="37" spans="1:22" ht="15.95" customHeight="1" x14ac:dyDescent="0.25">
      <c r="A37" s="1"/>
      <c r="B37" s="92">
        <f t="shared" si="1"/>
        <v>44279</v>
      </c>
      <c r="C37" s="86" t="str">
        <f t="shared" si="0"/>
        <v>miércoles</v>
      </c>
      <c r="D37" s="87" t="s">
        <v>385</v>
      </c>
      <c r="E37" s="87"/>
      <c r="F37" s="88"/>
      <c r="G37" s="88"/>
      <c r="H37" s="89"/>
      <c r="I37" s="89"/>
      <c r="J37" s="89"/>
      <c r="K37" s="89"/>
      <c r="L37" s="89"/>
      <c r="M37" s="89"/>
      <c r="N37" s="89"/>
      <c r="O37" s="89"/>
      <c r="P37" s="255"/>
      <c r="Q37" s="256"/>
      <c r="R37" s="1"/>
      <c r="S37" s="1"/>
      <c r="T37" s="1"/>
      <c r="U37" s="1"/>
      <c r="V37" s="1"/>
    </row>
    <row r="38" spans="1:22" ht="15.95" customHeight="1" x14ac:dyDescent="0.25">
      <c r="A38" s="1"/>
      <c r="B38" s="92">
        <f t="shared" si="1"/>
        <v>44280</v>
      </c>
      <c r="C38" s="86" t="str">
        <f t="shared" si="0"/>
        <v>jueves</v>
      </c>
      <c r="D38" s="87" t="s">
        <v>385</v>
      </c>
      <c r="E38" s="87"/>
      <c r="F38" s="88"/>
      <c r="G38" s="88"/>
      <c r="H38" s="89"/>
      <c r="I38" s="89"/>
      <c r="J38" s="89"/>
      <c r="K38" s="89"/>
      <c r="L38" s="89"/>
      <c r="M38" s="89"/>
      <c r="N38" s="89"/>
      <c r="O38" s="89"/>
      <c r="P38" s="255"/>
      <c r="Q38" s="256"/>
      <c r="R38" s="1"/>
      <c r="S38" s="1"/>
      <c r="T38" s="1"/>
      <c r="U38" s="1"/>
      <c r="V38" s="1"/>
    </row>
    <row r="39" spans="1:22" ht="15.95" customHeight="1" x14ac:dyDescent="0.25">
      <c r="A39" s="1"/>
      <c r="B39" s="92">
        <f t="shared" si="1"/>
        <v>44281</v>
      </c>
      <c r="C39" s="86" t="str">
        <f t="shared" si="0"/>
        <v>viernes</v>
      </c>
      <c r="D39" s="87" t="s">
        <v>385</v>
      </c>
      <c r="E39" s="87"/>
      <c r="F39" s="88"/>
      <c r="G39" s="88"/>
      <c r="H39" s="89"/>
      <c r="I39" s="89"/>
      <c r="J39" s="89"/>
      <c r="K39" s="89"/>
      <c r="L39" s="89"/>
      <c r="M39" s="89"/>
      <c r="N39" s="89"/>
      <c r="O39" s="89"/>
      <c r="P39" s="255"/>
      <c r="Q39" s="256"/>
      <c r="R39" s="1"/>
      <c r="S39" s="1"/>
      <c r="T39" s="1"/>
      <c r="U39" s="1"/>
      <c r="V39" s="1"/>
    </row>
    <row r="40" spans="1:22" ht="15.95" customHeight="1" x14ac:dyDescent="0.25">
      <c r="A40" s="1"/>
      <c r="B40" s="92">
        <f t="shared" si="1"/>
        <v>44282</v>
      </c>
      <c r="C40" s="86" t="str">
        <f t="shared" si="0"/>
        <v>sábado</v>
      </c>
      <c r="D40" s="87" t="s">
        <v>385</v>
      </c>
      <c r="E40" s="87"/>
      <c r="F40" s="88"/>
      <c r="G40" s="88"/>
      <c r="H40" s="89"/>
      <c r="I40" s="89"/>
      <c r="J40" s="89"/>
      <c r="K40" s="89"/>
      <c r="L40" s="89"/>
      <c r="M40" s="89"/>
      <c r="N40" s="89"/>
      <c r="O40" s="89"/>
      <c r="P40" s="255"/>
      <c r="Q40" s="256"/>
      <c r="R40" s="1"/>
      <c r="S40" s="1"/>
      <c r="T40" s="1"/>
      <c r="U40" s="1"/>
      <c r="V40" s="1"/>
    </row>
    <row r="41" spans="1:22" ht="15.95" customHeight="1" x14ac:dyDescent="0.25">
      <c r="A41" s="1"/>
      <c r="B41" s="92">
        <f t="shared" si="1"/>
        <v>44283</v>
      </c>
      <c r="C41" s="86" t="str">
        <f t="shared" si="0"/>
        <v>domingo</v>
      </c>
      <c r="D41" s="87" t="s">
        <v>385</v>
      </c>
      <c r="E41" s="87"/>
      <c r="F41" s="88"/>
      <c r="G41" s="88"/>
      <c r="H41" s="89"/>
      <c r="I41" s="89"/>
      <c r="J41" s="89"/>
      <c r="K41" s="89"/>
      <c r="L41" s="89"/>
      <c r="M41" s="89"/>
      <c r="N41" s="89"/>
      <c r="O41" s="89"/>
      <c r="P41" s="255"/>
      <c r="Q41" s="256"/>
      <c r="R41" s="1"/>
      <c r="S41" s="1"/>
      <c r="T41" s="1"/>
      <c r="U41" s="1"/>
      <c r="V41" s="1"/>
    </row>
    <row r="42" spans="1:22" ht="15.95" customHeight="1" x14ac:dyDescent="0.25">
      <c r="A42" s="1"/>
      <c r="B42" s="92">
        <f t="shared" si="1"/>
        <v>44284</v>
      </c>
      <c r="C42" s="86" t="str">
        <f t="shared" si="0"/>
        <v>lunes</v>
      </c>
      <c r="D42" s="87" t="s">
        <v>385</v>
      </c>
      <c r="E42" s="87"/>
      <c r="F42" s="88"/>
      <c r="G42" s="88"/>
      <c r="H42" s="89"/>
      <c r="I42" s="89"/>
      <c r="J42" s="89"/>
      <c r="K42" s="89"/>
      <c r="L42" s="89"/>
      <c r="M42" s="89"/>
      <c r="N42" s="89"/>
      <c r="O42" s="89"/>
      <c r="P42" s="255"/>
      <c r="Q42" s="256"/>
      <c r="R42" s="1"/>
      <c r="S42" s="1"/>
      <c r="T42" s="1"/>
      <c r="U42" s="1"/>
      <c r="V42" s="1"/>
    </row>
    <row r="43" spans="1:22" ht="15.95" customHeight="1" x14ac:dyDescent="0.25">
      <c r="A43" s="1"/>
      <c r="B43" s="92">
        <f t="shared" si="1"/>
        <v>44285</v>
      </c>
      <c r="C43" s="86" t="str">
        <f t="shared" si="0"/>
        <v>martes</v>
      </c>
      <c r="D43" s="87" t="s">
        <v>385</v>
      </c>
      <c r="E43" s="87"/>
      <c r="F43" s="88"/>
      <c r="G43" s="88"/>
      <c r="H43" s="89"/>
      <c r="I43" s="89"/>
      <c r="J43" s="89"/>
      <c r="K43" s="89"/>
      <c r="L43" s="89"/>
      <c r="M43" s="89"/>
      <c r="N43" s="89"/>
      <c r="O43" s="89"/>
      <c r="P43" s="255"/>
      <c r="Q43" s="256"/>
      <c r="R43" s="1"/>
      <c r="S43" s="1"/>
      <c r="T43" s="1"/>
      <c r="U43" s="1"/>
      <c r="V43" s="1"/>
    </row>
    <row r="44" spans="1:22" ht="15.95" customHeight="1" x14ac:dyDescent="0.25">
      <c r="A44" s="1"/>
      <c r="B44" s="93">
        <f t="shared" si="1"/>
        <v>44286</v>
      </c>
      <c r="C44" s="94" t="str">
        <f t="shared" si="0"/>
        <v>miércoles</v>
      </c>
      <c r="D44" s="95" t="s">
        <v>385</v>
      </c>
      <c r="E44" s="95"/>
      <c r="F44" s="96"/>
      <c r="G44" s="96"/>
      <c r="H44" s="97"/>
      <c r="I44" s="97"/>
      <c r="J44" s="97"/>
      <c r="K44" s="97"/>
      <c r="L44" s="97"/>
      <c r="M44" s="97"/>
      <c r="N44" s="97"/>
      <c r="O44" s="97"/>
      <c r="P44" s="257"/>
      <c r="Q44" s="258"/>
      <c r="R44" s="1"/>
      <c r="S44" s="1"/>
      <c r="T44" s="1"/>
      <c r="U44" s="1"/>
      <c r="V44" s="1"/>
    </row>
    <row r="45" spans="1:22" s="9" customFormat="1" ht="27.75" customHeight="1" x14ac:dyDescent="0.25">
      <c r="B45" s="259" t="s">
        <v>42</v>
      </c>
      <c r="C45" s="259"/>
      <c r="D45" s="259"/>
      <c r="E45" s="259"/>
      <c r="F45" s="259"/>
      <c r="G45" s="259"/>
      <c r="H45" s="98">
        <f>SUM(H14:H44)</f>
        <v>55</v>
      </c>
      <c r="I45" s="98">
        <f t="shared" ref="I45:O45" si="2">SUM(I14:I44)</f>
        <v>0</v>
      </c>
      <c r="J45" s="98">
        <f t="shared" si="2"/>
        <v>22</v>
      </c>
      <c r="K45" s="98">
        <f t="shared" si="2"/>
        <v>0</v>
      </c>
      <c r="L45" s="98">
        <f>SUM(L14:L44)</f>
        <v>56</v>
      </c>
      <c r="M45" s="98">
        <f t="shared" si="2"/>
        <v>14</v>
      </c>
      <c r="N45" s="98">
        <f t="shared" si="2"/>
        <v>8</v>
      </c>
      <c r="O45" s="98">
        <f t="shared" si="2"/>
        <v>0</v>
      </c>
      <c r="P45" s="99"/>
      <c r="Q45" s="99"/>
    </row>
    <row r="46" spans="1:22" ht="6.75" customHeight="1" x14ac:dyDescent="0.25"/>
    <row r="47" spans="1:22" ht="29.25" customHeight="1" x14ac:dyDescent="0.25">
      <c r="B47" s="260" t="s">
        <v>43</v>
      </c>
      <c r="C47" s="260"/>
      <c r="D47" s="260"/>
      <c r="E47" s="260"/>
      <c r="F47" s="260"/>
      <c r="G47" s="260"/>
      <c r="H47" s="260"/>
      <c r="I47" s="260"/>
      <c r="J47" s="260"/>
      <c r="K47" s="260"/>
      <c r="L47" s="260"/>
      <c r="M47" s="260"/>
      <c r="N47" s="260"/>
      <c r="O47" s="260"/>
      <c r="P47" s="260"/>
      <c r="Q47" s="260"/>
    </row>
    <row r="48" spans="1:22" ht="25.5" customHeight="1" x14ac:dyDescent="0.25">
      <c r="A48" s="1"/>
      <c r="B48" s="251" t="s">
        <v>30</v>
      </c>
      <c r="C48" s="251"/>
      <c r="D48" s="251" t="s">
        <v>31</v>
      </c>
      <c r="E48" s="251"/>
      <c r="F48" s="254" t="s">
        <v>2</v>
      </c>
      <c r="G48" s="254" t="s">
        <v>168</v>
      </c>
      <c r="H48" s="254" t="s">
        <v>3</v>
      </c>
      <c r="I48" s="254" t="s">
        <v>4</v>
      </c>
      <c r="J48" s="254" t="s">
        <v>32</v>
      </c>
      <c r="K48" s="254" t="s">
        <v>33</v>
      </c>
      <c r="L48" s="254" t="s">
        <v>34</v>
      </c>
      <c r="M48" s="254" t="s">
        <v>35</v>
      </c>
      <c r="N48" s="254" t="s">
        <v>36</v>
      </c>
      <c r="O48" s="254" t="s">
        <v>5</v>
      </c>
      <c r="P48" s="254" t="s">
        <v>37</v>
      </c>
      <c r="Q48" s="254"/>
      <c r="R48" s="1"/>
      <c r="S48" s="1"/>
      <c r="T48" s="1"/>
      <c r="U48" s="1"/>
      <c r="V48" s="1"/>
    </row>
    <row r="49" spans="1:22" ht="25.5" customHeight="1" x14ac:dyDescent="0.25">
      <c r="A49" s="1"/>
      <c r="B49" s="240" t="s">
        <v>38</v>
      </c>
      <c r="C49" s="240" t="s">
        <v>39</v>
      </c>
      <c r="D49" s="241" t="s">
        <v>40</v>
      </c>
      <c r="E49" s="241" t="s">
        <v>41</v>
      </c>
      <c r="F49" s="254"/>
      <c r="G49" s="254"/>
      <c r="H49" s="254"/>
      <c r="I49" s="254"/>
      <c r="J49" s="254"/>
      <c r="K49" s="254"/>
      <c r="L49" s="254"/>
      <c r="M49" s="254"/>
      <c r="N49" s="254"/>
      <c r="O49" s="254"/>
      <c r="P49" s="254"/>
      <c r="Q49" s="254"/>
      <c r="R49" s="1"/>
      <c r="S49" s="1"/>
      <c r="T49" s="1"/>
      <c r="U49" s="1"/>
      <c r="V49" s="1"/>
    </row>
    <row r="50" spans="1:22" ht="15" customHeight="1" x14ac:dyDescent="0.25">
      <c r="A50" s="1"/>
      <c r="B50" s="100"/>
      <c r="C50" s="101"/>
      <c r="D50" s="102"/>
      <c r="E50" s="102"/>
      <c r="F50" s="103"/>
      <c r="G50" s="103"/>
      <c r="H50" s="104"/>
      <c r="I50" s="104"/>
      <c r="J50" s="104"/>
      <c r="K50" s="104"/>
      <c r="L50" s="104"/>
      <c r="M50" s="104"/>
      <c r="N50" s="104"/>
      <c r="O50" s="104"/>
      <c r="P50" s="253"/>
      <c r="Q50" s="253"/>
      <c r="R50" s="1"/>
      <c r="S50" s="1"/>
      <c r="T50" s="1"/>
      <c r="U50" s="1"/>
      <c r="V50" s="1"/>
    </row>
    <row r="51" spans="1:22" ht="15" customHeight="1" x14ac:dyDescent="0.25">
      <c r="A51" s="1"/>
      <c r="B51" s="100"/>
      <c r="C51" s="101"/>
      <c r="D51" s="102"/>
      <c r="E51" s="102"/>
      <c r="F51" s="103"/>
      <c r="G51" s="103"/>
      <c r="H51" s="104"/>
      <c r="I51" s="104"/>
      <c r="J51" s="104"/>
      <c r="K51" s="104"/>
      <c r="L51" s="104"/>
      <c r="M51" s="104"/>
      <c r="N51" s="104"/>
      <c r="O51" s="104"/>
      <c r="P51" s="253"/>
      <c r="Q51" s="253"/>
      <c r="R51" s="1"/>
      <c r="S51" s="1"/>
      <c r="T51" s="1"/>
      <c r="U51" s="1"/>
      <c r="V51" s="1"/>
    </row>
    <row r="52" spans="1:22" ht="15" customHeight="1" x14ac:dyDescent="0.25">
      <c r="A52" s="1"/>
      <c r="B52" s="100"/>
      <c r="C52" s="101"/>
      <c r="D52" s="102"/>
      <c r="E52" s="102"/>
      <c r="F52" s="103"/>
      <c r="G52" s="103"/>
      <c r="H52" s="104"/>
      <c r="I52" s="104"/>
      <c r="J52" s="104"/>
      <c r="K52" s="104"/>
      <c r="L52" s="104"/>
      <c r="M52" s="104"/>
      <c r="N52" s="104"/>
      <c r="O52" s="104"/>
      <c r="P52" s="253"/>
      <c r="Q52" s="253"/>
      <c r="R52" s="1"/>
      <c r="S52" s="1"/>
      <c r="T52" s="1"/>
      <c r="U52" s="1"/>
      <c r="V52" s="1"/>
    </row>
    <row r="53" spans="1:22" ht="15" customHeight="1" x14ac:dyDescent="0.25">
      <c r="A53" s="1"/>
      <c r="B53" s="100"/>
      <c r="C53" s="101"/>
      <c r="D53" s="102"/>
      <c r="E53" s="102"/>
      <c r="F53" s="103"/>
      <c r="G53" s="103"/>
      <c r="H53" s="104"/>
      <c r="I53" s="104"/>
      <c r="J53" s="104"/>
      <c r="K53" s="104"/>
      <c r="L53" s="104"/>
      <c r="M53" s="104"/>
      <c r="N53" s="104"/>
      <c r="O53" s="104"/>
      <c r="P53" s="253"/>
      <c r="Q53" s="253"/>
      <c r="R53" s="1"/>
      <c r="S53" s="1"/>
      <c r="T53" s="1"/>
      <c r="U53" s="1"/>
      <c r="V53" s="1"/>
    </row>
    <row r="54" spans="1:22" ht="15" customHeight="1" x14ac:dyDescent="0.25">
      <c r="A54" s="1"/>
      <c r="B54" s="100"/>
      <c r="C54" s="101"/>
      <c r="D54" s="102"/>
      <c r="E54" s="102"/>
      <c r="F54" s="103"/>
      <c r="G54" s="103"/>
      <c r="H54" s="104"/>
      <c r="I54" s="104"/>
      <c r="J54" s="104"/>
      <c r="K54" s="104"/>
      <c r="L54" s="104"/>
      <c r="M54" s="104"/>
      <c r="N54" s="104"/>
      <c r="O54" s="104"/>
      <c r="P54" s="253"/>
      <c r="Q54" s="253"/>
      <c r="R54" s="1"/>
      <c r="S54" s="1"/>
      <c r="T54" s="1"/>
      <c r="U54" s="1"/>
      <c r="V54" s="1"/>
    </row>
    <row r="55" spans="1:22" ht="15" customHeight="1" x14ac:dyDescent="0.25"/>
    <row r="56" spans="1:22" s="9" customFormat="1" ht="27.75" customHeight="1" x14ac:dyDescent="0.25">
      <c r="B56" s="248" t="s">
        <v>12</v>
      </c>
      <c r="C56" s="248"/>
      <c r="D56" s="248"/>
      <c r="E56" s="248"/>
      <c r="F56" s="248"/>
      <c r="G56" s="248"/>
      <c r="H56" s="105">
        <f>+H45+H50+H51+H52+H53+H54</f>
        <v>55</v>
      </c>
      <c r="I56" s="105">
        <f t="shared" ref="I56:O56" si="3">+I45+I50+I51+I52+I53+I54</f>
        <v>0</v>
      </c>
      <c r="J56" s="105">
        <f t="shared" si="3"/>
        <v>22</v>
      </c>
      <c r="K56" s="105">
        <f t="shared" si="3"/>
        <v>0</v>
      </c>
      <c r="L56" s="105">
        <f t="shared" si="3"/>
        <v>56</v>
      </c>
      <c r="M56" s="105">
        <f t="shared" si="3"/>
        <v>14</v>
      </c>
      <c r="N56" s="105">
        <f t="shared" si="3"/>
        <v>8</v>
      </c>
      <c r="O56" s="105">
        <f t="shared" si="3"/>
        <v>0</v>
      </c>
    </row>
    <row r="57" spans="1:22" ht="15" customHeight="1" x14ac:dyDescent="0.25"/>
    <row r="58" spans="1:22" ht="20.25" customHeight="1" x14ac:dyDescent="0.25">
      <c r="B58" s="249" t="s">
        <v>44</v>
      </c>
      <c r="C58" s="249"/>
      <c r="D58" s="249"/>
      <c r="E58" s="249"/>
      <c r="F58" s="249"/>
      <c r="H58" s="250" t="s">
        <v>45</v>
      </c>
      <c r="I58" s="250"/>
      <c r="J58" s="250"/>
      <c r="K58" s="250"/>
      <c r="L58" s="250"/>
      <c r="M58" s="250"/>
      <c r="N58" s="250"/>
      <c r="O58" s="250"/>
      <c r="P58" s="250"/>
      <c r="Q58" s="250"/>
      <c r="R58" s="5"/>
      <c r="S58" s="5"/>
      <c r="U58" s="1"/>
      <c r="V58" s="1"/>
    </row>
    <row r="59" spans="1:22" s="10" customFormat="1" ht="22.5" customHeight="1" x14ac:dyDescent="0.25">
      <c r="B59" s="251" t="s">
        <v>46</v>
      </c>
      <c r="C59" s="251"/>
      <c r="D59" s="240" t="s">
        <v>47</v>
      </c>
      <c r="E59" s="240" t="s">
        <v>48</v>
      </c>
      <c r="F59" s="240" t="s">
        <v>49</v>
      </c>
      <c r="H59" s="250"/>
      <c r="I59" s="250"/>
      <c r="J59" s="250"/>
      <c r="K59" s="250"/>
      <c r="L59" s="250"/>
      <c r="M59" s="250"/>
      <c r="N59" s="250"/>
      <c r="O59" s="250"/>
      <c r="P59" s="250"/>
      <c r="Q59" s="250"/>
    </row>
    <row r="60" spans="1:22" ht="17.25" customHeight="1" x14ac:dyDescent="0.25">
      <c r="A60" s="1"/>
      <c r="B60" s="244" t="str">
        <f>+H12</f>
        <v xml:space="preserve"> EXT. DIURNA 1.25</v>
      </c>
      <c r="C60" s="244"/>
      <c r="D60" s="106">
        <v>1.25</v>
      </c>
      <c r="E60" s="107">
        <f>+$H$56</f>
        <v>55</v>
      </c>
      <c r="F60" s="108">
        <f>IF(E60=0,"",D60*E60*(VLOOKUP($E$8,'BD Personal'!$A$6:$R$56,12,FALSE)/240))</f>
        <v>670238.30729166663</v>
      </c>
      <c r="G60" s="1"/>
      <c r="H60" s="252" t="s">
        <v>399</v>
      </c>
      <c r="I60" s="252"/>
      <c r="J60" s="252"/>
      <c r="K60" s="252"/>
      <c r="L60" s="252"/>
      <c r="M60" s="252"/>
      <c r="N60" s="252"/>
      <c r="O60" s="252"/>
      <c r="P60" s="252"/>
      <c r="Q60" s="252"/>
      <c r="R60" s="1"/>
      <c r="S60" s="1"/>
      <c r="T60" s="1"/>
      <c r="U60" s="1"/>
      <c r="V60" s="1"/>
    </row>
    <row r="61" spans="1:22" ht="17.25" customHeight="1" x14ac:dyDescent="0.25">
      <c r="A61" s="1"/>
      <c r="B61" s="244" t="str">
        <f>+I12</f>
        <v>EXT. NOC. ORD. 1.75</v>
      </c>
      <c r="C61" s="244"/>
      <c r="D61" s="106">
        <v>1.75</v>
      </c>
      <c r="E61" s="109">
        <f>+$I$56</f>
        <v>0</v>
      </c>
      <c r="F61" s="108" t="str">
        <f>IF(E61=0,"",D61*E61*(VLOOKUP($E$8,'BD Personal'!$A$6:$R$56,12,FALSE)/240))</f>
        <v/>
      </c>
      <c r="G61" s="1"/>
      <c r="H61" s="252"/>
      <c r="I61" s="252"/>
      <c r="J61" s="252"/>
      <c r="K61" s="252"/>
      <c r="L61" s="252"/>
      <c r="M61" s="252"/>
      <c r="N61" s="252"/>
      <c r="O61" s="252"/>
      <c r="P61" s="252"/>
      <c r="Q61" s="252"/>
      <c r="R61" s="1"/>
      <c r="S61" s="1"/>
      <c r="T61" s="1"/>
      <c r="U61" s="1"/>
      <c r="V61" s="1"/>
    </row>
    <row r="62" spans="1:22" ht="17.25" customHeight="1" x14ac:dyDescent="0.25">
      <c r="A62" s="1"/>
      <c r="B62" s="244" t="str">
        <f>+J12</f>
        <v>EXTRA DOM./FES. DIU.2.00</v>
      </c>
      <c r="C62" s="244"/>
      <c r="D62" s="106">
        <v>2</v>
      </c>
      <c r="E62" s="109">
        <f>+$J$56</f>
        <v>22</v>
      </c>
      <c r="F62" s="108">
        <f>IF(E62=0,"",D62*E62*(VLOOKUP($E$8,'BD Personal'!$A$6:$R$56,12,FALSE)/240))</f>
        <v>428952.51666666666</v>
      </c>
      <c r="G62" s="1"/>
      <c r="H62" s="252"/>
      <c r="I62" s="252"/>
      <c r="J62" s="252"/>
      <c r="K62" s="252"/>
      <c r="L62" s="252"/>
      <c r="M62" s="252"/>
      <c r="N62" s="252"/>
      <c r="O62" s="252"/>
      <c r="P62" s="252"/>
      <c r="Q62" s="252"/>
      <c r="R62" s="1"/>
      <c r="S62" s="1"/>
      <c r="T62" s="1"/>
      <c r="U62" s="1"/>
      <c r="V62" s="1"/>
    </row>
    <row r="63" spans="1:22" ht="17.25" customHeight="1" x14ac:dyDescent="0.25">
      <c r="A63" s="1"/>
      <c r="B63" s="244" t="str">
        <f>+K12</f>
        <v>EXTRA DOM./FES.  NOC. 2.50</v>
      </c>
      <c r="C63" s="244"/>
      <c r="D63" s="106">
        <v>2.5</v>
      </c>
      <c r="E63" s="109">
        <f>+$K$56</f>
        <v>0</v>
      </c>
      <c r="F63" s="108" t="str">
        <f>IF(E63=0,"",D63*E63*(VLOOKUP($E$8,'BD Personal'!$A$6:$R$56,12,FALSE)/240))</f>
        <v/>
      </c>
      <c r="G63" s="1"/>
      <c r="H63" s="252"/>
      <c r="I63" s="252"/>
      <c r="J63" s="252"/>
      <c r="K63" s="252"/>
      <c r="L63" s="252"/>
      <c r="M63" s="252"/>
      <c r="N63" s="252"/>
      <c r="O63" s="252"/>
      <c r="P63" s="252"/>
      <c r="Q63" s="252"/>
      <c r="R63" s="1"/>
      <c r="S63" s="1"/>
      <c r="T63" s="1"/>
      <c r="U63" s="1"/>
      <c r="V63" s="1"/>
    </row>
    <row r="64" spans="1:22" ht="17.25" customHeight="1" x14ac:dyDescent="0.25">
      <c r="A64" s="1"/>
      <c r="B64" s="244" t="str">
        <f>+L12</f>
        <v>REC. NOCT ORD.              0.35</v>
      </c>
      <c r="C64" s="244"/>
      <c r="D64" s="106">
        <v>0.35</v>
      </c>
      <c r="E64" s="109">
        <f>+$L$56</f>
        <v>56</v>
      </c>
      <c r="F64" s="108">
        <f>IF(E64=0,"",D64*E64*(VLOOKUP($E$8,'BD Personal'!$A$6:$R$56,12,FALSE)/240))</f>
        <v>191078.84833333333</v>
      </c>
      <c r="G64" s="1"/>
      <c r="H64" s="252"/>
      <c r="I64" s="252"/>
      <c r="J64" s="252"/>
      <c r="K64" s="252"/>
      <c r="L64" s="252"/>
      <c r="M64" s="252"/>
      <c r="N64" s="252"/>
      <c r="O64" s="252"/>
      <c r="P64" s="252"/>
      <c r="Q64" s="252"/>
      <c r="R64" s="1"/>
      <c r="S64" s="1"/>
      <c r="T64" s="1"/>
      <c r="U64" s="1"/>
      <c r="V64" s="1"/>
    </row>
    <row r="65" spans="1:22" ht="17.25" customHeight="1" x14ac:dyDescent="0.25">
      <c r="A65" s="1"/>
      <c r="B65" s="244" t="str">
        <f>+M12</f>
        <v xml:space="preserve">REC, DOM / FESTIVA DIU 1.75 </v>
      </c>
      <c r="C65" s="244"/>
      <c r="D65" s="106">
        <v>1.75</v>
      </c>
      <c r="E65" s="109">
        <f>+$M$56</f>
        <v>14</v>
      </c>
      <c r="F65" s="108">
        <f>IF(E65=0,"",D65*E65*(VLOOKUP($E$8,'BD Personal'!$A$6:$R$56,12,FALSE)/240))</f>
        <v>238848.56041666667</v>
      </c>
      <c r="G65" s="1"/>
      <c r="H65" s="252"/>
      <c r="I65" s="252"/>
      <c r="J65" s="252"/>
      <c r="K65" s="252"/>
      <c r="L65" s="252"/>
      <c r="M65" s="252"/>
      <c r="N65" s="252"/>
      <c r="O65" s="252"/>
      <c r="P65" s="252"/>
      <c r="Q65" s="252"/>
      <c r="R65" s="1"/>
      <c r="S65" s="1"/>
      <c r="T65" s="1"/>
      <c r="U65" s="1"/>
      <c r="V65" s="1"/>
    </row>
    <row r="66" spans="1:22" ht="17.25" customHeight="1" x14ac:dyDescent="0.25">
      <c r="A66" s="1"/>
      <c r="B66" s="244" t="str">
        <f>+N12</f>
        <v>REC. DOM. / FES. NOC.  2.10</v>
      </c>
      <c r="C66" s="244"/>
      <c r="D66" s="106">
        <v>2.1</v>
      </c>
      <c r="E66" s="109">
        <f>+$N$56</f>
        <v>8</v>
      </c>
      <c r="F66" s="108">
        <f>IF(E66=0,"",D66*E66*(VLOOKUP($E$8,'BD Personal'!$A$6:$R$56,12,FALSE)/240))</f>
        <v>163781.87000000002</v>
      </c>
      <c r="G66" s="1"/>
      <c r="H66" s="252"/>
      <c r="I66" s="252"/>
      <c r="J66" s="252"/>
      <c r="K66" s="252"/>
      <c r="L66" s="252"/>
      <c r="M66" s="252"/>
      <c r="N66" s="252"/>
      <c r="O66" s="252"/>
      <c r="P66" s="252"/>
      <c r="Q66" s="252"/>
      <c r="R66" s="1"/>
      <c r="S66" s="1"/>
      <c r="T66" s="1"/>
      <c r="U66" s="1"/>
      <c r="V66" s="1"/>
    </row>
    <row r="67" spans="1:22" ht="17.25" customHeight="1" x14ac:dyDescent="0.25">
      <c r="A67" s="1"/>
      <c r="B67" s="244" t="str">
        <f>+O12</f>
        <v>COMPENSATORIOS</v>
      </c>
      <c r="C67" s="244"/>
      <c r="D67" s="110" t="s">
        <v>50</v>
      </c>
      <c r="E67" s="109">
        <f>+$O$56</f>
        <v>0</v>
      </c>
      <c r="F67" s="108" t="str">
        <f>IF(E67=0,"",E67*(VLOOKUP($E$8,'BD Personal'!$A$6:$R$56,12,FALSE)/30))</f>
        <v/>
      </c>
      <c r="G67" s="1"/>
      <c r="H67" s="252"/>
      <c r="I67" s="252"/>
      <c r="J67" s="252"/>
      <c r="K67" s="252"/>
      <c r="L67" s="252"/>
      <c r="M67" s="252"/>
      <c r="N67" s="252"/>
      <c r="O67" s="252"/>
      <c r="P67" s="252"/>
      <c r="Q67" s="252"/>
      <c r="R67" s="1"/>
      <c r="S67" s="1"/>
      <c r="T67" s="1"/>
      <c r="U67" s="1"/>
      <c r="V67" s="1"/>
    </row>
    <row r="68" spans="1:22" ht="13.5" customHeight="1" x14ac:dyDescent="0.25">
      <c r="A68" s="1"/>
      <c r="B68" s="50"/>
      <c r="C68" s="50"/>
      <c r="D68" s="50"/>
      <c r="E68" s="50"/>
      <c r="F68" s="51"/>
      <c r="G68" s="1"/>
      <c r="H68" s="252"/>
      <c r="I68" s="252"/>
      <c r="J68" s="252"/>
      <c r="K68" s="252"/>
      <c r="L68" s="252"/>
      <c r="M68" s="252"/>
      <c r="N68" s="252"/>
      <c r="O68" s="252"/>
      <c r="P68" s="252"/>
      <c r="Q68" s="252"/>
      <c r="R68" s="1"/>
      <c r="S68" s="1"/>
      <c r="T68" s="1"/>
      <c r="U68" s="1"/>
      <c r="V68" s="1"/>
    </row>
    <row r="69" spans="1:22" ht="18" customHeight="1" x14ac:dyDescent="0.25">
      <c r="A69" s="1"/>
      <c r="B69" s="245" t="s">
        <v>51</v>
      </c>
      <c r="C69" s="245"/>
      <c r="D69" s="245"/>
      <c r="E69" s="245"/>
      <c r="F69" s="78">
        <f>SUM(F60:F67)</f>
        <v>1692900.1027083336</v>
      </c>
      <c r="G69" s="1"/>
      <c r="H69" s="252"/>
      <c r="I69" s="252"/>
      <c r="J69" s="252"/>
      <c r="K69" s="252"/>
      <c r="L69" s="252"/>
      <c r="M69" s="252"/>
      <c r="N69" s="252"/>
      <c r="O69" s="252"/>
      <c r="P69" s="252"/>
      <c r="Q69" s="252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1"/>
      <c r="D74" s="11"/>
      <c r="E74" s="11"/>
      <c r="F74" s="11"/>
      <c r="G74" s="11"/>
      <c r="H74" s="11"/>
      <c r="I74" s="11"/>
    </row>
    <row r="75" spans="1:22" x14ac:dyDescent="0.25"/>
    <row r="76" spans="1:22" ht="13.5" thickBot="1" x14ac:dyDescent="0.3">
      <c r="C76" s="246"/>
      <c r="D76" s="246"/>
      <c r="E76" s="246"/>
      <c r="F76" s="246"/>
      <c r="G76" s="246"/>
      <c r="H76" s="246"/>
      <c r="I76" s="246"/>
      <c r="L76" s="247"/>
      <c r="M76" s="247"/>
      <c r="N76" s="247"/>
      <c r="O76" s="247"/>
      <c r="P76" s="247"/>
    </row>
    <row r="77" spans="1:22" ht="30.75" customHeight="1" thickTop="1" x14ac:dyDescent="0.25">
      <c r="C77" s="243" t="s">
        <v>52</v>
      </c>
      <c r="D77" s="243"/>
      <c r="E77" s="243"/>
      <c r="F77" s="243"/>
      <c r="G77" s="243"/>
      <c r="H77" s="243"/>
      <c r="I77" s="243"/>
      <c r="J77" s="12"/>
      <c r="K77" s="12"/>
      <c r="L77" s="243" t="s">
        <v>53</v>
      </c>
      <c r="M77" s="243"/>
      <c r="N77" s="243"/>
      <c r="O77" s="243"/>
      <c r="P77" s="243"/>
    </row>
    <row r="78" spans="1:22" x14ac:dyDescent="0.25"/>
    <row r="79" spans="1:22" x14ac:dyDescent="0.25"/>
  </sheetData>
  <sheetProtection algorithmName="SHA-512" hashValue="9xETVxPdNUqoyTsgz6UuU5MgZj69Ep+2wLeJRyShHChPCTwn40qyt/9tbZ/ZLlSm7UT2gWJ5nlV8BRLSOWmcLg==" saltValue="HiYLT5xZK5z/OxzGohI1Eg==" spinCount="100000" sheet="1" objects="1" scenarios="1"/>
  <mergeCells count="121">
    <mergeCell ref="C77:I77"/>
    <mergeCell ref="L77:P77"/>
    <mergeCell ref="B67:C67"/>
    <mergeCell ref="H67:Q67"/>
    <mergeCell ref="H68:Q68"/>
    <mergeCell ref="B69:E69"/>
    <mergeCell ref="H69:Q69"/>
    <mergeCell ref="C76:I76"/>
    <mergeCell ref="L76:P76"/>
    <mergeCell ref="B64:C64"/>
    <mergeCell ref="H64:Q64"/>
    <mergeCell ref="B65:C65"/>
    <mergeCell ref="H65:Q65"/>
    <mergeCell ref="B66:C66"/>
    <mergeCell ref="H66:Q66"/>
    <mergeCell ref="B61:C61"/>
    <mergeCell ref="H61:Q61"/>
    <mergeCell ref="B62:C62"/>
    <mergeCell ref="H62:Q62"/>
    <mergeCell ref="B63:C63"/>
    <mergeCell ref="H63:Q63"/>
    <mergeCell ref="P54:Q54"/>
    <mergeCell ref="B56:G56"/>
    <mergeCell ref="B58:F58"/>
    <mergeCell ref="H58:Q59"/>
    <mergeCell ref="B59:C59"/>
    <mergeCell ref="B60:C60"/>
    <mergeCell ref="H60:Q60"/>
    <mergeCell ref="O48:O49"/>
    <mergeCell ref="P48:Q49"/>
    <mergeCell ref="P50:Q50"/>
    <mergeCell ref="P51:Q51"/>
    <mergeCell ref="P52:Q52"/>
    <mergeCell ref="P53:Q53"/>
    <mergeCell ref="I48:I49"/>
    <mergeCell ref="J48:J49"/>
    <mergeCell ref="K48:K49"/>
    <mergeCell ref="L48:L49"/>
    <mergeCell ref="M48:M49"/>
    <mergeCell ref="N48:N49"/>
    <mergeCell ref="P42:Q42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P36:Q36"/>
    <mergeCell ref="P37:Q37"/>
    <mergeCell ref="P38:Q38"/>
    <mergeCell ref="P39:Q39"/>
    <mergeCell ref="P40:Q40"/>
    <mergeCell ref="P41:Q41"/>
    <mergeCell ref="P30:Q30"/>
    <mergeCell ref="P31:Q31"/>
    <mergeCell ref="P32:Q32"/>
    <mergeCell ref="P33:Q33"/>
    <mergeCell ref="P34:Q34"/>
    <mergeCell ref="P35:Q35"/>
    <mergeCell ref="P24:Q24"/>
    <mergeCell ref="P25:Q25"/>
    <mergeCell ref="P26:Q26"/>
    <mergeCell ref="P27:Q27"/>
    <mergeCell ref="P28:Q28"/>
    <mergeCell ref="P29:Q29"/>
    <mergeCell ref="P18:Q18"/>
    <mergeCell ref="P19:Q19"/>
    <mergeCell ref="P20:Q20"/>
    <mergeCell ref="P21:Q21"/>
    <mergeCell ref="P22:Q22"/>
    <mergeCell ref="P23:Q23"/>
    <mergeCell ref="O12:O13"/>
    <mergeCell ref="P12:Q13"/>
    <mergeCell ref="P14:Q14"/>
    <mergeCell ref="P15:Q15"/>
    <mergeCell ref="P16:Q16"/>
    <mergeCell ref="P17:Q17"/>
    <mergeCell ref="I12:I13"/>
    <mergeCell ref="J12:J13"/>
    <mergeCell ref="K12:K13"/>
    <mergeCell ref="L12:L13"/>
    <mergeCell ref="M12:M13"/>
    <mergeCell ref="N12:N13"/>
    <mergeCell ref="B11:D11"/>
    <mergeCell ref="E11:H11"/>
    <mergeCell ref="I11:J11"/>
    <mergeCell ref="K11:N11"/>
    <mergeCell ref="V11:X11"/>
    <mergeCell ref="B12:C12"/>
    <mergeCell ref="D12:E12"/>
    <mergeCell ref="F12:F13"/>
    <mergeCell ref="G12:G13"/>
    <mergeCell ref="H12:H13"/>
    <mergeCell ref="B10:D10"/>
    <mergeCell ref="E10:H10"/>
    <mergeCell ref="I10:J10"/>
    <mergeCell ref="K10:N10"/>
    <mergeCell ref="P10:Q10"/>
    <mergeCell ref="U10:W10"/>
    <mergeCell ref="B9:D9"/>
    <mergeCell ref="E9:H9"/>
    <mergeCell ref="I9:J9"/>
    <mergeCell ref="K9:N9"/>
    <mergeCell ref="P9:Q9"/>
    <mergeCell ref="V9:X9"/>
    <mergeCell ref="B8:D8"/>
    <mergeCell ref="E8:H8"/>
    <mergeCell ref="I8:J8"/>
    <mergeCell ref="K8:N8"/>
    <mergeCell ref="P8:Q8"/>
    <mergeCell ref="U8:W8"/>
    <mergeCell ref="B2:D5"/>
    <mergeCell ref="E2:Q5"/>
    <mergeCell ref="B7:D7"/>
    <mergeCell ref="E7:H7"/>
    <mergeCell ref="I7:J7"/>
    <mergeCell ref="K7:N7"/>
    <mergeCell ref="P7:Q7"/>
  </mergeCells>
  <conditionalFormatting sqref="B14:B44">
    <cfRule type="expression" dxfId="27" priority="4">
      <formula>WEEKDAY(B14,2)=7</formula>
    </cfRule>
  </conditionalFormatting>
  <conditionalFormatting sqref="C14:C44">
    <cfRule type="expression" dxfId="26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C03AC89-5CD9-4CBA-951D-DF7A4351E247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8F1E4906-94EA-490B-8363-1E646352472C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8CB0F-66A9-4640-95E1-A76EAC89257B}">
  <sheetPr codeName="Hoja16">
    <pageSetUpPr fitToPage="1"/>
  </sheetPr>
  <dimension ref="A1:X79"/>
  <sheetViews>
    <sheetView showGridLines="0" view="pageBreakPreview" topLeftCell="A16" zoomScale="60" zoomScaleNormal="70" zoomScalePageLayoutView="90" workbookViewId="0">
      <selection activeCell="B7" sqref="B7:D7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x14ac:dyDescent="0.25">
      <c r="A1" s="1"/>
      <c r="B1" s="52" t="s">
        <v>14</v>
      </c>
      <c r="C1" s="50"/>
      <c r="D1" s="50"/>
      <c r="E1" s="50"/>
      <c r="F1" s="50"/>
      <c r="G1" s="79"/>
      <c r="H1" s="50"/>
      <c r="I1" s="50"/>
      <c r="J1" s="50"/>
      <c r="K1" s="50"/>
      <c r="L1" s="50"/>
      <c r="M1" s="50"/>
      <c r="N1" s="50"/>
      <c r="O1" s="50"/>
      <c r="P1" s="52">
        <f>IF($E$8="","",VLOOKUP($E$8,'BD Personal'!$A$6:$R$56,8,FALSE))</f>
        <v>30344</v>
      </c>
      <c r="Q1" s="50"/>
      <c r="R1" s="1"/>
      <c r="S1" s="1"/>
      <c r="T1" s="1"/>
      <c r="U1" s="1"/>
      <c r="V1" s="1"/>
    </row>
    <row r="2" spans="1:24" ht="15.75" customHeight="1" x14ac:dyDescent="0.25">
      <c r="A2" s="1"/>
      <c r="B2" s="288"/>
      <c r="C2" s="288"/>
      <c r="D2" s="288"/>
      <c r="E2" s="289" t="s">
        <v>233</v>
      </c>
      <c r="F2" s="289"/>
      <c r="G2" s="289"/>
      <c r="H2" s="289"/>
      <c r="I2" s="289"/>
      <c r="J2" s="289"/>
      <c r="K2" s="289"/>
      <c r="L2" s="289"/>
      <c r="M2" s="289"/>
      <c r="N2" s="289"/>
      <c r="O2" s="289"/>
      <c r="P2" s="289"/>
      <c r="Q2" s="289"/>
      <c r="R2" s="1"/>
      <c r="S2" s="3"/>
      <c r="T2" s="3"/>
      <c r="U2" s="3"/>
      <c r="V2" s="1"/>
    </row>
    <row r="3" spans="1:24" ht="15.75" customHeight="1" x14ac:dyDescent="0.25">
      <c r="A3" s="1"/>
      <c r="B3" s="288"/>
      <c r="C3" s="288"/>
      <c r="D3" s="288"/>
      <c r="E3" s="289"/>
      <c r="F3" s="289"/>
      <c r="G3" s="289"/>
      <c r="H3" s="289"/>
      <c r="I3" s="289"/>
      <c r="J3" s="289"/>
      <c r="K3" s="289"/>
      <c r="L3" s="289"/>
      <c r="M3" s="289"/>
      <c r="N3" s="289"/>
      <c r="O3" s="289"/>
      <c r="P3" s="289"/>
      <c r="Q3" s="289"/>
      <c r="R3" s="1"/>
      <c r="S3" s="4"/>
      <c r="T3" s="1"/>
      <c r="U3" s="1"/>
      <c r="V3" s="1"/>
    </row>
    <row r="4" spans="1:24" ht="15.75" customHeight="1" x14ac:dyDescent="0.25">
      <c r="A4" s="1"/>
      <c r="B4" s="288"/>
      <c r="C4" s="288"/>
      <c r="D4" s="288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1"/>
      <c r="S4" s="4"/>
      <c r="T4" s="1"/>
      <c r="U4" s="1"/>
      <c r="V4" s="1"/>
    </row>
    <row r="5" spans="1:24" ht="15.75" customHeight="1" x14ac:dyDescent="0.25">
      <c r="A5" s="1"/>
      <c r="B5" s="288"/>
      <c r="C5" s="288"/>
      <c r="D5" s="288"/>
      <c r="E5" s="289"/>
      <c r="F5" s="289"/>
      <c r="G5" s="289"/>
      <c r="H5" s="289"/>
      <c r="I5" s="289"/>
      <c r="J5" s="289"/>
      <c r="K5" s="289"/>
      <c r="L5" s="289"/>
      <c r="M5" s="289"/>
      <c r="N5" s="289"/>
      <c r="O5" s="289"/>
      <c r="P5" s="289"/>
      <c r="Q5" s="289"/>
      <c r="R5" s="1"/>
      <c r="S5" s="4"/>
      <c r="T5" s="1"/>
      <c r="U5" s="1"/>
      <c r="V5" s="1"/>
    </row>
    <row r="6" spans="1:24" ht="4.5" customHeight="1" x14ac:dyDescent="0.2">
      <c r="B6" s="112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S6" s="4"/>
    </row>
    <row r="7" spans="1:24" ht="26.1" customHeight="1" x14ac:dyDescent="0.25">
      <c r="B7" s="295" t="s">
        <v>16</v>
      </c>
      <c r="C7" s="296"/>
      <c r="D7" s="296"/>
      <c r="E7" s="279" t="str">
        <f>IF($E$8="","",VLOOKUP($E$8,'BD Personal'!$A$6:$R$56,3,FALSE))&amp;" "&amp;IF($E$8="","",VLOOKUP($E$8,'BD Personal'!$A$6:$R$56,4,FALSE))</f>
        <v>Oscar Javier Guzman Castro</v>
      </c>
      <c r="F7" s="280"/>
      <c r="G7" s="280"/>
      <c r="H7" s="290"/>
      <c r="I7" s="270" t="s">
        <v>17</v>
      </c>
      <c r="J7" s="270"/>
      <c r="K7" s="279" t="str">
        <f>IF($E$8="","",VLOOKUP($E$8,'BD Personal'!$A$6:$R$56,2,FALSE))</f>
        <v>Masculino</v>
      </c>
      <c r="L7" s="280"/>
      <c r="M7" s="280"/>
      <c r="N7" s="280"/>
      <c r="O7" s="111" t="s">
        <v>18</v>
      </c>
      <c r="P7" s="291">
        <f ca="1">IF($E$8="","",TODAY()-VLOOKUP($E$8,'BD Personal'!$A$6:$R$56,8,FALSE))</f>
        <v>13941</v>
      </c>
      <c r="Q7" s="292"/>
      <c r="S7" s="4"/>
    </row>
    <row r="8" spans="1:24" ht="26.1" customHeight="1" x14ac:dyDescent="0.25">
      <c r="B8" s="261" t="s">
        <v>19</v>
      </c>
      <c r="C8" s="262"/>
      <c r="D8" s="262"/>
      <c r="E8" s="283">
        <v>72278259</v>
      </c>
      <c r="F8" s="284"/>
      <c r="G8" s="284"/>
      <c r="H8" s="285"/>
      <c r="I8" s="270" t="s">
        <v>20</v>
      </c>
      <c r="J8" s="270"/>
      <c r="K8" s="273" t="str">
        <f>IF($E$8="","",VLOOKUP($E$8,'BD Personal'!$A$6:$R$56,11,FALSE))</f>
        <v>Inspector de Aseguramiento Metrologico</v>
      </c>
      <c r="L8" s="264"/>
      <c r="M8" s="264"/>
      <c r="N8" s="264"/>
      <c r="O8" s="80" t="s">
        <v>21</v>
      </c>
      <c r="P8" s="286">
        <f>IF($E$8="","",VLOOKUP($E$8,'BD Personal'!$A$6:$R$56,10,FALSE))</f>
        <v>43898</v>
      </c>
      <c r="Q8" s="287"/>
      <c r="S8" s="4"/>
      <c r="T8" s="6"/>
      <c r="U8" s="278"/>
      <c r="V8" s="278"/>
      <c r="W8" s="278"/>
      <c r="X8" s="2"/>
    </row>
    <row r="9" spans="1:24" ht="26.1" customHeight="1" x14ac:dyDescent="0.2">
      <c r="B9" s="261" t="s">
        <v>22</v>
      </c>
      <c r="C9" s="262"/>
      <c r="D9" s="262"/>
      <c r="E9" s="273" t="str">
        <f>IF($E$8="","",VLOOKUP($E$8,'BD Personal'!$A$6:$R$56,13,FALSE))</f>
        <v>Legal</v>
      </c>
      <c r="F9" s="264"/>
      <c r="G9" s="264"/>
      <c r="H9" s="281"/>
      <c r="I9" s="270" t="s">
        <v>23</v>
      </c>
      <c r="J9" s="270"/>
      <c r="K9" s="273" t="str">
        <f>IF($E$8="","",VLOOKUP($E$8,'BD Personal'!$A$6:$R$56,14,FALSE))</f>
        <v>5 X 2 9 Horas</v>
      </c>
      <c r="L9" s="264"/>
      <c r="M9" s="264"/>
      <c r="N9" s="264"/>
      <c r="O9" s="81" t="s">
        <v>24</v>
      </c>
      <c r="P9" s="271"/>
      <c r="Q9" s="272"/>
      <c r="S9" s="4"/>
      <c r="T9" s="7"/>
      <c r="U9" s="7"/>
      <c r="V9" s="282"/>
      <c r="W9" s="282"/>
      <c r="X9" s="282"/>
    </row>
    <row r="10" spans="1:24" ht="26.1" customHeight="1" x14ac:dyDescent="0.25">
      <c r="B10" s="261" t="s">
        <v>25</v>
      </c>
      <c r="C10" s="262"/>
      <c r="D10" s="262"/>
      <c r="E10" s="267" t="str">
        <f>IF($E$8="","",VLOOKUP($E$8,'BD Personal'!$A$6:$R$56,15,FALSE))</f>
        <v>Caleb Brett</v>
      </c>
      <c r="F10" s="268"/>
      <c r="G10" s="268"/>
      <c r="H10" s="269"/>
      <c r="I10" s="270" t="s">
        <v>26</v>
      </c>
      <c r="J10" s="270"/>
      <c r="K10" s="273">
        <f>IF($E$8="","",VLOOKUP($E$8,'BD Personal'!$A$6:$R$56,17,FALSE))</f>
        <v>34</v>
      </c>
      <c r="L10" s="264"/>
      <c r="M10" s="264"/>
      <c r="N10" s="264"/>
      <c r="O10" s="80" t="s">
        <v>27</v>
      </c>
      <c r="P10" s="271">
        <f>IF($E$8="","",VLOOKUP($E$8,'BD Personal'!$A$6:$R$56,18,FALSE))</f>
        <v>3</v>
      </c>
      <c r="Q10" s="272"/>
      <c r="S10" s="4"/>
      <c r="T10" s="8"/>
      <c r="U10" s="263"/>
      <c r="V10" s="263"/>
      <c r="W10" s="263"/>
      <c r="X10" s="2"/>
    </row>
    <row r="11" spans="1:24" ht="26.1" customHeight="1" x14ac:dyDescent="0.2">
      <c r="B11" s="275" t="s">
        <v>28</v>
      </c>
      <c r="C11" s="276"/>
      <c r="D11" s="277"/>
      <c r="E11" s="264" t="str">
        <f>IF($E$8="","",VLOOKUP($E$8,'BD Personal'!$A$6:$R$56,16,FALSE))</f>
        <v>Jaguey</v>
      </c>
      <c r="F11" s="264"/>
      <c r="G11" s="264"/>
      <c r="H11" s="264"/>
      <c r="I11" s="265" t="s">
        <v>29</v>
      </c>
      <c r="J11" s="265"/>
      <c r="K11" s="274" t="str">
        <f>Cronograma!B6&amp;" "&amp;Cronograma!E6</f>
        <v>MARZO 2021</v>
      </c>
      <c r="L11" s="274"/>
      <c r="M11" s="274"/>
      <c r="N11" s="274"/>
      <c r="O11" s="82"/>
      <c r="P11" s="83"/>
      <c r="Q11" s="90"/>
      <c r="S11" s="4"/>
      <c r="T11" s="7"/>
      <c r="U11" s="2"/>
      <c r="V11" s="266"/>
      <c r="W11" s="266"/>
      <c r="X11" s="266"/>
    </row>
    <row r="12" spans="1:24" ht="27.75" customHeight="1" x14ac:dyDescent="0.25">
      <c r="A12" s="1"/>
      <c r="B12" s="293" t="s">
        <v>30</v>
      </c>
      <c r="C12" s="251"/>
      <c r="D12" s="251" t="s">
        <v>31</v>
      </c>
      <c r="E12" s="251"/>
      <c r="F12" s="254" t="s">
        <v>2</v>
      </c>
      <c r="G12" s="254" t="s">
        <v>168</v>
      </c>
      <c r="H12" s="254" t="s">
        <v>3</v>
      </c>
      <c r="I12" s="254" t="s">
        <v>4</v>
      </c>
      <c r="J12" s="254" t="s">
        <v>32</v>
      </c>
      <c r="K12" s="254" t="s">
        <v>33</v>
      </c>
      <c r="L12" s="254" t="s">
        <v>34</v>
      </c>
      <c r="M12" s="254" t="s">
        <v>35</v>
      </c>
      <c r="N12" s="254" t="s">
        <v>36</v>
      </c>
      <c r="O12" s="254" t="s">
        <v>5</v>
      </c>
      <c r="P12" s="254" t="s">
        <v>37</v>
      </c>
      <c r="Q12" s="294"/>
      <c r="R12" s="1"/>
      <c r="S12" s="1"/>
      <c r="T12" s="1"/>
      <c r="U12" s="1"/>
      <c r="V12" s="1"/>
    </row>
    <row r="13" spans="1:24" ht="13.5" customHeight="1" x14ac:dyDescent="0.25">
      <c r="A13" s="1"/>
      <c r="B13" s="239" t="s">
        <v>38</v>
      </c>
      <c r="C13" s="240" t="s">
        <v>39</v>
      </c>
      <c r="D13" s="241" t="s">
        <v>40</v>
      </c>
      <c r="E13" s="241" t="s">
        <v>41</v>
      </c>
      <c r="F13" s="254"/>
      <c r="G13" s="254"/>
      <c r="H13" s="254"/>
      <c r="I13" s="254"/>
      <c r="J13" s="254"/>
      <c r="K13" s="254"/>
      <c r="L13" s="254"/>
      <c r="M13" s="254"/>
      <c r="N13" s="254"/>
      <c r="O13" s="254"/>
      <c r="P13" s="254"/>
      <c r="Q13" s="294"/>
      <c r="R13" s="1"/>
      <c r="S13" s="1"/>
      <c r="T13" s="1"/>
      <c r="U13" s="1"/>
      <c r="V13" s="1"/>
    </row>
    <row r="14" spans="1:24" ht="15.95" customHeight="1" x14ac:dyDescent="0.25">
      <c r="A14" s="1"/>
      <c r="B14" s="92">
        <f>Cronograma!F8</f>
        <v>44256</v>
      </c>
      <c r="C14" s="86" t="str">
        <f t="shared" ref="C14:C44" si="0">TEXT(B14, "dddd")</f>
        <v>lunes</v>
      </c>
      <c r="D14" s="238">
        <v>0.29166666666666669</v>
      </c>
      <c r="E14" s="238">
        <v>0.70833333333333337</v>
      </c>
      <c r="F14" s="88">
        <v>1</v>
      </c>
      <c r="G14" s="88"/>
      <c r="H14" s="89"/>
      <c r="I14" s="89"/>
      <c r="J14" s="89"/>
      <c r="K14" s="89"/>
      <c r="L14" s="89"/>
      <c r="M14" s="89"/>
      <c r="N14" s="89"/>
      <c r="O14" s="89"/>
      <c r="P14" s="255"/>
      <c r="Q14" s="256"/>
      <c r="R14" s="1"/>
      <c r="S14" s="1"/>
      <c r="T14" s="1"/>
      <c r="U14" s="1"/>
      <c r="V14" s="1"/>
    </row>
    <row r="15" spans="1:24" ht="15.95" customHeight="1" x14ac:dyDescent="0.25">
      <c r="A15" s="1"/>
      <c r="B15" s="92">
        <f>B14+1</f>
        <v>44257</v>
      </c>
      <c r="C15" s="86" t="str">
        <f t="shared" si="0"/>
        <v>martes</v>
      </c>
      <c r="D15" s="238">
        <v>0.29166666666666669</v>
      </c>
      <c r="E15" s="238">
        <v>0.70833333333333337</v>
      </c>
      <c r="F15" s="88">
        <v>1</v>
      </c>
      <c r="G15" s="88"/>
      <c r="H15" s="89"/>
      <c r="I15" s="89"/>
      <c r="J15" s="89"/>
      <c r="K15" s="89"/>
      <c r="L15" s="89"/>
      <c r="M15" s="89"/>
      <c r="N15" s="89"/>
      <c r="O15" s="89"/>
      <c r="P15" s="255"/>
      <c r="Q15" s="256"/>
      <c r="R15" s="1"/>
      <c r="S15" s="1"/>
      <c r="T15" s="1"/>
      <c r="U15" s="1"/>
      <c r="V15" s="1"/>
    </row>
    <row r="16" spans="1:24" ht="15.95" customHeight="1" x14ac:dyDescent="0.25">
      <c r="A16" s="1"/>
      <c r="B16" s="92">
        <f t="shared" ref="B16:B44" si="1">B15+1</f>
        <v>44258</v>
      </c>
      <c r="C16" s="86" t="str">
        <f t="shared" si="0"/>
        <v>miércoles</v>
      </c>
      <c r="D16" s="238">
        <v>0.29166666666666669</v>
      </c>
      <c r="E16" s="238">
        <v>0.70833333333333337</v>
      </c>
      <c r="F16" s="88">
        <v>1</v>
      </c>
      <c r="G16" s="88"/>
      <c r="H16" s="89"/>
      <c r="I16" s="89"/>
      <c r="J16" s="89"/>
      <c r="K16" s="89"/>
      <c r="L16" s="89"/>
      <c r="M16" s="89"/>
      <c r="N16" s="89"/>
      <c r="O16" s="89"/>
      <c r="P16" s="255"/>
      <c r="Q16" s="256"/>
      <c r="R16" s="1"/>
      <c r="S16" s="1"/>
      <c r="T16" s="1"/>
      <c r="U16" s="1"/>
      <c r="V16" s="1"/>
    </row>
    <row r="17" spans="1:22" ht="15.95" customHeight="1" x14ac:dyDescent="0.25">
      <c r="A17" s="1"/>
      <c r="B17" s="92">
        <f t="shared" si="1"/>
        <v>44259</v>
      </c>
      <c r="C17" s="86" t="str">
        <f t="shared" si="0"/>
        <v>jueves</v>
      </c>
      <c r="D17" s="238">
        <v>0.29166666666666669</v>
      </c>
      <c r="E17" s="238">
        <v>0.70833333333333337</v>
      </c>
      <c r="F17" s="88">
        <v>1</v>
      </c>
      <c r="G17" s="88"/>
      <c r="H17" s="89"/>
      <c r="I17" s="89"/>
      <c r="J17" s="89"/>
      <c r="K17" s="89"/>
      <c r="L17" s="89"/>
      <c r="M17" s="89"/>
      <c r="N17" s="89"/>
      <c r="O17" s="89"/>
      <c r="P17" s="255"/>
      <c r="Q17" s="256"/>
      <c r="R17" s="1"/>
      <c r="S17" s="1"/>
      <c r="T17" s="1"/>
      <c r="U17" s="1"/>
      <c r="V17" s="1"/>
    </row>
    <row r="18" spans="1:22" ht="15.95" customHeight="1" x14ac:dyDescent="0.25">
      <c r="A18" s="1"/>
      <c r="B18" s="92">
        <f t="shared" si="1"/>
        <v>44260</v>
      </c>
      <c r="C18" s="86" t="str">
        <f t="shared" si="0"/>
        <v>viernes</v>
      </c>
      <c r="D18" s="238">
        <v>0.29166666666666669</v>
      </c>
      <c r="E18" s="238">
        <v>0.70833333333333337</v>
      </c>
      <c r="F18" s="88">
        <v>1</v>
      </c>
      <c r="G18" s="88"/>
      <c r="H18" s="89"/>
      <c r="I18" s="89"/>
      <c r="J18" s="89"/>
      <c r="K18" s="89"/>
      <c r="L18" s="89"/>
      <c r="M18" s="89"/>
      <c r="N18" s="89"/>
      <c r="O18" s="89"/>
      <c r="P18" s="255"/>
      <c r="Q18" s="256"/>
      <c r="R18" s="1"/>
      <c r="S18" s="1"/>
      <c r="T18" s="1"/>
      <c r="U18" s="1"/>
      <c r="V18" s="1"/>
    </row>
    <row r="19" spans="1:22" ht="15.95" customHeight="1" x14ac:dyDescent="0.25">
      <c r="A19" s="1"/>
      <c r="B19" s="92">
        <f t="shared" si="1"/>
        <v>44261</v>
      </c>
      <c r="C19" s="86" t="str">
        <f t="shared" si="0"/>
        <v>sábado</v>
      </c>
      <c r="D19" s="87" t="s">
        <v>385</v>
      </c>
      <c r="E19" s="87"/>
      <c r="F19" s="88"/>
      <c r="G19" s="88"/>
      <c r="H19" s="89"/>
      <c r="I19" s="89"/>
      <c r="J19" s="89"/>
      <c r="K19" s="89"/>
      <c r="L19" s="89"/>
      <c r="M19" s="89"/>
      <c r="N19" s="89"/>
      <c r="O19" s="89"/>
      <c r="P19" s="255"/>
      <c r="Q19" s="256"/>
      <c r="R19" s="1"/>
      <c r="S19" s="1"/>
      <c r="T19" s="1"/>
      <c r="U19" s="1"/>
      <c r="V19" s="1"/>
    </row>
    <row r="20" spans="1:22" ht="15.95" customHeight="1" x14ac:dyDescent="0.25">
      <c r="A20" s="1"/>
      <c r="B20" s="92">
        <f t="shared" si="1"/>
        <v>44262</v>
      </c>
      <c r="C20" s="86" t="str">
        <f t="shared" si="0"/>
        <v>domingo</v>
      </c>
      <c r="D20" s="87" t="s">
        <v>385</v>
      </c>
      <c r="E20" s="87"/>
      <c r="F20" s="88"/>
      <c r="G20" s="88"/>
      <c r="H20" s="89"/>
      <c r="I20" s="89"/>
      <c r="J20" s="89"/>
      <c r="K20" s="89"/>
      <c r="L20" s="89"/>
      <c r="M20" s="89"/>
      <c r="N20" s="89"/>
      <c r="O20" s="89"/>
      <c r="P20" s="255"/>
      <c r="Q20" s="256"/>
      <c r="R20" s="1"/>
      <c r="S20" s="1"/>
      <c r="T20" s="1"/>
      <c r="U20" s="1"/>
      <c r="V20" s="1"/>
    </row>
    <row r="21" spans="1:22" ht="15.95" customHeight="1" x14ac:dyDescent="0.25">
      <c r="A21" s="1"/>
      <c r="B21" s="92">
        <f t="shared" si="1"/>
        <v>44263</v>
      </c>
      <c r="C21" s="86" t="str">
        <f t="shared" si="0"/>
        <v>lunes</v>
      </c>
      <c r="D21" s="238">
        <v>0.29166666666666669</v>
      </c>
      <c r="E21" s="238">
        <v>0.70833333333333337</v>
      </c>
      <c r="F21" s="88">
        <v>1</v>
      </c>
      <c r="G21" s="88"/>
      <c r="H21" s="89"/>
      <c r="I21" s="89"/>
      <c r="J21" s="89"/>
      <c r="K21" s="89"/>
      <c r="L21" s="89"/>
      <c r="M21" s="89"/>
      <c r="N21" s="89"/>
      <c r="O21" s="89"/>
      <c r="P21" s="255"/>
      <c r="Q21" s="256"/>
      <c r="R21" s="1"/>
      <c r="S21" s="1"/>
      <c r="T21" s="1"/>
      <c r="U21" s="1"/>
      <c r="V21" s="1"/>
    </row>
    <row r="22" spans="1:22" ht="15.95" customHeight="1" x14ac:dyDescent="0.25">
      <c r="A22" s="1"/>
      <c r="B22" s="92">
        <f t="shared" si="1"/>
        <v>44264</v>
      </c>
      <c r="C22" s="86" t="str">
        <f t="shared" si="0"/>
        <v>martes</v>
      </c>
      <c r="D22" s="238">
        <v>0.29166666666666669</v>
      </c>
      <c r="E22" s="238">
        <v>0.70833333333333337</v>
      </c>
      <c r="F22" s="88">
        <v>1</v>
      </c>
      <c r="G22" s="88"/>
      <c r="H22" s="89"/>
      <c r="I22" s="89"/>
      <c r="J22" s="89"/>
      <c r="K22" s="89"/>
      <c r="L22" s="89"/>
      <c r="M22" s="89"/>
      <c r="N22" s="89"/>
      <c r="O22" s="89"/>
      <c r="P22" s="255"/>
      <c r="Q22" s="256"/>
      <c r="R22" s="1"/>
      <c r="S22" s="1"/>
      <c r="T22" s="1"/>
      <c r="U22" s="1"/>
      <c r="V22" s="1"/>
    </row>
    <row r="23" spans="1:22" ht="15.95" customHeight="1" x14ac:dyDescent="0.25">
      <c r="A23" s="1"/>
      <c r="B23" s="92">
        <f t="shared" si="1"/>
        <v>44265</v>
      </c>
      <c r="C23" s="86" t="str">
        <f t="shared" si="0"/>
        <v>miércoles</v>
      </c>
      <c r="D23" s="238">
        <v>0.29166666666666669</v>
      </c>
      <c r="E23" s="238">
        <v>0.70833333333333337</v>
      </c>
      <c r="F23" s="88">
        <v>1</v>
      </c>
      <c r="G23" s="88"/>
      <c r="H23" s="89"/>
      <c r="I23" s="89"/>
      <c r="J23" s="89"/>
      <c r="K23" s="89"/>
      <c r="L23" s="89"/>
      <c r="M23" s="89"/>
      <c r="N23" s="89"/>
      <c r="O23" s="89"/>
      <c r="P23" s="255"/>
      <c r="Q23" s="256"/>
      <c r="R23" s="1"/>
      <c r="S23" s="1"/>
      <c r="T23" s="1"/>
      <c r="U23" s="1"/>
      <c r="V23" s="1"/>
    </row>
    <row r="24" spans="1:22" ht="15.95" customHeight="1" x14ac:dyDescent="0.25">
      <c r="A24" s="1"/>
      <c r="B24" s="92">
        <f t="shared" si="1"/>
        <v>44266</v>
      </c>
      <c r="C24" s="86" t="str">
        <f t="shared" si="0"/>
        <v>jueves</v>
      </c>
      <c r="D24" s="238">
        <v>0.29166666666666669</v>
      </c>
      <c r="E24" s="238">
        <v>0.70833333333333337</v>
      </c>
      <c r="F24" s="88">
        <v>1</v>
      </c>
      <c r="G24" s="88"/>
      <c r="H24" s="89"/>
      <c r="I24" s="89"/>
      <c r="J24" s="89"/>
      <c r="K24" s="89"/>
      <c r="L24" s="89"/>
      <c r="M24" s="89"/>
      <c r="N24" s="89"/>
      <c r="O24" s="89"/>
      <c r="P24" s="255"/>
      <c r="Q24" s="256"/>
      <c r="R24" s="1"/>
      <c r="S24" s="1"/>
      <c r="T24" s="1"/>
      <c r="U24" s="1"/>
      <c r="V24" s="1"/>
    </row>
    <row r="25" spans="1:22" ht="15.95" customHeight="1" x14ac:dyDescent="0.25">
      <c r="A25" s="1"/>
      <c r="B25" s="92">
        <f t="shared" si="1"/>
        <v>44267</v>
      </c>
      <c r="C25" s="86" t="str">
        <f t="shared" si="0"/>
        <v>viernes</v>
      </c>
      <c r="D25" s="238">
        <v>0.29166666666666669</v>
      </c>
      <c r="E25" s="238">
        <v>0.70833333333333337</v>
      </c>
      <c r="F25" s="88">
        <v>1</v>
      </c>
      <c r="G25" s="88"/>
      <c r="H25" s="89"/>
      <c r="I25" s="89"/>
      <c r="J25" s="89"/>
      <c r="K25" s="89"/>
      <c r="L25" s="89"/>
      <c r="M25" s="89"/>
      <c r="N25" s="89"/>
      <c r="O25" s="89"/>
      <c r="P25" s="255"/>
      <c r="Q25" s="256"/>
      <c r="R25" s="1"/>
      <c r="S25" s="1"/>
      <c r="T25" s="1"/>
      <c r="U25" s="1"/>
      <c r="V25" s="1"/>
    </row>
    <row r="26" spans="1:22" ht="15.95" customHeight="1" x14ac:dyDescent="0.25">
      <c r="A26" s="1"/>
      <c r="B26" s="92">
        <f t="shared" si="1"/>
        <v>44268</v>
      </c>
      <c r="C26" s="86" t="str">
        <f t="shared" si="0"/>
        <v>sábado</v>
      </c>
      <c r="D26" s="87" t="s">
        <v>385</v>
      </c>
      <c r="E26" s="87"/>
      <c r="F26" s="88"/>
      <c r="G26" s="88"/>
      <c r="H26" s="89"/>
      <c r="I26" s="89"/>
      <c r="J26" s="89"/>
      <c r="K26" s="89"/>
      <c r="L26" s="89"/>
      <c r="M26" s="89"/>
      <c r="N26" s="89"/>
      <c r="O26" s="89"/>
      <c r="P26" s="255"/>
      <c r="Q26" s="256"/>
      <c r="R26" s="1"/>
      <c r="S26" s="1"/>
      <c r="T26" s="1"/>
      <c r="U26" s="1"/>
      <c r="V26" s="1"/>
    </row>
    <row r="27" spans="1:22" ht="15.95" customHeight="1" x14ac:dyDescent="0.25">
      <c r="A27" s="1"/>
      <c r="B27" s="92">
        <f t="shared" si="1"/>
        <v>44269</v>
      </c>
      <c r="C27" s="86" t="str">
        <f t="shared" si="0"/>
        <v>domingo</v>
      </c>
      <c r="D27" s="87" t="s">
        <v>385</v>
      </c>
      <c r="E27" s="87"/>
      <c r="F27" s="88"/>
      <c r="G27" s="88"/>
      <c r="H27" s="89"/>
      <c r="I27" s="89"/>
      <c r="J27" s="89"/>
      <c r="K27" s="89"/>
      <c r="L27" s="89"/>
      <c r="M27" s="89"/>
      <c r="N27" s="89"/>
      <c r="O27" s="89"/>
      <c r="P27" s="255"/>
      <c r="Q27" s="256"/>
      <c r="R27" s="1"/>
      <c r="S27" s="1"/>
      <c r="T27" s="1"/>
      <c r="U27" s="1"/>
      <c r="V27" s="1"/>
    </row>
    <row r="28" spans="1:22" ht="15.95" customHeight="1" x14ac:dyDescent="0.25">
      <c r="A28" s="1"/>
      <c r="B28" s="92">
        <f t="shared" si="1"/>
        <v>44270</v>
      </c>
      <c r="C28" s="86" t="str">
        <f t="shared" si="0"/>
        <v>lunes</v>
      </c>
      <c r="D28" s="238">
        <v>0.29166666666666669</v>
      </c>
      <c r="E28" s="238">
        <v>0.70833333333333337</v>
      </c>
      <c r="F28" s="88">
        <v>1</v>
      </c>
      <c r="G28" s="88"/>
      <c r="H28" s="89"/>
      <c r="I28" s="89"/>
      <c r="J28" s="89"/>
      <c r="K28" s="89"/>
      <c r="L28" s="89"/>
      <c r="M28" s="89"/>
      <c r="N28" s="89"/>
      <c r="O28" s="89"/>
      <c r="P28" s="255"/>
      <c r="Q28" s="256"/>
      <c r="R28" s="1"/>
      <c r="S28" s="1"/>
      <c r="T28" s="1"/>
      <c r="U28" s="1"/>
      <c r="V28" s="1"/>
    </row>
    <row r="29" spans="1:22" ht="15.95" customHeight="1" x14ac:dyDescent="0.25">
      <c r="A29" s="1"/>
      <c r="B29" s="92">
        <f t="shared" si="1"/>
        <v>44271</v>
      </c>
      <c r="C29" s="86" t="str">
        <f t="shared" si="0"/>
        <v>martes</v>
      </c>
      <c r="D29" s="238">
        <v>0.29166666666666669</v>
      </c>
      <c r="E29" s="238">
        <v>0.70833333333333337</v>
      </c>
      <c r="F29" s="88">
        <v>1</v>
      </c>
      <c r="G29" s="88"/>
      <c r="H29" s="89"/>
      <c r="I29" s="89"/>
      <c r="J29" s="89"/>
      <c r="K29" s="89"/>
      <c r="L29" s="89"/>
      <c r="M29" s="89"/>
      <c r="N29" s="89"/>
      <c r="O29" s="89"/>
      <c r="P29" s="255"/>
      <c r="Q29" s="256"/>
      <c r="R29" s="1"/>
      <c r="S29" s="1"/>
      <c r="T29" s="1"/>
      <c r="U29" s="1"/>
      <c r="V29" s="1"/>
    </row>
    <row r="30" spans="1:22" ht="15.95" customHeight="1" x14ac:dyDescent="0.25">
      <c r="A30" s="1"/>
      <c r="B30" s="92">
        <f t="shared" si="1"/>
        <v>44272</v>
      </c>
      <c r="C30" s="86" t="str">
        <f t="shared" si="0"/>
        <v>miércoles</v>
      </c>
      <c r="D30" s="238">
        <v>0.29166666666666669</v>
      </c>
      <c r="E30" s="238">
        <v>0.70833333333333337</v>
      </c>
      <c r="F30" s="88">
        <v>1</v>
      </c>
      <c r="G30" s="88"/>
      <c r="H30" s="89"/>
      <c r="I30" s="89"/>
      <c r="J30" s="89"/>
      <c r="K30" s="89"/>
      <c r="L30" s="89"/>
      <c r="M30" s="89"/>
      <c r="N30" s="89"/>
      <c r="O30" s="89"/>
      <c r="P30" s="255"/>
      <c r="Q30" s="256"/>
      <c r="R30" s="1"/>
      <c r="S30" s="1"/>
      <c r="T30" s="1"/>
      <c r="U30" s="1"/>
      <c r="V30" s="1"/>
    </row>
    <row r="31" spans="1:22" ht="15.95" customHeight="1" x14ac:dyDescent="0.25">
      <c r="A31" s="1"/>
      <c r="B31" s="92">
        <f t="shared" si="1"/>
        <v>44273</v>
      </c>
      <c r="C31" s="86" t="str">
        <f t="shared" si="0"/>
        <v>jueves</v>
      </c>
      <c r="D31" s="238">
        <v>0.29166666666666669</v>
      </c>
      <c r="E31" s="238">
        <v>0.70833333333333337</v>
      </c>
      <c r="F31" s="88">
        <v>1</v>
      </c>
      <c r="G31" s="88"/>
      <c r="H31" s="89"/>
      <c r="I31" s="89"/>
      <c r="J31" s="89"/>
      <c r="K31" s="89"/>
      <c r="L31" s="89"/>
      <c r="M31" s="89"/>
      <c r="N31" s="89"/>
      <c r="O31" s="89"/>
      <c r="P31" s="255"/>
      <c r="Q31" s="256"/>
      <c r="R31" s="1"/>
      <c r="S31" s="1"/>
      <c r="T31" s="1"/>
      <c r="U31" s="1"/>
      <c r="V31" s="1"/>
    </row>
    <row r="32" spans="1:22" ht="15.95" customHeight="1" x14ac:dyDescent="0.25">
      <c r="A32" s="1"/>
      <c r="B32" s="92">
        <f t="shared" si="1"/>
        <v>44274</v>
      </c>
      <c r="C32" s="86" t="str">
        <f t="shared" si="0"/>
        <v>viernes</v>
      </c>
      <c r="D32" s="238">
        <v>0.29166666666666669</v>
      </c>
      <c r="E32" s="238">
        <v>0.70833333333333337</v>
      </c>
      <c r="F32" s="88">
        <v>1</v>
      </c>
      <c r="G32" s="88"/>
      <c r="H32" s="89"/>
      <c r="I32" s="89"/>
      <c r="J32" s="89"/>
      <c r="K32" s="89"/>
      <c r="L32" s="89"/>
      <c r="M32" s="89"/>
      <c r="N32" s="89"/>
      <c r="O32" s="89"/>
      <c r="P32" s="255"/>
      <c r="Q32" s="256"/>
      <c r="R32" s="1"/>
      <c r="S32" s="1"/>
      <c r="T32" s="1"/>
      <c r="U32" s="1"/>
      <c r="V32" s="1"/>
    </row>
    <row r="33" spans="1:22" ht="15.95" customHeight="1" x14ac:dyDescent="0.25">
      <c r="A33" s="1"/>
      <c r="B33" s="92">
        <f t="shared" si="1"/>
        <v>44275</v>
      </c>
      <c r="C33" s="86" t="str">
        <f t="shared" si="0"/>
        <v>sábado</v>
      </c>
      <c r="D33" s="87" t="s">
        <v>385</v>
      </c>
      <c r="E33" s="87"/>
      <c r="F33" s="88"/>
      <c r="G33" s="88"/>
      <c r="H33" s="89"/>
      <c r="I33" s="89"/>
      <c r="J33" s="89"/>
      <c r="K33" s="89"/>
      <c r="L33" s="89"/>
      <c r="M33" s="89"/>
      <c r="N33" s="89"/>
      <c r="O33" s="89"/>
      <c r="P33" s="255"/>
      <c r="Q33" s="256"/>
      <c r="R33" s="1"/>
      <c r="S33" s="1"/>
      <c r="T33" s="1"/>
      <c r="U33" s="1"/>
      <c r="V33" s="1"/>
    </row>
    <row r="34" spans="1:22" ht="15.95" customHeight="1" x14ac:dyDescent="0.25">
      <c r="A34" s="1"/>
      <c r="B34" s="92">
        <f t="shared" si="1"/>
        <v>44276</v>
      </c>
      <c r="C34" s="86" t="str">
        <f t="shared" si="0"/>
        <v>domingo</v>
      </c>
      <c r="D34" s="87" t="s">
        <v>385</v>
      </c>
      <c r="E34" s="87"/>
      <c r="F34" s="88"/>
      <c r="G34" s="88"/>
      <c r="H34" s="89"/>
      <c r="I34" s="89"/>
      <c r="J34" s="89"/>
      <c r="K34" s="89"/>
      <c r="L34" s="89"/>
      <c r="M34" s="89"/>
      <c r="N34" s="89"/>
      <c r="O34" s="89"/>
      <c r="P34" s="255"/>
      <c r="Q34" s="256"/>
      <c r="R34" s="1"/>
      <c r="S34" s="1"/>
      <c r="T34" s="1"/>
      <c r="U34" s="1"/>
      <c r="V34" s="1"/>
    </row>
    <row r="35" spans="1:22" ht="15.95" customHeight="1" x14ac:dyDescent="0.25">
      <c r="A35" s="1"/>
      <c r="B35" s="92">
        <f t="shared" si="1"/>
        <v>44277</v>
      </c>
      <c r="C35" s="86" t="str">
        <f t="shared" si="0"/>
        <v>lunes</v>
      </c>
      <c r="D35" s="87" t="s">
        <v>385</v>
      </c>
      <c r="E35" s="87"/>
      <c r="F35" s="88"/>
      <c r="G35" s="88"/>
      <c r="H35" s="89"/>
      <c r="I35" s="89"/>
      <c r="J35" s="89"/>
      <c r="K35" s="89"/>
      <c r="L35" s="89"/>
      <c r="M35" s="89"/>
      <c r="N35" s="89"/>
      <c r="O35" s="89"/>
      <c r="P35" s="255"/>
      <c r="Q35" s="256"/>
      <c r="R35" s="1"/>
      <c r="S35" s="1"/>
      <c r="T35" s="1"/>
      <c r="U35" s="1"/>
      <c r="V35" s="1"/>
    </row>
    <row r="36" spans="1:22" ht="15.95" customHeight="1" x14ac:dyDescent="0.25">
      <c r="A36" s="1"/>
      <c r="B36" s="92">
        <f t="shared" si="1"/>
        <v>44278</v>
      </c>
      <c r="C36" s="86" t="str">
        <f t="shared" si="0"/>
        <v>martes</v>
      </c>
      <c r="D36" s="238">
        <v>0.29166666666666669</v>
      </c>
      <c r="E36" s="238">
        <v>0.70833333333333337</v>
      </c>
      <c r="F36" s="88">
        <v>1</v>
      </c>
      <c r="G36" s="88"/>
      <c r="H36" s="89"/>
      <c r="I36" s="89"/>
      <c r="J36" s="89"/>
      <c r="K36" s="89"/>
      <c r="L36" s="89"/>
      <c r="M36" s="89"/>
      <c r="N36" s="89"/>
      <c r="O36" s="89"/>
      <c r="P36" s="255"/>
      <c r="Q36" s="256"/>
      <c r="R36" s="1"/>
      <c r="S36" s="1"/>
      <c r="T36" s="1"/>
      <c r="U36" s="1"/>
      <c r="V36" s="1"/>
    </row>
    <row r="37" spans="1:22" ht="15.95" customHeight="1" x14ac:dyDescent="0.25">
      <c r="A37" s="1"/>
      <c r="B37" s="92">
        <f t="shared" si="1"/>
        <v>44279</v>
      </c>
      <c r="C37" s="86" t="str">
        <f t="shared" si="0"/>
        <v>miércoles</v>
      </c>
      <c r="D37" s="238">
        <v>0.29166666666666669</v>
      </c>
      <c r="E37" s="238">
        <v>0.70833333333333337</v>
      </c>
      <c r="F37" s="88">
        <v>1</v>
      </c>
      <c r="G37" s="88"/>
      <c r="H37" s="89"/>
      <c r="I37" s="89"/>
      <c r="J37" s="89"/>
      <c r="K37" s="89"/>
      <c r="L37" s="89"/>
      <c r="M37" s="89"/>
      <c r="N37" s="89"/>
      <c r="O37" s="89"/>
      <c r="P37" s="255"/>
      <c r="Q37" s="256"/>
      <c r="R37" s="1"/>
      <c r="S37" s="1"/>
      <c r="T37" s="1"/>
      <c r="U37" s="1"/>
      <c r="V37" s="1"/>
    </row>
    <row r="38" spans="1:22" ht="15.95" customHeight="1" x14ac:dyDescent="0.25">
      <c r="A38" s="1"/>
      <c r="B38" s="92">
        <f t="shared" si="1"/>
        <v>44280</v>
      </c>
      <c r="C38" s="86" t="str">
        <f t="shared" si="0"/>
        <v>jueves</v>
      </c>
      <c r="D38" s="238">
        <v>0.29166666666666669</v>
      </c>
      <c r="E38" s="238">
        <v>0.70833333333333337</v>
      </c>
      <c r="F38" s="88">
        <v>1</v>
      </c>
      <c r="G38" s="88"/>
      <c r="H38" s="89"/>
      <c r="I38" s="89"/>
      <c r="J38" s="89"/>
      <c r="K38" s="89"/>
      <c r="L38" s="89"/>
      <c r="M38" s="89"/>
      <c r="N38" s="89"/>
      <c r="O38" s="89"/>
      <c r="P38" s="255"/>
      <c r="Q38" s="256"/>
      <c r="R38" s="1"/>
      <c r="S38" s="1"/>
      <c r="T38" s="1"/>
      <c r="U38" s="1"/>
      <c r="V38" s="1"/>
    </row>
    <row r="39" spans="1:22" ht="15.95" customHeight="1" x14ac:dyDescent="0.25">
      <c r="A39" s="1"/>
      <c r="B39" s="92">
        <f t="shared" si="1"/>
        <v>44281</v>
      </c>
      <c r="C39" s="86" t="str">
        <f t="shared" si="0"/>
        <v>viernes</v>
      </c>
      <c r="D39" s="238">
        <v>0.29166666666666669</v>
      </c>
      <c r="E39" s="238">
        <v>0.70833333333333337</v>
      </c>
      <c r="F39" s="88">
        <v>1</v>
      </c>
      <c r="G39" s="88"/>
      <c r="H39" s="89"/>
      <c r="I39" s="89"/>
      <c r="J39" s="89"/>
      <c r="K39" s="89"/>
      <c r="L39" s="89"/>
      <c r="M39" s="89"/>
      <c r="N39" s="89"/>
      <c r="O39" s="89"/>
      <c r="P39" s="255"/>
      <c r="Q39" s="256"/>
      <c r="R39" s="1"/>
      <c r="S39" s="1"/>
      <c r="T39" s="1"/>
      <c r="U39" s="1"/>
      <c r="V39" s="1"/>
    </row>
    <row r="40" spans="1:22" ht="15.95" customHeight="1" x14ac:dyDescent="0.25">
      <c r="A40" s="1"/>
      <c r="B40" s="92">
        <f t="shared" si="1"/>
        <v>44282</v>
      </c>
      <c r="C40" s="86" t="str">
        <f t="shared" si="0"/>
        <v>sábado</v>
      </c>
      <c r="D40" s="87" t="s">
        <v>385</v>
      </c>
      <c r="E40" s="87"/>
      <c r="F40" s="88"/>
      <c r="G40" s="88"/>
      <c r="H40" s="89"/>
      <c r="I40" s="89"/>
      <c r="J40" s="89"/>
      <c r="K40" s="89"/>
      <c r="L40" s="89"/>
      <c r="M40" s="89"/>
      <c r="N40" s="89"/>
      <c r="O40" s="89"/>
      <c r="P40" s="255"/>
      <c r="Q40" s="256"/>
      <c r="R40" s="1"/>
      <c r="S40" s="1"/>
      <c r="T40" s="1"/>
      <c r="U40" s="1"/>
      <c r="V40" s="1"/>
    </row>
    <row r="41" spans="1:22" ht="15.95" customHeight="1" x14ac:dyDescent="0.25">
      <c r="A41" s="1"/>
      <c r="B41" s="92">
        <f t="shared" si="1"/>
        <v>44283</v>
      </c>
      <c r="C41" s="86" t="str">
        <f t="shared" si="0"/>
        <v>domingo</v>
      </c>
      <c r="D41" s="87" t="s">
        <v>385</v>
      </c>
      <c r="E41" s="87"/>
      <c r="F41" s="88"/>
      <c r="G41" s="88"/>
      <c r="H41" s="89"/>
      <c r="I41" s="89"/>
      <c r="J41" s="89"/>
      <c r="K41" s="89"/>
      <c r="L41" s="89"/>
      <c r="M41" s="89"/>
      <c r="N41" s="89"/>
      <c r="O41" s="89"/>
      <c r="P41" s="255"/>
      <c r="Q41" s="256"/>
      <c r="R41" s="1"/>
      <c r="S41" s="1"/>
      <c r="T41" s="1"/>
      <c r="U41" s="1"/>
      <c r="V41" s="1"/>
    </row>
    <row r="42" spans="1:22" ht="15.95" customHeight="1" x14ac:dyDescent="0.25">
      <c r="A42" s="1"/>
      <c r="B42" s="92">
        <f t="shared" si="1"/>
        <v>44284</v>
      </c>
      <c r="C42" s="86" t="str">
        <f t="shared" si="0"/>
        <v>lunes</v>
      </c>
      <c r="D42" s="238">
        <v>0.29166666666666669</v>
      </c>
      <c r="E42" s="238">
        <v>0.70833333333333337</v>
      </c>
      <c r="F42" s="88">
        <v>1</v>
      </c>
      <c r="G42" s="88"/>
      <c r="H42" s="89"/>
      <c r="I42" s="89"/>
      <c r="J42" s="89"/>
      <c r="K42" s="89"/>
      <c r="L42" s="89"/>
      <c r="M42" s="89"/>
      <c r="N42" s="89"/>
      <c r="O42" s="89"/>
      <c r="P42" s="255"/>
      <c r="Q42" s="256"/>
      <c r="R42" s="1"/>
      <c r="S42" s="1"/>
      <c r="T42" s="1"/>
      <c r="U42" s="1"/>
      <c r="V42" s="1"/>
    </row>
    <row r="43" spans="1:22" ht="15.95" customHeight="1" x14ac:dyDescent="0.25">
      <c r="A43" s="1"/>
      <c r="B43" s="92">
        <f t="shared" si="1"/>
        <v>44285</v>
      </c>
      <c r="C43" s="86" t="str">
        <f t="shared" si="0"/>
        <v>martes</v>
      </c>
      <c r="D43" s="238">
        <v>0.29166666666666669</v>
      </c>
      <c r="E43" s="238">
        <v>0.70833333333333337</v>
      </c>
      <c r="F43" s="88">
        <v>1</v>
      </c>
      <c r="G43" s="88"/>
      <c r="H43" s="89"/>
      <c r="I43" s="89"/>
      <c r="J43" s="89"/>
      <c r="K43" s="89"/>
      <c r="L43" s="89"/>
      <c r="M43" s="89"/>
      <c r="N43" s="89"/>
      <c r="O43" s="89"/>
      <c r="P43" s="255"/>
      <c r="Q43" s="256"/>
      <c r="R43" s="1"/>
      <c r="S43" s="1"/>
      <c r="T43" s="1"/>
      <c r="U43" s="1"/>
      <c r="V43" s="1"/>
    </row>
    <row r="44" spans="1:22" ht="15.95" customHeight="1" x14ac:dyDescent="0.25">
      <c r="A44" s="1"/>
      <c r="B44" s="93">
        <f t="shared" si="1"/>
        <v>44286</v>
      </c>
      <c r="C44" s="94" t="str">
        <f t="shared" si="0"/>
        <v>miércoles</v>
      </c>
      <c r="D44" s="242">
        <v>0.29166666666666669</v>
      </c>
      <c r="E44" s="242">
        <v>0.70833333333333337</v>
      </c>
      <c r="F44" s="96">
        <v>1</v>
      </c>
      <c r="G44" s="96"/>
      <c r="H44" s="97"/>
      <c r="I44" s="97"/>
      <c r="J44" s="97"/>
      <c r="K44" s="97"/>
      <c r="L44" s="97"/>
      <c r="M44" s="97"/>
      <c r="N44" s="97"/>
      <c r="O44" s="97"/>
      <c r="P44" s="257"/>
      <c r="Q44" s="258"/>
      <c r="R44" s="1"/>
      <c r="S44" s="1"/>
      <c r="T44" s="1"/>
      <c r="U44" s="1"/>
      <c r="V44" s="1"/>
    </row>
    <row r="45" spans="1:22" s="9" customFormat="1" ht="27.75" customHeight="1" x14ac:dyDescent="0.25">
      <c r="B45" s="259" t="s">
        <v>42</v>
      </c>
      <c r="C45" s="259"/>
      <c r="D45" s="259"/>
      <c r="E45" s="259"/>
      <c r="F45" s="259"/>
      <c r="G45" s="259"/>
      <c r="H45" s="98">
        <f>SUM(H14:H44)</f>
        <v>0</v>
      </c>
      <c r="I45" s="98">
        <f t="shared" ref="I45:O45" si="2">SUM(I14:I44)</f>
        <v>0</v>
      </c>
      <c r="J45" s="98">
        <f t="shared" si="2"/>
        <v>0</v>
      </c>
      <c r="K45" s="98">
        <f t="shared" si="2"/>
        <v>0</v>
      </c>
      <c r="L45" s="98">
        <f>SUM(L14:L44)</f>
        <v>0</v>
      </c>
      <c r="M45" s="98">
        <f t="shared" si="2"/>
        <v>0</v>
      </c>
      <c r="N45" s="98">
        <f t="shared" si="2"/>
        <v>0</v>
      </c>
      <c r="O45" s="98">
        <f t="shared" si="2"/>
        <v>0</v>
      </c>
      <c r="P45" s="99"/>
      <c r="Q45" s="99"/>
    </row>
    <row r="46" spans="1:22" ht="6.75" customHeight="1" x14ac:dyDescent="0.25"/>
    <row r="47" spans="1:22" ht="29.25" customHeight="1" x14ac:dyDescent="0.25">
      <c r="B47" s="260" t="s">
        <v>43</v>
      </c>
      <c r="C47" s="260"/>
      <c r="D47" s="260"/>
      <c r="E47" s="260"/>
      <c r="F47" s="260"/>
      <c r="G47" s="260"/>
      <c r="H47" s="260"/>
      <c r="I47" s="260"/>
      <c r="J47" s="260"/>
      <c r="K47" s="260"/>
      <c r="L47" s="260"/>
      <c r="M47" s="260"/>
      <c r="N47" s="260"/>
      <c r="O47" s="260"/>
      <c r="P47" s="260"/>
      <c r="Q47" s="260"/>
    </row>
    <row r="48" spans="1:22" ht="25.5" customHeight="1" x14ac:dyDescent="0.25">
      <c r="A48" s="1"/>
      <c r="B48" s="251" t="s">
        <v>30</v>
      </c>
      <c r="C48" s="251"/>
      <c r="D48" s="251" t="s">
        <v>31</v>
      </c>
      <c r="E48" s="251"/>
      <c r="F48" s="254" t="s">
        <v>2</v>
      </c>
      <c r="G48" s="254" t="s">
        <v>168</v>
      </c>
      <c r="H48" s="254" t="s">
        <v>3</v>
      </c>
      <c r="I48" s="254" t="s">
        <v>4</v>
      </c>
      <c r="J48" s="254" t="s">
        <v>32</v>
      </c>
      <c r="K48" s="254" t="s">
        <v>33</v>
      </c>
      <c r="L48" s="254" t="s">
        <v>34</v>
      </c>
      <c r="M48" s="254" t="s">
        <v>35</v>
      </c>
      <c r="N48" s="254" t="s">
        <v>36</v>
      </c>
      <c r="O48" s="254" t="s">
        <v>5</v>
      </c>
      <c r="P48" s="254" t="s">
        <v>37</v>
      </c>
      <c r="Q48" s="254"/>
      <c r="R48" s="1"/>
      <c r="S48" s="1"/>
      <c r="T48" s="1"/>
      <c r="U48" s="1"/>
      <c r="V48" s="1"/>
    </row>
    <row r="49" spans="1:22" ht="25.5" customHeight="1" x14ac:dyDescent="0.25">
      <c r="A49" s="1"/>
      <c r="B49" s="240" t="s">
        <v>38</v>
      </c>
      <c r="C49" s="240" t="s">
        <v>39</v>
      </c>
      <c r="D49" s="241" t="s">
        <v>40</v>
      </c>
      <c r="E49" s="241" t="s">
        <v>41</v>
      </c>
      <c r="F49" s="254"/>
      <c r="G49" s="254"/>
      <c r="H49" s="254"/>
      <c r="I49" s="254"/>
      <c r="J49" s="254"/>
      <c r="K49" s="254"/>
      <c r="L49" s="254"/>
      <c r="M49" s="254"/>
      <c r="N49" s="254"/>
      <c r="O49" s="254"/>
      <c r="P49" s="254"/>
      <c r="Q49" s="254"/>
      <c r="R49" s="1"/>
      <c r="S49" s="1"/>
      <c r="T49" s="1"/>
      <c r="U49" s="1"/>
      <c r="V49" s="1"/>
    </row>
    <row r="50" spans="1:22" ht="15" customHeight="1" x14ac:dyDescent="0.25">
      <c r="A50" s="1"/>
      <c r="B50" s="100"/>
      <c r="C50" s="101"/>
      <c r="D50" s="102"/>
      <c r="E50" s="102"/>
      <c r="F50" s="103"/>
      <c r="G50" s="103"/>
      <c r="H50" s="104"/>
      <c r="I50" s="104"/>
      <c r="J50" s="104"/>
      <c r="K50" s="104"/>
      <c r="L50" s="104"/>
      <c r="M50" s="104"/>
      <c r="N50" s="104"/>
      <c r="O50" s="104"/>
      <c r="P50" s="253"/>
      <c r="Q50" s="253"/>
      <c r="R50" s="1"/>
      <c r="S50" s="1"/>
      <c r="T50" s="1"/>
      <c r="U50" s="1"/>
      <c r="V50" s="1"/>
    </row>
    <row r="51" spans="1:22" ht="15" customHeight="1" x14ac:dyDescent="0.25">
      <c r="A51" s="1"/>
      <c r="B51" s="100"/>
      <c r="C51" s="101"/>
      <c r="D51" s="102"/>
      <c r="E51" s="102"/>
      <c r="F51" s="103"/>
      <c r="G51" s="103"/>
      <c r="H51" s="104"/>
      <c r="I51" s="104"/>
      <c r="J51" s="104"/>
      <c r="K51" s="104"/>
      <c r="L51" s="104"/>
      <c r="M51" s="104"/>
      <c r="N51" s="104"/>
      <c r="O51" s="104"/>
      <c r="P51" s="253"/>
      <c r="Q51" s="253"/>
      <c r="R51" s="1"/>
      <c r="S51" s="1"/>
      <c r="T51" s="1"/>
      <c r="U51" s="1"/>
      <c r="V51" s="1"/>
    </row>
    <row r="52" spans="1:22" ht="15" customHeight="1" x14ac:dyDescent="0.25">
      <c r="A52" s="1"/>
      <c r="B52" s="100"/>
      <c r="C52" s="101"/>
      <c r="D52" s="102"/>
      <c r="E52" s="102"/>
      <c r="F52" s="103"/>
      <c r="G52" s="103"/>
      <c r="H52" s="104"/>
      <c r="I52" s="104"/>
      <c r="J52" s="104"/>
      <c r="K52" s="104"/>
      <c r="L52" s="104"/>
      <c r="M52" s="104"/>
      <c r="N52" s="104"/>
      <c r="O52" s="104"/>
      <c r="P52" s="253"/>
      <c r="Q52" s="253"/>
      <c r="R52" s="1"/>
      <c r="S52" s="1"/>
      <c r="T52" s="1"/>
      <c r="U52" s="1"/>
      <c r="V52" s="1"/>
    </row>
    <row r="53" spans="1:22" ht="15" customHeight="1" x14ac:dyDescent="0.25">
      <c r="A53" s="1"/>
      <c r="B53" s="100"/>
      <c r="C53" s="101"/>
      <c r="D53" s="102"/>
      <c r="E53" s="102"/>
      <c r="F53" s="103"/>
      <c r="G53" s="103"/>
      <c r="H53" s="104"/>
      <c r="I53" s="104"/>
      <c r="J53" s="104"/>
      <c r="K53" s="104"/>
      <c r="L53" s="104"/>
      <c r="M53" s="104"/>
      <c r="N53" s="104"/>
      <c r="O53" s="104"/>
      <c r="P53" s="253"/>
      <c r="Q53" s="253"/>
      <c r="R53" s="1"/>
      <c r="S53" s="1"/>
      <c r="T53" s="1"/>
      <c r="U53" s="1"/>
      <c r="V53" s="1"/>
    </row>
    <row r="54" spans="1:22" ht="15" customHeight="1" x14ac:dyDescent="0.25">
      <c r="A54" s="1"/>
      <c r="B54" s="100"/>
      <c r="C54" s="101"/>
      <c r="D54" s="102"/>
      <c r="E54" s="102"/>
      <c r="F54" s="103"/>
      <c r="G54" s="103"/>
      <c r="H54" s="104"/>
      <c r="I54" s="104"/>
      <c r="J54" s="104"/>
      <c r="K54" s="104"/>
      <c r="L54" s="104"/>
      <c r="M54" s="104"/>
      <c r="N54" s="104"/>
      <c r="O54" s="104"/>
      <c r="P54" s="253"/>
      <c r="Q54" s="253"/>
      <c r="R54" s="1"/>
      <c r="S54" s="1"/>
      <c r="T54" s="1"/>
      <c r="U54" s="1"/>
      <c r="V54" s="1"/>
    </row>
    <row r="55" spans="1:22" ht="15" customHeight="1" x14ac:dyDescent="0.25"/>
    <row r="56" spans="1:22" s="9" customFormat="1" ht="27.75" customHeight="1" x14ac:dyDescent="0.25">
      <c r="B56" s="248" t="s">
        <v>12</v>
      </c>
      <c r="C56" s="248"/>
      <c r="D56" s="248"/>
      <c r="E56" s="248"/>
      <c r="F56" s="248"/>
      <c r="G56" s="248"/>
      <c r="H56" s="105">
        <f>+H45+H50+H51+H52+H53+H54</f>
        <v>0</v>
      </c>
      <c r="I56" s="105">
        <f t="shared" ref="I56:O56" si="3">+I45+I50+I51+I52+I53+I54</f>
        <v>0</v>
      </c>
      <c r="J56" s="105">
        <f t="shared" si="3"/>
        <v>0</v>
      </c>
      <c r="K56" s="105">
        <f t="shared" si="3"/>
        <v>0</v>
      </c>
      <c r="L56" s="105">
        <f t="shared" si="3"/>
        <v>0</v>
      </c>
      <c r="M56" s="105">
        <f t="shared" si="3"/>
        <v>0</v>
      </c>
      <c r="N56" s="105">
        <f t="shared" si="3"/>
        <v>0</v>
      </c>
      <c r="O56" s="105">
        <f t="shared" si="3"/>
        <v>0</v>
      </c>
    </row>
    <row r="57" spans="1:22" ht="15" customHeight="1" x14ac:dyDescent="0.25"/>
    <row r="58" spans="1:22" ht="20.25" customHeight="1" x14ac:dyDescent="0.25">
      <c r="B58" s="249" t="s">
        <v>44</v>
      </c>
      <c r="C58" s="249"/>
      <c r="D58" s="249"/>
      <c r="E58" s="249"/>
      <c r="F58" s="249"/>
      <c r="H58" s="250" t="s">
        <v>45</v>
      </c>
      <c r="I58" s="250"/>
      <c r="J58" s="250"/>
      <c r="K58" s="250"/>
      <c r="L58" s="250"/>
      <c r="M58" s="250"/>
      <c r="N58" s="250"/>
      <c r="O58" s="250"/>
      <c r="P58" s="250"/>
      <c r="Q58" s="250"/>
      <c r="R58" s="5"/>
      <c r="S58" s="5"/>
      <c r="U58" s="1"/>
      <c r="V58" s="1"/>
    </row>
    <row r="59" spans="1:22" s="10" customFormat="1" ht="22.5" customHeight="1" x14ac:dyDescent="0.25">
      <c r="B59" s="251" t="s">
        <v>46</v>
      </c>
      <c r="C59" s="251"/>
      <c r="D59" s="240" t="s">
        <v>47</v>
      </c>
      <c r="E59" s="240" t="s">
        <v>48</v>
      </c>
      <c r="F59" s="240" t="s">
        <v>49</v>
      </c>
      <c r="H59" s="250"/>
      <c r="I59" s="250"/>
      <c r="J59" s="250"/>
      <c r="K59" s="250"/>
      <c r="L59" s="250"/>
      <c r="M59" s="250"/>
      <c r="N59" s="250"/>
      <c r="O59" s="250"/>
      <c r="P59" s="250"/>
      <c r="Q59" s="250"/>
    </row>
    <row r="60" spans="1:22" ht="17.25" customHeight="1" x14ac:dyDescent="0.25">
      <c r="A60" s="1"/>
      <c r="B60" s="244" t="str">
        <f>+H12</f>
        <v xml:space="preserve"> EXT. DIURNA 1.25</v>
      </c>
      <c r="C60" s="244"/>
      <c r="D60" s="106">
        <v>1.25</v>
      </c>
      <c r="E60" s="107">
        <f>+$H$56</f>
        <v>0</v>
      </c>
      <c r="F60" s="108" t="str">
        <f>IF(E60=0,"",D60*E60*(VLOOKUP($E$8,'BD Personal'!$A$6:$R$56,12,FALSE)/240))</f>
        <v/>
      </c>
      <c r="G60" s="1"/>
      <c r="H60" s="252"/>
      <c r="I60" s="252"/>
      <c r="J60" s="252"/>
      <c r="K60" s="252"/>
      <c r="L60" s="252"/>
      <c r="M60" s="252"/>
      <c r="N60" s="252"/>
      <c r="O60" s="252"/>
      <c r="P60" s="252"/>
      <c r="Q60" s="252"/>
      <c r="R60" s="1"/>
      <c r="S60" s="1"/>
      <c r="T60" s="1"/>
      <c r="U60" s="1"/>
      <c r="V60" s="1"/>
    </row>
    <row r="61" spans="1:22" ht="17.25" customHeight="1" x14ac:dyDescent="0.25">
      <c r="A61" s="1"/>
      <c r="B61" s="244" t="str">
        <f>+I12</f>
        <v>EXT. NOC. ORD. 1.75</v>
      </c>
      <c r="C61" s="244"/>
      <c r="D61" s="106">
        <v>1.75</v>
      </c>
      <c r="E61" s="109">
        <f>+$I$56</f>
        <v>0</v>
      </c>
      <c r="F61" s="108" t="str">
        <f>IF(E61=0,"",D61*E61*(VLOOKUP($E$8,'BD Personal'!$A$6:$R$56,12,FALSE)/240))</f>
        <v/>
      </c>
      <c r="G61" s="1"/>
      <c r="H61" s="252"/>
      <c r="I61" s="252"/>
      <c r="J61" s="252"/>
      <c r="K61" s="252"/>
      <c r="L61" s="252"/>
      <c r="M61" s="252"/>
      <c r="N61" s="252"/>
      <c r="O61" s="252"/>
      <c r="P61" s="252"/>
      <c r="Q61" s="252"/>
      <c r="R61" s="1"/>
      <c r="S61" s="1"/>
      <c r="T61" s="1"/>
      <c r="U61" s="1"/>
      <c r="V61" s="1"/>
    </row>
    <row r="62" spans="1:22" ht="17.25" customHeight="1" x14ac:dyDescent="0.25">
      <c r="A62" s="1"/>
      <c r="B62" s="244" t="str">
        <f>+J12</f>
        <v>EXTRA DOM./FES. DIU.2.00</v>
      </c>
      <c r="C62" s="244"/>
      <c r="D62" s="106">
        <v>2</v>
      </c>
      <c r="E62" s="109">
        <f>+$J$56</f>
        <v>0</v>
      </c>
      <c r="F62" s="108" t="str">
        <f>IF(E62=0,"",D62*E62*(VLOOKUP($E$8,'BD Personal'!$A$6:$R$56,12,FALSE)/240))</f>
        <v/>
      </c>
      <c r="G62" s="1"/>
      <c r="H62" s="252"/>
      <c r="I62" s="252"/>
      <c r="J62" s="252"/>
      <c r="K62" s="252"/>
      <c r="L62" s="252"/>
      <c r="M62" s="252"/>
      <c r="N62" s="252"/>
      <c r="O62" s="252"/>
      <c r="P62" s="252"/>
      <c r="Q62" s="252"/>
      <c r="R62" s="1"/>
      <c r="S62" s="1"/>
      <c r="T62" s="1"/>
      <c r="U62" s="1"/>
      <c r="V62" s="1"/>
    </row>
    <row r="63" spans="1:22" ht="17.25" customHeight="1" x14ac:dyDescent="0.25">
      <c r="A63" s="1"/>
      <c r="B63" s="244" t="str">
        <f>+K12</f>
        <v>EXTRA DOM./FES.  NOC. 2.50</v>
      </c>
      <c r="C63" s="244"/>
      <c r="D63" s="106">
        <v>2.5</v>
      </c>
      <c r="E63" s="109">
        <f>+$K$56</f>
        <v>0</v>
      </c>
      <c r="F63" s="108" t="str">
        <f>IF(E63=0,"",D63*E63*(VLOOKUP($E$8,'BD Personal'!$A$6:$R$56,12,FALSE)/240))</f>
        <v/>
      </c>
      <c r="G63" s="1"/>
      <c r="H63" s="252"/>
      <c r="I63" s="252"/>
      <c r="J63" s="252"/>
      <c r="K63" s="252"/>
      <c r="L63" s="252"/>
      <c r="M63" s="252"/>
      <c r="N63" s="252"/>
      <c r="O63" s="252"/>
      <c r="P63" s="252"/>
      <c r="Q63" s="252"/>
      <c r="R63" s="1"/>
      <c r="S63" s="1"/>
      <c r="T63" s="1"/>
      <c r="U63" s="1"/>
      <c r="V63" s="1"/>
    </row>
    <row r="64" spans="1:22" ht="17.25" customHeight="1" x14ac:dyDescent="0.25">
      <c r="A64" s="1"/>
      <c r="B64" s="244" t="str">
        <f>+L12</f>
        <v>REC. NOCT ORD.              0.35</v>
      </c>
      <c r="C64" s="244"/>
      <c r="D64" s="106">
        <v>0.35</v>
      </c>
      <c r="E64" s="109">
        <f>+$L$56</f>
        <v>0</v>
      </c>
      <c r="F64" s="108" t="str">
        <f>IF(E64=0,"",D64*E64*(VLOOKUP($E$8,'BD Personal'!$A$6:$R$56,12,FALSE)/240))</f>
        <v/>
      </c>
      <c r="G64" s="1"/>
      <c r="H64" s="252"/>
      <c r="I64" s="252"/>
      <c r="J64" s="252"/>
      <c r="K64" s="252"/>
      <c r="L64" s="252"/>
      <c r="M64" s="252"/>
      <c r="N64" s="252"/>
      <c r="O64" s="252"/>
      <c r="P64" s="252"/>
      <c r="Q64" s="252"/>
      <c r="R64" s="1"/>
      <c r="S64" s="1"/>
      <c r="T64" s="1"/>
      <c r="U64" s="1"/>
      <c r="V64" s="1"/>
    </row>
    <row r="65" spans="1:22" ht="17.25" customHeight="1" x14ac:dyDescent="0.25">
      <c r="A65" s="1"/>
      <c r="B65" s="244" t="str">
        <f>+M12</f>
        <v xml:space="preserve">REC, DOM / FESTIVA DIU 1.75 </v>
      </c>
      <c r="C65" s="244"/>
      <c r="D65" s="106">
        <v>1.75</v>
      </c>
      <c r="E65" s="109">
        <f>+$M$56</f>
        <v>0</v>
      </c>
      <c r="F65" s="108" t="str">
        <f>IF(E65=0,"",D65*E65*(VLOOKUP($E$8,'BD Personal'!$A$6:$R$56,12,FALSE)/240))</f>
        <v/>
      </c>
      <c r="G65" s="1"/>
      <c r="H65" s="252"/>
      <c r="I65" s="252"/>
      <c r="J65" s="252"/>
      <c r="K65" s="252"/>
      <c r="L65" s="252"/>
      <c r="M65" s="252"/>
      <c r="N65" s="252"/>
      <c r="O65" s="252"/>
      <c r="P65" s="252"/>
      <c r="Q65" s="252"/>
      <c r="R65" s="1"/>
      <c r="S65" s="1"/>
      <c r="T65" s="1"/>
      <c r="U65" s="1"/>
      <c r="V65" s="1"/>
    </row>
    <row r="66" spans="1:22" ht="17.25" customHeight="1" x14ac:dyDescent="0.25">
      <c r="A66" s="1"/>
      <c r="B66" s="244" t="str">
        <f>+N12</f>
        <v>REC. DOM. / FES. NOC.  2.10</v>
      </c>
      <c r="C66" s="244"/>
      <c r="D66" s="106">
        <v>2.1</v>
      </c>
      <c r="E66" s="109">
        <f>+$N$56</f>
        <v>0</v>
      </c>
      <c r="F66" s="108" t="str">
        <f>IF(E66=0,"",D66*E66*(VLOOKUP($E$8,'BD Personal'!$A$6:$R$56,12,FALSE)/240))</f>
        <v/>
      </c>
      <c r="G66" s="1"/>
      <c r="H66" s="252"/>
      <c r="I66" s="252"/>
      <c r="J66" s="252"/>
      <c r="K66" s="252"/>
      <c r="L66" s="252"/>
      <c r="M66" s="252"/>
      <c r="N66" s="252"/>
      <c r="O66" s="252"/>
      <c r="P66" s="252"/>
      <c r="Q66" s="252"/>
      <c r="R66" s="1"/>
      <c r="S66" s="1"/>
      <c r="T66" s="1"/>
      <c r="U66" s="1"/>
      <c r="V66" s="1"/>
    </row>
    <row r="67" spans="1:22" ht="17.25" customHeight="1" x14ac:dyDescent="0.25">
      <c r="A67" s="1"/>
      <c r="B67" s="244" t="str">
        <f>+O12</f>
        <v>COMPENSATORIOS</v>
      </c>
      <c r="C67" s="244"/>
      <c r="D67" s="110" t="s">
        <v>50</v>
      </c>
      <c r="E67" s="109">
        <f>+$O$56</f>
        <v>0</v>
      </c>
      <c r="F67" s="108" t="str">
        <f>IF(E67=0,"",E67*(VLOOKUP($E$8,'BD Personal'!$A$6:$R$56,12,FALSE)/30))</f>
        <v/>
      </c>
      <c r="G67" s="1"/>
      <c r="H67" s="252"/>
      <c r="I67" s="252"/>
      <c r="J67" s="252"/>
      <c r="K67" s="252"/>
      <c r="L67" s="252"/>
      <c r="M67" s="252"/>
      <c r="N67" s="252"/>
      <c r="O67" s="252"/>
      <c r="P67" s="252"/>
      <c r="Q67" s="252"/>
      <c r="R67" s="1"/>
      <c r="S67" s="1"/>
      <c r="T67" s="1"/>
      <c r="U67" s="1"/>
      <c r="V67" s="1"/>
    </row>
    <row r="68" spans="1:22" ht="13.5" customHeight="1" x14ac:dyDescent="0.25">
      <c r="A68" s="1"/>
      <c r="B68" s="50"/>
      <c r="C68" s="50"/>
      <c r="D68" s="50"/>
      <c r="E68" s="50"/>
      <c r="F68" s="51"/>
      <c r="G68" s="1"/>
      <c r="H68" s="252"/>
      <c r="I68" s="252"/>
      <c r="J68" s="252"/>
      <c r="K68" s="252"/>
      <c r="L68" s="252"/>
      <c r="M68" s="252"/>
      <c r="N68" s="252"/>
      <c r="O68" s="252"/>
      <c r="P68" s="252"/>
      <c r="Q68" s="252"/>
      <c r="R68" s="1"/>
      <c r="S68" s="1"/>
      <c r="T68" s="1"/>
      <c r="U68" s="1"/>
      <c r="V68" s="1"/>
    </row>
    <row r="69" spans="1:22" ht="18" customHeight="1" x14ac:dyDescent="0.25">
      <c r="A69" s="1"/>
      <c r="B69" s="245" t="s">
        <v>51</v>
      </c>
      <c r="C69" s="245"/>
      <c r="D69" s="245"/>
      <c r="E69" s="245"/>
      <c r="F69" s="78">
        <f>SUM(F60:F67)</f>
        <v>0</v>
      </c>
      <c r="G69" s="1"/>
      <c r="H69" s="252"/>
      <c r="I69" s="252"/>
      <c r="J69" s="252"/>
      <c r="K69" s="252"/>
      <c r="L69" s="252"/>
      <c r="M69" s="252"/>
      <c r="N69" s="252"/>
      <c r="O69" s="252"/>
      <c r="P69" s="252"/>
      <c r="Q69" s="252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1"/>
      <c r="D74" s="11"/>
      <c r="E74" s="11"/>
      <c r="F74" s="11"/>
      <c r="G74" s="11"/>
      <c r="H74" s="11"/>
      <c r="I74" s="11"/>
    </row>
    <row r="75" spans="1:22" x14ac:dyDescent="0.25"/>
    <row r="76" spans="1:22" ht="13.5" thickBot="1" x14ac:dyDescent="0.3">
      <c r="C76" s="246"/>
      <c r="D76" s="246"/>
      <c r="E76" s="246"/>
      <c r="F76" s="246"/>
      <c r="G76" s="246"/>
      <c r="H76" s="246"/>
      <c r="I76" s="246"/>
      <c r="L76" s="247"/>
      <c r="M76" s="247"/>
      <c r="N76" s="247"/>
      <c r="O76" s="247"/>
      <c r="P76" s="247"/>
    </row>
    <row r="77" spans="1:22" ht="30.75" customHeight="1" thickTop="1" x14ac:dyDescent="0.25">
      <c r="C77" s="243" t="s">
        <v>52</v>
      </c>
      <c r="D77" s="243"/>
      <c r="E77" s="243"/>
      <c r="F77" s="243"/>
      <c r="G77" s="243"/>
      <c r="H77" s="243"/>
      <c r="I77" s="243"/>
      <c r="J77" s="12"/>
      <c r="K77" s="12"/>
      <c r="L77" s="243" t="s">
        <v>53</v>
      </c>
      <c r="M77" s="243"/>
      <c r="N77" s="243"/>
      <c r="O77" s="243"/>
      <c r="P77" s="243"/>
    </row>
    <row r="78" spans="1:22" x14ac:dyDescent="0.25"/>
    <row r="79" spans="1:22" x14ac:dyDescent="0.25"/>
  </sheetData>
  <sheetProtection algorithmName="SHA-512" hashValue="X38Ffl4f+Vgk3EsdF2eYKxqyKctVa6Wq7P6iuRWYhXudGZOxg4cYf+6dw0/p4YE6k67OSebp1rqDpTVhzUfINA==" saltValue="iqM250HW4wQeDUS8ENURIQ==" spinCount="100000" sheet="1" objects="1" scenarios="1"/>
  <mergeCells count="121">
    <mergeCell ref="C77:I77"/>
    <mergeCell ref="L77:P77"/>
    <mergeCell ref="B67:C67"/>
    <mergeCell ref="H67:Q67"/>
    <mergeCell ref="H68:Q68"/>
    <mergeCell ref="B69:E69"/>
    <mergeCell ref="H69:Q69"/>
    <mergeCell ref="C76:I76"/>
    <mergeCell ref="L76:P76"/>
    <mergeCell ref="B64:C64"/>
    <mergeCell ref="H64:Q64"/>
    <mergeCell ref="B65:C65"/>
    <mergeCell ref="H65:Q65"/>
    <mergeCell ref="B66:C66"/>
    <mergeCell ref="H66:Q66"/>
    <mergeCell ref="B61:C61"/>
    <mergeCell ref="H61:Q61"/>
    <mergeCell ref="B62:C62"/>
    <mergeCell ref="H62:Q62"/>
    <mergeCell ref="B63:C63"/>
    <mergeCell ref="H63:Q63"/>
    <mergeCell ref="P54:Q54"/>
    <mergeCell ref="B56:G56"/>
    <mergeCell ref="B58:F58"/>
    <mergeCell ref="H58:Q59"/>
    <mergeCell ref="B59:C59"/>
    <mergeCell ref="B60:C60"/>
    <mergeCell ref="H60:Q60"/>
    <mergeCell ref="O48:O49"/>
    <mergeCell ref="P48:Q49"/>
    <mergeCell ref="P50:Q50"/>
    <mergeCell ref="P51:Q51"/>
    <mergeCell ref="P52:Q52"/>
    <mergeCell ref="P53:Q53"/>
    <mergeCell ref="I48:I49"/>
    <mergeCell ref="J48:J49"/>
    <mergeCell ref="K48:K49"/>
    <mergeCell ref="L48:L49"/>
    <mergeCell ref="M48:M49"/>
    <mergeCell ref="N48:N49"/>
    <mergeCell ref="P42:Q42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P36:Q36"/>
    <mergeCell ref="P37:Q37"/>
    <mergeCell ref="P38:Q38"/>
    <mergeCell ref="P39:Q39"/>
    <mergeCell ref="P40:Q40"/>
    <mergeCell ref="P41:Q41"/>
    <mergeCell ref="P30:Q30"/>
    <mergeCell ref="P31:Q31"/>
    <mergeCell ref="P32:Q32"/>
    <mergeCell ref="P33:Q33"/>
    <mergeCell ref="P34:Q34"/>
    <mergeCell ref="P35:Q35"/>
    <mergeCell ref="P24:Q24"/>
    <mergeCell ref="P25:Q25"/>
    <mergeCell ref="P26:Q26"/>
    <mergeCell ref="P27:Q27"/>
    <mergeCell ref="P28:Q28"/>
    <mergeCell ref="P29:Q29"/>
    <mergeCell ref="P18:Q18"/>
    <mergeCell ref="P19:Q19"/>
    <mergeCell ref="P20:Q20"/>
    <mergeCell ref="P21:Q21"/>
    <mergeCell ref="P22:Q22"/>
    <mergeCell ref="P23:Q23"/>
    <mergeCell ref="O12:O13"/>
    <mergeCell ref="P12:Q13"/>
    <mergeCell ref="P14:Q14"/>
    <mergeCell ref="P15:Q15"/>
    <mergeCell ref="P16:Q16"/>
    <mergeCell ref="P17:Q17"/>
    <mergeCell ref="I12:I13"/>
    <mergeCell ref="J12:J13"/>
    <mergeCell ref="K12:K13"/>
    <mergeCell ref="L12:L13"/>
    <mergeCell ref="M12:M13"/>
    <mergeCell ref="N12:N13"/>
    <mergeCell ref="B11:D11"/>
    <mergeCell ref="E11:H11"/>
    <mergeCell ref="I11:J11"/>
    <mergeCell ref="K11:N11"/>
    <mergeCell ref="V11:X11"/>
    <mergeCell ref="B12:C12"/>
    <mergeCell ref="D12:E12"/>
    <mergeCell ref="F12:F13"/>
    <mergeCell ref="G12:G13"/>
    <mergeCell ref="H12:H13"/>
    <mergeCell ref="B10:D10"/>
    <mergeCell ref="E10:H10"/>
    <mergeCell ref="I10:J10"/>
    <mergeCell ref="K10:N10"/>
    <mergeCell ref="P10:Q10"/>
    <mergeCell ref="U10:W10"/>
    <mergeCell ref="B9:D9"/>
    <mergeCell ref="E9:H9"/>
    <mergeCell ref="I9:J9"/>
    <mergeCell ref="K9:N9"/>
    <mergeCell ref="P9:Q9"/>
    <mergeCell ref="V9:X9"/>
    <mergeCell ref="B8:D8"/>
    <mergeCell ref="E8:H8"/>
    <mergeCell ref="I8:J8"/>
    <mergeCell ref="K8:N8"/>
    <mergeCell ref="P8:Q8"/>
    <mergeCell ref="U8:W8"/>
    <mergeCell ref="B2:D5"/>
    <mergeCell ref="E2:Q5"/>
    <mergeCell ref="B7:D7"/>
    <mergeCell ref="E7:H7"/>
    <mergeCell ref="I7:J7"/>
    <mergeCell ref="K7:N7"/>
    <mergeCell ref="P7:Q7"/>
  </mergeCells>
  <conditionalFormatting sqref="B14:B44">
    <cfRule type="expression" dxfId="23" priority="4">
      <formula>WEEKDAY(B14,2)=7</formula>
    </cfRule>
  </conditionalFormatting>
  <conditionalFormatting sqref="C14:C44">
    <cfRule type="expression" dxfId="22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BD5D2860-E0EF-4019-9B89-8CAB3147576A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C454FEF0-4196-4FE2-B733-3AB0A20C5838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A7F3-AF2A-47D9-8057-855311763378}">
  <sheetPr codeName="Hoja17">
    <pageSetUpPr fitToPage="1"/>
  </sheetPr>
  <dimension ref="A1:X79"/>
  <sheetViews>
    <sheetView showGridLines="0" view="pageBreakPreview" topLeftCell="A40" zoomScale="60" zoomScaleNormal="70" zoomScalePageLayoutView="90" workbookViewId="0">
      <selection activeCell="H61" sqref="H61:Q61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x14ac:dyDescent="0.25">
      <c r="A1" s="1"/>
      <c r="B1" s="52" t="s">
        <v>14</v>
      </c>
      <c r="C1" s="50"/>
      <c r="D1" s="50"/>
      <c r="E1" s="50"/>
      <c r="F1" s="50"/>
      <c r="G1" s="79"/>
      <c r="H1" s="50"/>
      <c r="I1" s="50"/>
      <c r="J1" s="50"/>
      <c r="K1" s="50"/>
      <c r="L1" s="50"/>
      <c r="M1" s="50"/>
      <c r="N1" s="50"/>
      <c r="O1" s="50"/>
      <c r="P1" s="52">
        <f>IF($E$8="","",VLOOKUP($E$8,'BD Personal'!$A$6:$R$56,8,FALSE))</f>
        <v>32141</v>
      </c>
      <c r="Q1" s="50"/>
      <c r="R1" s="1"/>
      <c r="S1" s="1"/>
      <c r="T1" s="1"/>
      <c r="U1" s="1"/>
      <c r="V1" s="1"/>
    </row>
    <row r="2" spans="1:24" ht="15.75" customHeight="1" x14ac:dyDescent="0.25">
      <c r="A2" s="1"/>
      <c r="B2" s="288"/>
      <c r="C2" s="288"/>
      <c r="D2" s="288"/>
      <c r="E2" s="289" t="s">
        <v>233</v>
      </c>
      <c r="F2" s="289"/>
      <c r="G2" s="289"/>
      <c r="H2" s="289"/>
      <c r="I2" s="289"/>
      <c r="J2" s="289"/>
      <c r="K2" s="289"/>
      <c r="L2" s="289"/>
      <c r="M2" s="289"/>
      <c r="N2" s="289"/>
      <c r="O2" s="289"/>
      <c r="P2" s="289"/>
      <c r="Q2" s="289"/>
      <c r="R2" s="1"/>
      <c r="S2" s="3"/>
      <c r="T2" s="3"/>
      <c r="U2" s="3"/>
      <c r="V2" s="1"/>
    </row>
    <row r="3" spans="1:24" ht="15.75" customHeight="1" x14ac:dyDescent="0.25">
      <c r="A3" s="1"/>
      <c r="B3" s="288"/>
      <c r="C3" s="288"/>
      <c r="D3" s="288"/>
      <c r="E3" s="289"/>
      <c r="F3" s="289"/>
      <c r="G3" s="289"/>
      <c r="H3" s="289"/>
      <c r="I3" s="289"/>
      <c r="J3" s="289"/>
      <c r="K3" s="289"/>
      <c r="L3" s="289"/>
      <c r="M3" s="289"/>
      <c r="N3" s="289"/>
      <c r="O3" s="289"/>
      <c r="P3" s="289"/>
      <c r="Q3" s="289"/>
      <c r="R3" s="1"/>
      <c r="S3" s="4"/>
      <c r="T3" s="1"/>
      <c r="U3" s="1"/>
      <c r="V3" s="1"/>
    </row>
    <row r="4" spans="1:24" ht="15.75" customHeight="1" x14ac:dyDescent="0.25">
      <c r="A4" s="1"/>
      <c r="B4" s="288"/>
      <c r="C4" s="288"/>
      <c r="D4" s="288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1"/>
      <c r="S4" s="4"/>
      <c r="T4" s="1"/>
      <c r="U4" s="1"/>
      <c r="V4" s="1"/>
    </row>
    <row r="5" spans="1:24" ht="15.75" customHeight="1" x14ac:dyDescent="0.25">
      <c r="A5" s="1"/>
      <c r="B5" s="288"/>
      <c r="C5" s="288"/>
      <c r="D5" s="288"/>
      <c r="E5" s="289"/>
      <c r="F5" s="289"/>
      <c r="G5" s="289"/>
      <c r="H5" s="289"/>
      <c r="I5" s="289"/>
      <c r="J5" s="289"/>
      <c r="K5" s="289"/>
      <c r="L5" s="289"/>
      <c r="M5" s="289"/>
      <c r="N5" s="289"/>
      <c r="O5" s="289"/>
      <c r="P5" s="289"/>
      <c r="Q5" s="289"/>
      <c r="R5" s="1"/>
      <c r="S5" s="4"/>
      <c r="T5" s="1"/>
      <c r="U5" s="1"/>
      <c r="V5" s="1"/>
    </row>
    <row r="6" spans="1:24" ht="4.5" customHeight="1" x14ac:dyDescent="0.2">
      <c r="B6" s="112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S6" s="4"/>
    </row>
    <row r="7" spans="1:24" ht="26.1" customHeight="1" x14ac:dyDescent="0.25">
      <c r="B7" s="295" t="s">
        <v>16</v>
      </c>
      <c r="C7" s="296"/>
      <c r="D7" s="296"/>
      <c r="E7" s="279" t="str">
        <f>IF($E$8="","",VLOOKUP($E$8,'BD Personal'!$A$6:$R$56,3,FALSE))&amp;" "&amp;IF($E$8="","",VLOOKUP($E$8,'BD Personal'!$A$6:$R$56,4,FALSE))</f>
        <v>Franklin Anderson Florez Acosta</v>
      </c>
      <c r="F7" s="280"/>
      <c r="G7" s="280"/>
      <c r="H7" s="290"/>
      <c r="I7" s="270" t="s">
        <v>17</v>
      </c>
      <c r="J7" s="270"/>
      <c r="K7" s="279" t="str">
        <f>IF($E$8="","",VLOOKUP($E$8,'BD Personal'!$A$6:$R$56,2,FALSE))</f>
        <v>Masculino</v>
      </c>
      <c r="L7" s="280"/>
      <c r="M7" s="280"/>
      <c r="N7" s="280"/>
      <c r="O7" s="111" t="s">
        <v>18</v>
      </c>
      <c r="P7" s="291">
        <f ca="1">IF($E$8="","",TODAY()-VLOOKUP($E$8,'BD Personal'!$A$6:$R$56,8,FALSE))</f>
        <v>12144</v>
      </c>
      <c r="Q7" s="292"/>
      <c r="S7" s="4"/>
    </row>
    <row r="8" spans="1:24" ht="26.1" customHeight="1" x14ac:dyDescent="0.25">
      <c r="B8" s="261" t="s">
        <v>19</v>
      </c>
      <c r="C8" s="262"/>
      <c r="D8" s="262"/>
      <c r="E8" s="283">
        <v>1128059148</v>
      </c>
      <c r="F8" s="284"/>
      <c r="G8" s="284"/>
      <c r="H8" s="285"/>
      <c r="I8" s="270" t="s">
        <v>20</v>
      </c>
      <c r="J8" s="270"/>
      <c r="K8" s="273" t="str">
        <f>IF($E$8="","",VLOOKUP($E$8,'BD Personal'!$A$6:$R$56,11,FALSE))</f>
        <v xml:space="preserve">Inspector </v>
      </c>
      <c r="L8" s="264"/>
      <c r="M8" s="264"/>
      <c r="N8" s="264"/>
      <c r="O8" s="80" t="s">
        <v>21</v>
      </c>
      <c r="P8" s="286">
        <f>IF($E$8="","",VLOOKUP($E$8,'BD Personal'!$A$6:$R$56,10,FALSE))</f>
        <v>44061</v>
      </c>
      <c r="Q8" s="287"/>
      <c r="S8" s="4"/>
      <c r="T8" s="6"/>
      <c r="U8" s="278"/>
      <c r="V8" s="278"/>
      <c r="W8" s="278"/>
      <c r="X8" s="2"/>
    </row>
    <row r="9" spans="1:24" ht="26.1" customHeight="1" x14ac:dyDescent="0.2">
      <c r="B9" s="261" t="s">
        <v>22</v>
      </c>
      <c r="C9" s="262"/>
      <c r="D9" s="262"/>
      <c r="E9" s="273" t="str">
        <f>IF($E$8="","",VLOOKUP($E$8,'BD Personal'!$A$6:$R$56,13,FALSE))</f>
        <v>Legal</v>
      </c>
      <c r="F9" s="264"/>
      <c r="G9" s="264"/>
      <c r="H9" s="281"/>
      <c r="I9" s="270" t="s">
        <v>23</v>
      </c>
      <c r="J9" s="270"/>
      <c r="K9" s="273" t="str">
        <f>IF($E$8="","",VLOOKUP($E$8,'BD Personal'!$A$6:$R$56,14,FALSE))</f>
        <v>14 X 7 12 Horas</v>
      </c>
      <c r="L9" s="264"/>
      <c r="M9" s="264"/>
      <c r="N9" s="264"/>
      <c r="O9" s="81" t="s">
        <v>24</v>
      </c>
      <c r="P9" s="271"/>
      <c r="Q9" s="272"/>
      <c r="S9" s="4"/>
      <c r="T9" s="7"/>
      <c r="U9" s="7"/>
      <c r="V9" s="282"/>
      <c r="W9" s="282"/>
      <c r="X9" s="282"/>
    </row>
    <row r="10" spans="1:24" ht="26.1" customHeight="1" x14ac:dyDescent="0.25">
      <c r="B10" s="261" t="s">
        <v>25</v>
      </c>
      <c r="C10" s="262"/>
      <c r="D10" s="262"/>
      <c r="E10" s="267" t="str">
        <f>IF($E$8="","",VLOOKUP($E$8,'BD Personal'!$A$6:$R$56,15,FALSE))</f>
        <v>Caleb Brett</v>
      </c>
      <c r="F10" s="268"/>
      <c r="G10" s="268"/>
      <c r="H10" s="269"/>
      <c r="I10" s="270" t="s">
        <v>26</v>
      </c>
      <c r="J10" s="270"/>
      <c r="K10" s="273">
        <f>IF($E$8="","",VLOOKUP($E$8,'BD Personal'!$A$6:$R$56,17,FALSE))</f>
        <v>34</v>
      </c>
      <c r="L10" s="264"/>
      <c r="M10" s="264"/>
      <c r="N10" s="264"/>
      <c r="O10" s="80" t="s">
        <v>27</v>
      </c>
      <c r="P10" s="271">
        <f>IF($E$8="","",VLOOKUP($E$8,'BD Personal'!$A$6:$R$56,18,FALSE))</f>
        <v>3</v>
      </c>
      <c r="Q10" s="272"/>
      <c r="S10" s="4"/>
      <c r="T10" s="8"/>
      <c r="U10" s="263"/>
      <c r="V10" s="263"/>
      <c r="W10" s="263"/>
      <c r="X10" s="2"/>
    </row>
    <row r="11" spans="1:24" ht="26.1" customHeight="1" x14ac:dyDescent="0.2">
      <c r="B11" s="275" t="s">
        <v>28</v>
      </c>
      <c r="C11" s="276"/>
      <c r="D11" s="277"/>
      <c r="E11" s="264" t="str">
        <f>IF($E$8="","",VLOOKUP($E$8,'BD Personal'!$A$6:$R$56,16,FALSE))</f>
        <v>Jaguey</v>
      </c>
      <c r="F11" s="264"/>
      <c r="G11" s="264"/>
      <c r="H11" s="264"/>
      <c r="I11" s="265" t="s">
        <v>29</v>
      </c>
      <c r="J11" s="265"/>
      <c r="K11" s="274" t="str">
        <f>Cronograma!B6&amp;" "&amp;Cronograma!E6</f>
        <v>MARZO 2021</v>
      </c>
      <c r="L11" s="274"/>
      <c r="M11" s="274"/>
      <c r="N11" s="274"/>
      <c r="O11" s="82"/>
      <c r="P11" s="83"/>
      <c r="Q11" s="90"/>
      <c r="S11" s="4"/>
      <c r="T11" s="7"/>
      <c r="U11" s="2"/>
      <c r="V11" s="266"/>
      <c r="W11" s="266"/>
      <c r="X11" s="266"/>
    </row>
    <row r="12" spans="1:24" ht="27.75" customHeight="1" x14ac:dyDescent="0.25">
      <c r="A12" s="1"/>
      <c r="B12" s="293" t="s">
        <v>30</v>
      </c>
      <c r="C12" s="251"/>
      <c r="D12" s="251" t="s">
        <v>31</v>
      </c>
      <c r="E12" s="251"/>
      <c r="F12" s="254" t="s">
        <v>2</v>
      </c>
      <c r="G12" s="254" t="s">
        <v>168</v>
      </c>
      <c r="H12" s="254" t="s">
        <v>3</v>
      </c>
      <c r="I12" s="254" t="s">
        <v>4</v>
      </c>
      <c r="J12" s="254" t="s">
        <v>32</v>
      </c>
      <c r="K12" s="254" t="s">
        <v>33</v>
      </c>
      <c r="L12" s="254" t="s">
        <v>34</v>
      </c>
      <c r="M12" s="254" t="s">
        <v>35</v>
      </c>
      <c r="N12" s="254" t="s">
        <v>36</v>
      </c>
      <c r="O12" s="254" t="s">
        <v>5</v>
      </c>
      <c r="P12" s="254" t="s">
        <v>37</v>
      </c>
      <c r="Q12" s="294"/>
      <c r="R12" s="1"/>
      <c r="S12" s="1"/>
      <c r="T12" s="1"/>
      <c r="U12" s="1"/>
      <c r="V12" s="1"/>
    </row>
    <row r="13" spans="1:24" ht="13.5" customHeight="1" x14ac:dyDescent="0.25">
      <c r="A13" s="1"/>
      <c r="B13" s="239" t="s">
        <v>38</v>
      </c>
      <c r="C13" s="240" t="s">
        <v>39</v>
      </c>
      <c r="D13" s="241" t="s">
        <v>40</v>
      </c>
      <c r="E13" s="241" t="s">
        <v>41</v>
      </c>
      <c r="F13" s="254"/>
      <c r="G13" s="254"/>
      <c r="H13" s="254"/>
      <c r="I13" s="254"/>
      <c r="J13" s="254"/>
      <c r="K13" s="254"/>
      <c r="L13" s="254"/>
      <c r="M13" s="254"/>
      <c r="N13" s="254"/>
      <c r="O13" s="254"/>
      <c r="P13" s="254"/>
      <c r="Q13" s="294"/>
      <c r="R13" s="1"/>
      <c r="S13" s="1"/>
      <c r="T13" s="1"/>
      <c r="U13" s="1"/>
      <c r="V13" s="1"/>
    </row>
    <row r="14" spans="1:24" ht="15.95" customHeight="1" x14ac:dyDescent="0.25">
      <c r="A14" s="1"/>
      <c r="B14" s="92">
        <f>Cronograma!F8</f>
        <v>44256</v>
      </c>
      <c r="C14" s="86" t="str">
        <f t="shared" ref="C14:C44" si="0">TEXT(B14, "dddd")</f>
        <v>lunes</v>
      </c>
      <c r="D14" s="238">
        <v>0.75</v>
      </c>
      <c r="E14" s="238">
        <v>0.25</v>
      </c>
      <c r="F14" s="88">
        <v>1</v>
      </c>
      <c r="G14" s="88"/>
      <c r="H14" s="89">
        <v>3</v>
      </c>
      <c r="I14" s="89">
        <v>8</v>
      </c>
      <c r="J14" s="89"/>
      <c r="K14" s="89"/>
      <c r="L14" s="89"/>
      <c r="M14" s="89"/>
      <c r="N14" s="89"/>
      <c r="O14" s="89"/>
      <c r="P14" s="255" t="s">
        <v>391</v>
      </c>
      <c r="Q14" s="256"/>
      <c r="R14" s="1"/>
      <c r="S14" s="1"/>
      <c r="T14" s="1"/>
      <c r="U14" s="1"/>
      <c r="V14" s="1"/>
    </row>
    <row r="15" spans="1:24" ht="15.95" customHeight="1" x14ac:dyDescent="0.25">
      <c r="A15" s="1"/>
      <c r="B15" s="92">
        <f>B14+1</f>
        <v>44257</v>
      </c>
      <c r="C15" s="86" t="str">
        <f t="shared" si="0"/>
        <v>martes</v>
      </c>
      <c r="D15" s="238">
        <v>0.75</v>
      </c>
      <c r="E15" s="238">
        <v>0.25</v>
      </c>
      <c r="F15" s="88">
        <v>1</v>
      </c>
      <c r="G15" s="88"/>
      <c r="H15" s="89">
        <v>3</v>
      </c>
      <c r="I15" s="89">
        <v>8</v>
      </c>
      <c r="J15" s="89"/>
      <c r="K15" s="89"/>
      <c r="L15" s="89"/>
      <c r="M15" s="89"/>
      <c r="N15" s="89"/>
      <c r="O15" s="89"/>
      <c r="P15" s="255" t="s">
        <v>391</v>
      </c>
      <c r="Q15" s="256"/>
      <c r="R15" s="1"/>
      <c r="S15" s="1"/>
      <c r="T15" s="1"/>
      <c r="U15" s="1"/>
      <c r="V15" s="1"/>
    </row>
    <row r="16" spans="1:24" ht="15.95" customHeight="1" x14ac:dyDescent="0.25">
      <c r="A16" s="1"/>
      <c r="B16" s="92">
        <f t="shared" ref="B16:B44" si="1">B15+1</f>
        <v>44258</v>
      </c>
      <c r="C16" s="86" t="str">
        <f t="shared" si="0"/>
        <v>miércoles</v>
      </c>
      <c r="D16" s="87" t="s">
        <v>385</v>
      </c>
      <c r="E16" s="87"/>
      <c r="F16" s="88"/>
      <c r="G16" s="88"/>
      <c r="H16" s="89"/>
      <c r="I16" s="89"/>
      <c r="J16" s="89"/>
      <c r="K16" s="89"/>
      <c r="L16" s="89"/>
      <c r="M16" s="89"/>
      <c r="N16" s="89"/>
      <c r="O16" s="89"/>
      <c r="P16" s="255"/>
      <c r="Q16" s="256"/>
      <c r="R16" s="1"/>
      <c r="S16" s="1"/>
      <c r="T16" s="1"/>
      <c r="U16" s="1"/>
      <c r="V16" s="1"/>
    </row>
    <row r="17" spans="1:22" ht="15.95" customHeight="1" x14ac:dyDescent="0.25">
      <c r="A17" s="1"/>
      <c r="B17" s="92">
        <f t="shared" si="1"/>
        <v>44259</v>
      </c>
      <c r="C17" s="86" t="str">
        <f t="shared" si="0"/>
        <v>jueves</v>
      </c>
      <c r="D17" s="238" t="s">
        <v>385</v>
      </c>
      <c r="E17" s="238"/>
      <c r="F17" s="88"/>
      <c r="G17" s="88"/>
      <c r="H17" s="89"/>
      <c r="I17" s="89"/>
      <c r="J17" s="89"/>
      <c r="K17" s="89"/>
      <c r="L17" s="89"/>
      <c r="M17" s="89"/>
      <c r="N17" s="89"/>
      <c r="O17" s="89"/>
      <c r="P17" s="255"/>
      <c r="Q17" s="256"/>
      <c r="R17" s="1"/>
      <c r="S17" s="1"/>
      <c r="T17" s="1"/>
      <c r="U17" s="1"/>
      <c r="V17" s="1"/>
    </row>
    <row r="18" spans="1:22" ht="15.95" customHeight="1" x14ac:dyDescent="0.25">
      <c r="A18" s="1"/>
      <c r="B18" s="92">
        <f t="shared" si="1"/>
        <v>44260</v>
      </c>
      <c r="C18" s="86" t="str">
        <f t="shared" si="0"/>
        <v>viernes</v>
      </c>
      <c r="D18" s="238" t="s">
        <v>385</v>
      </c>
      <c r="E18" s="238"/>
      <c r="F18" s="88"/>
      <c r="G18" s="88"/>
      <c r="H18" s="89"/>
      <c r="I18" s="89"/>
      <c r="J18" s="89"/>
      <c r="K18" s="89"/>
      <c r="L18" s="89"/>
      <c r="M18" s="89"/>
      <c r="N18" s="89"/>
      <c r="O18" s="89"/>
      <c r="P18" s="255"/>
      <c r="Q18" s="256"/>
      <c r="R18" s="1"/>
      <c r="S18" s="1"/>
      <c r="T18" s="1"/>
      <c r="U18" s="1"/>
      <c r="V18" s="1"/>
    </row>
    <row r="19" spans="1:22" ht="15.95" customHeight="1" x14ac:dyDescent="0.25">
      <c r="A19" s="1"/>
      <c r="B19" s="92">
        <f t="shared" si="1"/>
        <v>44261</v>
      </c>
      <c r="C19" s="86" t="str">
        <f t="shared" si="0"/>
        <v>sábado</v>
      </c>
      <c r="D19" s="87" t="s">
        <v>385</v>
      </c>
      <c r="E19" s="87"/>
      <c r="F19" s="88"/>
      <c r="G19" s="88"/>
      <c r="H19" s="89"/>
      <c r="I19" s="89"/>
      <c r="J19" s="89"/>
      <c r="K19" s="89"/>
      <c r="L19" s="89"/>
      <c r="M19" s="89"/>
      <c r="N19" s="89"/>
      <c r="O19" s="89"/>
      <c r="P19" s="255"/>
      <c r="Q19" s="256"/>
      <c r="R19" s="1"/>
      <c r="S19" s="1"/>
      <c r="T19" s="1"/>
      <c r="U19" s="1"/>
      <c r="V19" s="1"/>
    </row>
    <row r="20" spans="1:22" ht="15.95" customHeight="1" x14ac:dyDescent="0.25">
      <c r="A20" s="1"/>
      <c r="B20" s="92">
        <f t="shared" si="1"/>
        <v>44262</v>
      </c>
      <c r="C20" s="86" t="str">
        <f t="shared" si="0"/>
        <v>domingo</v>
      </c>
      <c r="D20" s="87" t="s">
        <v>385</v>
      </c>
      <c r="E20" s="87"/>
      <c r="F20" s="88"/>
      <c r="G20" s="88"/>
      <c r="H20" s="89"/>
      <c r="I20" s="89"/>
      <c r="J20" s="89"/>
      <c r="K20" s="89"/>
      <c r="L20" s="89"/>
      <c r="M20" s="89"/>
      <c r="N20" s="89"/>
      <c r="O20" s="89"/>
      <c r="P20" s="255"/>
      <c r="Q20" s="256"/>
      <c r="R20" s="1"/>
      <c r="S20" s="1"/>
      <c r="T20" s="1"/>
      <c r="U20" s="1"/>
      <c r="V20" s="1"/>
    </row>
    <row r="21" spans="1:22" ht="15.95" customHeight="1" x14ac:dyDescent="0.25">
      <c r="A21" s="1"/>
      <c r="B21" s="92">
        <f t="shared" si="1"/>
        <v>44263</v>
      </c>
      <c r="C21" s="86" t="str">
        <f t="shared" si="0"/>
        <v>lunes</v>
      </c>
      <c r="D21" s="87" t="s">
        <v>385</v>
      </c>
      <c r="E21" s="87"/>
      <c r="F21" s="88"/>
      <c r="G21" s="88"/>
      <c r="H21" s="89"/>
      <c r="I21" s="89"/>
      <c r="J21" s="89"/>
      <c r="K21" s="89"/>
      <c r="L21" s="89"/>
      <c r="M21" s="89"/>
      <c r="N21" s="89"/>
      <c r="O21" s="89"/>
      <c r="P21" s="255"/>
      <c r="Q21" s="256"/>
      <c r="R21" s="1"/>
      <c r="S21" s="1"/>
      <c r="T21" s="1"/>
      <c r="U21" s="1"/>
      <c r="V21" s="1"/>
    </row>
    <row r="22" spans="1:22" ht="15.95" customHeight="1" x14ac:dyDescent="0.25">
      <c r="A22" s="1"/>
      <c r="B22" s="92">
        <f t="shared" si="1"/>
        <v>44264</v>
      </c>
      <c r="C22" s="86" t="str">
        <f t="shared" si="0"/>
        <v>martes</v>
      </c>
      <c r="D22" s="87" t="s">
        <v>385</v>
      </c>
      <c r="E22" s="87"/>
      <c r="F22" s="88"/>
      <c r="G22" s="88"/>
      <c r="H22" s="89"/>
      <c r="I22" s="89"/>
      <c r="J22" s="89"/>
      <c r="K22" s="89"/>
      <c r="L22" s="89"/>
      <c r="M22" s="89"/>
      <c r="N22" s="89"/>
      <c r="O22" s="89"/>
      <c r="P22" s="255"/>
      <c r="Q22" s="256"/>
      <c r="R22" s="1"/>
      <c r="S22" s="1"/>
      <c r="T22" s="1"/>
      <c r="U22" s="1"/>
      <c r="V22" s="1"/>
    </row>
    <row r="23" spans="1:22" ht="15.95" customHeight="1" x14ac:dyDescent="0.25">
      <c r="A23" s="1"/>
      <c r="B23" s="92">
        <f t="shared" si="1"/>
        <v>44265</v>
      </c>
      <c r="C23" s="86" t="str">
        <f t="shared" si="0"/>
        <v>miércoles</v>
      </c>
      <c r="D23" s="87" t="s">
        <v>385</v>
      </c>
      <c r="E23" s="87"/>
      <c r="F23" s="88"/>
      <c r="G23" s="88"/>
      <c r="H23" s="89"/>
      <c r="I23" s="89"/>
      <c r="J23" s="89"/>
      <c r="K23" s="89"/>
      <c r="L23" s="89"/>
      <c r="M23" s="89"/>
      <c r="N23" s="89"/>
      <c r="O23" s="89"/>
      <c r="P23" s="255"/>
      <c r="Q23" s="256"/>
      <c r="R23" s="1"/>
      <c r="S23" s="1"/>
      <c r="T23" s="1"/>
      <c r="U23" s="1"/>
      <c r="V23" s="1"/>
    </row>
    <row r="24" spans="1:22" ht="15.95" customHeight="1" x14ac:dyDescent="0.25">
      <c r="A24" s="1"/>
      <c r="B24" s="92">
        <f t="shared" si="1"/>
        <v>44266</v>
      </c>
      <c r="C24" s="86" t="str">
        <f t="shared" si="0"/>
        <v>jueves</v>
      </c>
      <c r="D24" s="87" t="s">
        <v>385</v>
      </c>
      <c r="E24" s="87"/>
      <c r="F24" s="88"/>
      <c r="G24" s="88"/>
      <c r="H24" s="89"/>
      <c r="I24" s="89"/>
      <c r="J24" s="89"/>
      <c r="K24" s="89"/>
      <c r="L24" s="89"/>
      <c r="M24" s="89"/>
      <c r="N24" s="89"/>
      <c r="O24" s="89"/>
      <c r="P24" s="255"/>
      <c r="Q24" s="256"/>
      <c r="R24" s="1"/>
      <c r="S24" s="1"/>
      <c r="T24" s="1"/>
      <c r="U24" s="1"/>
      <c r="V24" s="1"/>
    </row>
    <row r="25" spans="1:22" ht="15.95" customHeight="1" x14ac:dyDescent="0.25">
      <c r="A25" s="1"/>
      <c r="B25" s="92">
        <f t="shared" si="1"/>
        <v>44267</v>
      </c>
      <c r="C25" s="86" t="str">
        <f t="shared" si="0"/>
        <v>viernes</v>
      </c>
      <c r="D25" s="87" t="s">
        <v>385</v>
      </c>
      <c r="E25" s="87"/>
      <c r="F25" s="88"/>
      <c r="G25" s="88"/>
      <c r="H25" s="89"/>
      <c r="I25" s="89"/>
      <c r="J25" s="89"/>
      <c r="K25" s="89"/>
      <c r="L25" s="89"/>
      <c r="M25" s="89"/>
      <c r="N25" s="89"/>
      <c r="O25" s="89"/>
      <c r="P25" s="255"/>
      <c r="Q25" s="256"/>
      <c r="R25" s="1"/>
      <c r="S25" s="1"/>
      <c r="T25" s="1"/>
      <c r="U25" s="1"/>
      <c r="V25" s="1"/>
    </row>
    <row r="26" spans="1:22" ht="15.95" customHeight="1" x14ac:dyDescent="0.25">
      <c r="A26" s="1"/>
      <c r="B26" s="92">
        <f t="shared" si="1"/>
        <v>44268</v>
      </c>
      <c r="C26" s="86" t="str">
        <f t="shared" si="0"/>
        <v>sábado</v>
      </c>
      <c r="D26" s="87" t="s">
        <v>385</v>
      </c>
      <c r="E26" s="87"/>
      <c r="F26" s="88"/>
      <c r="G26" s="88"/>
      <c r="H26" s="89"/>
      <c r="I26" s="89"/>
      <c r="J26" s="89"/>
      <c r="K26" s="89"/>
      <c r="L26" s="89"/>
      <c r="M26" s="89"/>
      <c r="N26" s="89"/>
      <c r="O26" s="89"/>
      <c r="P26" s="255"/>
      <c r="Q26" s="256"/>
      <c r="R26" s="1"/>
      <c r="S26" s="1"/>
      <c r="T26" s="1"/>
      <c r="U26" s="1"/>
      <c r="V26" s="1"/>
    </row>
    <row r="27" spans="1:22" ht="15.95" customHeight="1" x14ac:dyDescent="0.25">
      <c r="A27" s="1"/>
      <c r="B27" s="92">
        <f t="shared" si="1"/>
        <v>44269</v>
      </c>
      <c r="C27" s="86" t="str">
        <f t="shared" si="0"/>
        <v>domingo</v>
      </c>
      <c r="D27" s="87" t="s">
        <v>385</v>
      </c>
      <c r="E27" s="87"/>
      <c r="F27" s="88"/>
      <c r="G27" s="88"/>
      <c r="H27" s="89"/>
      <c r="I27" s="89"/>
      <c r="J27" s="89"/>
      <c r="K27" s="89"/>
      <c r="L27" s="89"/>
      <c r="M27" s="89"/>
      <c r="N27" s="89"/>
      <c r="O27" s="89"/>
      <c r="P27" s="255"/>
      <c r="Q27" s="256"/>
      <c r="R27" s="1"/>
      <c r="S27" s="1"/>
      <c r="T27" s="1"/>
      <c r="U27" s="1"/>
      <c r="V27" s="1"/>
    </row>
    <row r="28" spans="1:22" ht="15.95" customHeight="1" x14ac:dyDescent="0.25">
      <c r="A28" s="1"/>
      <c r="B28" s="92">
        <f t="shared" si="1"/>
        <v>44270</v>
      </c>
      <c r="C28" s="86" t="str">
        <f t="shared" si="0"/>
        <v>lunes</v>
      </c>
      <c r="D28" s="87" t="s">
        <v>385</v>
      </c>
      <c r="E28" s="87"/>
      <c r="F28" s="88"/>
      <c r="G28" s="88"/>
      <c r="H28" s="89"/>
      <c r="I28" s="89"/>
      <c r="J28" s="89"/>
      <c r="K28" s="89"/>
      <c r="L28" s="89"/>
      <c r="M28" s="89"/>
      <c r="N28" s="89"/>
      <c r="O28" s="89"/>
      <c r="P28" s="255"/>
      <c r="Q28" s="256"/>
      <c r="R28" s="1"/>
      <c r="S28" s="1"/>
      <c r="T28" s="1"/>
      <c r="U28" s="1"/>
      <c r="V28" s="1"/>
    </row>
    <row r="29" spans="1:22" ht="15.95" customHeight="1" x14ac:dyDescent="0.25">
      <c r="A29" s="1"/>
      <c r="B29" s="92">
        <f t="shared" si="1"/>
        <v>44271</v>
      </c>
      <c r="C29" s="86" t="str">
        <f t="shared" si="0"/>
        <v>martes</v>
      </c>
      <c r="D29" s="87" t="s">
        <v>385</v>
      </c>
      <c r="E29" s="87"/>
      <c r="F29" s="88"/>
      <c r="G29" s="88"/>
      <c r="H29" s="89"/>
      <c r="I29" s="89"/>
      <c r="J29" s="89"/>
      <c r="K29" s="89"/>
      <c r="L29" s="89"/>
      <c r="M29" s="89"/>
      <c r="N29" s="89"/>
      <c r="O29" s="89"/>
      <c r="P29" s="255"/>
      <c r="Q29" s="256"/>
      <c r="R29" s="1"/>
      <c r="S29" s="1"/>
      <c r="T29" s="1"/>
      <c r="U29" s="1"/>
      <c r="V29" s="1"/>
    </row>
    <row r="30" spans="1:22" ht="15.95" customHeight="1" x14ac:dyDescent="0.25">
      <c r="A30" s="1"/>
      <c r="B30" s="92">
        <f t="shared" si="1"/>
        <v>44272</v>
      </c>
      <c r="C30" s="86" t="str">
        <f t="shared" si="0"/>
        <v>miércoles</v>
      </c>
      <c r="D30" s="87" t="s">
        <v>385</v>
      </c>
      <c r="E30" s="87"/>
      <c r="F30" s="88"/>
      <c r="G30" s="88"/>
      <c r="H30" s="89"/>
      <c r="I30" s="89"/>
      <c r="J30" s="89"/>
      <c r="K30" s="89"/>
      <c r="L30" s="89"/>
      <c r="M30" s="89"/>
      <c r="N30" s="89"/>
      <c r="O30" s="89"/>
      <c r="P30" s="255"/>
      <c r="Q30" s="256"/>
      <c r="R30" s="1"/>
      <c r="S30" s="1"/>
      <c r="T30" s="1"/>
      <c r="U30" s="1"/>
      <c r="V30" s="1"/>
    </row>
    <row r="31" spans="1:22" ht="15.95" customHeight="1" x14ac:dyDescent="0.25">
      <c r="A31" s="1"/>
      <c r="B31" s="92">
        <f t="shared" si="1"/>
        <v>44273</v>
      </c>
      <c r="C31" s="86" t="str">
        <f t="shared" si="0"/>
        <v>jueves</v>
      </c>
      <c r="D31" s="87" t="s">
        <v>385</v>
      </c>
      <c r="E31" s="87"/>
      <c r="F31" s="88"/>
      <c r="G31" s="88"/>
      <c r="H31" s="89"/>
      <c r="I31" s="89"/>
      <c r="J31" s="89"/>
      <c r="K31" s="89"/>
      <c r="L31" s="89"/>
      <c r="M31" s="89"/>
      <c r="N31" s="89"/>
      <c r="O31" s="89"/>
      <c r="P31" s="255"/>
      <c r="Q31" s="256"/>
      <c r="R31" s="1"/>
      <c r="S31" s="1"/>
      <c r="T31" s="1"/>
      <c r="U31" s="1"/>
      <c r="V31" s="1"/>
    </row>
    <row r="32" spans="1:22" ht="15.95" customHeight="1" x14ac:dyDescent="0.25">
      <c r="A32" s="1"/>
      <c r="B32" s="92">
        <f t="shared" si="1"/>
        <v>44274</v>
      </c>
      <c r="C32" s="86" t="str">
        <f t="shared" si="0"/>
        <v>viernes</v>
      </c>
      <c r="D32" s="87" t="s">
        <v>385</v>
      </c>
      <c r="E32" s="87"/>
      <c r="F32" s="88"/>
      <c r="G32" s="88"/>
      <c r="H32" s="89"/>
      <c r="I32" s="89"/>
      <c r="J32" s="89"/>
      <c r="K32" s="89"/>
      <c r="L32" s="89"/>
      <c r="M32" s="89"/>
      <c r="N32" s="89"/>
      <c r="O32" s="89"/>
      <c r="P32" s="255"/>
      <c r="Q32" s="256"/>
      <c r="R32" s="1"/>
      <c r="S32" s="1"/>
      <c r="T32" s="1"/>
      <c r="U32" s="1"/>
      <c r="V32" s="1"/>
    </row>
    <row r="33" spans="1:22" ht="15.95" customHeight="1" x14ac:dyDescent="0.25">
      <c r="A33" s="1"/>
      <c r="B33" s="92">
        <f t="shared" si="1"/>
        <v>44275</v>
      </c>
      <c r="C33" s="86" t="str">
        <f t="shared" si="0"/>
        <v>sábado</v>
      </c>
      <c r="D33" s="87" t="s">
        <v>385</v>
      </c>
      <c r="E33" s="87"/>
      <c r="F33" s="88"/>
      <c r="G33" s="88"/>
      <c r="H33" s="89"/>
      <c r="I33" s="89"/>
      <c r="J33" s="89"/>
      <c r="K33" s="89"/>
      <c r="L33" s="89"/>
      <c r="M33" s="89"/>
      <c r="N33" s="89"/>
      <c r="O33" s="89"/>
      <c r="P33" s="255"/>
      <c r="Q33" s="256"/>
      <c r="R33" s="1"/>
      <c r="S33" s="1"/>
      <c r="T33" s="1"/>
      <c r="U33" s="1"/>
      <c r="V33" s="1"/>
    </row>
    <row r="34" spans="1:22" ht="15.95" customHeight="1" x14ac:dyDescent="0.25">
      <c r="A34" s="1"/>
      <c r="B34" s="92">
        <f t="shared" si="1"/>
        <v>44276</v>
      </c>
      <c r="C34" s="86" t="str">
        <f t="shared" si="0"/>
        <v>domingo</v>
      </c>
      <c r="D34" s="87" t="s">
        <v>385</v>
      </c>
      <c r="E34" s="87"/>
      <c r="F34" s="88"/>
      <c r="G34" s="88"/>
      <c r="H34" s="89"/>
      <c r="I34" s="89"/>
      <c r="J34" s="89"/>
      <c r="K34" s="89"/>
      <c r="L34" s="89"/>
      <c r="M34" s="89"/>
      <c r="N34" s="89"/>
      <c r="O34" s="89"/>
      <c r="P34" s="255"/>
      <c r="Q34" s="256"/>
      <c r="R34" s="1"/>
      <c r="S34" s="1"/>
      <c r="T34" s="1"/>
      <c r="U34" s="1"/>
      <c r="V34" s="1"/>
    </row>
    <row r="35" spans="1:22" ht="15.95" customHeight="1" x14ac:dyDescent="0.25">
      <c r="A35" s="1"/>
      <c r="B35" s="92">
        <f t="shared" si="1"/>
        <v>44277</v>
      </c>
      <c r="C35" s="86" t="str">
        <f t="shared" si="0"/>
        <v>lunes</v>
      </c>
      <c r="D35" s="87" t="s">
        <v>385</v>
      </c>
      <c r="E35" s="87"/>
      <c r="F35" s="88"/>
      <c r="G35" s="88"/>
      <c r="H35" s="89"/>
      <c r="I35" s="89"/>
      <c r="J35" s="89"/>
      <c r="K35" s="89"/>
      <c r="L35" s="89"/>
      <c r="M35" s="89"/>
      <c r="N35" s="89"/>
      <c r="O35" s="89"/>
      <c r="P35" s="255"/>
      <c r="Q35" s="256"/>
      <c r="R35" s="1"/>
      <c r="S35" s="1"/>
      <c r="T35" s="1"/>
      <c r="U35" s="1"/>
      <c r="V35" s="1"/>
    </row>
    <row r="36" spans="1:22" ht="15.95" customHeight="1" x14ac:dyDescent="0.25">
      <c r="A36" s="1"/>
      <c r="B36" s="92">
        <f t="shared" si="1"/>
        <v>44278</v>
      </c>
      <c r="C36" s="86" t="str">
        <f t="shared" si="0"/>
        <v>martes</v>
      </c>
      <c r="D36" s="87" t="s">
        <v>385</v>
      </c>
      <c r="E36" s="87"/>
      <c r="F36" s="88"/>
      <c r="G36" s="88"/>
      <c r="H36" s="89"/>
      <c r="I36" s="89"/>
      <c r="J36" s="89"/>
      <c r="K36" s="89"/>
      <c r="L36" s="89"/>
      <c r="M36" s="89"/>
      <c r="N36" s="89"/>
      <c r="O36" s="89"/>
      <c r="P36" s="255"/>
      <c r="Q36" s="256"/>
      <c r="R36" s="1"/>
      <c r="S36" s="1"/>
      <c r="T36" s="1"/>
      <c r="U36" s="1"/>
      <c r="V36" s="1"/>
    </row>
    <row r="37" spans="1:22" ht="15.95" customHeight="1" x14ac:dyDescent="0.25">
      <c r="A37" s="1"/>
      <c r="B37" s="92">
        <f t="shared" si="1"/>
        <v>44279</v>
      </c>
      <c r="C37" s="86" t="str">
        <f t="shared" si="0"/>
        <v>miércoles</v>
      </c>
      <c r="D37" s="238">
        <v>0.75</v>
      </c>
      <c r="E37" s="238">
        <v>0.25</v>
      </c>
      <c r="F37" s="88">
        <v>1</v>
      </c>
      <c r="G37" s="88"/>
      <c r="H37" s="89"/>
      <c r="I37" s="89"/>
      <c r="J37" s="89"/>
      <c r="K37" s="89"/>
      <c r="L37" s="89">
        <v>8</v>
      </c>
      <c r="M37" s="89"/>
      <c r="N37" s="89"/>
      <c r="O37" s="89"/>
      <c r="P37" s="255"/>
      <c r="Q37" s="256"/>
      <c r="R37" s="1"/>
      <c r="S37" s="1"/>
      <c r="T37" s="1"/>
      <c r="U37" s="1"/>
      <c r="V37" s="1"/>
    </row>
    <row r="38" spans="1:22" ht="15.95" customHeight="1" x14ac:dyDescent="0.25">
      <c r="A38" s="1"/>
      <c r="B38" s="92">
        <f t="shared" si="1"/>
        <v>44280</v>
      </c>
      <c r="C38" s="86" t="str">
        <f t="shared" si="0"/>
        <v>jueves</v>
      </c>
      <c r="D38" s="238">
        <v>0.75</v>
      </c>
      <c r="E38" s="238">
        <v>0.25</v>
      </c>
      <c r="F38" s="88">
        <v>1</v>
      </c>
      <c r="G38" s="88"/>
      <c r="H38" s="89"/>
      <c r="I38" s="89"/>
      <c r="J38" s="89"/>
      <c r="K38" s="89"/>
      <c r="L38" s="89">
        <v>8</v>
      </c>
      <c r="M38" s="89"/>
      <c r="N38" s="89"/>
      <c r="O38" s="89"/>
      <c r="P38" s="255"/>
      <c r="Q38" s="256"/>
      <c r="R38" s="1"/>
      <c r="S38" s="1"/>
      <c r="T38" s="1"/>
      <c r="U38" s="1"/>
      <c r="V38" s="1"/>
    </row>
    <row r="39" spans="1:22" ht="15.95" customHeight="1" x14ac:dyDescent="0.25">
      <c r="A39" s="1"/>
      <c r="B39" s="92">
        <f t="shared" si="1"/>
        <v>44281</v>
      </c>
      <c r="C39" s="86" t="str">
        <f t="shared" si="0"/>
        <v>viernes</v>
      </c>
      <c r="D39" s="238">
        <v>0.75</v>
      </c>
      <c r="E39" s="238">
        <v>0.25</v>
      </c>
      <c r="F39" s="88">
        <v>1</v>
      </c>
      <c r="G39" s="88"/>
      <c r="H39" s="89"/>
      <c r="I39" s="89"/>
      <c r="J39" s="89"/>
      <c r="K39" s="89"/>
      <c r="L39" s="89">
        <v>8</v>
      </c>
      <c r="M39" s="89"/>
      <c r="N39" s="89"/>
      <c r="O39" s="89"/>
      <c r="P39" s="255"/>
      <c r="Q39" s="256"/>
      <c r="R39" s="1"/>
      <c r="S39" s="1"/>
      <c r="T39" s="1"/>
      <c r="U39" s="1"/>
      <c r="V39" s="1"/>
    </row>
    <row r="40" spans="1:22" ht="15.95" customHeight="1" x14ac:dyDescent="0.25">
      <c r="A40" s="1"/>
      <c r="B40" s="92">
        <f t="shared" si="1"/>
        <v>44282</v>
      </c>
      <c r="C40" s="86" t="str">
        <f t="shared" si="0"/>
        <v>sábado</v>
      </c>
      <c r="D40" s="238">
        <v>0.75</v>
      </c>
      <c r="E40" s="238">
        <v>0.25</v>
      </c>
      <c r="F40" s="88">
        <v>1</v>
      </c>
      <c r="G40" s="88"/>
      <c r="H40" s="89"/>
      <c r="I40" s="89"/>
      <c r="J40" s="89"/>
      <c r="K40" s="89"/>
      <c r="L40" s="89">
        <v>3</v>
      </c>
      <c r="M40" s="89"/>
      <c r="N40" s="89">
        <v>5</v>
      </c>
      <c r="O40" s="89"/>
      <c r="P40" s="255"/>
      <c r="Q40" s="256"/>
      <c r="R40" s="1"/>
      <c r="S40" s="1"/>
      <c r="T40" s="1"/>
      <c r="U40" s="1"/>
      <c r="V40" s="1"/>
    </row>
    <row r="41" spans="1:22" ht="15.95" customHeight="1" x14ac:dyDescent="0.25">
      <c r="A41" s="1"/>
      <c r="B41" s="92">
        <f t="shared" si="1"/>
        <v>44283</v>
      </c>
      <c r="C41" s="86" t="str">
        <f t="shared" si="0"/>
        <v>domingo</v>
      </c>
      <c r="D41" s="238">
        <v>0.75</v>
      </c>
      <c r="E41" s="238">
        <v>0.25</v>
      </c>
      <c r="F41" s="88">
        <v>1</v>
      </c>
      <c r="G41" s="88"/>
      <c r="H41" s="89"/>
      <c r="I41" s="89"/>
      <c r="J41" s="89"/>
      <c r="K41" s="89"/>
      <c r="L41" s="89">
        <v>5</v>
      </c>
      <c r="M41" s="89">
        <v>3</v>
      </c>
      <c r="N41" s="89">
        <v>3</v>
      </c>
      <c r="O41" s="89"/>
      <c r="P41" s="255"/>
      <c r="Q41" s="256"/>
      <c r="R41" s="1"/>
      <c r="S41" s="1"/>
      <c r="T41" s="1"/>
      <c r="U41" s="1"/>
      <c r="V41" s="1"/>
    </row>
    <row r="42" spans="1:22" ht="15.95" customHeight="1" x14ac:dyDescent="0.25">
      <c r="A42" s="1"/>
      <c r="B42" s="92">
        <f t="shared" si="1"/>
        <v>44284</v>
      </c>
      <c r="C42" s="86" t="str">
        <f t="shared" si="0"/>
        <v>lunes</v>
      </c>
      <c r="D42" s="238">
        <v>0.75</v>
      </c>
      <c r="E42" s="238">
        <v>0.25</v>
      </c>
      <c r="F42" s="88">
        <v>1</v>
      </c>
      <c r="G42" s="88"/>
      <c r="H42" s="89"/>
      <c r="I42" s="89"/>
      <c r="J42" s="89"/>
      <c r="K42" s="89"/>
      <c r="L42" s="89">
        <v>8</v>
      </c>
      <c r="M42" s="89"/>
      <c r="N42" s="89"/>
      <c r="O42" s="89"/>
      <c r="P42" s="255"/>
      <c r="Q42" s="256"/>
      <c r="R42" s="1"/>
      <c r="S42" s="1"/>
      <c r="T42" s="1"/>
      <c r="U42" s="1"/>
      <c r="V42" s="1"/>
    </row>
    <row r="43" spans="1:22" ht="15.95" customHeight="1" x14ac:dyDescent="0.25">
      <c r="A43" s="1"/>
      <c r="B43" s="92">
        <f t="shared" si="1"/>
        <v>44285</v>
      </c>
      <c r="C43" s="86" t="str">
        <f t="shared" si="0"/>
        <v>martes</v>
      </c>
      <c r="D43" s="238">
        <v>0.75</v>
      </c>
      <c r="E43" s="238">
        <v>0.25</v>
      </c>
      <c r="F43" s="88">
        <v>1</v>
      </c>
      <c r="G43" s="88"/>
      <c r="H43" s="89"/>
      <c r="I43" s="89"/>
      <c r="J43" s="89"/>
      <c r="K43" s="89"/>
      <c r="L43" s="89">
        <v>8</v>
      </c>
      <c r="M43" s="89"/>
      <c r="N43" s="89"/>
      <c r="O43" s="89"/>
      <c r="P43" s="255"/>
      <c r="Q43" s="256"/>
      <c r="R43" s="1"/>
      <c r="S43" s="1"/>
      <c r="T43" s="1"/>
      <c r="U43" s="1"/>
      <c r="V43" s="1"/>
    </row>
    <row r="44" spans="1:22" ht="15.95" customHeight="1" x14ac:dyDescent="0.25">
      <c r="A44" s="1"/>
      <c r="B44" s="93">
        <f t="shared" si="1"/>
        <v>44286</v>
      </c>
      <c r="C44" s="94" t="str">
        <f t="shared" si="0"/>
        <v>miércoles</v>
      </c>
      <c r="D44" s="242">
        <v>0.75</v>
      </c>
      <c r="E44" s="242">
        <v>0.25</v>
      </c>
      <c r="F44" s="96">
        <v>1</v>
      </c>
      <c r="G44" s="96"/>
      <c r="H44" s="97"/>
      <c r="I44" s="97"/>
      <c r="J44" s="97"/>
      <c r="K44" s="97"/>
      <c r="L44" s="97">
        <v>3</v>
      </c>
      <c r="M44" s="97"/>
      <c r="N44" s="97">
        <v>5</v>
      </c>
      <c r="O44" s="97"/>
      <c r="P44" s="257"/>
      <c r="Q44" s="258"/>
      <c r="R44" s="1"/>
      <c r="S44" s="1"/>
      <c r="T44" s="1"/>
      <c r="U44" s="1"/>
      <c r="V44" s="1"/>
    </row>
    <row r="45" spans="1:22" s="9" customFormat="1" ht="27.75" customHeight="1" x14ac:dyDescent="0.25">
      <c r="B45" s="259" t="s">
        <v>42</v>
      </c>
      <c r="C45" s="259"/>
      <c r="D45" s="259"/>
      <c r="E45" s="259"/>
      <c r="F45" s="259"/>
      <c r="G45" s="259"/>
      <c r="H45" s="98">
        <f>SUM(H14:H44)</f>
        <v>6</v>
      </c>
      <c r="I45" s="98">
        <f t="shared" ref="I45:O45" si="2">SUM(I14:I44)</f>
        <v>16</v>
      </c>
      <c r="J45" s="98">
        <f t="shared" si="2"/>
        <v>0</v>
      </c>
      <c r="K45" s="98">
        <f t="shared" si="2"/>
        <v>0</v>
      </c>
      <c r="L45" s="98">
        <f>SUM(L14:L44)</f>
        <v>51</v>
      </c>
      <c r="M45" s="98">
        <f t="shared" si="2"/>
        <v>3</v>
      </c>
      <c r="N45" s="98">
        <f t="shared" si="2"/>
        <v>13</v>
      </c>
      <c r="O45" s="98">
        <f t="shared" si="2"/>
        <v>0</v>
      </c>
      <c r="P45" s="99"/>
      <c r="Q45" s="99"/>
    </row>
    <row r="46" spans="1:22" ht="6.75" customHeight="1" x14ac:dyDescent="0.25"/>
    <row r="47" spans="1:22" ht="29.25" customHeight="1" x14ac:dyDescent="0.25">
      <c r="B47" s="260" t="s">
        <v>43</v>
      </c>
      <c r="C47" s="260"/>
      <c r="D47" s="260"/>
      <c r="E47" s="260"/>
      <c r="F47" s="260"/>
      <c r="G47" s="260"/>
      <c r="H47" s="260"/>
      <c r="I47" s="260"/>
      <c r="J47" s="260"/>
      <c r="K47" s="260"/>
      <c r="L47" s="260"/>
      <c r="M47" s="260"/>
      <c r="N47" s="260"/>
      <c r="O47" s="260"/>
      <c r="P47" s="260"/>
      <c r="Q47" s="260"/>
    </row>
    <row r="48" spans="1:22" ht="25.5" customHeight="1" x14ac:dyDescent="0.25">
      <c r="A48" s="1"/>
      <c r="B48" s="251" t="s">
        <v>30</v>
      </c>
      <c r="C48" s="251"/>
      <c r="D48" s="251" t="s">
        <v>31</v>
      </c>
      <c r="E48" s="251"/>
      <c r="F48" s="254" t="s">
        <v>2</v>
      </c>
      <c r="G48" s="254" t="s">
        <v>168</v>
      </c>
      <c r="H48" s="254" t="s">
        <v>3</v>
      </c>
      <c r="I48" s="254" t="s">
        <v>4</v>
      </c>
      <c r="J48" s="254" t="s">
        <v>32</v>
      </c>
      <c r="K48" s="254" t="s">
        <v>33</v>
      </c>
      <c r="L48" s="254" t="s">
        <v>34</v>
      </c>
      <c r="M48" s="254" t="s">
        <v>35</v>
      </c>
      <c r="N48" s="254" t="s">
        <v>36</v>
      </c>
      <c r="O48" s="254" t="s">
        <v>5</v>
      </c>
      <c r="P48" s="254" t="s">
        <v>37</v>
      </c>
      <c r="Q48" s="254"/>
      <c r="R48" s="1"/>
      <c r="S48" s="1"/>
      <c r="T48" s="1"/>
      <c r="U48" s="1"/>
      <c r="V48" s="1"/>
    </row>
    <row r="49" spans="1:22" ht="25.5" customHeight="1" x14ac:dyDescent="0.25">
      <c r="A49" s="1"/>
      <c r="B49" s="240" t="s">
        <v>38</v>
      </c>
      <c r="C49" s="240" t="s">
        <v>39</v>
      </c>
      <c r="D49" s="241" t="s">
        <v>40</v>
      </c>
      <c r="E49" s="241" t="s">
        <v>41</v>
      </c>
      <c r="F49" s="254"/>
      <c r="G49" s="254"/>
      <c r="H49" s="254"/>
      <c r="I49" s="254"/>
      <c r="J49" s="254"/>
      <c r="K49" s="254"/>
      <c r="L49" s="254"/>
      <c r="M49" s="254"/>
      <c r="N49" s="254"/>
      <c r="O49" s="254"/>
      <c r="P49" s="254"/>
      <c r="Q49" s="254"/>
      <c r="R49" s="1"/>
      <c r="S49" s="1"/>
      <c r="T49" s="1"/>
      <c r="U49" s="1"/>
      <c r="V49" s="1"/>
    </row>
    <row r="50" spans="1:22" ht="15" customHeight="1" x14ac:dyDescent="0.25">
      <c r="A50" s="1"/>
      <c r="B50" s="100"/>
      <c r="C50" s="101"/>
      <c r="D50" s="102"/>
      <c r="E50" s="102"/>
      <c r="F50" s="103"/>
      <c r="G50" s="103"/>
      <c r="H50" s="104"/>
      <c r="I50" s="104"/>
      <c r="J50" s="104"/>
      <c r="K50" s="104"/>
      <c r="L50" s="104"/>
      <c r="M50" s="104"/>
      <c r="N50" s="104"/>
      <c r="O50" s="104"/>
      <c r="P50" s="253"/>
      <c r="Q50" s="253"/>
      <c r="R50" s="1"/>
      <c r="S50" s="1"/>
      <c r="T50" s="1"/>
      <c r="U50" s="1"/>
      <c r="V50" s="1"/>
    </row>
    <row r="51" spans="1:22" ht="15" customHeight="1" x14ac:dyDescent="0.25">
      <c r="A51" s="1"/>
      <c r="B51" s="100"/>
      <c r="C51" s="101"/>
      <c r="D51" s="102"/>
      <c r="E51" s="102"/>
      <c r="F51" s="103"/>
      <c r="G51" s="103"/>
      <c r="H51" s="104"/>
      <c r="I51" s="104"/>
      <c r="J51" s="104"/>
      <c r="K51" s="104"/>
      <c r="L51" s="104"/>
      <c r="M51" s="104"/>
      <c r="N51" s="104"/>
      <c r="O51" s="104"/>
      <c r="P51" s="253"/>
      <c r="Q51" s="253"/>
      <c r="R51" s="1"/>
      <c r="S51" s="1"/>
      <c r="T51" s="1"/>
      <c r="U51" s="1"/>
      <c r="V51" s="1"/>
    </row>
    <row r="52" spans="1:22" ht="15" customHeight="1" x14ac:dyDescent="0.25">
      <c r="A52" s="1"/>
      <c r="B52" s="100"/>
      <c r="C52" s="101"/>
      <c r="D52" s="102"/>
      <c r="E52" s="102"/>
      <c r="F52" s="103"/>
      <c r="G52" s="103"/>
      <c r="H52" s="104"/>
      <c r="I52" s="104"/>
      <c r="J52" s="104"/>
      <c r="K52" s="104"/>
      <c r="L52" s="104"/>
      <c r="M52" s="104"/>
      <c r="N52" s="104"/>
      <c r="O52" s="104"/>
      <c r="P52" s="253"/>
      <c r="Q52" s="253"/>
      <c r="R52" s="1"/>
      <c r="S52" s="1"/>
      <c r="T52" s="1"/>
      <c r="U52" s="1"/>
      <c r="V52" s="1"/>
    </row>
    <row r="53" spans="1:22" ht="15" customHeight="1" x14ac:dyDescent="0.25">
      <c r="A53" s="1"/>
      <c r="B53" s="100"/>
      <c r="C53" s="101"/>
      <c r="D53" s="102"/>
      <c r="E53" s="102"/>
      <c r="F53" s="103"/>
      <c r="G53" s="103"/>
      <c r="H53" s="104"/>
      <c r="I53" s="104"/>
      <c r="J53" s="104"/>
      <c r="K53" s="104"/>
      <c r="L53" s="104"/>
      <c r="M53" s="104"/>
      <c r="N53" s="104"/>
      <c r="O53" s="104"/>
      <c r="P53" s="253"/>
      <c r="Q53" s="253"/>
      <c r="R53" s="1"/>
      <c r="S53" s="1"/>
      <c r="T53" s="1"/>
      <c r="U53" s="1"/>
      <c r="V53" s="1"/>
    </row>
    <row r="54" spans="1:22" ht="15" customHeight="1" x14ac:dyDescent="0.25">
      <c r="A54" s="1"/>
      <c r="B54" s="100"/>
      <c r="C54" s="101"/>
      <c r="D54" s="102"/>
      <c r="E54" s="102"/>
      <c r="F54" s="103"/>
      <c r="G54" s="103"/>
      <c r="H54" s="104"/>
      <c r="I54" s="104"/>
      <c r="J54" s="104"/>
      <c r="K54" s="104"/>
      <c r="L54" s="104"/>
      <c r="M54" s="104"/>
      <c r="N54" s="104"/>
      <c r="O54" s="104"/>
      <c r="P54" s="253"/>
      <c r="Q54" s="253"/>
      <c r="R54" s="1"/>
      <c r="S54" s="1"/>
      <c r="T54" s="1"/>
      <c r="U54" s="1"/>
      <c r="V54" s="1"/>
    </row>
    <row r="55" spans="1:22" ht="15" customHeight="1" x14ac:dyDescent="0.25"/>
    <row r="56" spans="1:22" s="9" customFormat="1" ht="27.75" customHeight="1" x14ac:dyDescent="0.25">
      <c r="B56" s="248" t="s">
        <v>12</v>
      </c>
      <c r="C56" s="248"/>
      <c r="D56" s="248"/>
      <c r="E56" s="248"/>
      <c r="F56" s="248"/>
      <c r="G56" s="248"/>
      <c r="H56" s="105">
        <f>+H45+H50+H51+H52+H53+H54</f>
        <v>6</v>
      </c>
      <c r="I56" s="105">
        <f t="shared" ref="I56:O56" si="3">+I45+I50+I51+I52+I53+I54</f>
        <v>16</v>
      </c>
      <c r="J56" s="105">
        <f t="shared" si="3"/>
        <v>0</v>
      </c>
      <c r="K56" s="105">
        <f t="shared" si="3"/>
        <v>0</v>
      </c>
      <c r="L56" s="105">
        <f t="shared" si="3"/>
        <v>51</v>
      </c>
      <c r="M56" s="105">
        <f t="shared" si="3"/>
        <v>3</v>
      </c>
      <c r="N56" s="105">
        <f t="shared" si="3"/>
        <v>13</v>
      </c>
      <c r="O56" s="105">
        <f t="shared" si="3"/>
        <v>0</v>
      </c>
    </row>
    <row r="57" spans="1:22" ht="15" customHeight="1" x14ac:dyDescent="0.25"/>
    <row r="58" spans="1:22" ht="20.25" customHeight="1" x14ac:dyDescent="0.25">
      <c r="B58" s="249" t="s">
        <v>44</v>
      </c>
      <c r="C58" s="249"/>
      <c r="D58" s="249"/>
      <c r="E58" s="249"/>
      <c r="F58" s="249"/>
      <c r="H58" s="250" t="s">
        <v>45</v>
      </c>
      <c r="I58" s="250"/>
      <c r="J58" s="250"/>
      <c r="K58" s="250"/>
      <c r="L58" s="250"/>
      <c r="M58" s="250"/>
      <c r="N58" s="250"/>
      <c r="O58" s="250"/>
      <c r="P58" s="250"/>
      <c r="Q58" s="250"/>
      <c r="R58" s="5"/>
      <c r="S58" s="5"/>
      <c r="U58" s="1"/>
      <c r="V58" s="1"/>
    </row>
    <row r="59" spans="1:22" s="10" customFormat="1" ht="22.5" customHeight="1" x14ac:dyDescent="0.25">
      <c r="B59" s="251" t="s">
        <v>46</v>
      </c>
      <c r="C59" s="251"/>
      <c r="D59" s="240" t="s">
        <v>47</v>
      </c>
      <c r="E59" s="240" t="s">
        <v>48</v>
      </c>
      <c r="F59" s="240" t="s">
        <v>49</v>
      </c>
      <c r="H59" s="250"/>
      <c r="I59" s="250"/>
      <c r="J59" s="250"/>
      <c r="K59" s="250"/>
      <c r="L59" s="250"/>
      <c r="M59" s="250"/>
      <c r="N59" s="250"/>
      <c r="O59" s="250"/>
      <c r="P59" s="250"/>
      <c r="Q59" s="250"/>
    </row>
    <row r="60" spans="1:22" ht="17.25" customHeight="1" x14ac:dyDescent="0.25">
      <c r="A60" s="1"/>
      <c r="B60" s="244" t="str">
        <f>+H12</f>
        <v xml:space="preserve"> EXT. DIURNA 1.25</v>
      </c>
      <c r="C60" s="244"/>
      <c r="D60" s="106">
        <v>1.25</v>
      </c>
      <c r="E60" s="107">
        <f>+$H$56</f>
        <v>6</v>
      </c>
      <c r="F60" s="108">
        <f>IF(E60=0,"",D60*E60*(VLOOKUP($E$8,'BD Personal'!$A$6:$R$56,12,FALSE)/240))</f>
        <v>91821.25</v>
      </c>
      <c r="G60" s="1"/>
      <c r="H60" s="252" t="s">
        <v>398</v>
      </c>
      <c r="I60" s="252"/>
      <c r="J60" s="252"/>
      <c r="K60" s="252"/>
      <c r="L60" s="252"/>
      <c r="M60" s="252"/>
      <c r="N60" s="252"/>
      <c r="O60" s="252"/>
      <c r="P60" s="252"/>
      <c r="Q60" s="252"/>
      <c r="R60" s="1"/>
      <c r="S60" s="1"/>
      <c r="T60" s="1"/>
      <c r="U60" s="1"/>
      <c r="V60" s="1"/>
    </row>
    <row r="61" spans="1:22" ht="17.25" customHeight="1" x14ac:dyDescent="0.25">
      <c r="A61" s="1"/>
      <c r="B61" s="244" t="str">
        <f>+I12</f>
        <v>EXT. NOC. ORD. 1.75</v>
      </c>
      <c r="C61" s="244"/>
      <c r="D61" s="106">
        <v>1.75</v>
      </c>
      <c r="E61" s="109">
        <f>+$I$56</f>
        <v>16</v>
      </c>
      <c r="F61" s="108">
        <f>IF(E61=0,"",D61*E61*(VLOOKUP($E$8,'BD Personal'!$A$6:$R$56,12,FALSE)/240))</f>
        <v>342799.33333333337</v>
      </c>
      <c r="G61" s="1"/>
      <c r="H61" s="252"/>
      <c r="I61" s="252"/>
      <c r="J61" s="252"/>
      <c r="K61" s="252"/>
      <c r="L61" s="252"/>
      <c r="M61" s="252"/>
      <c r="N61" s="252"/>
      <c r="O61" s="252"/>
      <c r="P61" s="252"/>
      <c r="Q61" s="252"/>
      <c r="R61" s="1"/>
      <c r="S61" s="1"/>
      <c r="T61" s="1"/>
      <c r="U61" s="1"/>
      <c r="V61" s="1"/>
    </row>
    <row r="62" spans="1:22" ht="17.25" customHeight="1" x14ac:dyDescent="0.25">
      <c r="A62" s="1"/>
      <c r="B62" s="244" t="str">
        <f>+J12</f>
        <v>EXTRA DOM./FES. DIU.2.00</v>
      </c>
      <c r="C62" s="244"/>
      <c r="D62" s="106">
        <v>2</v>
      </c>
      <c r="E62" s="109">
        <f>+$J$56</f>
        <v>0</v>
      </c>
      <c r="F62" s="108" t="str">
        <f>IF(E62=0,"",D62*E62*(VLOOKUP($E$8,'BD Personal'!$A$6:$R$56,12,FALSE)/240))</f>
        <v/>
      </c>
      <c r="G62" s="1"/>
      <c r="H62" s="252"/>
      <c r="I62" s="252"/>
      <c r="J62" s="252"/>
      <c r="K62" s="252"/>
      <c r="L62" s="252"/>
      <c r="M62" s="252"/>
      <c r="N62" s="252"/>
      <c r="O62" s="252"/>
      <c r="P62" s="252"/>
      <c r="Q62" s="252"/>
      <c r="R62" s="1"/>
      <c r="S62" s="1"/>
      <c r="T62" s="1"/>
      <c r="U62" s="1"/>
      <c r="V62" s="1"/>
    </row>
    <row r="63" spans="1:22" ht="17.25" customHeight="1" x14ac:dyDescent="0.25">
      <c r="A63" s="1"/>
      <c r="B63" s="244" t="str">
        <f>+K12</f>
        <v>EXTRA DOM./FES.  NOC. 2.50</v>
      </c>
      <c r="C63" s="244"/>
      <c r="D63" s="106">
        <v>2.5</v>
      </c>
      <c r="E63" s="109">
        <f>+$K$56</f>
        <v>0</v>
      </c>
      <c r="F63" s="108" t="str">
        <f>IF(E63=0,"",D63*E63*(VLOOKUP($E$8,'BD Personal'!$A$6:$R$56,12,FALSE)/240))</f>
        <v/>
      </c>
      <c r="G63" s="1"/>
      <c r="H63" s="252"/>
      <c r="I63" s="252"/>
      <c r="J63" s="252"/>
      <c r="K63" s="252"/>
      <c r="L63" s="252"/>
      <c r="M63" s="252"/>
      <c r="N63" s="252"/>
      <c r="O63" s="252"/>
      <c r="P63" s="252"/>
      <c r="Q63" s="252"/>
      <c r="R63" s="1"/>
      <c r="S63" s="1"/>
      <c r="T63" s="1"/>
      <c r="U63" s="1"/>
      <c r="V63" s="1"/>
    </row>
    <row r="64" spans="1:22" ht="17.25" customHeight="1" x14ac:dyDescent="0.25">
      <c r="A64" s="1"/>
      <c r="B64" s="244" t="str">
        <f>+L12</f>
        <v>REC. NOCT ORD.              0.35</v>
      </c>
      <c r="C64" s="244"/>
      <c r="D64" s="106">
        <v>0.35</v>
      </c>
      <c r="E64" s="109">
        <f>+$L$56</f>
        <v>51</v>
      </c>
      <c r="F64" s="108">
        <f>IF(E64=0,"",D64*E64*(VLOOKUP($E$8,'BD Personal'!$A$6:$R$56,12,FALSE)/240))</f>
        <v>218534.57499999998</v>
      </c>
      <c r="G64" s="1"/>
      <c r="H64" s="252"/>
      <c r="I64" s="252"/>
      <c r="J64" s="252"/>
      <c r="K64" s="252"/>
      <c r="L64" s="252"/>
      <c r="M64" s="252"/>
      <c r="N64" s="252"/>
      <c r="O64" s="252"/>
      <c r="P64" s="252"/>
      <c r="Q64" s="252"/>
      <c r="R64" s="1"/>
      <c r="S64" s="1"/>
      <c r="T64" s="1"/>
      <c r="U64" s="1"/>
      <c r="V64" s="1"/>
    </row>
    <row r="65" spans="1:22" ht="17.25" customHeight="1" x14ac:dyDescent="0.25">
      <c r="A65" s="1"/>
      <c r="B65" s="244" t="str">
        <f>+M12</f>
        <v xml:space="preserve">REC, DOM / FESTIVA DIU 1.75 </v>
      </c>
      <c r="C65" s="244"/>
      <c r="D65" s="106">
        <v>1.75</v>
      </c>
      <c r="E65" s="109">
        <f>+$M$56</f>
        <v>3</v>
      </c>
      <c r="F65" s="108">
        <f>IF(E65=0,"",D65*E65*(VLOOKUP($E$8,'BD Personal'!$A$6:$R$56,12,FALSE)/240))</f>
        <v>64274.875</v>
      </c>
      <c r="G65" s="1"/>
      <c r="H65" s="252"/>
      <c r="I65" s="252"/>
      <c r="J65" s="252"/>
      <c r="K65" s="252"/>
      <c r="L65" s="252"/>
      <c r="M65" s="252"/>
      <c r="N65" s="252"/>
      <c r="O65" s="252"/>
      <c r="P65" s="252"/>
      <c r="Q65" s="252"/>
      <c r="R65" s="1"/>
      <c r="S65" s="1"/>
      <c r="T65" s="1"/>
      <c r="U65" s="1"/>
      <c r="V65" s="1"/>
    </row>
    <row r="66" spans="1:22" ht="17.25" customHeight="1" x14ac:dyDescent="0.25">
      <c r="A66" s="1"/>
      <c r="B66" s="244" t="str">
        <f>+N12</f>
        <v>REC. DOM. / FES. NOC.  2.10</v>
      </c>
      <c r="C66" s="244"/>
      <c r="D66" s="106">
        <v>2.1</v>
      </c>
      <c r="E66" s="109">
        <f>+$N$56</f>
        <v>13</v>
      </c>
      <c r="F66" s="108">
        <f>IF(E66=0,"",D66*E66*(VLOOKUP($E$8,'BD Personal'!$A$6:$R$56,12,FALSE)/240))</f>
        <v>334229.35000000003</v>
      </c>
      <c r="G66" s="1"/>
      <c r="H66" s="252"/>
      <c r="I66" s="252"/>
      <c r="J66" s="252"/>
      <c r="K66" s="252"/>
      <c r="L66" s="252"/>
      <c r="M66" s="252"/>
      <c r="N66" s="252"/>
      <c r="O66" s="252"/>
      <c r="P66" s="252"/>
      <c r="Q66" s="252"/>
      <c r="R66" s="1"/>
      <c r="S66" s="1"/>
      <c r="T66" s="1"/>
      <c r="U66" s="1"/>
      <c r="V66" s="1"/>
    </row>
    <row r="67" spans="1:22" ht="17.25" customHeight="1" x14ac:dyDescent="0.25">
      <c r="A67" s="1"/>
      <c r="B67" s="244" t="str">
        <f>+O12</f>
        <v>COMPENSATORIOS</v>
      </c>
      <c r="C67" s="244"/>
      <c r="D67" s="110" t="s">
        <v>50</v>
      </c>
      <c r="E67" s="109">
        <f>+$O$56</f>
        <v>0</v>
      </c>
      <c r="F67" s="108" t="str">
        <f>IF(E67=0,"",E67*(VLOOKUP($E$8,'BD Personal'!$A$6:$R$56,12,FALSE)/30))</f>
        <v/>
      </c>
      <c r="G67" s="1"/>
      <c r="H67" s="252"/>
      <c r="I67" s="252"/>
      <c r="J67" s="252"/>
      <c r="K67" s="252"/>
      <c r="L67" s="252"/>
      <c r="M67" s="252"/>
      <c r="N67" s="252"/>
      <c r="O67" s="252"/>
      <c r="P67" s="252"/>
      <c r="Q67" s="252"/>
      <c r="R67" s="1"/>
      <c r="S67" s="1"/>
      <c r="T67" s="1"/>
      <c r="U67" s="1"/>
      <c r="V67" s="1"/>
    </row>
    <row r="68" spans="1:22" ht="13.5" customHeight="1" x14ac:dyDescent="0.25">
      <c r="A68" s="1"/>
      <c r="B68" s="50"/>
      <c r="C68" s="50"/>
      <c r="D68" s="50"/>
      <c r="E68" s="50"/>
      <c r="F68" s="51"/>
      <c r="G68" s="1"/>
      <c r="H68" s="252"/>
      <c r="I68" s="252"/>
      <c r="J68" s="252"/>
      <c r="K68" s="252"/>
      <c r="L68" s="252"/>
      <c r="M68" s="252"/>
      <c r="N68" s="252"/>
      <c r="O68" s="252"/>
      <c r="P68" s="252"/>
      <c r="Q68" s="252"/>
      <c r="R68" s="1"/>
      <c r="S68" s="1"/>
      <c r="T68" s="1"/>
      <c r="U68" s="1"/>
      <c r="V68" s="1"/>
    </row>
    <row r="69" spans="1:22" ht="18" customHeight="1" x14ac:dyDescent="0.25">
      <c r="A69" s="1"/>
      <c r="B69" s="245" t="s">
        <v>51</v>
      </c>
      <c r="C69" s="245"/>
      <c r="D69" s="245"/>
      <c r="E69" s="245"/>
      <c r="F69" s="78">
        <f>SUM(F60:F67)</f>
        <v>1051659.3833333333</v>
      </c>
      <c r="G69" s="1"/>
      <c r="H69" s="252"/>
      <c r="I69" s="252"/>
      <c r="J69" s="252"/>
      <c r="K69" s="252"/>
      <c r="L69" s="252"/>
      <c r="M69" s="252"/>
      <c r="N69" s="252"/>
      <c r="O69" s="252"/>
      <c r="P69" s="252"/>
      <c r="Q69" s="252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1"/>
      <c r="D74" s="11"/>
      <c r="E74" s="11"/>
      <c r="F74" s="11"/>
      <c r="G74" s="11"/>
      <c r="H74" s="11"/>
      <c r="I74" s="11"/>
    </row>
    <row r="75" spans="1:22" x14ac:dyDescent="0.25"/>
    <row r="76" spans="1:22" ht="13.5" thickBot="1" x14ac:dyDescent="0.3">
      <c r="C76" s="246"/>
      <c r="D76" s="246"/>
      <c r="E76" s="246"/>
      <c r="F76" s="246"/>
      <c r="G76" s="246"/>
      <c r="H76" s="246"/>
      <c r="I76" s="246"/>
      <c r="L76" s="247"/>
      <c r="M76" s="247"/>
      <c r="N76" s="247"/>
      <c r="O76" s="247"/>
      <c r="P76" s="247"/>
    </row>
    <row r="77" spans="1:22" ht="30.75" customHeight="1" thickTop="1" x14ac:dyDescent="0.25">
      <c r="C77" s="243" t="s">
        <v>52</v>
      </c>
      <c r="D77" s="243"/>
      <c r="E77" s="243"/>
      <c r="F77" s="243"/>
      <c r="G77" s="243"/>
      <c r="H77" s="243"/>
      <c r="I77" s="243"/>
      <c r="J77" s="12"/>
      <c r="K77" s="12"/>
      <c r="L77" s="243" t="s">
        <v>53</v>
      </c>
      <c r="M77" s="243"/>
      <c r="N77" s="243"/>
      <c r="O77" s="243"/>
      <c r="P77" s="243"/>
    </row>
    <row r="78" spans="1:22" x14ac:dyDescent="0.25"/>
    <row r="79" spans="1:22" x14ac:dyDescent="0.25"/>
  </sheetData>
  <sheetProtection algorithmName="SHA-512" hashValue="gZke5H/DezSQtwtOPgFe/K6Adkp57CJ9VpBPVI+STp7u/7DwYg6nxlDpZMQl364EC9n0vTwnJeoxblg8QUF3YQ==" saltValue="hYy4XqOv+NprCSYa6MamGw==" spinCount="100000" sheet="1" objects="1" scenarios="1"/>
  <mergeCells count="121">
    <mergeCell ref="C77:I77"/>
    <mergeCell ref="L77:P77"/>
    <mergeCell ref="B67:C67"/>
    <mergeCell ref="H67:Q67"/>
    <mergeCell ref="H68:Q68"/>
    <mergeCell ref="B69:E69"/>
    <mergeCell ref="H69:Q69"/>
    <mergeCell ref="C76:I76"/>
    <mergeCell ref="L76:P76"/>
    <mergeCell ref="B64:C64"/>
    <mergeCell ref="H64:Q64"/>
    <mergeCell ref="B65:C65"/>
    <mergeCell ref="H65:Q65"/>
    <mergeCell ref="B66:C66"/>
    <mergeCell ref="H66:Q66"/>
    <mergeCell ref="B61:C61"/>
    <mergeCell ref="H61:Q61"/>
    <mergeCell ref="B62:C62"/>
    <mergeCell ref="H62:Q62"/>
    <mergeCell ref="B63:C63"/>
    <mergeCell ref="H63:Q63"/>
    <mergeCell ref="P54:Q54"/>
    <mergeCell ref="B56:G56"/>
    <mergeCell ref="B58:F58"/>
    <mergeCell ref="H58:Q59"/>
    <mergeCell ref="B59:C59"/>
    <mergeCell ref="B60:C60"/>
    <mergeCell ref="H60:Q60"/>
    <mergeCell ref="O48:O49"/>
    <mergeCell ref="P48:Q49"/>
    <mergeCell ref="P50:Q50"/>
    <mergeCell ref="P51:Q51"/>
    <mergeCell ref="P52:Q52"/>
    <mergeCell ref="P53:Q53"/>
    <mergeCell ref="I48:I49"/>
    <mergeCell ref="J48:J49"/>
    <mergeCell ref="K48:K49"/>
    <mergeCell ref="L48:L49"/>
    <mergeCell ref="M48:M49"/>
    <mergeCell ref="N48:N49"/>
    <mergeCell ref="P42:Q42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P36:Q36"/>
    <mergeCell ref="P37:Q37"/>
    <mergeCell ref="P38:Q38"/>
    <mergeCell ref="P39:Q39"/>
    <mergeCell ref="P40:Q40"/>
    <mergeCell ref="P41:Q41"/>
    <mergeCell ref="P30:Q30"/>
    <mergeCell ref="P31:Q31"/>
    <mergeCell ref="P32:Q32"/>
    <mergeCell ref="P33:Q33"/>
    <mergeCell ref="P34:Q34"/>
    <mergeCell ref="P35:Q35"/>
    <mergeCell ref="P24:Q24"/>
    <mergeCell ref="P25:Q25"/>
    <mergeCell ref="P26:Q26"/>
    <mergeCell ref="P27:Q27"/>
    <mergeCell ref="P28:Q28"/>
    <mergeCell ref="P29:Q29"/>
    <mergeCell ref="P18:Q18"/>
    <mergeCell ref="P19:Q19"/>
    <mergeCell ref="P20:Q20"/>
    <mergeCell ref="P21:Q21"/>
    <mergeCell ref="P22:Q22"/>
    <mergeCell ref="P23:Q23"/>
    <mergeCell ref="O12:O13"/>
    <mergeCell ref="P12:Q13"/>
    <mergeCell ref="P14:Q14"/>
    <mergeCell ref="P15:Q15"/>
    <mergeCell ref="P16:Q16"/>
    <mergeCell ref="P17:Q17"/>
    <mergeCell ref="I12:I13"/>
    <mergeCell ref="J12:J13"/>
    <mergeCell ref="K12:K13"/>
    <mergeCell ref="L12:L13"/>
    <mergeCell ref="M12:M13"/>
    <mergeCell ref="N12:N13"/>
    <mergeCell ref="B11:D11"/>
    <mergeCell ref="E11:H11"/>
    <mergeCell ref="I11:J11"/>
    <mergeCell ref="K11:N11"/>
    <mergeCell ref="V11:X11"/>
    <mergeCell ref="B12:C12"/>
    <mergeCell ref="D12:E12"/>
    <mergeCell ref="F12:F13"/>
    <mergeCell ref="G12:G13"/>
    <mergeCell ref="H12:H13"/>
    <mergeCell ref="B10:D10"/>
    <mergeCell ref="E10:H10"/>
    <mergeCell ref="I10:J10"/>
    <mergeCell ref="K10:N10"/>
    <mergeCell ref="P10:Q10"/>
    <mergeCell ref="U10:W10"/>
    <mergeCell ref="B9:D9"/>
    <mergeCell ref="E9:H9"/>
    <mergeCell ref="I9:J9"/>
    <mergeCell ref="K9:N9"/>
    <mergeCell ref="P9:Q9"/>
    <mergeCell ref="V9:X9"/>
    <mergeCell ref="B8:D8"/>
    <mergeCell ref="E8:H8"/>
    <mergeCell ref="I8:J8"/>
    <mergeCell ref="K8:N8"/>
    <mergeCell ref="P8:Q8"/>
    <mergeCell ref="U8:W8"/>
    <mergeCell ref="B2:D5"/>
    <mergeCell ref="E2:Q5"/>
    <mergeCell ref="B7:D7"/>
    <mergeCell ref="E7:H7"/>
    <mergeCell ref="I7:J7"/>
    <mergeCell ref="K7:N7"/>
    <mergeCell ref="P7:Q7"/>
  </mergeCells>
  <conditionalFormatting sqref="B14:B44">
    <cfRule type="expression" dxfId="19" priority="4">
      <formula>WEEKDAY(B14,2)=7</formula>
    </cfRule>
  </conditionalFormatting>
  <conditionalFormatting sqref="C14:C44">
    <cfRule type="expression" dxfId="18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30C09537-6D6A-48B1-988A-95E78AFC22FD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F1AA5AD1-EF12-4E75-90DC-285B51306A5F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D3F90-753D-49B3-8ED4-22B2EB992811}">
  <sheetPr codeName="Hoja18">
    <pageSetUpPr fitToPage="1"/>
  </sheetPr>
  <dimension ref="A1:X79"/>
  <sheetViews>
    <sheetView showGridLines="0" view="pageBreakPreview" topLeftCell="A37" zoomScale="60" zoomScaleNormal="70" zoomScalePageLayoutView="90" workbookViewId="0">
      <selection activeCell="H61" sqref="H61:Q61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x14ac:dyDescent="0.25">
      <c r="A1" s="1"/>
      <c r="B1" s="52" t="s">
        <v>14</v>
      </c>
      <c r="C1" s="50"/>
      <c r="D1" s="50"/>
      <c r="E1" s="50"/>
      <c r="F1" s="50"/>
      <c r="G1" s="79"/>
      <c r="H1" s="50"/>
      <c r="I1" s="50"/>
      <c r="J1" s="50"/>
      <c r="K1" s="50"/>
      <c r="L1" s="50"/>
      <c r="M1" s="50"/>
      <c r="N1" s="50"/>
      <c r="O1" s="50"/>
      <c r="P1" s="52">
        <f>IF($E$8="","",VLOOKUP($E$8,'BD Personal'!$A$6:$R$56,8,FALSE))</f>
        <v>28456</v>
      </c>
      <c r="Q1" s="50"/>
      <c r="R1" s="1"/>
      <c r="S1" s="1"/>
      <c r="T1" s="1"/>
      <c r="U1" s="1"/>
      <c r="V1" s="1"/>
    </row>
    <row r="2" spans="1:24" ht="15.75" customHeight="1" x14ac:dyDescent="0.25">
      <c r="A2" s="1"/>
      <c r="B2" s="288"/>
      <c r="C2" s="288"/>
      <c r="D2" s="288"/>
      <c r="E2" s="289" t="s">
        <v>233</v>
      </c>
      <c r="F2" s="289"/>
      <c r="G2" s="289"/>
      <c r="H2" s="289"/>
      <c r="I2" s="289"/>
      <c r="J2" s="289"/>
      <c r="K2" s="289"/>
      <c r="L2" s="289"/>
      <c r="M2" s="289"/>
      <c r="N2" s="289"/>
      <c r="O2" s="289"/>
      <c r="P2" s="289"/>
      <c r="Q2" s="289"/>
      <c r="R2" s="1"/>
      <c r="S2" s="3"/>
      <c r="T2" s="3"/>
      <c r="U2" s="3"/>
      <c r="V2" s="1"/>
    </row>
    <row r="3" spans="1:24" ht="15.75" customHeight="1" x14ac:dyDescent="0.25">
      <c r="A3" s="1"/>
      <c r="B3" s="288"/>
      <c r="C3" s="288"/>
      <c r="D3" s="288"/>
      <c r="E3" s="289"/>
      <c r="F3" s="289"/>
      <c r="G3" s="289"/>
      <c r="H3" s="289"/>
      <c r="I3" s="289"/>
      <c r="J3" s="289"/>
      <c r="K3" s="289"/>
      <c r="L3" s="289"/>
      <c r="M3" s="289"/>
      <c r="N3" s="289"/>
      <c r="O3" s="289"/>
      <c r="P3" s="289"/>
      <c r="Q3" s="289"/>
      <c r="R3" s="1"/>
      <c r="S3" s="4"/>
      <c r="T3" s="1"/>
      <c r="U3" s="1"/>
      <c r="V3" s="1"/>
    </row>
    <row r="4" spans="1:24" ht="15.75" customHeight="1" x14ac:dyDescent="0.25">
      <c r="A4" s="1"/>
      <c r="B4" s="288"/>
      <c r="C4" s="288"/>
      <c r="D4" s="288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1"/>
      <c r="S4" s="4"/>
      <c r="T4" s="1"/>
      <c r="U4" s="1"/>
      <c r="V4" s="1"/>
    </row>
    <row r="5" spans="1:24" ht="15.75" customHeight="1" x14ac:dyDescent="0.25">
      <c r="A5" s="1"/>
      <c r="B5" s="288"/>
      <c r="C5" s="288"/>
      <c r="D5" s="288"/>
      <c r="E5" s="289"/>
      <c r="F5" s="289"/>
      <c r="G5" s="289"/>
      <c r="H5" s="289"/>
      <c r="I5" s="289"/>
      <c r="J5" s="289"/>
      <c r="K5" s="289"/>
      <c r="L5" s="289"/>
      <c r="M5" s="289"/>
      <c r="N5" s="289"/>
      <c r="O5" s="289"/>
      <c r="P5" s="289"/>
      <c r="Q5" s="289"/>
      <c r="R5" s="1"/>
      <c r="S5" s="4"/>
      <c r="T5" s="1"/>
      <c r="U5" s="1"/>
      <c r="V5" s="1"/>
    </row>
    <row r="6" spans="1:24" ht="4.5" customHeight="1" x14ac:dyDescent="0.2">
      <c r="B6" s="112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S6" s="4"/>
    </row>
    <row r="7" spans="1:24" ht="26.1" customHeight="1" x14ac:dyDescent="0.25">
      <c r="B7" s="295" t="s">
        <v>16</v>
      </c>
      <c r="C7" s="296"/>
      <c r="D7" s="296"/>
      <c r="E7" s="279" t="str">
        <f>IF($E$8="","",VLOOKUP($E$8,'BD Personal'!$A$6:$R$56,3,FALSE))&amp;" "&amp;IF($E$8="","",VLOOKUP($E$8,'BD Personal'!$A$6:$R$56,4,FALSE))</f>
        <v>Ana Maria Rodas Jurado</v>
      </c>
      <c r="F7" s="280"/>
      <c r="G7" s="280"/>
      <c r="H7" s="290"/>
      <c r="I7" s="270" t="s">
        <v>17</v>
      </c>
      <c r="J7" s="270"/>
      <c r="K7" s="279" t="str">
        <f>IF($E$8="","",VLOOKUP($E$8,'BD Personal'!$A$6:$R$56,2,FALSE))</f>
        <v>Femenino</v>
      </c>
      <c r="L7" s="280"/>
      <c r="M7" s="280"/>
      <c r="N7" s="280"/>
      <c r="O7" s="111" t="s">
        <v>18</v>
      </c>
      <c r="P7" s="291">
        <f ca="1">IF($E$8="","",TODAY()-VLOOKUP($E$8,'BD Personal'!$A$6:$R$56,8,FALSE))</f>
        <v>15829</v>
      </c>
      <c r="Q7" s="292"/>
      <c r="S7" s="4"/>
    </row>
    <row r="8" spans="1:24" ht="26.1" customHeight="1" x14ac:dyDescent="0.25">
      <c r="B8" s="261" t="s">
        <v>19</v>
      </c>
      <c r="C8" s="262"/>
      <c r="D8" s="262"/>
      <c r="E8" s="283">
        <v>30996217</v>
      </c>
      <c r="F8" s="284"/>
      <c r="G8" s="284"/>
      <c r="H8" s="285"/>
      <c r="I8" s="270" t="s">
        <v>20</v>
      </c>
      <c r="J8" s="270"/>
      <c r="K8" s="273" t="str">
        <f>IF($E$8="","",VLOOKUP($E$8,'BD Personal'!$A$6:$R$56,11,FALSE))</f>
        <v xml:space="preserve">Inspector </v>
      </c>
      <c r="L8" s="264"/>
      <c r="M8" s="264"/>
      <c r="N8" s="264"/>
      <c r="O8" s="80" t="s">
        <v>21</v>
      </c>
      <c r="P8" s="286">
        <f>IF($E$8="","",VLOOKUP($E$8,'BD Personal'!$A$6:$R$56,10,FALSE))</f>
        <v>43898</v>
      </c>
      <c r="Q8" s="287"/>
      <c r="S8" s="4"/>
      <c r="T8" s="6"/>
      <c r="U8" s="278"/>
      <c r="V8" s="278"/>
      <c r="W8" s="278"/>
      <c r="X8" s="2"/>
    </row>
    <row r="9" spans="1:24" ht="26.1" customHeight="1" x14ac:dyDescent="0.2">
      <c r="B9" s="261" t="s">
        <v>22</v>
      </c>
      <c r="C9" s="262"/>
      <c r="D9" s="262"/>
      <c r="E9" s="273" t="str">
        <f>IF($E$8="","",VLOOKUP($E$8,'BD Personal'!$A$6:$R$56,13,FALSE))</f>
        <v>Legal</v>
      </c>
      <c r="F9" s="264"/>
      <c r="G9" s="264"/>
      <c r="H9" s="281"/>
      <c r="I9" s="270" t="s">
        <v>23</v>
      </c>
      <c r="J9" s="270"/>
      <c r="K9" s="273" t="str">
        <f>IF($E$8="","",VLOOKUP($E$8,'BD Personal'!$A$6:$R$56,14,FALSE))</f>
        <v>14 X 7 12 Horas</v>
      </c>
      <c r="L9" s="264"/>
      <c r="M9" s="264"/>
      <c r="N9" s="264"/>
      <c r="O9" s="81" t="s">
        <v>24</v>
      </c>
      <c r="P9" s="271"/>
      <c r="Q9" s="272"/>
      <c r="S9" s="4"/>
      <c r="T9" s="7"/>
      <c r="U9" s="7"/>
      <c r="V9" s="282"/>
      <c r="W9" s="282"/>
      <c r="X9" s="282"/>
    </row>
    <row r="10" spans="1:24" ht="26.1" customHeight="1" x14ac:dyDescent="0.25">
      <c r="B10" s="261" t="s">
        <v>25</v>
      </c>
      <c r="C10" s="262"/>
      <c r="D10" s="262"/>
      <c r="E10" s="267" t="str">
        <f>IF($E$8="","",VLOOKUP($E$8,'BD Personal'!$A$6:$R$56,15,FALSE))</f>
        <v>Caleb Brett</v>
      </c>
      <c r="F10" s="268"/>
      <c r="G10" s="268"/>
      <c r="H10" s="269"/>
      <c r="I10" s="270" t="s">
        <v>26</v>
      </c>
      <c r="J10" s="270"/>
      <c r="K10" s="273">
        <f>IF($E$8="","",VLOOKUP($E$8,'BD Personal'!$A$6:$R$56,17,FALSE))</f>
        <v>34</v>
      </c>
      <c r="L10" s="264"/>
      <c r="M10" s="264"/>
      <c r="N10" s="264"/>
      <c r="O10" s="80" t="s">
        <v>27</v>
      </c>
      <c r="P10" s="271">
        <f>IF($E$8="","",VLOOKUP($E$8,'BD Personal'!$A$6:$R$56,18,FALSE))</f>
        <v>3</v>
      </c>
      <c r="Q10" s="272"/>
      <c r="S10" s="4"/>
      <c r="T10" s="8"/>
      <c r="U10" s="263"/>
      <c r="V10" s="263"/>
      <c r="W10" s="263"/>
      <c r="X10" s="2"/>
    </row>
    <row r="11" spans="1:24" ht="26.1" customHeight="1" x14ac:dyDescent="0.2">
      <c r="B11" s="275" t="s">
        <v>28</v>
      </c>
      <c r="C11" s="276"/>
      <c r="D11" s="277"/>
      <c r="E11" s="264" t="str">
        <f>IF($E$8="","",VLOOKUP($E$8,'BD Personal'!$A$6:$R$56,16,FALSE))</f>
        <v>Jaguey</v>
      </c>
      <c r="F11" s="264"/>
      <c r="G11" s="264"/>
      <c r="H11" s="264"/>
      <c r="I11" s="265" t="s">
        <v>29</v>
      </c>
      <c r="J11" s="265"/>
      <c r="K11" s="274" t="str">
        <f>Cronograma!B6&amp;" "&amp;Cronograma!E6</f>
        <v>MARZO 2021</v>
      </c>
      <c r="L11" s="274"/>
      <c r="M11" s="274"/>
      <c r="N11" s="274"/>
      <c r="O11" s="82"/>
      <c r="P11" s="83"/>
      <c r="Q11" s="90"/>
      <c r="S11" s="4"/>
      <c r="T11" s="7"/>
      <c r="U11" s="2"/>
      <c r="V11" s="266"/>
      <c r="W11" s="266"/>
      <c r="X11" s="266"/>
    </row>
    <row r="12" spans="1:24" ht="27.75" customHeight="1" x14ac:dyDescent="0.25">
      <c r="A12" s="1"/>
      <c r="B12" s="293" t="s">
        <v>30</v>
      </c>
      <c r="C12" s="251"/>
      <c r="D12" s="251" t="s">
        <v>31</v>
      </c>
      <c r="E12" s="251"/>
      <c r="F12" s="254" t="s">
        <v>2</v>
      </c>
      <c r="G12" s="254" t="s">
        <v>168</v>
      </c>
      <c r="H12" s="254" t="s">
        <v>3</v>
      </c>
      <c r="I12" s="254" t="s">
        <v>4</v>
      </c>
      <c r="J12" s="254" t="s">
        <v>32</v>
      </c>
      <c r="K12" s="254" t="s">
        <v>33</v>
      </c>
      <c r="L12" s="254" t="s">
        <v>34</v>
      </c>
      <c r="M12" s="254" t="s">
        <v>35</v>
      </c>
      <c r="N12" s="254" t="s">
        <v>36</v>
      </c>
      <c r="O12" s="254" t="s">
        <v>5</v>
      </c>
      <c r="P12" s="254" t="s">
        <v>37</v>
      </c>
      <c r="Q12" s="294"/>
      <c r="R12" s="1"/>
      <c r="S12" s="1"/>
      <c r="T12" s="1"/>
      <c r="U12" s="1"/>
      <c r="V12" s="1"/>
    </row>
    <row r="13" spans="1:24" ht="13.5" customHeight="1" x14ac:dyDescent="0.25">
      <c r="A13" s="1"/>
      <c r="B13" s="239" t="s">
        <v>38</v>
      </c>
      <c r="C13" s="240" t="s">
        <v>39</v>
      </c>
      <c r="D13" s="241" t="s">
        <v>40</v>
      </c>
      <c r="E13" s="241" t="s">
        <v>41</v>
      </c>
      <c r="F13" s="254"/>
      <c r="G13" s="254"/>
      <c r="H13" s="254"/>
      <c r="I13" s="254"/>
      <c r="J13" s="254"/>
      <c r="K13" s="254"/>
      <c r="L13" s="254"/>
      <c r="M13" s="254"/>
      <c r="N13" s="254"/>
      <c r="O13" s="254"/>
      <c r="P13" s="254"/>
      <c r="Q13" s="294"/>
      <c r="R13" s="1"/>
      <c r="S13" s="1"/>
      <c r="T13" s="1"/>
      <c r="U13" s="1"/>
      <c r="V13" s="1"/>
    </row>
    <row r="14" spans="1:24" ht="15.95" customHeight="1" x14ac:dyDescent="0.25">
      <c r="A14" s="1"/>
      <c r="B14" s="92">
        <f>Cronograma!F8</f>
        <v>44256</v>
      </c>
      <c r="C14" s="86" t="str">
        <f t="shared" ref="C14:C44" si="0">TEXT(B14, "dddd")</f>
        <v>lunes</v>
      </c>
      <c r="D14" s="238">
        <v>0.25</v>
      </c>
      <c r="E14" s="238">
        <v>0.75</v>
      </c>
      <c r="F14" s="88">
        <v>1</v>
      </c>
      <c r="G14" s="88"/>
      <c r="H14" s="89">
        <v>11</v>
      </c>
      <c r="I14" s="89"/>
      <c r="J14" s="89"/>
      <c r="K14" s="89"/>
      <c r="L14" s="89"/>
      <c r="M14" s="89"/>
      <c r="N14" s="89"/>
      <c r="O14" s="89"/>
      <c r="P14" s="255" t="s">
        <v>391</v>
      </c>
      <c r="Q14" s="256"/>
      <c r="R14" s="1"/>
      <c r="S14" s="1"/>
      <c r="T14" s="1"/>
      <c r="U14" s="1"/>
      <c r="V14" s="1"/>
    </row>
    <row r="15" spans="1:24" ht="15.95" customHeight="1" x14ac:dyDescent="0.25">
      <c r="A15" s="1"/>
      <c r="B15" s="92">
        <f>B14+1</f>
        <v>44257</v>
      </c>
      <c r="C15" s="86" t="str">
        <f t="shared" si="0"/>
        <v>martes</v>
      </c>
      <c r="D15" s="238">
        <v>0.25</v>
      </c>
      <c r="E15" s="238">
        <v>0.75</v>
      </c>
      <c r="F15" s="88">
        <v>1</v>
      </c>
      <c r="G15" s="88"/>
      <c r="H15" s="89">
        <v>11</v>
      </c>
      <c r="I15" s="89"/>
      <c r="J15" s="89"/>
      <c r="K15" s="89"/>
      <c r="L15" s="89"/>
      <c r="M15" s="89"/>
      <c r="N15" s="89"/>
      <c r="O15" s="89"/>
      <c r="P15" s="255" t="s">
        <v>391</v>
      </c>
      <c r="Q15" s="256"/>
      <c r="R15" s="1"/>
      <c r="S15" s="1"/>
      <c r="T15" s="1"/>
      <c r="U15" s="1"/>
      <c r="V15" s="1"/>
    </row>
    <row r="16" spans="1:24" ht="15.95" customHeight="1" x14ac:dyDescent="0.25">
      <c r="A16" s="1"/>
      <c r="B16" s="92">
        <f t="shared" ref="B16:B44" si="1">B15+1</f>
        <v>44258</v>
      </c>
      <c r="C16" s="86" t="str">
        <f t="shared" si="0"/>
        <v>miércoles</v>
      </c>
      <c r="D16" s="87" t="s">
        <v>385</v>
      </c>
      <c r="E16" s="87"/>
      <c r="F16" s="88"/>
      <c r="G16" s="88"/>
      <c r="H16" s="89"/>
      <c r="I16" s="89"/>
      <c r="J16" s="89"/>
      <c r="K16" s="89"/>
      <c r="L16" s="89"/>
      <c r="M16" s="89"/>
      <c r="N16" s="89"/>
      <c r="O16" s="89"/>
      <c r="P16" s="255"/>
      <c r="Q16" s="256"/>
      <c r="R16" s="1"/>
      <c r="S16" s="1"/>
      <c r="T16" s="1"/>
      <c r="U16" s="1"/>
      <c r="V16" s="1"/>
    </row>
    <row r="17" spans="1:22" ht="15.95" customHeight="1" x14ac:dyDescent="0.25">
      <c r="A17" s="1"/>
      <c r="B17" s="92">
        <f t="shared" si="1"/>
        <v>44259</v>
      </c>
      <c r="C17" s="86" t="str">
        <f t="shared" si="0"/>
        <v>jueves</v>
      </c>
      <c r="D17" s="238" t="s">
        <v>385</v>
      </c>
      <c r="E17" s="238"/>
      <c r="F17" s="88"/>
      <c r="G17" s="88"/>
      <c r="H17" s="89"/>
      <c r="I17" s="89"/>
      <c r="J17" s="89"/>
      <c r="K17" s="89"/>
      <c r="L17" s="89"/>
      <c r="M17" s="89"/>
      <c r="N17" s="89"/>
      <c r="O17" s="89"/>
      <c r="P17" s="255"/>
      <c r="Q17" s="256"/>
      <c r="R17" s="1"/>
      <c r="S17" s="1"/>
      <c r="T17" s="1"/>
      <c r="U17" s="1"/>
      <c r="V17" s="1"/>
    </row>
    <row r="18" spans="1:22" ht="15.95" customHeight="1" x14ac:dyDescent="0.25">
      <c r="A18" s="1"/>
      <c r="B18" s="92">
        <f t="shared" si="1"/>
        <v>44260</v>
      </c>
      <c r="C18" s="86" t="str">
        <f t="shared" si="0"/>
        <v>viernes</v>
      </c>
      <c r="D18" s="238" t="s">
        <v>385</v>
      </c>
      <c r="E18" s="238"/>
      <c r="F18" s="88"/>
      <c r="G18" s="88"/>
      <c r="H18" s="89"/>
      <c r="I18" s="89"/>
      <c r="J18" s="89"/>
      <c r="K18" s="89"/>
      <c r="L18" s="89"/>
      <c r="M18" s="89"/>
      <c r="N18" s="89"/>
      <c r="O18" s="89"/>
      <c r="P18" s="255"/>
      <c r="Q18" s="256"/>
      <c r="R18" s="1"/>
      <c r="S18" s="1"/>
      <c r="T18" s="1"/>
      <c r="U18" s="1"/>
      <c r="V18" s="1"/>
    </row>
    <row r="19" spans="1:22" ht="15.95" customHeight="1" x14ac:dyDescent="0.25">
      <c r="A19" s="1"/>
      <c r="B19" s="92">
        <f t="shared" si="1"/>
        <v>44261</v>
      </c>
      <c r="C19" s="86" t="str">
        <f t="shared" si="0"/>
        <v>sábado</v>
      </c>
      <c r="D19" s="87" t="s">
        <v>385</v>
      </c>
      <c r="E19" s="87"/>
      <c r="F19" s="88"/>
      <c r="G19" s="88"/>
      <c r="H19" s="89"/>
      <c r="I19" s="89"/>
      <c r="J19" s="89"/>
      <c r="K19" s="89"/>
      <c r="L19" s="89"/>
      <c r="M19" s="89"/>
      <c r="N19" s="89"/>
      <c r="O19" s="89"/>
      <c r="P19" s="255"/>
      <c r="Q19" s="256"/>
      <c r="R19" s="1"/>
      <c r="S19" s="1"/>
      <c r="T19" s="1"/>
      <c r="U19" s="1"/>
      <c r="V19" s="1"/>
    </row>
    <row r="20" spans="1:22" ht="15.95" customHeight="1" x14ac:dyDescent="0.25">
      <c r="A20" s="1"/>
      <c r="B20" s="92">
        <f t="shared" si="1"/>
        <v>44262</v>
      </c>
      <c r="C20" s="86" t="str">
        <f t="shared" si="0"/>
        <v>domingo</v>
      </c>
      <c r="D20" s="87" t="s">
        <v>385</v>
      </c>
      <c r="E20" s="87"/>
      <c r="F20" s="88"/>
      <c r="G20" s="88"/>
      <c r="H20" s="89"/>
      <c r="I20" s="89"/>
      <c r="J20" s="89"/>
      <c r="K20" s="89"/>
      <c r="L20" s="89"/>
      <c r="M20" s="89"/>
      <c r="N20" s="89"/>
      <c r="O20" s="89"/>
      <c r="P20" s="255"/>
      <c r="Q20" s="256"/>
      <c r="R20" s="1"/>
      <c r="S20" s="1"/>
      <c r="T20" s="1"/>
      <c r="U20" s="1"/>
      <c r="V20" s="1"/>
    </row>
    <row r="21" spans="1:22" ht="15.95" customHeight="1" x14ac:dyDescent="0.25">
      <c r="A21" s="1"/>
      <c r="B21" s="92">
        <f t="shared" si="1"/>
        <v>44263</v>
      </c>
      <c r="C21" s="86" t="str">
        <f t="shared" si="0"/>
        <v>lunes</v>
      </c>
      <c r="D21" s="87" t="s">
        <v>385</v>
      </c>
      <c r="E21" s="87"/>
      <c r="F21" s="88"/>
      <c r="G21" s="88"/>
      <c r="H21" s="89"/>
      <c r="I21" s="89"/>
      <c r="J21" s="89"/>
      <c r="K21" s="89"/>
      <c r="L21" s="89"/>
      <c r="M21" s="89"/>
      <c r="N21" s="89"/>
      <c r="O21" s="89"/>
      <c r="P21" s="255"/>
      <c r="Q21" s="256"/>
      <c r="R21" s="1"/>
      <c r="S21" s="1"/>
      <c r="T21" s="1"/>
      <c r="U21" s="1"/>
      <c r="V21" s="1"/>
    </row>
    <row r="22" spans="1:22" ht="15.95" customHeight="1" x14ac:dyDescent="0.25">
      <c r="A22" s="1"/>
      <c r="B22" s="92">
        <f t="shared" si="1"/>
        <v>44264</v>
      </c>
      <c r="C22" s="86" t="str">
        <f t="shared" si="0"/>
        <v>martes</v>
      </c>
      <c r="D22" s="87" t="s">
        <v>385</v>
      </c>
      <c r="E22" s="87"/>
      <c r="F22" s="88"/>
      <c r="G22" s="88"/>
      <c r="H22" s="89"/>
      <c r="I22" s="89"/>
      <c r="J22" s="89"/>
      <c r="K22" s="89"/>
      <c r="L22" s="89"/>
      <c r="M22" s="89"/>
      <c r="N22" s="89"/>
      <c r="O22" s="89"/>
      <c r="P22" s="255"/>
      <c r="Q22" s="256"/>
      <c r="R22" s="1"/>
      <c r="S22" s="1"/>
      <c r="T22" s="1"/>
      <c r="U22" s="1"/>
      <c r="V22" s="1"/>
    </row>
    <row r="23" spans="1:22" ht="15.95" customHeight="1" x14ac:dyDescent="0.25">
      <c r="A23" s="1"/>
      <c r="B23" s="92">
        <f t="shared" si="1"/>
        <v>44265</v>
      </c>
      <c r="C23" s="86" t="str">
        <f t="shared" si="0"/>
        <v>miércoles</v>
      </c>
      <c r="D23" s="87" t="s">
        <v>385</v>
      </c>
      <c r="E23" s="87"/>
      <c r="F23" s="88"/>
      <c r="G23" s="88"/>
      <c r="H23" s="89"/>
      <c r="I23" s="89"/>
      <c r="J23" s="89"/>
      <c r="K23" s="89"/>
      <c r="L23" s="89"/>
      <c r="M23" s="89"/>
      <c r="N23" s="89"/>
      <c r="O23" s="89"/>
      <c r="P23" s="255"/>
      <c r="Q23" s="256"/>
      <c r="R23" s="1"/>
      <c r="S23" s="1"/>
      <c r="T23" s="1"/>
      <c r="U23" s="1"/>
      <c r="V23" s="1"/>
    </row>
    <row r="24" spans="1:22" ht="15.95" customHeight="1" x14ac:dyDescent="0.25">
      <c r="A24" s="1"/>
      <c r="B24" s="92">
        <f t="shared" si="1"/>
        <v>44266</v>
      </c>
      <c r="C24" s="86" t="str">
        <f t="shared" si="0"/>
        <v>jueves</v>
      </c>
      <c r="D24" s="87" t="s">
        <v>385</v>
      </c>
      <c r="E24" s="87"/>
      <c r="F24" s="88"/>
      <c r="G24" s="88"/>
      <c r="H24" s="89"/>
      <c r="I24" s="89"/>
      <c r="J24" s="89"/>
      <c r="K24" s="89"/>
      <c r="L24" s="89"/>
      <c r="M24" s="89"/>
      <c r="N24" s="89"/>
      <c r="O24" s="89"/>
      <c r="P24" s="255"/>
      <c r="Q24" s="256"/>
      <c r="R24" s="1"/>
      <c r="S24" s="1"/>
      <c r="T24" s="1"/>
      <c r="U24" s="1"/>
      <c r="V24" s="1"/>
    </row>
    <row r="25" spans="1:22" ht="15.95" customHeight="1" x14ac:dyDescent="0.25">
      <c r="A25" s="1"/>
      <c r="B25" s="92">
        <f t="shared" si="1"/>
        <v>44267</v>
      </c>
      <c r="C25" s="86" t="str">
        <f t="shared" si="0"/>
        <v>viernes</v>
      </c>
      <c r="D25" s="87" t="s">
        <v>385</v>
      </c>
      <c r="E25" s="87"/>
      <c r="F25" s="88"/>
      <c r="G25" s="88"/>
      <c r="H25" s="89"/>
      <c r="I25" s="89"/>
      <c r="J25" s="89"/>
      <c r="K25" s="89"/>
      <c r="L25" s="89"/>
      <c r="M25" s="89"/>
      <c r="N25" s="89"/>
      <c r="O25" s="89"/>
      <c r="P25" s="255"/>
      <c r="Q25" s="256"/>
      <c r="R25" s="1"/>
      <c r="S25" s="1"/>
      <c r="T25" s="1"/>
      <c r="U25" s="1"/>
      <c r="V25" s="1"/>
    </row>
    <row r="26" spans="1:22" ht="15.95" customHeight="1" x14ac:dyDescent="0.25">
      <c r="A26" s="1"/>
      <c r="B26" s="92">
        <f t="shared" si="1"/>
        <v>44268</v>
      </c>
      <c r="C26" s="86" t="str">
        <f t="shared" si="0"/>
        <v>sábado</v>
      </c>
      <c r="D26" s="87" t="s">
        <v>385</v>
      </c>
      <c r="E26" s="87"/>
      <c r="F26" s="88"/>
      <c r="G26" s="88"/>
      <c r="H26" s="89"/>
      <c r="I26" s="89"/>
      <c r="J26" s="89"/>
      <c r="K26" s="89"/>
      <c r="L26" s="89"/>
      <c r="M26" s="89"/>
      <c r="N26" s="89"/>
      <c r="O26" s="89"/>
      <c r="P26" s="255"/>
      <c r="Q26" s="256"/>
      <c r="R26" s="1"/>
      <c r="S26" s="1"/>
      <c r="T26" s="1"/>
      <c r="U26" s="1"/>
      <c r="V26" s="1"/>
    </row>
    <row r="27" spans="1:22" ht="15.95" customHeight="1" x14ac:dyDescent="0.25">
      <c r="A27" s="1"/>
      <c r="B27" s="92">
        <f t="shared" si="1"/>
        <v>44269</v>
      </c>
      <c r="C27" s="86" t="str">
        <f t="shared" si="0"/>
        <v>domingo</v>
      </c>
      <c r="D27" s="87" t="s">
        <v>385</v>
      </c>
      <c r="E27" s="87"/>
      <c r="F27" s="88"/>
      <c r="G27" s="88"/>
      <c r="H27" s="89"/>
      <c r="I27" s="89"/>
      <c r="J27" s="89"/>
      <c r="K27" s="89"/>
      <c r="L27" s="89"/>
      <c r="M27" s="89"/>
      <c r="N27" s="89"/>
      <c r="O27" s="89"/>
      <c r="P27" s="255"/>
      <c r="Q27" s="256"/>
      <c r="R27" s="1"/>
      <c r="S27" s="1"/>
      <c r="T27" s="1"/>
      <c r="U27" s="1"/>
      <c r="V27" s="1"/>
    </row>
    <row r="28" spans="1:22" ht="15.95" customHeight="1" x14ac:dyDescent="0.25">
      <c r="A28" s="1"/>
      <c r="B28" s="92">
        <f t="shared" si="1"/>
        <v>44270</v>
      </c>
      <c r="C28" s="86" t="str">
        <f t="shared" si="0"/>
        <v>lunes</v>
      </c>
      <c r="D28" s="87" t="s">
        <v>385</v>
      </c>
      <c r="E28" s="87"/>
      <c r="F28" s="88"/>
      <c r="G28" s="88"/>
      <c r="H28" s="89"/>
      <c r="I28" s="89"/>
      <c r="J28" s="89"/>
      <c r="K28" s="89"/>
      <c r="L28" s="89"/>
      <c r="M28" s="89"/>
      <c r="N28" s="89"/>
      <c r="O28" s="89"/>
      <c r="P28" s="255"/>
      <c r="Q28" s="256"/>
      <c r="R28" s="1"/>
      <c r="S28" s="1"/>
      <c r="T28" s="1"/>
      <c r="U28" s="1"/>
      <c r="V28" s="1"/>
    </row>
    <row r="29" spans="1:22" ht="15.95" customHeight="1" x14ac:dyDescent="0.25">
      <c r="A29" s="1"/>
      <c r="B29" s="92">
        <f t="shared" si="1"/>
        <v>44271</v>
      </c>
      <c r="C29" s="86" t="str">
        <f t="shared" si="0"/>
        <v>martes</v>
      </c>
      <c r="D29" s="87" t="s">
        <v>385</v>
      </c>
      <c r="E29" s="87"/>
      <c r="F29" s="88"/>
      <c r="G29" s="88"/>
      <c r="H29" s="89"/>
      <c r="I29" s="89"/>
      <c r="J29" s="89"/>
      <c r="K29" s="89"/>
      <c r="L29" s="89"/>
      <c r="M29" s="89"/>
      <c r="N29" s="89"/>
      <c r="O29" s="89"/>
      <c r="P29" s="255"/>
      <c r="Q29" s="256"/>
      <c r="R29" s="1"/>
      <c r="S29" s="1"/>
      <c r="T29" s="1"/>
      <c r="U29" s="1"/>
      <c r="V29" s="1"/>
    </row>
    <row r="30" spans="1:22" ht="15.95" customHeight="1" x14ac:dyDescent="0.25">
      <c r="A30" s="1"/>
      <c r="B30" s="92">
        <f t="shared" si="1"/>
        <v>44272</v>
      </c>
      <c r="C30" s="86" t="str">
        <f t="shared" si="0"/>
        <v>miércoles</v>
      </c>
      <c r="D30" s="87" t="s">
        <v>385</v>
      </c>
      <c r="E30" s="87"/>
      <c r="F30" s="88"/>
      <c r="G30" s="88"/>
      <c r="H30" s="89"/>
      <c r="I30" s="89"/>
      <c r="J30" s="89"/>
      <c r="K30" s="89"/>
      <c r="L30" s="89"/>
      <c r="M30" s="89"/>
      <c r="N30" s="89"/>
      <c r="O30" s="89"/>
      <c r="P30" s="255"/>
      <c r="Q30" s="256"/>
      <c r="R30" s="1"/>
      <c r="S30" s="1"/>
      <c r="T30" s="1"/>
      <c r="U30" s="1"/>
      <c r="V30" s="1"/>
    </row>
    <row r="31" spans="1:22" ht="15.95" customHeight="1" x14ac:dyDescent="0.25">
      <c r="A31" s="1"/>
      <c r="B31" s="92">
        <f t="shared" si="1"/>
        <v>44273</v>
      </c>
      <c r="C31" s="86" t="str">
        <f t="shared" si="0"/>
        <v>jueves</v>
      </c>
      <c r="D31" s="87" t="s">
        <v>385</v>
      </c>
      <c r="E31" s="87"/>
      <c r="F31" s="88"/>
      <c r="G31" s="88"/>
      <c r="H31" s="89"/>
      <c r="I31" s="89"/>
      <c r="J31" s="89"/>
      <c r="K31" s="89"/>
      <c r="L31" s="89"/>
      <c r="M31" s="89"/>
      <c r="N31" s="89"/>
      <c r="O31" s="89"/>
      <c r="P31" s="255"/>
      <c r="Q31" s="256"/>
      <c r="R31" s="1"/>
      <c r="S31" s="1"/>
      <c r="T31" s="1"/>
      <c r="U31" s="1"/>
      <c r="V31" s="1"/>
    </row>
    <row r="32" spans="1:22" ht="15.95" customHeight="1" x14ac:dyDescent="0.25">
      <c r="A32" s="1"/>
      <c r="B32" s="92">
        <f t="shared" si="1"/>
        <v>44274</v>
      </c>
      <c r="C32" s="86" t="str">
        <f t="shared" si="0"/>
        <v>viernes</v>
      </c>
      <c r="D32" s="87" t="s">
        <v>385</v>
      </c>
      <c r="E32" s="87"/>
      <c r="F32" s="88"/>
      <c r="G32" s="88"/>
      <c r="H32" s="89"/>
      <c r="I32" s="89"/>
      <c r="J32" s="89"/>
      <c r="K32" s="89"/>
      <c r="L32" s="89"/>
      <c r="M32" s="89"/>
      <c r="N32" s="89"/>
      <c r="O32" s="89"/>
      <c r="P32" s="255"/>
      <c r="Q32" s="256"/>
      <c r="R32" s="1"/>
      <c r="S32" s="1"/>
      <c r="T32" s="1"/>
      <c r="U32" s="1"/>
      <c r="V32" s="1"/>
    </row>
    <row r="33" spans="1:22" ht="15.95" customHeight="1" x14ac:dyDescent="0.25">
      <c r="A33" s="1"/>
      <c r="B33" s="92">
        <f t="shared" si="1"/>
        <v>44275</v>
      </c>
      <c r="C33" s="86" t="str">
        <f t="shared" si="0"/>
        <v>sábado</v>
      </c>
      <c r="D33" s="87" t="s">
        <v>385</v>
      </c>
      <c r="E33" s="87"/>
      <c r="F33" s="88"/>
      <c r="G33" s="88"/>
      <c r="H33" s="89"/>
      <c r="I33" s="89"/>
      <c r="J33" s="89"/>
      <c r="K33" s="89"/>
      <c r="L33" s="89"/>
      <c r="M33" s="89"/>
      <c r="N33" s="89"/>
      <c r="O33" s="89"/>
      <c r="P33" s="255"/>
      <c r="Q33" s="256"/>
      <c r="R33" s="1"/>
      <c r="S33" s="1"/>
      <c r="T33" s="1"/>
      <c r="U33" s="1"/>
      <c r="V33" s="1"/>
    </row>
    <row r="34" spans="1:22" ht="15.95" customHeight="1" x14ac:dyDescent="0.25">
      <c r="A34" s="1"/>
      <c r="B34" s="92">
        <f t="shared" si="1"/>
        <v>44276</v>
      </c>
      <c r="C34" s="86" t="str">
        <f t="shared" si="0"/>
        <v>domingo</v>
      </c>
      <c r="D34" s="87" t="s">
        <v>385</v>
      </c>
      <c r="E34" s="87"/>
      <c r="F34" s="88"/>
      <c r="G34" s="88"/>
      <c r="H34" s="89"/>
      <c r="I34" s="89"/>
      <c r="J34" s="89"/>
      <c r="K34" s="89"/>
      <c r="L34" s="89"/>
      <c r="M34" s="89"/>
      <c r="N34" s="89"/>
      <c r="O34" s="89"/>
      <c r="P34" s="255"/>
      <c r="Q34" s="256"/>
      <c r="R34" s="1"/>
      <c r="S34" s="1"/>
      <c r="T34" s="1"/>
      <c r="U34" s="1"/>
      <c r="V34" s="1"/>
    </row>
    <row r="35" spans="1:22" ht="15.95" customHeight="1" x14ac:dyDescent="0.25">
      <c r="A35" s="1"/>
      <c r="B35" s="92">
        <f t="shared" si="1"/>
        <v>44277</v>
      </c>
      <c r="C35" s="86" t="str">
        <f t="shared" si="0"/>
        <v>lunes</v>
      </c>
      <c r="D35" s="87" t="s">
        <v>385</v>
      </c>
      <c r="E35" s="87"/>
      <c r="F35" s="88"/>
      <c r="G35" s="88"/>
      <c r="H35" s="89"/>
      <c r="I35" s="89"/>
      <c r="J35" s="89"/>
      <c r="K35" s="89"/>
      <c r="L35" s="89"/>
      <c r="M35" s="89"/>
      <c r="N35" s="89"/>
      <c r="O35" s="89"/>
      <c r="P35" s="255"/>
      <c r="Q35" s="256"/>
      <c r="R35" s="1"/>
      <c r="S35" s="1"/>
      <c r="T35" s="1"/>
      <c r="U35" s="1"/>
      <c r="V35" s="1"/>
    </row>
    <row r="36" spans="1:22" ht="15.95" customHeight="1" x14ac:dyDescent="0.25">
      <c r="A36" s="1"/>
      <c r="B36" s="92">
        <f t="shared" si="1"/>
        <v>44278</v>
      </c>
      <c r="C36" s="86" t="str">
        <f t="shared" si="0"/>
        <v>martes</v>
      </c>
      <c r="D36" s="87" t="s">
        <v>385</v>
      </c>
      <c r="E36" s="87"/>
      <c r="F36" s="88"/>
      <c r="G36" s="88"/>
      <c r="H36" s="89"/>
      <c r="I36" s="89"/>
      <c r="J36" s="89"/>
      <c r="K36" s="89"/>
      <c r="L36" s="89"/>
      <c r="M36" s="89"/>
      <c r="N36" s="89"/>
      <c r="O36" s="89"/>
      <c r="P36" s="255"/>
      <c r="Q36" s="256"/>
      <c r="R36" s="1"/>
      <c r="S36" s="1"/>
      <c r="T36" s="1"/>
      <c r="U36" s="1"/>
      <c r="V36" s="1"/>
    </row>
    <row r="37" spans="1:22" ht="15.95" customHeight="1" x14ac:dyDescent="0.25">
      <c r="A37" s="1"/>
      <c r="B37" s="92">
        <f t="shared" si="1"/>
        <v>44279</v>
      </c>
      <c r="C37" s="86" t="str">
        <f t="shared" si="0"/>
        <v>miércoles</v>
      </c>
      <c r="D37" s="238">
        <v>0.25</v>
      </c>
      <c r="E37" s="238">
        <v>0.75</v>
      </c>
      <c r="F37" s="88">
        <v>1</v>
      </c>
      <c r="G37" s="88"/>
      <c r="H37" s="89"/>
      <c r="I37" s="89"/>
      <c r="J37" s="89"/>
      <c r="K37" s="89"/>
      <c r="L37" s="89"/>
      <c r="M37" s="89"/>
      <c r="N37" s="89"/>
      <c r="O37" s="89"/>
      <c r="P37" s="255"/>
      <c r="Q37" s="256"/>
      <c r="R37" s="1"/>
      <c r="S37" s="1"/>
      <c r="T37" s="1"/>
      <c r="U37" s="1"/>
      <c r="V37" s="1"/>
    </row>
    <row r="38" spans="1:22" ht="15.95" customHeight="1" x14ac:dyDescent="0.25">
      <c r="A38" s="1"/>
      <c r="B38" s="92">
        <f t="shared" si="1"/>
        <v>44280</v>
      </c>
      <c r="C38" s="86" t="str">
        <f t="shared" si="0"/>
        <v>jueves</v>
      </c>
      <c r="D38" s="238">
        <v>0.25</v>
      </c>
      <c r="E38" s="238">
        <v>0.75</v>
      </c>
      <c r="F38" s="88">
        <v>1</v>
      </c>
      <c r="G38" s="88"/>
      <c r="H38" s="89"/>
      <c r="I38" s="89"/>
      <c r="J38" s="89"/>
      <c r="K38" s="89"/>
      <c r="L38" s="89"/>
      <c r="M38" s="89"/>
      <c r="N38" s="89"/>
      <c r="O38" s="89"/>
      <c r="P38" s="255"/>
      <c r="Q38" s="256"/>
      <c r="R38" s="1"/>
      <c r="S38" s="1"/>
      <c r="T38" s="1"/>
      <c r="U38" s="1"/>
      <c r="V38" s="1"/>
    </row>
    <row r="39" spans="1:22" ht="15.95" customHeight="1" x14ac:dyDescent="0.25">
      <c r="A39" s="1"/>
      <c r="B39" s="92">
        <f t="shared" si="1"/>
        <v>44281</v>
      </c>
      <c r="C39" s="86" t="str">
        <f t="shared" si="0"/>
        <v>viernes</v>
      </c>
      <c r="D39" s="238">
        <v>0.25</v>
      </c>
      <c r="E39" s="238">
        <v>0.75</v>
      </c>
      <c r="F39" s="88">
        <v>1</v>
      </c>
      <c r="G39" s="88"/>
      <c r="H39" s="89"/>
      <c r="I39" s="89"/>
      <c r="J39" s="89"/>
      <c r="K39" s="89"/>
      <c r="L39" s="89"/>
      <c r="M39" s="89"/>
      <c r="N39" s="89"/>
      <c r="O39" s="89"/>
      <c r="P39" s="255"/>
      <c r="Q39" s="256"/>
      <c r="R39" s="1"/>
      <c r="S39" s="1"/>
      <c r="T39" s="1"/>
      <c r="U39" s="1"/>
      <c r="V39" s="1"/>
    </row>
    <row r="40" spans="1:22" ht="15.95" customHeight="1" x14ac:dyDescent="0.25">
      <c r="A40" s="1"/>
      <c r="B40" s="92">
        <f t="shared" si="1"/>
        <v>44282</v>
      </c>
      <c r="C40" s="86" t="str">
        <f t="shared" si="0"/>
        <v>sábado</v>
      </c>
      <c r="D40" s="238">
        <v>0.25</v>
      </c>
      <c r="E40" s="238">
        <v>0.75</v>
      </c>
      <c r="F40" s="88">
        <v>1</v>
      </c>
      <c r="G40" s="88"/>
      <c r="H40" s="89"/>
      <c r="I40" s="89"/>
      <c r="J40" s="89"/>
      <c r="K40" s="89"/>
      <c r="L40" s="89"/>
      <c r="M40" s="89"/>
      <c r="N40" s="89"/>
      <c r="O40" s="89"/>
      <c r="P40" s="255"/>
      <c r="Q40" s="256"/>
      <c r="R40" s="1"/>
      <c r="S40" s="1"/>
      <c r="T40" s="1"/>
      <c r="U40" s="1"/>
      <c r="V40" s="1"/>
    </row>
    <row r="41" spans="1:22" ht="15.95" customHeight="1" x14ac:dyDescent="0.25">
      <c r="A41" s="1"/>
      <c r="B41" s="92">
        <f t="shared" si="1"/>
        <v>44283</v>
      </c>
      <c r="C41" s="86" t="str">
        <f t="shared" si="0"/>
        <v>domingo</v>
      </c>
      <c r="D41" s="238">
        <v>0.25</v>
      </c>
      <c r="E41" s="238">
        <v>0.75</v>
      </c>
      <c r="F41" s="88">
        <v>1</v>
      </c>
      <c r="G41" s="88"/>
      <c r="H41" s="89"/>
      <c r="I41" s="89"/>
      <c r="J41" s="89"/>
      <c r="K41" s="89"/>
      <c r="L41" s="89"/>
      <c r="M41" s="89">
        <v>11</v>
      </c>
      <c r="N41" s="89"/>
      <c r="O41" s="89"/>
      <c r="P41" s="255"/>
      <c r="Q41" s="256"/>
      <c r="R41" s="1"/>
      <c r="S41" s="1"/>
      <c r="T41" s="1"/>
      <c r="U41" s="1"/>
      <c r="V41" s="1"/>
    </row>
    <row r="42" spans="1:22" ht="15.95" customHeight="1" x14ac:dyDescent="0.25">
      <c r="A42" s="1"/>
      <c r="B42" s="92">
        <f t="shared" si="1"/>
        <v>44284</v>
      </c>
      <c r="C42" s="86" t="str">
        <f t="shared" si="0"/>
        <v>lunes</v>
      </c>
      <c r="D42" s="238">
        <v>0.25</v>
      </c>
      <c r="E42" s="238">
        <v>0.75</v>
      </c>
      <c r="F42" s="88">
        <v>1</v>
      </c>
      <c r="G42" s="88"/>
      <c r="H42" s="89"/>
      <c r="I42" s="89"/>
      <c r="J42" s="89"/>
      <c r="K42" s="89"/>
      <c r="L42" s="89"/>
      <c r="M42" s="89"/>
      <c r="N42" s="89"/>
      <c r="O42" s="89"/>
      <c r="P42" s="255"/>
      <c r="Q42" s="256"/>
      <c r="R42" s="1"/>
      <c r="S42" s="1"/>
      <c r="T42" s="1"/>
      <c r="U42" s="1"/>
      <c r="V42" s="1"/>
    </row>
    <row r="43" spans="1:22" ht="15.95" customHeight="1" x14ac:dyDescent="0.25">
      <c r="A43" s="1"/>
      <c r="B43" s="92">
        <f t="shared" si="1"/>
        <v>44285</v>
      </c>
      <c r="C43" s="86" t="str">
        <f t="shared" si="0"/>
        <v>martes</v>
      </c>
      <c r="D43" s="238">
        <v>0.25</v>
      </c>
      <c r="E43" s="238">
        <v>0.75</v>
      </c>
      <c r="F43" s="88">
        <v>1</v>
      </c>
      <c r="G43" s="88"/>
      <c r="H43" s="89"/>
      <c r="I43" s="89"/>
      <c r="J43" s="89"/>
      <c r="K43" s="89"/>
      <c r="L43" s="89"/>
      <c r="M43" s="89"/>
      <c r="N43" s="89"/>
      <c r="O43" s="89"/>
      <c r="P43" s="255"/>
      <c r="Q43" s="256"/>
      <c r="R43" s="1"/>
      <c r="S43" s="1"/>
      <c r="T43" s="1"/>
      <c r="U43" s="1"/>
      <c r="V43" s="1"/>
    </row>
    <row r="44" spans="1:22" ht="15.95" customHeight="1" x14ac:dyDescent="0.25">
      <c r="A44" s="1"/>
      <c r="B44" s="93">
        <f t="shared" si="1"/>
        <v>44286</v>
      </c>
      <c r="C44" s="94" t="str">
        <f t="shared" si="0"/>
        <v>miércoles</v>
      </c>
      <c r="D44" s="242">
        <v>0.25</v>
      </c>
      <c r="E44" s="242">
        <v>0.75</v>
      </c>
      <c r="F44" s="96">
        <v>1</v>
      </c>
      <c r="G44" s="96"/>
      <c r="H44" s="97"/>
      <c r="I44" s="97"/>
      <c r="J44" s="97"/>
      <c r="K44" s="97"/>
      <c r="L44" s="97"/>
      <c r="M44" s="97"/>
      <c r="N44" s="97"/>
      <c r="O44" s="97"/>
      <c r="P44" s="257"/>
      <c r="Q44" s="258"/>
      <c r="R44" s="1"/>
      <c r="S44" s="1"/>
      <c r="T44" s="1"/>
      <c r="U44" s="1"/>
      <c r="V44" s="1"/>
    </row>
    <row r="45" spans="1:22" s="9" customFormat="1" ht="27.75" customHeight="1" x14ac:dyDescent="0.25">
      <c r="B45" s="259" t="s">
        <v>42</v>
      </c>
      <c r="C45" s="259"/>
      <c r="D45" s="259"/>
      <c r="E45" s="259"/>
      <c r="F45" s="259"/>
      <c r="G45" s="259"/>
      <c r="H45" s="98">
        <f>SUM(H14:H44)</f>
        <v>22</v>
      </c>
      <c r="I45" s="98">
        <f t="shared" ref="I45:O45" si="2">SUM(I14:I44)</f>
        <v>0</v>
      </c>
      <c r="J45" s="98">
        <f t="shared" si="2"/>
        <v>0</v>
      </c>
      <c r="K45" s="98">
        <f t="shared" si="2"/>
        <v>0</v>
      </c>
      <c r="L45" s="98">
        <f>SUM(L14:L44)</f>
        <v>0</v>
      </c>
      <c r="M45" s="98">
        <f t="shared" si="2"/>
        <v>11</v>
      </c>
      <c r="N45" s="98">
        <f t="shared" si="2"/>
        <v>0</v>
      </c>
      <c r="O45" s="98">
        <f t="shared" si="2"/>
        <v>0</v>
      </c>
      <c r="P45" s="99"/>
      <c r="Q45" s="99"/>
    </row>
    <row r="46" spans="1:22" ht="6.75" customHeight="1" x14ac:dyDescent="0.25"/>
    <row r="47" spans="1:22" ht="29.25" customHeight="1" x14ac:dyDescent="0.25">
      <c r="B47" s="260" t="s">
        <v>43</v>
      </c>
      <c r="C47" s="260"/>
      <c r="D47" s="260"/>
      <c r="E47" s="260"/>
      <c r="F47" s="260"/>
      <c r="G47" s="260"/>
      <c r="H47" s="260"/>
      <c r="I47" s="260"/>
      <c r="J47" s="260"/>
      <c r="K47" s="260"/>
      <c r="L47" s="260"/>
      <c r="M47" s="260"/>
      <c r="N47" s="260"/>
      <c r="O47" s="260"/>
      <c r="P47" s="260"/>
      <c r="Q47" s="260"/>
    </row>
    <row r="48" spans="1:22" ht="25.5" customHeight="1" x14ac:dyDescent="0.25">
      <c r="A48" s="1"/>
      <c r="B48" s="251" t="s">
        <v>30</v>
      </c>
      <c r="C48" s="251"/>
      <c r="D48" s="251" t="s">
        <v>31</v>
      </c>
      <c r="E48" s="251"/>
      <c r="F48" s="254" t="s">
        <v>2</v>
      </c>
      <c r="G48" s="254" t="s">
        <v>168</v>
      </c>
      <c r="H48" s="254" t="s">
        <v>3</v>
      </c>
      <c r="I48" s="254" t="s">
        <v>4</v>
      </c>
      <c r="J48" s="254" t="s">
        <v>32</v>
      </c>
      <c r="K48" s="254" t="s">
        <v>33</v>
      </c>
      <c r="L48" s="254" t="s">
        <v>34</v>
      </c>
      <c r="M48" s="254" t="s">
        <v>35</v>
      </c>
      <c r="N48" s="254" t="s">
        <v>36</v>
      </c>
      <c r="O48" s="254" t="s">
        <v>5</v>
      </c>
      <c r="P48" s="254" t="s">
        <v>37</v>
      </c>
      <c r="Q48" s="254"/>
      <c r="R48" s="1"/>
      <c r="S48" s="1"/>
      <c r="T48" s="1"/>
      <c r="U48" s="1"/>
      <c r="V48" s="1"/>
    </row>
    <row r="49" spans="1:22" ht="25.5" customHeight="1" x14ac:dyDescent="0.25">
      <c r="A49" s="1"/>
      <c r="B49" s="240" t="s">
        <v>38</v>
      </c>
      <c r="C49" s="240" t="s">
        <v>39</v>
      </c>
      <c r="D49" s="241" t="s">
        <v>40</v>
      </c>
      <c r="E49" s="241" t="s">
        <v>41</v>
      </c>
      <c r="F49" s="254"/>
      <c r="G49" s="254"/>
      <c r="H49" s="254"/>
      <c r="I49" s="254"/>
      <c r="J49" s="254"/>
      <c r="K49" s="254"/>
      <c r="L49" s="254"/>
      <c r="M49" s="254"/>
      <c r="N49" s="254"/>
      <c r="O49" s="254"/>
      <c r="P49" s="254"/>
      <c r="Q49" s="254"/>
      <c r="R49" s="1"/>
      <c r="S49" s="1"/>
      <c r="T49" s="1"/>
      <c r="U49" s="1"/>
      <c r="V49" s="1"/>
    </row>
    <row r="50" spans="1:22" ht="15" customHeight="1" x14ac:dyDescent="0.25">
      <c r="A50" s="1"/>
      <c r="B50" s="100"/>
      <c r="C50" s="101"/>
      <c r="D50" s="102"/>
      <c r="E50" s="102"/>
      <c r="F50" s="103"/>
      <c r="G50" s="103"/>
      <c r="H50" s="104"/>
      <c r="I50" s="104"/>
      <c r="J50" s="104"/>
      <c r="K50" s="104"/>
      <c r="L50" s="104"/>
      <c r="M50" s="104"/>
      <c r="N50" s="104"/>
      <c r="O50" s="104"/>
      <c r="P50" s="253"/>
      <c r="Q50" s="253"/>
      <c r="R50" s="1"/>
      <c r="S50" s="1"/>
      <c r="T50" s="1"/>
      <c r="U50" s="1"/>
      <c r="V50" s="1"/>
    </row>
    <row r="51" spans="1:22" ht="15" customHeight="1" x14ac:dyDescent="0.25">
      <c r="A51" s="1"/>
      <c r="B51" s="100"/>
      <c r="C51" s="101"/>
      <c r="D51" s="102"/>
      <c r="E51" s="102"/>
      <c r="F51" s="103"/>
      <c r="G51" s="103"/>
      <c r="H51" s="104"/>
      <c r="I51" s="104"/>
      <c r="J51" s="104"/>
      <c r="K51" s="104"/>
      <c r="L51" s="104"/>
      <c r="M51" s="104"/>
      <c r="N51" s="104"/>
      <c r="O51" s="104"/>
      <c r="P51" s="253"/>
      <c r="Q51" s="253"/>
      <c r="R51" s="1"/>
      <c r="S51" s="1"/>
      <c r="T51" s="1"/>
      <c r="U51" s="1"/>
      <c r="V51" s="1"/>
    </row>
    <row r="52" spans="1:22" ht="15" customHeight="1" x14ac:dyDescent="0.25">
      <c r="A52" s="1"/>
      <c r="B52" s="100"/>
      <c r="C52" s="101"/>
      <c r="D52" s="102"/>
      <c r="E52" s="102"/>
      <c r="F52" s="103"/>
      <c r="G52" s="103"/>
      <c r="H52" s="104"/>
      <c r="I52" s="104"/>
      <c r="J52" s="104"/>
      <c r="K52" s="104"/>
      <c r="L52" s="104"/>
      <c r="M52" s="104"/>
      <c r="N52" s="104"/>
      <c r="O52" s="104"/>
      <c r="P52" s="253"/>
      <c r="Q52" s="253"/>
      <c r="R52" s="1"/>
      <c r="S52" s="1"/>
      <c r="T52" s="1"/>
      <c r="U52" s="1"/>
      <c r="V52" s="1"/>
    </row>
    <row r="53" spans="1:22" ht="15" customHeight="1" x14ac:dyDescent="0.25">
      <c r="A53" s="1"/>
      <c r="B53" s="100"/>
      <c r="C53" s="101"/>
      <c r="D53" s="102"/>
      <c r="E53" s="102"/>
      <c r="F53" s="103"/>
      <c r="G53" s="103"/>
      <c r="H53" s="104"/>
      <c r="I53" s="104"/>
      <c r="J53" s="104"/>
      <c r="K53" s="104"/>
      <c r="L53" s="104"/>
      <c r="M53" s="104"/>
      <c r="N53" s="104"/>
      <c r="O53" s="104"/>
      <c r="P53" s="253"/>
      <c r="Q53" s="253"/>
      <c r="R53" s="1"/>
      <c r="S53" s="1"/>
      <c r="T53" s="1"/>
      <c r="U53" s="1"/>
      <c r="V53" s="1"/>
    </row>
    <row r="54" spans="1:22" ht="15" customHeight="1" x14ac:dyDescent="0.25">
      <c r="A54" s="1"/>
      <c r="B54" s="100"/>
      <c r="C54" s="101"/>
      <c r="D54" s="102"/>
      <c r="E54" s="102"/>
      <c r="F54" s="103"/>
      <c r="G54" s="103"/>
      <c r="H54" s="104"/>
      <c r="I54" s="104"/>
      <c r="J54" s="104"/>
      <c r="K54" s="104"/>
      <c r="L54" s="104"/>
      <c r="M54" s="104"/>
      <c r="N54" s="104"/>
      <c r="O54" s="104"/>
      <c r="P54" s="253"/>
      <c r="Q54" s="253"/>
      <c r="R54" s="1"/>
      <c r="S54" s="1"/>
      <c r="T54" s="1"/>
      <c r="U54" s="1"/>
      <c r="V54" s="1"/>
    </row>
    <row r="55" spans="1:22" ht="15" customHeight="1" x14ac:dyDescent="0.25"/>
    <row r="56" spans="1:22" s="9" customFormat="1" ht="27.75" customHeight="1" x14ac:dyDescent="0.25">
      <c r="B56" s="248" t="s">
        <v>12</v>
      </c>
      <c r="C56" s="248"/>
      <c r="D56" s="248"/>
      <c r="E56" s="248"/>
      <c r="F56" s="248"/>
      <c r="G56" s="248"/>
      <c r="H56" s="105">
        <f>+H45+H50+H51+H52+H53+H54</f>
        <v>22</v>
      </c>
      <c r="I56" s="105">
        <f t="shared" ref="I56:O56" si="3">+I45+I50+I51+I52+I53+I54</f>
        <v>0</v>
      </c>
      <c r="J56" s="105">
        <f t="shared" si="3"/>
        <v>0</v>
      </c>
      <c r="K56" s="105">
        <f t="shared" si="3"/>
        <v>0</v>
      </c>
      <c r="L56" s="105">
        <f t="shared" si="3"/>
        <v>0</v>
      </c>
      <c r="M56" s="105">
        <f t="shared" si="3"/>
        <v>11</v>
      </c>
      <c r="N56" s="105">
        <f t="shared" si="3"/>
        <v>0</v>
      </c>
      <c r="O56" s="105">
        <f t="shared" si="3"/>
        <v>0</v>
      </c>
    </row>
    <row r="57" spans="1:22" ht="15" customHeight="1" x14ac:dyDescent="0.25"/>
    <row r="58" spans="1:22" ht="20.25" customHeight="1" x14ac:dyDescent="0.25">
      <c r="B58" s="249" t="s">
        <v>44</v>
      </c>
      <c r="C58" s="249"/>
      <c r="D58" s="249"/>
      <c r="E58" s="249"/>
      <c r="F58" s="249"/>
      <c r="H58" s="250" t="s">
        <v>45</v>
      </c>
      <c r="I58" s="250"/>
      <c r="J58" s="250"/>
      <c r="K58" s="250"/>
      <c r="L58" s="250"/>
      <c r="M58" s="250"/>
      <c r="N58" s="250"/>
      <c r="O58" s="250"/>
      <c r="P58" s="250"/>
      <c r="Q58" s="250"/>
      <c r="R58" s="5"/>
      <c r="S58" s="5"/>
      <c r="U58" s="1"/>
      <c r="V58" s="1"/>
    </row>
    <row r="59" spans="1:22" s="10" customFormat="1" ht="22.5" customHeight="1" x14ac:dyDescent="0.25">
      <c r="B59" s="251" t="s">
        <v>46</v>
      </c>
      <c r="C59" s="251"/>
      <c r="D59" s="240" t="s">
        <v>47</v>
      </c>
      <c r="E59" s="240" t="s">
        <v>48</v>
      </c>
      <c r="F59" s="240" t="s">
        <v>49</v>
      </c>
      <c r="H59" s="250"/>
      <c r="I59" s="250"/>
      <c r="J59" s="250"/>
      <c r="K59" s="250"/>
      <c r="L59" s="250"/>
      <c r="M59" s="250"/>
      <c r="N59" s="250"/>
      <c r="O59" s="250"/>
      <c r="P59" s="250"/>
      <c r="Q59" s="250"/>
    </row>
    <row r="60" spans="1:22" ht="17.25" customHeight="1" x14ac:dyDescent="0.25">
      <c r="A60" s="1"/>
      <c r="B60" s="244" t="str">
        <f>+H12</f>
        <v xml:space="preserve"> EXT. DIURNA 1.25</v>
      </c>
      <c r="C60" s="244"/>
      <c r="D60" s="106">
        <v>1.25</v>
      </c>
      <c r="E60" s="107">
        <f>+$H$56</f>
        <v>22</v>
      </c>
      <c r="F60" s="108">
        <f>IF(E60=0,"",D60*E60*(VLOOKUP($E$8,'BD Personal'!$A$6:$R$56,12,FALSE)/240))</f>
        <v>336677.91666666669</v>
      </c>
      <c r="G60" s="1"/>
      <c r="H60" s="252" t="s">
        <v>397</v>
      </c>
      <c r="I60" s="252"/>
      <c r="J60" s="252"/>
      <c r="K60" s="252"/>
      <c r="L60" s="252"/>
      <c r="M60" s="252"/>
      <c r="N60" s="252"/>
      <c r="O60" s="252"/>
      <c r="P60" s="252"/>
      <c r="Q60" s="252"/>
      <c r="R60" s="1"/>
      <c r="S60" s="1"/>
      <c r="T60" s="1"/>
      <c r="U60" s="1"/>
      <c r="V60" s="1"/>
    </row>
    <row r="61" spans="1:22" ht="17.25" customHeight="1" x14ac:dyDescent="0.25">
      <c r="A61" s="1"/>
      <c r="B61" s="244" t="str">
        <f>+I12</f>
        <v>EXT. NOC. ORD. 1.75</v>
      </c>
      <c r="C61" s="244"/>
      <c r="D61" s="106">
        <v>1.75</v>
      </c>
      <c r="E61" s="109">
        <f>+$I$56</f>
        <v>0</v>
      </c>
      <c r="F61" s="108" t="str">
        <f>IF(E61=0,"",D61*E61*(VLOOKUP($E$8,'BD Personal'!$A$6:$R$56,12,FALSE)/240))</f>
        <v/>
      </c>
      <c r="G61" s="1"/>
      <c r="H61" s="252"/>
      <c r="I61" s="252"/>
      <c r="J61" s="252"/>
      <c r="K61" s="252"/>
      <c r="L61" s="252"/>
      <c r="M61" s="252"/>
      <c r="N61" s="252"/>
      <c r="O61" s="252"/>
      <c r="P61" s="252"/>
      <c r="Q61" s="252"/>
      <c r="R61" s="1"/>
      <c r="S61" s="1"/>
      <c r="T61" s="1"/>
      <c r="U61" s="1"/>
      <c r="V61" s="1"/>
    </row>
    <row r="62" spans="1:22" ht="17.25" customHeight="1" x14ac:dyDescent="0.25">
      <c r="A62" s="1"/>
      <c r="B62" s="244" t="str">
        <f>+J12</f>
        <v>EXTRA DOM./FES. DIU.2.00</v>
      </c>
      <c r="C62" s="244"/>
      <c r="D62" s="106">
        <v>2</v>
      </c>
      <c r="E62" s="109">
        <f>+$J$56</f>
        <v>0</v>
      </c>
      <c r="F62" s="108" t="str">
        <f>IF(E62=0,"",D62*E62*(VLOOKUP($E$8,'BD Personal'!$A$6:$R$56,12,FALSE)/240))</f>
        <v/>
      </c>
      <c r="G62" s="1"/>
      <c r="H62" s="252"/>
      <c r="I62" s="252"/>
      <c r="J62" s="252"/>
      <c r="K62" s="252"/>
      <c r="L62" s="252"/>
      <c r="M62" s="252"/>
      <c r="N62" s="252"/>
      <c r="O62" s="252"/>
      <c r="P62" s="252"/>
      <c r="Q62" s="252"/>
      <c r="R62" s="1"/>
      <c r="S62" s="1"/>
      <c r="T62" s="1"/>
      <c r="U62" s="1"/>
      <c r="V62" s="1"/>
    </row>
    <row r="63" spans="1:22" ht="17.25" customHeight="1" x14ac:dyDescent="0.25">
      <c r="A63" s="1"/>
      <c r="B63" s="244" t="str">
        <f>+K12</f>
        <v>EXTRA DOM./FES.  NOC. 2.50</v>
      </c>
      <c r="C63" s="244"/>
      <c r="D63" s="106">
        <v>2.5</v>
      </c>
      <c r="E63" s="109">
        <f>+$K$56</f>
        <v>0</v>
      </c>
      <c r="F63" s="108" t="str">
        <f>IF(E63=0,"",D63*E63*(VLOOKUP($E$8,'BD Personal'!$A$6:$R$56,12,FALSE)/240))</f>
        <v/>
      </c>
      <c r="G63" s="1"/>
      <c r="H63" s="252"/>
      <c r="I63" s="252"/>
      <c r="J63" s="252"/>
      <c r="K63" s="252"/>
      <c r="L63" s="252"/>
      <c r="M63" s="252"/>
      <c r="N63" s="252"/>
      <c r="O63" s="252"/>
      <c r="P63" s="252"/>
      <c r="Q63" s="252"/>
      <c r="R63" s="1"/>
      <c r="S63" s="1"/>
      <c r="T63" s="1"/>
      <c r="U63" s="1"/>
      <c r="V63" s="1"/>
    </row>
    <row r="64" spans="1:22" ht="17.25" customHeight="1" x14ac:dyDescent="0.25">
      <c r="A64" s="1"/>
      <c r="B64" s="244" t="str">
        <f>+L12</f>
        <v>REC. NOCT ORD.              0.35</v>
      </c>
      <c r="C64" s="244"/>
      <c r="D64" s="106">
        <v>0.35</v>
      </c>
      <c r="E64" s="109">
        <f>+$L$56</f>
        <v>0</v>
      </c>
      <c r="F64" s="108" t="str">
        <f>IF(E64=0,"",D64*E64*(VLOOKUP($E$8,'BD Personal'!$A$6:$R$56,12,FALSE)/240))</f>
        <v/>
      </c>
      <c r="G64" s="1"/>
      <c r="H64" s="252"/>
      <c r="I64" s="252"/>
      <c r="J64" s="252"/>
      <c r="K64" s="252"/>
      <c r="L64" s="252"/>
      <c r="M64" s="252"/>
      <c r="N64" s="252"/>
      <c r="O64" s="252"/>
      <c r="P64" s="252"/>
      <c r="Q64" s="252"/>
      <c r="R64" s="1"/>
      <c r="S64" s="1"/>
      <c r="T64" s="1"/>
      <c r="U64" s="1"/>
      <c r="V64" s="1"/>
    </row>
    <row r="65" spans="1:22" ht="17.25" customHeight="1" x14ac:dyDescent="0.25">
      <c r="A65" s="1"/>
      <c r="B65" s="244" t="str">
        <f>+M12</f>
        <v xml:space="preserve">REC, DOM / FESTIVA DIU 1.75 </v>
      </c>
      <c r="C65" s="244"/>
      <c r="D65" s="106">
        <v>1.75</v>
      </c>
      <c r="E65" s="109">
        <f>+$M$56</f>
        <v>11</v>
      </c>
      <c r="F65" s="108">
        <f>IF(E65=0,"",D65*E65*(VLOOKUP($E$8,'BD Personal'!$A$6:$R$56,12,FALSE)/240))</f>
        <v>235674.54166666669</v>
      </c>
      <c r="G65" s="1"/>
      <c r="H65" s="252"/>
      <c r="I65" s="252"/>
      <c r="J65" s="252"/>
      <c r="K65" s="252"/>
      <c r="L65" s="252"/>
      <c r="M65" s="252"/>
      <c r="N65" s="252"/>
      <c r="O65" s="252"/>
      <c r="P65" s="252"/>
      <c r="Q65" s="252"/>
      <c r="R65" s="1"/>
      <c r="S65" s="1"/>
      <c r="T65" s="1"/>
      <c r="U65" s="1"/>
      <c r="V65" s="1"/>
    </row>
    <row r="66" spans="1:22" ht="17.25" customHeight="1" x14ac:dyDescent="0.25">
      <c r="A66" s="1"/>
      <c r="B66" s="244" t="str">
        <f>+N12</f>
        <v>REC. DOM. / FES. NOC.  2.10</v>
      </c>
      <c r="C66" s="244"/>
      <c r="D66" s="106">
        <v>2.1</v>
      </c>
      <c r="E66" s="109">
        <f>+$N$56</f>
        <v>0</v>
      </c>
      <c r="F66" s="108" t="str">
        <f>IF(E66=0,"",D66*E66*(VLOOKUP($E$8,'BD Personal'!$A$6:$R$56,12,FALSE)/240))</f>
        <v/>
      </c>
      <c r="G66" s="1"/>
      <c r="H66" s="252"/>
      <c r="I66" s="252"/>
      <c r="J66" s="252"/>
      <c r="K66" s="252"/>
      <c r="L66" s="252"/>
      <c r="M66" s="252"/>
      <c r="N66" s="252"/>
      <c r="O66" s="252"/>
      <c r="P66" s="252"/>
      <c r="Q66" s="252"/>
      <c r="R66" s="1"/>
      <c r="S66" s="1"/>
      <c r="T66" s="1"/>
      <c r="U66" s="1"/>
      <c r="V66" s="1"/>
    </row>
    <row r="67" spans="1:22" ht="17.25" customHeight="1" x14ac:dyDescent="0.25">
      <c r="A67" s="1"/>
      <c r="B67" s="244" t="str">
        <f>+O12</f>
        <v>COMPENSATORIOS</v>
      </c>
      <c r="C67" s="244"/>
      <c r="D67" s="110" t="s">
        <v>50</v>
      </c>
      <c r="E67" s="109">
        <f>+$O$56</f>
        <v>0</v>
      </c>
      <c r="F67" s="108" t="str">
        <f>IF(E67=0,"",E67*(VLOOKUP($E$8,'BD Personal'!$A$6:$R$56,12,FALSE)/30))</f>
        <v/>
      </c>
      <c r="G67" s="1"/>
      <c r="H67" s="252"/>
      <c r="I67" s="252"/>
      <c r="J67" s="252"/>
      <c r="K67" s="252"/>
      <c r="L67" s="252"/>
      <c r="M67" s="252"/>
      <c r="N67" s="252"/>
      <c r="O67" s="252"/>
      <c r="P67" s="252"/>
      <c r="Q67" s="252"/>
      <c r="R67" s="1"/>
      <c r="S67" s="1"/>
      <c r="T67" s="1"/>
      <c r="U67" s="1"/>
      <c r="V67" s="1"/>
    </row>
    <row r="68" spans="1:22" ht="13.5" customHeight="1" x14ac:dyDescent="0.25">
      <c r="A68" s="1"/>
      <c r="B68" s="50"/>
      <c r="C68" s="50"/>
      <c r="D68" s="50"/>
      <c r="E68" s="50"/>
      <c r="F68" s="51"/>
      <c r="G68" s="1"/>
      <c r="H68" s="252"/>
      <c r="I68" s="252"/>
      <c r="J68" s="252"/>
      <c r="K68" s="252"/>
      <c r="L68" s="252"/>
      <c r="M68" s="252"/>
      <c r="N68" s="252"/>
      <c r="O68" s="252"/>
      <c r="P68" s="252"/>
      <c r="Q68" s="252"/>
      <c r="R68" s="1"/>
      <c r="S68" s="1"/>
      <c r="T68" s="1"/>
      <c r="U68" s="1"/>
      <c r="V68" s="1"/>
    </row>
    <row r="69" spans="1:22" ht="18" customHeight="1" x14ac:dyDescent="0.25">
      <c r="A69" s="1"/>
      <c r="B69" s="245" t="s">
        <v>51</v>
      </c>
      <c r="C69" s="245"/>
      <c r="D69" s="245"/>
      <c r="E69" s="245"/>
      <c r="F69" s="78">
        <f>SUM(F60:F67)</f>
        <v>572352.45833333337</v>
      </c>
      <c r="G69" s="1"/>
      <c r="H69" s="252"/>
      <c r="I69" s="252"/>
      <c r="J69" s="252"/>
      <c r="K69" s="252"/>
      <c r="L69" s="252"/>
      <c r="M69" s="252"/>
      <c r="N69" s="252"/>
      <c r="O69" s="252"/>
      <c r="P69" s="252"/>
      <c r="Q69" s="252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1"/>
      <c r="D74" s="11"/>
      <c r="E74" s="11"/>
      <c r="F74" s="11"/>
      <c r="G74" s="11"/>
      <c r="H74" s="11"/>
      <c r="I74" s="11"/>
    </row>
    <row r="75" spans="1:22" x14ac:dyDescent="0.25"/>
    <row r="76" spans="1:22" ht="13.5" thickBot="1" x14ac:dyDescent="0.3">
      <c r="C76" s="246"/>
      <c r="D76" s="246"/>
      <c r="E76" s="246"/>
      <c r="F76" s="246"/>
      <c r="G76" s="246"/>
      <c r="H76" s="246"/>
      <c r="I76" s="246"/>
      <c r="L76" s="247"/>
      <c r="M76" s="247"/>
      <c r="N76" s="247"/>
      <c r="O76" s="247"/>
      <c r="P76" s="247"/>
    </row>
    <row r="77" spans="1:22" ht="30.75" customHeight="1" thickTop="1" x14ac:dyDescent="0.25">
      <c r="C77" s="243" t="s">
        <v>52</v>
      </c>
      <c r="D77" s="243"/>
      <c r="E77" s="243"/>
      <c r="F77" s="243"/>
      <c r="G77" s="243"/>
      <c r="H77" s="243"/>
      <c r="I77" s="243"/>
      <c r="J77" s="12"/>
      <c r="K77" s="12"/>
      <c r="L77" s="243" t="s">
        <v>53</v>
      </c>
      <c r="M77" s="243"/>
      <c r="N77" s="243"/>
      <c r="O77" s="243"/>
      <c r="P77" s="243"/>
    </row>
    <row r="78" spans="1:22" x14ac:dyDescent="0.25"/>
    <row r="79" spans="1:22" x14ac:dyDescent="0.25"/>
  </sheetData>
  <sheetProtection algorithmName="SHA-512" hashValue="QnynvxEX6XjRJdYeGDOKWbookZbDeczlqmfFIRuUEmigo+8xE5jAvFhMBysrfpM/pAu7ZZk2nQ8RCEQIHyFK2A==" saltValue="RbDPOzZf9XWV4WDbQga3GQ==" spinCount="100000" sheet="1" objects="1" scenarios="1"/>
  <mergeCells count="121">
    <mergeCell ref="C77:I77"/>
    <mergeCell ref="L77:P77"/>
    <mergeCell ref="B67:C67"/>
    <mergeCell ref="H67:Q67"/>
    <mergeCell ref="H68:Q68"/>
    <mergeCell ref="B69:E69"/>
    <mergeCell ref="H69:Q69"/>
    <mergeCell ref="C76:I76"/>
    <mergeCell ref="L76:P76"/>
    <mergeCell ref="B64:C64"/>
    <mergeCell ref="H64:Q64"/>
    <mergeCell ref="B65:C65"/>
    <mergeCell ref="H65:Q65"/>
    <mergeCell ref="B66:C66"/>
    <mergeCell ref="H66:Q66"/>
    <mergeCell ref="B61:C61"/>
    <mergeCell ref="H61:Q61"/>
    <mergeCell ref="B62:C62"/>
    <mergeCell ref="H62:Q62"/>
    <mergeCell ref="B63:C63"/>
    <mergeCell ref="H63:Q63"/>
    <mergeCell ref="P54:Q54"/>
    <mergeCell ref="B56:G56"/>
    <mergeCell ref="B58:F58"/>
    <mergeCell ref="H58:Q59"/>
    <mergeCell ref="B59:C59"/>
    <mergeCell ref="B60:C60"/>
    <mergeCell ref="H60:Q60"/>
    <mergeCell ref="O48:O49"/>
    <mergeCell ref="P48:Q49"/>
    <mergeCell ref="P50:Q50"/>
    <mergeCell ref="P51:Q51"/>
    <mergeCell ref="P52:Q52"/>
    <mergeCell ref="P53:Q53"/>
    <mergeCell ref="I48:I49"/>
    <mergeCell ref="J48:J49"/>
    <mergeCell ref="K48:K49"/>
    <mergeCell ref="L48:L49"/>
    <mergeCell ref="M48:M49"/>
    <mergeCell ref="N48:N49"/>
    <mergeCell ref="P42:Q42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P36:Q36"/>
    <mergeCell ref="P37:Q37"/>
    <mergeCell ref="P38:Q38"/>
    <mergeCell ref="P39:Q39"/>
    <mergeCell ref="P40:Q40"/>
    <mergeCell ref="P41:Q41"/>
    <mergeCell ref="P30:Q30"/>
    <mergeCell ref="P31:Q31"/>
    <mergeCell ref="P32:Q32"/>
    <mergeCell ref="P33:Q33"/>
    <mergeCell ref="P34:Q34"/>
    <mergeCell ref="P35:Q35"/>
    <mergeCell ref="P24:Q24"/>
    <mergeCell ref="P25:Q25"/>
    <mergeCell ref="P26:Q26"/>
    <mergeCell ref="P27:Q27"/>
    <mergeCell ref="P28:Q28"/>
    <mergeCell ref="P29:Q29"/>
    <mergeCell ref="P18:Q18"/>
    <mergeCell ref="P19:Q19"/>
    <mergeCell ref="P20:Q20"/>
    <mergeCell ref="P21:Q21"/>
    <mergeCell ref="P22:Q22"/>
    <mergeCell ref="P23:Q23"/>
    <mergeCell ref="O12:O13"/>
    <mergeCell ref="P12:Q13"/>
    <mergeCell ref="P14:Q14"/>
    <mergeCell ref="P15:Q15"/>
    <mergeCell ref="P16:Q16"/>
    <mergeCell ref="P17:Q17"/>
    <mergeCell ref="I12:I13"/>
    <mergeCell ref="J12:J13"/>
    <mergeCell ref="K12:K13"/>
    <mergeCell ref="L12:L13"/>
    <mergeCell ref="M12:M13"/>
    <mergeCell ref="N12:N13"/>
    <mergeCell ref="B11:D11"/>
    <mergeCell ref="E11:H11"/>
    <mergeCell ref="I11:J11"/>
    <mergeCell ref="K11:N11"/>
    <mergeCell ref="V11:X11"/>
    <mergeCell ref="B12:C12"/>
    <mergeCell ref="D12:E12"/>
    <mergeCell ref="F12:F13"/>
    <mergeCell ref="G12:G13"/>
    <mergeCell ref="H12:H13"/>
    <mergeCell ref="B10:D10"/>
    <mergeCell ref="E10:H10"/>
    <mergeCell ref="I10:J10"/>
    <mergeCell ref="K10:N10"/>
    <mergeCell ref="P10:Q10"/>
    <mergeCell ref="U10:W10"/>
    <mergeCell ref="B9:D9"/>
    <mergeCell ref="E9:H9"/>
    <mergeCell ref="I9:J9"/>
    <mergeCell ref="K9:N9"/>
    <mergeCell ref="P9:Q9"/>
    <mergeCell ref="V9:X9"/>
    <mergeCell ref="B8:D8"/>
    <mergeCell ref="E8:H8"/>
    <mergeCell ref="I8:J8"/>
    <mergeCell ref="K8:N8"/>
    <mergeCell ref="P8:Q8"/>
    <mergeCell ref="U8:W8"/>
    <mergeCell ref="B2:D5"/>
    <mergeCell ref="E2:Q5"/>
    <mergeCell ref="B7:D7"/>
    <mergeCell ref="E7:H7"/>
    <mergeCell ref="I7:J7"/>
    <mergeCell ref="K7:N7"/>
    <mergeCell ref="P7:Q7"/>
  </mergeCells>
  <conditionalFormatting sqref="B14:B44">
    <cfRule type="expression" dxfId="15" priority="4">
      <formula>WEEKDAY(B14,2)=7</formula>
    </cfRule>
  </conditionalFormatting>
  <conditionalFormatting sqref="C14:C44">
    <cfRule type="expression" dxfId="14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BF797202-A44F-4260-9DD3-CFF73903CFB1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B5855267-ABBF-4AE3-9960-50523D65B56D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BB5AB-D70C-44E3-A755-21E5D1515C4D}">
  <sheetPr codeName="Hoja19">
    <pageSetUpPr fitToPage="1"/>
  </sheetPr>
  <dimension ref="A1:X79"/>
  <sheetViews>
    <sheetView showGridLines="0" view="pageBreakPreview" topLeftCell="A37" zoomScale="60" zoomScaleNormal="70" zoomScalePageLayoutView="90" workbookViewId="0">
      <selection activeCell="H61" sqref="H61:Q61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x14ac:dyDescent="0.25">
      <c r="A1" s="1"/>
      <c r="B1" s="52" t="s">
        <v>14</v>
      </c>
      <c r="C1" s="50"/>
      <c r="D1" s="50"/>
      <c r="E1" s="50"/>
      <c r="F1" s="50"/>
      <c r="G1" s="79"/>
      <c r="H1" s="50"/>
      <c r="I1" s="50"/>
      <c r="J1" s="50"/>
      <c r="K1" s="50"/>
      <c r="L1" s="50"/>
      <c r="M1" s="50"/>
      <c r="N1" s="50"/>
      <c r="O1" s="50"/>
      <c r="P1" s="52">
        <f>IF($E$8="","",VLOOKUP($E$8,'BD Personal'!$A$6:$R$56,8,FALSE))</f>
        <v>25617</v>
      </c>
      <c r="Q1" s="50"/>
      <c r="R1" s="1"/>
      <c r="S1" s="1"/>
      <c r="T1" s="1"/>
      <c r="U1" s="1"/>
      <c r="V1" s="1"/>
    </row>
    <row r="2" spans="1:24" ht="15.75" customHeight="1" x14ac:dyDescent="0.25">
      <c r="A2" s="1"/>
      <c r="B2" s="288"/>
      <c r="C2" s="288"/>
      <c r="D2" s="288"/>
      <c r="E2" s="289" t="s">
        <v>233</v>
      </c>
      <c r="F2" s="289"/>
      <c r="G2" s="289"/>
      <c r="H2" s="289"/>
      <c r="I2" s="289"/>
      <c r="J2" s="289"/>
      <c r="K2" s="289"/>
      <c r="L2" s="289"/>
      <c r="M2" s="289"/>
      <c r="N2" s="289"/>
      <c r="O2" s="289"/>
      <c r="P2" s="289"/>
      <c r="Q2" s="289"/>
      <c r="R2" s="1"/>
      <c r="S2" s="3"/>
      <c r="T2" s="3"/>
      <c r="U2" s="3"/>
      <c r="V2" s="1"/>
    </row>
    <row r="3" spans="1:24" ht="15.75" customHeight="1" x14ac:dyDescent="0.25">
      <c r="A3" s="1"/>
      <c r="B3" s="288"/>
      <c r="C3" s="288"/>
      <c r="D3" s="288"/>
      <c r="E3" s="289"/>
      <c r="F3" s="289"/>
      <c r="G3" s="289"/>
      <c r="H3" s="289"/>
      <c r="I3" s="289"/>
      <c r="J3" s="289"/>
      <c r="K3" s="289"/>
      <c r="L3" s="289"/>
      <c r="M3" s="289"/>
      <c r="N3" s="289"/>
      <c r="O3" s="289"/>
      <c r="P3" s="289"/>
      <c r="Q3" s="289"/>
      <c r="R3" s="1"/>
      <c r="S3" s="4"/>
      <c r="T3" s="1"/>
      <c r="U3" s="1"/>
      <c r="V3" s="1"/>
    </row>
    <row r="4" spans="1:24" ht="15.75" customHeight="1" x14ac:dyDescent="0.25">
      <c r="A4" s="1"/>
      <c r="B4" s="288"/>
      <c r="C4" s="288"/>
      <c r="D4" s="288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1"/>
      <c r="S4" s="4"/>
      <c r="T4" s="1"/>
      <c r="U4" s="1"/>
      <c r="V4" s="1"/>
    </row>
    <row r="5" spans="1:24" ht="15.75" customHeight="1" x14ac:dyDescent="0.25">
      <c r="A5" s="1"/>
      <c r="B5" s="288"/>
      <c r="C5" s="288"/>
      <c r="D5" s="288"/>
      <c r="E5" s="289"/>
      <c r="F5" s="289"/>
      <c r="G5" s="289"/>
      <c r="H5" s="289"/>
      <c r="I5" s="289"/>
      <c r="J5" s="289"/>
      <c r="K5" s="289"/>
      <c r="L5" s="289"/>
      <c r="M5" s="289"/>
      <c r="N5" s="289"/>
      <c r="O5" s="289"/>
      <c r="P5" s="289"/>
      <c r="Q5" s="289"/>
      <c r="R5" s="1"/>
      <c r="S5" s="4"/>
      <c r="T5" s="1"/>
      <c r="U5" s="1"/>
      <c r="V5" s="1"/>
    </row>
    <row r="6" spans="1:24" ht="4.5" customHeight="1" x14ac:dyDescent="0.2">
      <c r="B6" s="112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S6" s="4"/>
    </row>
    <row r="7" spans="1:24" ht="26.1" customHeight="1" x14ac:dyDescent="0.25">
      <c r="B7" s="295" t="s">
        <v>16</v>
      </c>
      <c r="C7" s="296"/>
      <c r="D7" s="296"/>
      <c r="E7" s="279" t="str">
        <f>IF($E$8="","",VLOOKUP($E$8,'BD Personal'!$A$6:$R$56,3,FALSE))&amp;" "&amp;IF($E$8="","",VLOOKUP($E$8,'BD Personal'!$A$6:$R$56,4,FALSE))</f>
        <v>Faiver Yovany Polania Ardila</v>
      </c>
      <c r="F7" s="280"/>
      <c r="G7" s="280"/>
      <c r="H7" s="290"/>
      <c r="I7" s="270" t="s">
        <v>17</v>
      </c>
      <c r="J7" s="270"/>
      <c r="K7" s="279" t="str">
        <f>IF($E$8="","",VLOOKUP($E$8,'BD Personal'!$A$6:$R$56,2,FALSE))</f>
        <v>Masculino</v>
      </c>
      <c r="L7" s="280"/>
      <c r="M7" s="280"/>
      <c r="N7" s="280"/>
      <c r="O7" s="111" t="s">
        <v>18</v>
      </c>
      <c r="P7" s="291">
        <f ca="1">IF($E$8="","",TODAY()-VLOOKUP($E$8,'BD Personal'!$A$6:$R$56,8,FALSE))</f>
        <v>18668</v>
      </c>
      <c r="Q7" s="292"/>
      <c r="S7" s="4"/>
    </row>
    <row r="8" spans="1:24" ht="26.1" customHeight="1" x14ac:dyDescent="0.25">
      <c r="B8" s="261" t="s">
        <v>19</v>
      </c>
      <c r="C8" s="262"/>
      <c r="D8" s="262"/>
      <c r="E8" s="283">
        <v>7704176</v>
      </c>
      <c r="F8" s="284"/>
      <c r="G8" s="284"/>
      <c r="H8" s="285"/>
      <c r="I8" s="270" t="s">
        <v>20</v>
      </c>
      <c r="J8" s="270"/>
      <c r="K8" s="273" t="str">
        <f>IF($E$8="","",VLOOKUP($E$8,'BD Personal'!$A$6:$R$56,11,FALSE))</f>
        <v>Inspector</v>
      </c>
      <c r="L8" s="264"/>
      <c r="M8" s="264"/>
      <c r="N8" s="264"/>
      <c r="O8" s="80" t="s">
        <v>21</v>
      </c>
      <c r="P8" s="286">
        <f>IF($E$8="","",VLOOKUP($E$8,'BD Personal'!$A$6:$R$56,10,FALSE))</f>
        <v>44044</v>
      </c>
      <c r="Q8" s="287"/>
      <c r="S8" s="4"/>
      <c r="T8" s="6"/>
      <c r="U8" s="278"/>
      <c r="V8" s="278"/>
      <c r="W8" s="278"/>
      <c r="X8" s="2"/>
    </row>
    <row r="9" spans="1:24" ht="26.1" customHeight="1" x14ac:dyDescent="0.2">
      <c r="B9" s="261" t="s">
        <v>22</v>
      </c>
      <c r="C9" s="262"/>
      <c r="D9" s="262"/>
      <c r="E9" s="273" t="str">
        <f>IF($E$8="","",VLOOKUP($E$8,'BD Personal'!$A$6:$R$56,13,FALSE))</f>
        <v>Legal</v>
      </c>
      <c r="F9" s="264"/>
      <c r="G9" s="264"/>
      <c r="H9" s="281"/>
      <c r="I9" s="270" t="s">
        <v>23</v>
      </c>
      <c r="J9" s="270"/>
      <c r="K9" s="273" t="str">
        <f>IF($E$8="","",VLOOKUP($E$8,'BD Personal'!$A$6:$R$56,14,FALSE))</f>
        <v>14 X 7 12 Horas</v>
      </c>
      <c r="L9" s="264"/>
      <c r="M9" s="264"/>
      <c r="N9" s="264"/>
      <c r="O9" s="81" t="s">
        <v>24</v>
      </c>
      <c r="P9" s="271"/>
      <c r="Q9" s="272"/>
      <c r="S9" s="4"/>
      <c r="T9" s="7"/>
      <c r="U9" s="7"/>
      <c r="V9" s="282"/>
      <c r="W9" s="282"/>
      <c r="X9" s="282"/>
    </row>
    <row r="10" spans="1:24" ht="26.1" customHeight="1" x14ac:dyDescent="0.25">
      <c r="B10" s="261" t="s">
        <v>25</v>
      </c>
      <c r="C10" s="262"/>
      <c r="D10" s="262"/>
      <c r="E10" s="267" t="str">
        <f>IF($E$8="","",VLOOKUP($E$8,'BD Personal'!$A$6:$R$56,15,FALSE))</f>
        <v>Caleb Brett</v>
      </c>
      <c r="F10" s="268"/>
      <c r="G10" s="268"/>
      <c r="H10" s="269"/>
      <c r="I10" s="270" t="s">
        <v>26</v>
      </c>
      <c r="J10" s="270"/>
      <c r="K10" s="273">
        <f>IF($E$8="","",VLOOKUP($E$8,'BD Personal'!$A$6:$R$56,17,FALSE))</f>
        <v>34</v>
      </c>
      <c r="L10" s="264"/>
      <c r="M10" s="264"/>
      <c r="N10" s="264"/>
      <c r="O10" s="80" t="s">
        <v>27</v>
      </c>
      <c r="P10" s="271">
        <f>IF($E$8="","",VLOOKUP($E$8,'BD Personal'!$A$6:$R$56,18,FALSE))</f>
        <v>3</v>
      </c>
      <c r="Q10" s="272"/>
      <c r="S10" s="4"/>
      <c r="T10" s="8"/>
      <c r="U10" s="263"/>
      <c r="V10" s="263"/>
      <c r="W10" s="263"/>
      <c r="X10" s="2"/>
    </row>
    <row r="11" spans="1:24" ht="26.1" customHeight="1" x14ac:dyDescent="0.2">
      <c r="B11" s="275" t="s">
        <v>28</v>
      </c>
      <c r="C11" s="276"/>
      <c r="D11" s="277"/>
      <c r="E11" s="264" t="str">
        <f>IF($E$8="","",VLOOKUP($E$8,'BD Personal'!$A$6:$R$56,16,FALSE))</f>
        <v>Jaguey</v>
      </c>
      <c r="F11" s="264"/>
      <c r="G11" s="264"/>
      <c r="H11" s="264"/>
      <c r="I11" s="265" t="s">
        <v>29</v>
      </c>
      <c r="J11" s="265"/>
      <c r="K11" s="274" t="str">
        <f>Cronograma!B6&amp;" "&amp;Cronograma!E6</f>
        <v>MARZO 2021</v>
      </c>
      <c r="L11" s="274"/>
      <c r="M11" s="274"/>
      <c r="N11" s="274"/>
      <c r="O11" s="82"/>
      <c r="P11" s="83"/>
      <c r="Q11" s="90"/>
      <c r="S11" s="4"/>
      <c r="T11" s="7"/>
      <c r="U11" s="2"/>
      <c r="V11" s="266"/>
      <c r="W11" s="266"/>
      <c r="X11" s="266"/>
    </row>
    <row r="12" spans="1:24" ht="27.75" customHeight="1" x14ac:dyDescent="0.25">
      <c r="A12" s="1"/>
      <c r="B12" s="293" t="s">
        <v>30</v>
      </c>
      <c r="C12" s="251"/>
      <c r="D12" s="251" t="s">
        <v>31</v>
      </c>
      <c r="E12" s="251"/>
      <c r="F12" s="254" t="s">
        <v>2</v>
      </c>
      <c r="G12" s="254" t="s">
        <v>168</v>
      </c>
      <c r="H12" s="254" t="s">
        <v>3</v>
      </c>
      <c r="I12" s="254" t="s">
        <v>4</v>
      </c>
      <c r="J12" s="254" t="s">
        <v>32</v>
      </c>
      <c r="K12" s="254" t="s">
        <v>33</v>
      </c>
      <c r="L12" s="254" t="s">
        <v>34</v>
      </c>
      <c r="M12" s="254" t="s">
        <v>35</v>
      </c>
      <c r="N12" s="254" t="s">
        <v>36</v>
      </c>
      <c r="O12" s="254" t="s">
        <v>5</v>
      </c>
      <c r="P12" s="254" t="s">
        <v>37</v>
      </c>
      <c r="Q12" s="294"/>
      <c r="R12" s="1"/>
      <c r="S12" s="1"/>
      <c r="T12" s="1"/>
      <c r="U12" s="1"/>
      <c r="V12" s="1"/>
    </row>
    <row r="13" spans="1:24" ht="13.5" customHeight="1" x14ac:dyDescent="0.25">
      <c r="A13" s="1"/>
      <c r="B13" s="239" t="s">
        <v>38</v>
      </c>
      <c r="C13" s="240" t="s">
        <v>39</v>
      </c>
      <c r="D13" s="241" t="s">
        <v>40</v>
      </c>
      <c r="E13" s="241" t="s">
        <v>41</v>
      </c>
      <c r="F13" s="254"/>
      <c r="G13" s="254"/>
      <c r="H13" s="254"/>
      <c r="I13" s="254"/>
      <c r="J13" s="254"/>
      <c r="K13" s="254"/>
      <c r="L13" s="254"/>
      <c r="M13" s="254"/>
      <c r="N13" s="254"/>
      <c r="O13" s="254"/>
      <c r="P13" s="254"/>
      <c r="Q13" s="294"/>
      <c r="R13" s="1"/>
      <c r="S13" s="1"/>
      <c r="T13" s="1"/>
      <c r="U13" s="1"/>
      <c r="V13" s="1"/>
    </row>
    <row r="14" spans="1:24" ht="15.95" customHeight="1" x14ac:dyDescent="0.25">
      <c r="A14" s="1"/>
      <c r="B14" s="92">
        <f>Cronograma!F8</f>
        <v>44256</v>
      </c>
      <c r="C14" s="86" t="str">
        <f t="shared" ref="C14:C44" si="0">TEXT(B14, "dddd")</f>
        <v>lunes</v>
      </c>
      <c r="D14" s="87" t="s">
        <v>385</v>
      </c>
      <c r="E14" s="87"/>
      <c r="F14" s="88"/>
      <c r="G14" s="88"/>
      <c r="H14" s="89"/>
      <c r="I14" s="89"/>
      <c r="J14" s="89"/>
      <c r="K14" s="89"/>
      <c r="L14" s="89"/>
      <c r="M14" s="89"/>
      <c r="N14" s="89"/>
      <c r="O14" s="89"/>
      <c r="P14" s="255"/>
      <c r="Q14" s="256"/>
      <c r="R14" s="1"/>
      <c r="S14" s="1"/>
      <c r="T14" s="1"/>
      <c r="U14" s="1"/>
      <c r="V14" s="1"/>
    </row>
    <row r="15" spans="1:24" ht="15.95" customHeight="1" x14ac:dyDescent="0.25">
      <c r="A15" s="1"/>
      <c r="B15" s="92">
        <f>B14+1</f>
        <v>44257</v>
      </c>
      <c r="C15" s="86" t="str">
        <f t="shared" si="0"/>
        <v>martes</v>
      </c>
      <c r="D15" s="87" t="s">
        <v>385</v>
      </c>
      <c r="E15" s="87"/>
      <c r="F15" s="88"/>
      <c r="G15" s="88"/>
      <c r="H15" s="89"/>
      <c r="I15" s="89"/>
      <c r="J15" s="89"/>
      <c r="K15" s="89"/>
      <c r="L15" s="89"/>
      <c r="M15" s="89"/>
      <c r="N15" s="89"/>
      <c r="O15" s="89"/>
      <c r="P15" s="255"/>
      <c r="Q15" s="256"/>
      <c r="R15" s="1"/>
      <c r="S15" s="1"/>
      <c r="T15" s="1"/>
      <c r="U15" s="1"/>
      <c r="V15" s="1"/>
    </row>
    <row r="16" spans="1:24" ht="15.95" customHeight="1" x14ac:dyDescent="0.25">
      <c r="A16" s="1"/>
      <c r="B16" s="92">
        <f t="shared" ref="B16:B44" si="1">B15+1</f>
        <v>44258</v>
      </c>
      <c r="C16" s="86" t="str">
        <f t="shared" si="0"/>
        <v>miércoles</v>
      </c>
      <c r="D16" s="238">
        <v>0.75</v>
      </c>
      <c r="E16" s="238">
        <v>0.25</v>
      </c>
      <c r="F16" s="88">
        <v>1</v>
      </c>
      <c r="G16" s="88"/>
      <c r="H16" s="89"/>
      <c r="I16" s="89"/>
      <c r="J16" s="89"/>
      <c r="K16" s="89"/>
      <c r="L16" s="89">
        <v>8</v>
      </c>
      <c r="M16" s="89"/>
      <c r="N16" s="89"/>
      <c r="O16" s="89"/>
      <c r="P16" s="255"/>
      <c r="Q16" s="256"/>
      <c r="R16" s="1"/>
      <c r="S16" s="1"/>
      <c r="T16" s="1"/>
      <c r="U16" s="1"/>
      <c r="V16" s="1"/>
    </row>
    <row r="17" spans="1:22" ht="15.95" customHeight="1" x14ac:dyDescent="0.25">
      <c r="A17" s="1"/>
      <c r="B17" s="92">
        <f t="shared" si="1"/>
        <v>44259</v>
      </c>
      <c r="C17" s="86" t="str">
        <f t="shared" si="0"/>
        <v>jueves</v>
      </c>
      <c r="D17" s="238">
        <v>0.75</v>
      </c>
      <c r="E17" s="238">
        <v>0.25</v>
      </c>
      <c r="F17" s="88">
        <v>1</v>
      </c>
      <c r="G17" s="88"/>
      <c r="H17" s="89"/>
      <c r="I17" s="89"/>
      <c r="J17" s="89"/>
      <c r="K17" s="89"/>
      <c r="L17" s="89">
        <v>8</v>
      </c>
      <c r="M17" s="89"/>
      <c r="N17" s="89"/>
      <c r="O17" s="89"/>
      <c r="P17" s="255"/>
      <c r="Q17" s="256"/>
      <c r="R17" s="1"/>
      <c r="S17" s="1"/>
      <c r="T17" s="1"/>
      <c r="U17" s="1"/>
      <c r="V17" s="1"/>
    </row>
    <row r="18" spans="1:22" ht="15.95" customHeight="1" x14ac:dyDescent="0.25">
      <c r="A18" s="1"/>
      <c r="B18" s="92">
        <f t="shared" si="1"/>
        <v>44260</v>
      </c>
      <c r="C18" s="86" t="str">
        <f t="shared" si="0"/>
        <v>viernes</v>
      </c>
      <c r="D18" s="238">
        <v>0.75</v>
      </c>
      <c r="E18" s="238">
        <v>0.25</v>
      </c>
      <c r="F18" s="88">
        <v>1</v>
      </c>
      <c r="G18" s="88"/>
      <c r="H18" s="89"/>
      <c r="I18" s="89"/>
      <c r="J18" s="89"/>
      <c r="K18" s="89"/>
      <c r="L18" s="89">
        <v>8</v>
      </c>
      <c r="M18" s="89"/>
      <c r="N18" s="89"/>
      <c r="O18" s="89"/>
      <c r="P18" s="255"/>
      <c r="Q18" s="256"/>
      <c r="R18" s="1"/>
      <c r="S18" s="1"/>
      <c r="T18" s="1"/>
      <c r="U18" s="1"/>
      <c r="V18" s="1"/>
    </row>
    <row r="19" spans="1:22" ht="15.95" customHeight="1" x14ac:dyDescent="0.25">
      <c r="A19" s="1"/>
      <c r="B19" s="92">
        <f t="shared" si="1"/>
        <v>44261</v>
      </c>
      <c r="C19" s="86" t="str">
        <f t="shared" si="0"/>
        <v>sábado</v>
      </c>
      <c r="D19" s="238">
        <v>0.75</v>
      </c>
      <c r="E19" s="238">
        <v>0.25</v>
      </c>
      <c r="F19" s="88">
        <v>1</v>
      </c>
      <c r="G19" s="88"/>
      <c r="H19" s="89"/>
      <c r="I19" s="89"/>
      <c r="J19" s="89"/>
      <c r="K19" s="89"/>
      <c r="L19" s="89">
        <v>3</v>
      </c>
      <c r="M19" s="89"/>
      <c r="N19" s="89">
        <v>5</v>
      </c>
      <c r="O19" s="89"/>
      <c r="P19" s="255"/>
      <c r="Q19" s="256"/>
      <c r="R19" s="1"/>
      <c r="S19" s="1"/>
      <c r="T19" s="1"/>
      <c r="U19" s="1"/>
      <c r="V19" s="1"/>
    </row>
    <row r="20" spans="1:22" ht="15.95" customHeight="1" x14ac:dyDescent="0.25">
      <c r="A20" s="1"/>
      <c r="B20" s="92">
        <f t="shared" si="1"/>
        <v>44262</v>
      </c>
      <c r="C20" s="86" t="str">
        <f t="shared" si="0"/>
        <v>domingo</v>
      </c>
      <c r="D20" s="238">
        <v>0.75</v>
      </c>
      <c r="E20" s="238">
        <v>0.25</v>
      </c>
      <c r="F20" s="88">
        <v>1</v>
      </c>
      <c r="G20" s="88"/>
      <c r="H20" s="89"/>
      <c r="I20" s="89"/>
      <c r="J20" s="89"/>
      <c r="K20" s="89"/>
      <c r="L20" s="89">
        <v>5</v>
      </c>
      <c r="M20" s="89">
        <v>3</v>
      </c>
      <c r="N20" s="89">
        <v>3</v>
      </c>
      <c r="O20" s="89"/>
      <c r="P20" s="255"/>
      <c r="Q20" s="256"/>
      <c r="R20" s="1"/>
      <c r="S20" s="1"/>
      <c r="T20" s="1"/>
      <c r="U20" s="1"/>
      <c r="V20" s="1"/>
    </row>
    <row r="21" spans="1:22" ht="15.95" customHeight="1" x14ac:dyDescent="0.25">
      <c r="A21" s="1"/>
      <c r="B21" s="92">
        <f t="shared" si="1"/>
        <v>44263</v>
      </c>
      <c r="C21" s="86" t="str">
        <f t="shared" si="0"/>
        <v>lunes</v>
      </c>
      <c r="D21" s="238">
        <v>0.75</v>
      </c>
      <c r="E21" s="238">
        <v>0.25</v>
      </c>
      <c r="F21" s="88">
        <v>1</v>
      </c>
      <c r="G21" s="88"/>
      <c r="H21" s="89"/>
      <c r="I21" s="89"/>
      <c r="J21" s="89"/>
      <c r="K21" s="89"/>
      <c r="L21" s="89">
        <v>8</v>
      </c>
      <c r="M21" s="89"/>
      <c r="N21" s="89"/>
      <c r="O21" s="89"/>
      <c r="P21" s="255"/>
      <c r="Q21" s="256"/>
      <c r="R21" s="1"/>
      <c r="S21" s="1"/>
      <c r="T21" s="1"/>
      <c r="U21" s="1"/>
      <c r="V21" s="1"/>
    </row>
    <row r="22" spans="1:22" ht="15.95" customHeight="1" x14ac:dyDescent="0.25">
      <c r="A22" s="1"/>
      <c r="B22" s="92">
        <f t="shared" si="1"/>
        <v>44264</v>
      </c>
      <c r="C22" s="86" t="str">
        <f t="shared" si="0"/>
        <v>martes</v>
      </c>
      <c r="D22" s="238">
        <v>0.75</v>
      </c>
      <c r="E22" s="238">
        <v>0.25</v>
      </c>
      <c r="F22" s="88">
        <v>1</v>
      </c>
      <c r="G22" s="88"/>
      <c r="H22" s="89"/>
      <c r="I22" s="89"/>
      <c r="J22" s="89"/>
      <c r="K22" s="89"/>
      <c r="L22" s="89">
        <v>8</v>
      </c>
      <c r="M22" s="89"/>
      <c r="N22" s="89"/>
      <c r="O22" s="89"/>
      <c r="P22" s="255"/>
      <c r="Q22" s="256"/>
      <c r="R22" s="1"/>
      <c r="S22" s="1"/>
      <c r="T22" s="1"/>
      <c r="U22" s="1"/>
      <c r="V22" s="1"/>
    </row>
    <row r="23" spans="1:22" ht="15.95" customHeight="1" x14ac:dyDescent="0.25">
      <c r="A23" s="1"/>
      <c r="B23" s="92">
        <f t="shared" si="1"/>
        <v>44265</v>
      </c>
      <c r="C23" s="86" t="str">
        <f t="shared" si="0"/>
        <v>miércoles</v>
      </c>
      <c r="D23" s="238">
        <v>0.75</v>
      </c>
      <c r="E23" s="238">
        <v>0.25</v>
      </c>
      <c r="F23" s="88">
        <v>1</v>
      </c>
      <c r="G23" s="88"/>
      <c r="H23" s="89"/>
      <c r="I23" s="89"/>
      <c r="J23" s="89"/>
      <c r="K23" s="89"/>
      <c r="L23" s="89">
        <v>8</v>
      </c>
      <c r="M23" s="89"/>
      <c r="N23" s="89"/>
      <c r="O23" s="89"/>
      <c r="P23" s="255"/>
      <c r="Q23" s="256"/>
      <c r="R23" s="1"/>
      <c r="S23" s="1"/>
      <c r="T23" s="1"/>
      <c r="U23" s="1"/>
      <c r="V23" s="1"/>
    </row>
    <row r="24" spans="1:22" ht="15.95" customHeight="1" x14ac:dyDescent="0.25">
      <c r="A24" s="1"/>
      <c r="B24" s="92">
        <f t="shared" si="1"/>
        <v>44266</v>
      </c>
      <c r="C24" s="86" t="str">
        <f t="shared" si="0"/>
        <v>jueves</v>
      </c>
      <c r="D24" s="238">
        <v>0.75</v>
      </c>
      <c r="E24" s="238">
        <v>0.25</v>
      </c>
      <c r="F24" s="88">
        <v>1</v>
      </c>
      <c r="G24" s="88"/>
      <c r="H24" s="89"/>
      <c r="I24" s="89"/>
      <c r="J24" s="89"/>
      <c r="K24" s="89"/>
      <c r="L24" s="89">
        <v>8</v>
      </c>
      <c r="M24" s="89"/>
      <c r="N24" s="89"/>
      <c r="O24" s="89"/>
      <c r="P24" s="255"/>
      <c r="Q24" s="256"/>
      <c r="R24" s="1"/>
      <c r="S24" s="1"/>
      <c r="T24" s="1"/>
      <c r="U24" s="1"/>
      <c r="V24" s="1"/>
    </row>
    <row r="25" spans="1:22" ht="15.95" customHeight="1" x14ac:dyDescent="0.25">
      <c r="A25" s="1"/>
      <c r="B25" s="92">
        <f t="shared" si="1"/>
        <v>44267</v>
      </c>
      <c r="C25" s="86" t="str">
        <f t="shared" si="0"/>
        <v>viernes</v>
      </c>
      <c r="D25" s="238">
        <v>0.75</v>
      </c>
      <c r="E25" s="238">
        <v>0.25</v>
      </c>
      <c r="F25" s="88">
        <v>1</v>
      </c>
      <c r="G25" s="88"/>
      <c r="H25" s="89"/>
      <c r="I25" s="89"/>
      <c r="J25" s="89"/>
      <c r="K25" s="89"/>
      <c r="L25" s="89">
        <v>8</v>
      </c>
      <c r="M25" s="89"/>
      <c r="N25" s="89"/>
      <c r="O25" s="89"/>
      <c r="P25" s="255"/>
      <c r="Q25" s="256"/>
      <c r="R25" s="1"/>
      <c r="S25" s="1"/>
      <c r="T25" s="1"/>
      <c r="U25" s="1"/>
      <c r="V25" s="1"/>
    </row>
    <row r="26" spans="1:22" ht="15.95" customHeight="1" x14ac:dyDescent="0.25">
      <c r="A26" s="1"/>
      <c r="B26" s="92">
        <f t="shared" si="1"/>
        <v>44268</v>
      </c>
      <c r="C26" s="86" t="str">
        <f t="shared" si="0"/>
        <v>sábado</v>
      </c>
      <c r="D26" s="238">
        <v>0.5</v>
      </c>
      <c r="E26" s="238">
        <v>0.75</v>
      </c>
      <c r="F26" s="88"/>
      <c r="G26" s="88"/>
      <c r="H26" s="89"/>
      <c r="I26" s="89"/>
      <c r="J26" s="89"/>
      <c r="K26" s="89"/>
      <c r="L26" s="89"/>
      <c r="M26" s="89"/>
      <c r="N26" s="89"/>
      <c r="O26" s="89"/>
      <c r="P26" s="255" t="s">
        <v>393</v>
      </c>
      <c r="Q26" s="256"/>
      <c r="R26" s="1"/>
      <c r="S26" s="1"/>
      <c r="T26" s="1"/>
      <c r="U26" s="1"/>
      <c r="V26" s="1"/>
    </row>
    <row r="27" spans="1:22" ht="15.95" customHeight="1" x14ac:dyDescent="0.25">
      <c r="A27" s="1"/>
      <c r="B27" s="92">
        <f t="shared" si="1"/>
        <v>44269</v>
      </c>
      <c r="C27" s="86" t="str">
        <f t="shared" si="0"/>
        <v>domingo</v>
      </c>
      <c r="D27" s="238">
        <v>0.25</v>
      </c>
      <c r="E27" s="238">
        <v>0.75</v>
      </c>
      <c r="F27" s="88">
        <v>1</v>
      </c>
      <c r="G27" s="88"/>
      <c r="H27" s="89"/>
      <c r="I27" s="89"/>
      <c r="J27" s="89"/>
      <c r="K27" s="89"/>
      <c r="L27" s="89"/>
      <c r="M27" s="89">
        <v>11</v>
      </c>
      <c r="N27" s="89"/>
      <c r="O27" s="89"/>
      <c r="P27" s="255"/>
      <c r="Q27" s="256"/>
      <c r="R27" s="1"/>
      <c r="S27" s="1"/>
      <c r="T27" s="1"/>
      <c r="U27" s="1"/>
      <c r="V27" s="1"/>
    </row>
    <row r="28" spans="1:22" ht="15.95" customHeight="1" x14ac:dyDescent="0.25">
      <c r="A28" s="1"/>
      <c r="B28" s="92">
        <f t="shared" si="1"/>
        <v>44270</v>
      </c>
      <c r="C28" s="86" t="str">
        <f t="shared" si="0"/>
        <v>lunes</v>
      </c>
      <c r="D28" s="238">
        <v>0.25</v>
      </c>
      <c r="E28" s="238">
        <v>0.75</v>
      </c>
      <c r="F28" s="88">
        <v>1</v>
      </c>
      <c r="G28" s="88"/>
      <c r="H28" s="89"/>
      <c r="I28" s="89"/>
      <c r="J28" s="89"/>
      <c r="K28" s="89"/>
      <c r="L28" s="89"/>
      <c r="M28" s="89"/>
      <c r="N28" s="89"/>
      <c r="O28" s="89"/>
      <c r="P28" s="255"/>
      <c r="Q28" s="256"/>
      <c r="R28" s="1"/>
      <c r="S28" s="1"/>
      <c r="T28" s="1"/>
      <c r="U28" s="1"/>
      <c r="V28" s="1"/>
    </row>
    <row r="29" spans="1:22" ht="15.95" customHeight="1" x14ac:dyDescent="0.25">
      <c r="A29" s="1"/>
      <c r="B29" s="92">
        <f t="shared" si="1"/>
        <v>44271</v>
      </c>
      <c r="C29" s="86" t="str">
        <f t="shared" si="0"/>
        <v>martes</v>
      </c>
      <c r="D29" s="238">
        <v>0.25</v>
      </c>
      <c r="E29" s="238">
        <v>0.75</v>
      </c>
      <c r="F29" s="88">
        <v>1</v>
      </c>
      <c r="G29" s="88"/>
      <c r="H29" s="89"/>
      <c r="I29" s="89"/>
      <c r="J29" s="89"/>
      <c r="K29" s="89"/>
      <c r="L29" s="89"/>
      <c r="M29" s="89"/>
      <c r="N29" s="89"/>
      <c r="O29" s="89"/>
      <c r="P29" s="255"/>
      <c r="Q29" s="256"/>
      <c r="R29" s="1"/>
      <c r="S29" s="1"/>
      <c r="T29" s="1"/>
      <c r="U29" s="1"/>
      <c r="V29" s="1"/>
    </row>
    <row r="30" spans="1:22" ht="15.95" customHeight="1" x14ac:dyDescent="0.25">
      <c r="A30" s="1"/>
      <c r="B30" s="92">
        <f t="shared" si="1"/>
        <v>44272</v>
      </c>
      <c r="C30" s="86" t="str">
        <f t="shared" si="0"/>
        <v>miércoles</v>
      </c>
      <c r="D30" s="238">
        <v>0.25</v>
      </c>
      <c r="E30" s="238">
        <v>0.75</v>
      </c>
      <c r="F30" s="88">
        <v>1</v>
      </c>
      <c r="G30" s="88"/>
      <c r="H30" s="89">
        <v>11</v>
      </c>
      <c r="I30" s="89"/>
      <c r="J30" s="89"/>
      <c r="K30" s="89"/>
      <c r="L30" s="89"/>
      <c r="M30" s="89"/>
      <c r="N30" s="89"/>
      <c r="O30" s="89"/>
      <c r="P30" s="255" t="s">
        <v>391</v>
      </c>
      <c r="Q30" s="256"/>
      <c r="R30" s="1"/>
      <c r="S30" s="1"/>
      <c r="T30" s="1"/>
      <c r="U30" s="1"/>
      <c r="V30" s="1"/>
    </row>
    <row r="31" spans="1:22" ht="15.95" customHeight="1" x14ac:dyDescent="0.25">
      <c r="A31" s="1"/>
      <c r="B31" s="92">
        <f t="shared" si="1"/>
        <v>44273</v>
      </c>
      <c r="C31" s="86" t="str">
        <f t="shared" si="0"/>
        <v>jueves</v>
      </c>
      <c r="D31" s="238">
        <v>0.25</v>
      </c>
      <c r="E31" s="238">
        <v>0.75</v>
      </c>
      <c r="F31" s="88">
        <v>1</v>
      </c>
      <c r="G31" s="88"/>
      <c r="H31" s="89">
        <v>11</v>
      </c>
      <c r="I31" s="89"/>
      <c r="J31" s="89"/>
      <c r="K31" s="89"/>
      <c r="L31" s="89"/>
      <c r="M31" s="89"/>
      <c r="N31" s="89"/>
      <c r="O31" s="89"/>
      <c r="P31" s="255" t="s">
        <v>391</v>
      </c>
      <c r="Q31" s="256"/>
      <c r="R31" s="1"/>
      <c r="S31" s="1"/>
      <c r="T31" s="1"/>
      <c r="U31" s="1"/>
      <c r="V31" s="1"/>
    </row>
    <row r="32" spans="1:22" ht="15.95" customHeight="1" x14ac:dyDescent="0.25">
      <c r="A32" s="1"/>
      <c r="B32" s="92">
        <f t="shared" si="1"/>
        <v>44274</v>
      </c>
      <c r="C32" s="86" t="str">
        <f t="shared" si="0"/>
        <v>viernes</v>
      </c>
      <c r="D32" s="238">
        <v>0.25</v>
      </c>
      <c r="E32" s="238">
        <v>0.75</v>
      </c>
      <c r="F32" s="88">
        <v>1</v>
      </c>
      <c r="G32" s="88"/>
      <c r="H32" s="89">
        <v>11</v>
      </c>
      <c r="I32" s="89"/>
      <c r="J32" s="89"/>
      <c r="K32" s="89"/>
      <c r="L32" s="89"/>
      <c r="M32" s="89"/>
      <c r="N32" s="89"/>
      <c r="O32" s="89"/>
      <c r="P32" s="255" t="s">
        <v>391</v>
      </c>
      <c r="Q32" s="256"/>
      <c r="R32" s="1"/>
      <c r="S32" s="1"/>
      <c r="T32" s="1"/>
      <c r="U32" s="1"/>
      <c r="V32" s="1"/>
    </row>
    <row r="33" spans="1:22" ht="15.95" customHeight="1" x14ac:dyDescent="0.25">
      <c r="A33" s="1"/>
      <c r="B33" s="92">
        <f t="shared" si="1"/>
        <v>44275</v>
      </c>
      <c r="C33" s="86" t="str">
        <f t="shared" si="0"/>
        <v>sábado</v>
      </c>
      <c r="D33" s="238">
        <v>0.25</v>
      </c>
      <c r="E33" s="238">
        <v>0.75</v>
      </c>
      <c r="F33" s="88">
        <v>1</v>
      </c>
      <c r="G33" s="88"/>
      <c r="H33" s="89">
        <v>11</v>
      </c>
      <c r="I33" s="89"/>
      <c r="J33" s="89"/>
      <c r="K33" s="89"/>
      <c r="L33" s="89"/>
      <c r="M33" s="89"/>
      <c r="N33" s="89"/>
      <c r="O33" s="89"/>
      <c r="P33" s="255" t="s">
        <v>391</v>
      </c>
      <c r="Q33" s="256"/>
      <c r="R33" s="1"/>
      <c r="S33" s="1"/>
      <c r="T33" s="1"/>
      <c r="U33" s="1"/>
      <c r="V33" s="1"/>
    </row>
    <row r="34" spans="1:22" ht="15.95" customHeight="1" x14ac:dyDescent="0.25">
      <c r="A34" s="1"/>
      <c r="B34" s="92">
        <f t="shared" si="1"/>
        <v>44276</v>
      </c>
      <c r="C34" s="86" t="str">
        <f t="shared" si="0"/>
        <v>domingo</v>
      </c>
      <c r="D34" s="238">
        <v>0.25</v>
      </c>
      <c r="E34" s="238">
        <v>0.75</v>
      </c>
      <c r="F34" s="88">
        <v>1</v>
      </c>
      <c r="G34" s="88"/>
      <c r="H34" s="89"/>
      <c r="I34" s="89"/>
      <c r="J34" s="89">
        <v>11</v>
      </c>
      <c r="K34" s="89"/>
      <c r="L34" s="89"/>
      <c r="M34" s="89"/>
      <c r="N34" s="89"/>
      <c r="O34" s="89"/>
      <c r="P34" s="255" t="s">
        <v>391</v>
      </c>
      <c r="Q34" s="256"/>
      <c r="R34" s="1"/>
      <c r="S34" s="1"/>
      <c r="T34" s="1"/>
      <c r="U34" s="1"/>
      <c r="V34" s="1"/>
    </row>
    <row r="35" spans="1:22" ht="15.95" customHeight="1" x14ac:dyDescent="0.25">
      <c r="A35" s="1"/>
      <c r="B35" s="92">
        <f t="shared" si="1"/>
        <v>44277</v>
      </c>
      <c r="C35" s="86" t="str">
        <f t="shared" si="0"/>
        <v>lunes</v>
      </c>
      <c r="D35" s="238">
        <v>0.25</v>
      </c>
      <c r="E35" s="238">
        <v>0.75</v>
      </c>
      <c r="F35" s="88">
        <v>1</v>
      </c>
      <c r="G35" s="88"/>
      <c r="H35" s="89"/>
      <c r="I35" s="89"/>
      <c r="J35" s="89">
        <v>11</v>
      </c>
      <c r="K35" s="89"/>
      <c r="L35" s="89"/>
      <c r="M35" s="89"/>
      <c r="N35" s="89"/>
      <c r="O35" s="89"/>
      <c r="P35" s="255" t="s">
        <v>391</v>
      </c>
      <c r="Q35" s="256"/>
      <c r="R35" s="1"/>
      <c r="S35" s="1"/>
      <c r="T35" s="1"/>
      <c r="U35" s="1"/>
      <c r="V35" s="1"/>
    </row>
    <row r="36" spans="1:22" ht="15.95" customHeight="1" x14ac:dyDescent="0.25">
      <c r="A36" s="1"/>
      <c r="B36" s="92">
        <f t="shared" si="1"/>
        <v>44278</v>
      </c>
      <c r="C36" s="86" t="str">
        <f t="shared" si="0"/>
        <v>martes</v>
      </c>
      <c r="D36" s="238">
        <v>0.25</v>
      </c>
      <c r="E36" s="238">
        <v>0.75</v>
      </c>
      <c r="F36" s="88">
        <v>1</v>
      </c>
      <c r="G36" s="88"/>
      <c r="H36" s="89">
        <v>11</v>
      </c>
      <c r="I36" s="89"/>
      <c r="J36" s="89"/>
      <c r="K36" s="89"/>
      <c r="L36" s="89"/>
      <c r="M36" s="89"/>
      <c r="N36" s="89"/>
      <c r="O36" s="89"/>
      <c r="P36" s="255" t="s">
        <v>391</v>
      </c>
      <c r="Q36" s="256"/>
      <c r="R36" s="1"/>
      <c r="S36" s="1"/>
      <c r="T36" s="1"/>
      <c r="U36" s="1"/>
      <c r="V36" s="1"/>
    </row>
    <row r="37" spans="1:22" ht="15.95" customHeight="1" x14ac:dyDescent="0.25">
      <c r="A37" s="1"/>
      <c r="B37" s="92">
        <f t="shared" si="1"/>
        <v>44279</v>
      </c>
      <c r="C37" s="86" t="str">
        <f t="shared" si="0"/>
        <v>miércoles</v>
      </c>
      <c r="D37" s="87" t="s">
        <v>385</v>
      </c>
      <c r="E37" s="87"/>
      <c r="F37" s="88"/>
      <c r="G37" s="88"/>
      <c r="H37" s="89"/>
      <c r="I37" s="89"/>
      <c r="J37" s="89"/>
      <c r="K37" s="89"/>
      <c r="L37" s="89"/>
      <c r="M37" s="89"/>
      <c r="N37" s="89"/>
      <c r="O37" s="89"/>
      <c r="P37" s="255"/>
      <c r="Q37" s="256"/>
      <c r="R37" s="1"/>
      <c r="S37" s="1"/>
      <c r="T37" s="1"/>
      <c r="U37" s="1"/>
      <c r="V37" s="1"/>
    </row>
    <row r="38" spans="1:22" ht="15.95" customHeight="1" x14ac:dyDescent="0.25">
      <c r="A38" s="1"/>
      <c r="B38" s="92">
        <f t="shared" si="1"/>
        <v>44280</v>
      </c>
      <c r="C38" s="86" t="str">
        <f t="shared" si="0"/>
        <v>jueves</v>
      </c>
      <c r="D38" s="87" t="s">
        <v>385</v>
      </c>
      <c r="E38" s="87"/>
      <c r="F38" s="88"/>
      <c r="G38" s="88"/>
      <c r="H38" s="89"/>
      <c r="I38" s="89"/>
      <c r="J38" s="89"/>
      <c r="K38" s="89"/>
      <c r="L38" s="89"/>
      <c r="M38" s="89"/>
      <c r="N38" s="89"/>
      <c r="O38" s="89"/>
      <c r="P38" s="255"/>
      <c r="Q38" s="256"/>
      <c r="R38" s="1"/>
      <c r="S38" s="1"/>
      <c r="T38" s="1"/>
      <c r="U38" s="1"/>
      <c r="V38" s="1"/>
    </row>
    <row r="39" spans="1:22" ht="15.95" customHeight="1" x14ac:dyDescent="0.25">
      <c r="A39" s="1"/>
      <c r="B39" s="92">
        <f t="shared" si="1"/>
        <v>44281</v>
      </c>
      <c r="C39" s="86" t="str">
        <f t="shared" si="0"/>
        <v>viernes</v>
      </c>
      <c r="D39" s="87" t="s">
        <v>385</v>
      </c>
      <c r="E39" s="87"/>
      <c r="F39" s="88"/>
      <c r="G39" s="88"/>
      <c r="H39" s="89"/>
      <c r="I39" s="89"/>
      <c r="J39" s="89"/>
      <c r="K39" s="89"/>
      <c r="L39" s="89"/>
      <c r="M39" s="89"/>
      <c r="N39" s="89"/>
      <c r="O39" s="89"/>
      <c r="P39" s="255"/>
      <c r="Q39" s="256"/>
      <c r="R39" s="1"/>
      <c r="S39" s="1"/>
      <c r="T39" s="1"/>
      <c r="U39" s="1"/>
      <c r="V39" s="1"/>
    </row>
    <row r="40" spans="1:22" ht="15.95" customHeight="1" x14ac:dyDescent="0.25">
      <c r="A40" s="1"/>
      <c r="B40" s="92">
        <f t="shared" si="1"/>
        <v>44282</v>
      </c>
      <c r="C40" s="86" t="str">
        <f t="shared" si="0"/>
        <v>sábado</v>
      </c>
      <c r="D40" s="87" t="s">
        <v>385</v>
      </c>
      <c r="E40" s="87"/>
      <c r="F40" s="88"/>
      <c r="G40" s="88"/>
      <c r="H40" s="89"/>
      <c r="I40" s="89"/>
      <c r="J40" s="89"/>
      <c r="K40" s="89"/>
      <c r="L40" s="89"/>
      <c r="M40" s="89"/>
      <c r="N40" s="89"/>
      <c r="O40" s="89"/>
      <c r="P40" s="255"/>
      <c r="Q40" s="256"/>
      <c r="R40" s="1"/>
      <c r="S40" s="1"/>
      <c r="T40" s="1"/>
      <c r="U40" s="1"/>
      <c r="V40" s="1"/>
    </row>
    <row r="41" spans="1:22" ht="15.95" customHeight="1" x14ac:dyDescent="0.25">
      <c r="A41" s="1"/>
      <c r="B41" s="92">
        <f t="shared" si="1"/>
        <v>44283</v>
      </c>
      <c r="C41" s="86" t="str">
        <f t="shared" si="0"/>
        <v>domingo</v>
      </c>
      <c r="D41" s="87" t="s">
        <v>385</v>
      </c>
      <c r="E41" s="87"/>
      <c r="F41" s="88"/>
      <c r="G41" s="88"/>
      <c r="H41" s="89"/>
      <c r="I41" s="89"/>
      <c r="J41" s="89"/>
      <c r="K41" s="89"/>
      <c r="L41" s="89"/>
      <c r="M41" s="89"/>
      <c r="N41" s="89"/>
      <c r="O41" s="89"/>
      <c r="P41" s="255"/>
      <c r="Q41" s="256"/>
      <c r="R41" s="1"/>
      <c r="S41" s="1"/>
      <c r="T41" s="1"/>
      <c r="U41" s="1"/>
      <c r="V41" s="1"/>
    </row>
    <row r="42" spans="1:22" ht="15.95" customHeight="1" x14ac:dyDescent="0.25">
      <c r="A42" s="1"/>
      <c r="B42" s="92">
        <f t="shared" si="1"/>
        <v>44284</v>
      </c>
      <c r="C42" s="86" t="str">
        <f t="shared" si="0"/>
        <v>lunes</v>
      </c>
      <c r="D42" s="87" t="s">
        <v>385</v>
      </c>
      <c r="E42" s="87"/>
      <c r="F42" s="88"/>
      <c r="G42" s="88"/>
      <c r="H42" s="89"/>
      <c r="I42" s="89"/>
      <c r="J42" s="89"/>
      <c r="K42" s="89"/>
      <c r="L42" s="89"/>
      <c r="M42" s="89"/>
      <c r="N42" s="89"/>
      <c r="O42" s="89"/>
      <c r="P42" s="255"/>
      <c r="Q42" s="256"/>
      <c r="R42" s="1"/>
      <c r="S42" s="1"/>
      <c r="T42" s="1"/>
      <c r="U42" s="1"/>
      <c r="V42" s="1"/>
    </row>
    <row r="43" spans="1:22" ht="15.95" customHeight="1" x14ac:dyDescent="0.25">
      <c r="A43" s="1"/>
      <c r="B43" s="92">
        <f t="shared" si="1"/>
        <v>44285</v>
      </c>
      <c r="C43" s="86" t="str">
        <f t="shared" si="0"/>
        <v>martes</v>
      </c>
      <c r="D43" s="87" t="s">
        <v>385</v>
      </c>
      <c r="E43" s="87"/>
      <c r="F43" s="88"/>
      <c r="G43" s="88"/>
      <c r="H43" s="89"/>
      <c r="I43" s="89"/>
      <c r="J43" s="89"/>
      <c r="K43" s="89"/>
      <c r="L43" s="89"/>
      <c r="M43" s="89"/>
      <c r="N43" s="89"/>
      <c r="O43" s="89"/>
      <c r="P43" s="255"/>
      <c r="Q43" s="256"/>
      <c r="R43" s="1"/>
      <c r="S43" s="1"/>
      <c r="T43" s="1"/>
      <c r="U43" s="1"/>
      <c r="V43" s="1"/>
    </row>
    <row r="44" spans="1:22" ht="15.95" customHeight="1" x14ac:dyDescent="0.25">
      <c r="A44" s="1"/>
      <c r="B44" s="93">
        <f t="shared" si="1"/>
        <v>44286</v>
      </c>
      <c r="C44" s="94" t="str">
        <f t="shared" si="0"/>
        <v>miércoles</v>
      </c>
      <c r="D44" s="95" t="s">
        <v>385</v>
      </c>
      <c r="E44" s="95"/>
      <c r="F44" s="96"/>
      <c r="G44" s="96"/>
      <c r="H44" s="97"/>
      <c r="I44" s="97"/>
      <c r="J44" s="97"/>
      <c r="K44" s="97"/>
      <c r="L44" s="97"/>
      <c r="M44" s="97"/>
      <c r="N44" s="97"/>
      <c r="O44" s="97"/>
      <c r="P44" s="257"/>
      <c r="Q44" s="258"/>
      <c r="R44" s="1"/>
      <c r="S44" s="1"/>
      <c r="T44" s="1"/>
      <c r="U44" s="1"/>
      <c r="V44" s="1"/>
    </row>
    <row r="45" spans="1:22" s="9" customFormat="1" ht="27.75" customHeight="1" x14ac:dyDescent="0.25">
      <c r="B45" s="259" t="s">
        <v>42</v>
      </c>
      <c r="C45" s="259"/>
      <c r="D45" s="259"/>
      <c r="E45" s="259"/>
      <c r="F45" s="259"/>
      <c r="G45" s="259"/>
      <c r="H45" s="98">
        <f>SUM(H14:H44)</f>
        <v>55</v>
      </c>
      <c r="I45" s="98">
        <f t="shared" ref="I45:O45" si="2">SUM(I14:I44)</f>
        <v>0</v>
      </c>
      <c r="J45" s="98">
        <f t="shared" si="2"/>
        <v>22</v>
      </c>
      <c r="K45" s="98">
        <f t="shared" si="2"/>
        <v>0</v>
      </c>
      <c r="L45" s="98">
        <f>SUM(L14:L44)</f>
        <v>72</v>
      </c>
      <c r="M45" s="98">
        <f t="shared" si="2"/>
        <v>14</v>
      </c>
      <c r="N45" s="98">
        <f t="shared" si="2"/>
        <v>8</v>
      </c>
      <c r="O45" s="98">
        <f t="shared" si="2"/>
        <v>0</v>
      </c>
      <c r="P45" s="99"/>
      <c r="Q45" s="99"/>
    </row>
    <row r="46" spans="1:22" ht="6.75" customHeight="1" x14ac:dyDescent="0.25"/>
    <row r="47" spans="1:22" ht="29.25" customHeight="1" x14ac:dyDescent="0.25">
      <c r="B47" s="260" t="s">
        <v>43</v>
      </c>
      <c r="C47" s="260"/>
      <c r="D47" s="260"/>
      <c r="E47" s="260"/>
      <c r="F47" s="260"/>
      <c r="G47" s="260"/>
      <c r="H47" s="260"/>
      <c r="I47" s="260"/>
      <c r="J47" s="260"/>
      <c r="K47" s="260"/>
      <c r="L47" s="260"/>
      <c r="M47" s="260"/>
      <c r="N47" s="260"/>
      <c r="O47" s="260"/>
      <c r="P47" s="260"/>
      <c r="Q47" s="260"/>
    </row>
    <row r="48" spans="1:22" ht="25.5" customHeight="1" x14ac:dyDescent="0.25">
      <c r="A48" s="1"/>
      <c r="B48" s="251" t="s">
        <v>30</v>
      </c>
      <c r="C48" s="251"/>
      <c r="D48" s="251" t="s">
        <v>31</v>
      </c>
      <c r="E48" s="251"/>
      <c r="F48" s="254" t="s">
        <v>2</v>
      </c>
      <c r="G48" s="254" t="s">
        <v>168</v>
      </c>
      <c r="H48" s="254" t="s">
        <v>3</v>
      </c>
      <c r="I48" s="254" t="s">
        <v>4</v>
      </c>
      <c r="J48" s="254" t="s">
        <v>32</v>
      </c>
      <c r="K48" s="254" t="s">
        <v>33</v>
      </c>
      <c r="L48" s="254" t="s">
        <v>34</v>
      </c>
      <c r="M48" s="254" t="s">
        <v>35</v>
      </c>
      <c r="N48" s="254" t="s">
        <v>36</v>
      </c>
      <c r="O48" s="254" t="s">
        <v>5</v>
      </c>
      <c r="P48" s="254" t="s">
        <v>37</v>
      </c>
      <c r="Q48" s="254"/>
      <c r="R48" s="1"/>
      <c r="S48" s="1"/>
      <c r="T48" s="1"/>
      <c r="U48" s="1"/>
      <c r="V48" s="1"/>
    </row>
    <row r="49" spans="1:22" ht="25.5" customHeight="1" x14ac:dyDescent="0.25">
      <c r="A49" s="1"/>
      <c r="B49" s="240" t="s">
        <v>38</v>
      </c>
      <c r="C49" s="240" t="s">
        <v>39</v>
      </c>
      <c r="D49" s="241" t="s">
        <v>40</v>
      </c>
      <c r="E49" s="241" t="s">
        <v>41</v>
      </c>
      <c r="F49" s="254"/>
      <c r="G49" s="254"/>
      <c r="H49" s="254"/>
      <c r="I49" s="254"/>
      <c r="J49" s="254"/>
      <c r="K49" s="254"/>
      <c r="L49" s="254"/>
      <c r="M49" s="254"/>
      <c r="N49" s="254"/>
      <c r="O49" s="254"/>
      <c r="P49" s="254"/>
      <c r="Q49" s="254"/>
      <c r="R49" s="1"/>
      <c r="S49" s="1"/>
      <c r="T49" s="1"/>
      <c r="U49" s="1"/>
      <c r="V49" s="1"/>
    </row>
    <row r="50" spans="1:22" ht="15" customHeight="1" x14ac:dyDescent="0.25">
      <c r="A50" s="1"/>
      <c r="B50" s="100"/>
      <c r="C50" s="101"/>
      <c r="D50" s="102"/>
      <c r="E50" s="102"/>
      <c r="F50" s="103"/>
      <c r="G50" s="103"/>
      <c r="H50" s="104"/>
      <c r="I50" s="104"/>
      <c r="J50" s="104"/>
      <c r="K50" s="104"/>
      <c r="L50" s="104"/>
      <c r="M50" s="104"/>
      <c r="N50" s="104"/>
      <c r="O50" s="104"/>
      <c r="P50" s="253"/>
      <c r="Q50" s="253"/>
      <c r="R50" s="1"/>
      <c r="S50" s="1"/>
      <c r="T50" s="1"/>
      <c r="U50" s="1"/>
      <c r="V50" s="1"/>
    </row>
    <row r="51" spans="1:22" ht="15" customHeight="1" x14ac:dyDescent="0.25">
      <c r="A51" s="1"/>
      <c r="B51" s="100"/>
      <c r="C51" s="101"/>
      <c r="D51" s="102"/>
      <c r="E51" s="102"/>
      <c r="F51" s="103"/>
      <c r="G51" s="103"/>
      <c r="H51" s="104"/>
      <c r="I51" s="104"/>
      <c r="J51" s="104"/>
      <c r="K51" s="104"/>
      <c r="L51" s="104"/>
      <c r="M51" s="104"/>
      <c r="N51" s="104"/>
      <c r="O51" s="104"/>
      <c r="P51" s="253"/>
      <c r="Q51" s="253"/>
      <c r="R51" s="1"/>
      <c r="S51" s="1"/>
      <c r="T51" s="1"/>
      <c r="U51" s="1"/>
      <c r="V51" s="1"/>
    </row>
    <row r="52" spans="1:22" ht="15" customHeight="1" x14ac:dyDescent="0.25">
      <c r="A52" s="1"/>
      <c r="B52" s="100"/>
      <c r="C52" s="101"/>
      <c r="D52" s="102"/>
      <c r="E52" s="102"/>
      <c r="F52" s="103"/>
      <c r="G52" s="103"/>
      <c r="H52" s="104"/>
      <c r="I52" s="104"/>
      <c r="J52" s="104"/>
      <c r="K52" s="104"/>
      <c r="L52" s="104"/>
      <c r="M52" s="104"/>
      <c r="N52" s="104"/>
      <c r="O52" s="104"/>
      <c r="P52" s="253"/>
      <c r="Q52" s="253"/>
      <c r="R52" s="1"/>
      <c r="S52" s="1"/>
      <c r="T52" s="1"/>
      <c r="U52" s="1"/>
      <c r="V52" s="1"/>
    </row>
    <row r="53" spans="1:22" ht="15" customHeight="1" x14ac:dyDescent="0.25">
      <c r="A53" s="1"/>
      <c r="B53" s="100"/>
      <c r="C53" s="101"/>
      <c r="D53" s="102"/>
      <c r="E53" s="102"/>
      <c r="F53" s="103"/>
      <c r="G53" s="103"/>
      <c r="H53" s="104"/>
      <c r="I53" s="104"/>
      <c r="J53" s="104"/>
      <c r="K53" s="104"/>
      <c r="L53" s="104"/>
      <c r="M53" s="104"/>
      <c r="N53" s="104"/>
      <c r="O53" s="104"/>
      <c r="P53" s="253"/>
      <c r="Q53" s="253"/>
      <c r="R53" s="1"/>
      <c r="S53" s="1"/>
      <c r="T53" s="1"/>
      <c r="U53" s="1"/>
      <c r="V53" s="1"/>
    </row>
    <row r="54" spans="1:22" ht="15" customHeight="1" x14ac:dyDescent="0.25">
      <c r="A54" s="1"/>
      <c r="B54" s="100"/>
      <c r="C54" s="101"/>
      <c r="D54" s="102"/>
      <c r="E54" s="102"/>
      <c r="F54" s="103"/>
      <c r="G54" s="103"/>
      <c r="H54" s="104"/>
      <c r="I54" s="104"/>
      <c r="J54" s="104"/>
      <c r="K54" s="104"/>
      <c r="L54" s="104"/>
      <c r="M54" s="104"/>
      <c r="N54" s="104"/>
      <c r="O54" s="104"/>
      <c r="P54" s="253"/>
      <c r="Q54" s="253"/>
      <c r="R54" s="1"/>
      <c r="S54" s="1"/>
      <c r="T54" s="1"/>
      <c r="U54" s="1"/>
      <c r="V54" s="1"/>
    </row>
    <row r="55" spans="1:22" ht="15" customHeight="1" x14ac:dyDescent="0.25"/>
    <row r="56" spans="1:22" s="9" customFormat="1" ht="27.75" customHeight="1" x14ac:dyDescent="0.25">
      <c r="B56" s="248" t="s">
        <v>12</v>
      </c>
      <c r="C56" s="248"/>
      <c r="D56" s="248"/>
      <c r="E56" s="248"/>
      <c r="F56" s="248"/>
      <c r="G56" s="248"/>
      <c r="H56" s="105">
        <f>+H45+H50+H51+H52+H53+H54</f>
        <v>55</v>
      </c>
      <c r="I56" s="105">
        <f t="shared" ref="I56:O56" si="3">+I45+I50+I51+I52+I53+I54</f>
        <v>0</v>
      </c>
      <c r="J56" s="105">
        <f t="shared" si="3"/>
        <v>22</v>
      </c>
      <c r="K56" s="105">
        <f t="shared" si="3"/>
        <v>0</v>
      </c>
      <c r="L56" s="105">
        <f t="shared" si="3"/>
        <v>72</v>
      </c>
      <c r="M56" s="105">
        <f t="shared" si="3"/>
        <v>14</v>
      </c>
      <c r="N56" s="105">
        <f t="shared" si="3"/>
        <v>8</v>
      </c>
      <c r="O56" s="105">
        <f t="shared" si="3"/>
        <v>0</v>
      </c>
    </row>
    <row r="57" spans="1:22" ht="15" customHeight="1" x14ac:dyDescent="0.25"/>
    <row r="58" spans="1:22" ht="20.25" customHeight="1" x14ac:dyDescent="0.25">
      <c r="B58" s="249" t="s">
        <v>44</v>
      </c>
      <c r="C58" s="249"/>
      <c r="D58" s="249"/>
      <c r="E58" s="249"/>
      <c r="F58" s="249"/>
      <c r="H58" s="250" t="s">
        <v>45</v>
      </c>
      <c r="I58" s="250"/>
      <c r="J58" s="250"/>
      <c r="K58" s="250"/>
      <c r="L58" s="250"/>
      <c r="M58" s="250"/>
      <c r="N58" s="250"/>
      <c r="O58" s="250"/>
      <c r="P58" s="250"/>
      <c r="Q58" s="250"/>
      <c r="R58" s="5"/>
      <c r="S58" s="5"/>
      <c r="U58" s="1"/>
      <c r="V58" s="1"/>
    </row>
    <row r="59" spans="1:22" s="10" customFormat="1" ht="22.5" customHeight="1" x14ac:dyDescent="0.25">
      <c r="B59" s="251" t="s">
        <v>46</v>
      </c>
      <c r="C59" s="251"/>
      <c r="D59" s="240" t="s">
        <v>47</v>
      </c>
      <c r="E59" s="240" t="s">
        <v>48</v>
      </c>
      <c r="F59" s="240" t="s">
        <v>49</v>
      </c>
      <c r="H59" s="250"/>
      <c r="I59" s="250"/>
      <c r="J59" s="250"/>
      <c r="K59" s="250"/>
      <c r="L59" s="250"/>
      <c r="M59" s="250"/>
      <c r="N59" s="250"/>
      <c r="O59" s="250"/>
      <c r="P59" s="250"/>
      <c r="Q59" s="250"/>
    </row>
    <row r="60" spans="1:22" ht="17.25" customHeight="1" x14ac:dyDescent="0.25">
      <c r="A60" s="1"/>
      <c r="B60" s="244" t="str">
        <f>+H12</f>
        <v xml:space="preserve"> EXT. DIURNA 1.25</v>
      </c>
      <c r="C60" s="244"/>
      <c r="D60" s="106">
        <v>1.25</v>
      </c>
      <c r="E60" s="107">
        <f>+$H$56</f>
        <v>55</v>
      </c>
      <c r="F60" s="108">
        <f>IF(E60=0,"",D60*E60*(VLOOKUP($E$8,'BD Personal'!$A$6:$R$56,12,FALSE)/240))</f>
        <v>841694.79166666674</v>
      </c>
      <c r="G60" s="1"/>
      <c r="H60" s="252" t="s">
        <v>396</v>
      </c>
      <c r="I60" s="252"/>
      <c r="J60" s="252"/>
      <c r="K60" s="252"/>
      <c r="L60" s="252"/>
      <c r="M60" s="252"/>
      <c r="N60" s="252"/>
      <c r="O60" s="252"/>
      <c r="P60" s="252"/>
      <c r="Q60" s="252"/>
      <c r="R60" s="1"/>
      <c r="S60" s="1"/>
      <c r="T60" s="1"/>
      <c r="U60" s="1"/>
      <c r="V60" s="1"/>
    </row>
    <row r="61" spans="1:22" ht="17.25" customHeight="1" x14ac:dyDescent="0.25">
      <c r="A61" s="1"/>
      <c r="B61" s="244" t="str">
        <f>+I12</f>
        <v>EXT. NOC. ORD. 1.75</v>
      </c>
      <c r="C61" s="244"/>
      <c r="D61" s="106">
        <v>1.75</v>
      </c>
      <c r="E61" s="109">
        <f>+$I$56</f>
        <v>0</v>
      </c>
      <c r="F61" s="108" t="str">
        <f>IF(E61=0,"",D61*E61*(VLOOKUP($E$8,'BD Personal'!$A$6:$R$56,12,FALSE)/240))</f>
        <v/>
      </c>
      <c r="G61" s="1"/>
      <c r="H61" s="252"/>
      <c r="I61" s="252"/>
      <c r="J61" s="252"/>
      <c r="K61" s="252"/>
      <c r="L61" s="252"/>
      <c r="M61" s="252"/>
      <c r="N61" s="252"/>
      <c r="O61" s="252"/>
      <c r="P61" s="252"/>
      <c r="Q61" s="252"/>
      <c r="R61" s="1"/>
      <c r="S61" s="1"/>
      <c r="T61" s="1"/>
      <c r="U61" s="1"/>
      <c r="V61" s="1"/>
    </row>
    <row r="62" spans="1:22" ht="17.25" customHeight="1" x14ac:dyDescent="0.25">
      <c r="A62" s="1"/>
      <c r="B62" s="244" t="str">
        <f>+J12</f>
        <v>EXTRA DOM./FES. DIU.2.00</v>
      </c>
      <c r="C62" s="244"/>
      <c r="D62" s="106">
        <v>2</v>
      </c>
      <c r="E62" s="109">
        <f>+$J$56</f>
        <v>22</v>
      </c>
      <c r="F62" s="108">
        <f>IF(E62=0,"",D62*E62*(VLOOKUP($E$8,'BD Personal'!$A$6:$R$56,12,FALSE)/240))</f>
        <v>538684.66666666674</v>
      </c>
      <c r="G62" s="1"/>
      <c r="H62" s="252"/>
      <c r="I62" s="252"/>
      <c r="J62" s="252"/>
      <c r="K62" s="252"/>
      <c r="L62" s="252"/>
      <c r="M62" s="252"/>
      <c r="N62" s="252"/>
      <c r="O62" s="252"/>
      <c r="P62" s="252"/>
      <c r="Q62" s="252"/>
      <c r="R62" s="1"/>
      <c r="S62" s="1"/>
      <c r="T62" s="1"/>
      <c r="U62" s="1"/>
      <c r="V62" s="1"/>
    </row>
    <row r="63" spans="1:22" ht="17.25" customHeight="1" x14ac:dyDescent="0.25">
      <c r="A63" s="1"/>
      <c r="B63" s="244" t="str">
        <f>+K12</f>
        <v>EXTRA DOM./FES.  NOC. 2.50</v>
      </c>
      <c r="C63" s="244"/>
      <c r="D63" s="106">
        <v>2.5</v>
      </c>
      <c r="E63" s="109">
        <f>+$K$56</f>
        <v>0</v>
      </c>
      <c r="F63" s="108" t="str">
        <f>IF(E63=0,"",D63*E63*(VLOOKUP($E$8,'BD Personal'!$A$6:$R$56,12,FALSE)/240))</f>
        <v/>
      </c>
      <c r="G63" s="1"/>
      <c r="H63" s="252"/>
      <c r="I63" s="252"/>
      <c r="J63" s="252"/>
      <c r="K63" s="252"/>
      <c r="L63" s="252"/>
      <c r="M63" s="252"/>
      <c r="N63" s="252"/>
      <c r="O63" s="252"/>
      <c r="P63" s="252"/>
      <c r="Q63" s="252"/>
      <c r="R63" s="1"/>
      <c r="S63" s="1"/>
      <c r="T63" s="1"/>
      <c r="U63" s="1"/>
      <c r="V63" s="1"/>
    </row>
    <row r="64" spans="1:22" ht="17.25" customHeight="1" x14ac:dyDescent="0.25">
      <c r="A64" s="1"/>
      <c r="B64" s="244" t="str">
        <f>+L12</f>
        <v>REC. NOCT ORD.              0.35</v>
      </c>
      <c r="C64" s="244"/>
      <c r="D64" s="106">
        <v>0.35</v>
      </c>
      <c r="E64" s="109">
        <f>+$L$56</f>
        <v>72</v>
      </c>
      <c r="F64" s="108">
        <f>IF(E64=0,"",D64*E64*(VLOOKUP($E$8,'BD Personal'!$A$6:$R$56,12,FALSE)/240))</f>
        <v>308519.40000000002</v>
      </c>
      <c r="G64" s="1"/>
      <c r="H64" s="252"/>
      <c r="I64" s="252"/>
      <c r="J64" s="252"/>
      <c r="K64" s="252"/>
      <c r="L64" s="252"/>
      <c r="M64" s="252"/>
      <c r="N64" s="252"/>
      <c r="O64" s="252"/>
      <c r="P64" s="252"/>
      <c r="Q64" s="252"/>
      <c r="R64" s="1"/>
      <c r="S64" s="1"/>
      <c r="T64" s="1"/>
      <c r="U64" s="1"/>
      <c r="V64" s="1"/>
    </row>
    <row r="65" spans="1:22" ht="17.25" customHeight="1" x14ac:dyDescent="0.25">
      <c r="A65" s="1"/>
      <c r="B65" s="244" t="str">
        <f>+M12</f>
        <v xml:space="preserve">REC, DOM / FESTIVA DIU 1.75 </v>
      </c>
      <c r="C65" s="244"/>
      <c r="D65" s="106">
        <v>1.75</v>
      </c>
      <c r="E65" s="109">
        <f>+$M$56</f>
        <v>14</v>
      </c>
      <c r="F65" s="108">
        <f>IF(E65=0,"",D65*E65*(VLOOKUP($E$8,'BD Personal'!$A$6:$R$56,12,FALSE)/240))</f>
        <v>299949.41666666669</v>
      </c>
      <c r="G65" s="1"/>
      <c r="H65" s="252"/>
      <c r="I65" s="252"/>
      <c r="J65" s="252"/>
      <c r="K65" s="252"/>
      <c r="L65" s="252"/>
      <c r="M65" s="252"/>
      <c r="N65" s="252"/>
      <c r="O65" s="252"/>
      <c r="P65" s="252"/>
      <c r="Q65" s="252"/>
      <c r="R65" s="1"/>
      <c r="S65" s="1"/>
      <c r="T65" s="1"/>
      <c r="U65" s="1"/>
      <c r="V65" s="1"/>
    </row>
    <row r="66" spans="1:22" ht="17.25" customHeight="1" x14ac:dyDescent="0.25">
      <c r="A66" s="1"/>
      <c r="B66" s="244" t="str">
        <f>+N12</f>
        <v>REC. DOM. / FES. NOC.  2.10</v>
      </c>
      <c r="C66" s="244"/>
      <c r="D66" s="106">
        <v>2.1</v>
      </c>
      <c r="E66" s="109">
        <f>+$N$56</f>
        <v>8</v>
      </c>
      <c r="F66" s="108">
        <f>IF(E66=0,"",D66*E66*(VLOOKUP($E$8,'BD Personal'!$A$6:$R$56,12,FALSE)/240))</f>
        <v>205679.6</v>
      </c>
      <c r="G66" s="1"/>
      <c r="H66" s="252"/>
      <c r="I66" s="252"/>
      <c r="J66" s="252"/>
      <c r="K66" s="252"/>
      <c r="L66" s="252"/>
      <c r="M66" s="252"/>
      <c r="N66" s="252"/>
      <c r="O66" s="252"/>
      <c r="P66" s="252"/>
      <c r="Q66" s="252"/>
      <c r="R66" s="1"/>
      <c r="S66" s="1"/>
      <c r="T66" s="1"/>
      <c r="U66" s="1"/>
      <c r="V66" s="1"/>
    </row>
    <row r="67" spans="1:22" ht="17.25" customHeight="1" x14ac:dyDescent="0.25">
      <c r="A67" s="1"/>
      <c r="B67" s="244" t="str">
        <f>+O12</f>
        <v>COMPENSATORIOS</v>
      </c>
      <c r="C67" s="244"/>
      <c r="D67" s="110" t="s">
        <v>50</v>
      </c>
      <c r="E67" s="109">
        <f>+$O$56</f>
        <v>0</v>
      </c>
      <c r="F67" s="108" t="str">
        <f>IF(E67=0,"",E67*(VLOOKUP($E$8,'BD Personal'!$A$6:$R$56,12,FALSE)/30))</f>
        <v/>
      </c>
      <c r="G67" s="1"/>
      <c r="H67" s="252"/>
      <c r="I67" s="252"/>
      <c r="J67" s="252"/>
      <c r="K67" s="252"/>
      <c r="L67" s="252"/>
      <c r="M67" s="252"/>
      <c r="N67" s="252"/>
      <c r="O67" s="252"/>
      <c r="P67" s="252"/>
      <c r="Q67" s="252"/>
      <c r="R67" s="1"/>
      <c r="S67" s="1"/>
      <c r="T67" s="1"/>
      <c r="U67" s="1"/>
      <c r="V67" s="1"/>
    </row>
    <row r="68" spans="1:22" ht="13.5" customHeight="1" x14ac:dyDescent="0.25">
      <c r="A68" s="1"/>
      <c r="B68" s="50"/>
      <c r="C68" s="50"/>
      <c r="D68" s="50"/>
      <c r="E68" s="50"/>
      <c r="F68" s="51"/>
      <c r="G68" s="1"/>
      <c r="H68" s="252"/>
      <c r="I68" s="252"/>
      <c r="J68" s="252"/>
      <c r="K68" s="252"/>
      <c r="L68" s="252"/>
      <c r="M68" s="252"/>
      <c r="N68" s="252"/>
      <c r="O68" s="252"/>
      <c r="P68" s="252"/>
      <c r="Q68" s="252"/>
      <c r="R68" s="1"/>
      <c r="S68" s="1"/>
      <c r="T68" s="1"/>
      <c r="U68" s="1"/>
      <c r="V68" s="1"/>
    </row>
    <row r="69" spans="1:22" ht="18" customHeight="1" x14ac:dyDescent="0.25">
      <c r="A69" s="1"/>
      <c r="B69" s="245" t="s">
        <v>51</v>
      </c>
      <c r="C69" s="245"/>
      <c r="D69" s="245"/>
      <c r="E69" s="245"/>
      <c r="F69" s="78">
        <f>SUM(F60:F67)</f>
        <v>2194527.875</v>
      </c>
      <c r="G69" s="1"/>
      <c r="H69" s="252"/>
      <c r="I69" s="252"/>
      <c r="J69" s="252"/>
      <c r="K69" s="252"/>
      <c r="L69" s="252"/>
      <c r="M69" s="252"/>
      <c r="N69" s="252"/>
      <c r="O69" s="252"/>
      <c r="P69" s="252"/>
      <c r="Q69" s="252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1"/>
      <c r="D74" s="11"/>
      <c r="E74" s="11"/>
      <c r="F74" s="11"/>
      <c r="G74" s="11"/>
      <c r="H74" s="11"/>
      <c r="I74" s="11"/>
    </row>
    <row r="75" spans="1:22" x14ac:dyDescent="0.25"/>
    <row r="76" spans="1:22" ht="13.5" thickBot="1" x14ac:dyDescent="0.3">
      <c r="C76" s="246"/>
      <c r="D76" s="246"/>
      <c r="E76" s="246"/>
      <c r="F76" s="246"/>
      <c r="G76" s="246"/>
      <c r="H76" s="246"/>
      <c r="I76" s="246"/>
      <c r="L76" s="247"/>
      <c r="M76" s="247"/>
      <c r="N76" s="247"/>
      <c r="O76" s="247"/>
      <c r="P76" s="247"/>
    </row>
    <row r="77" spans="1:22" ht="30.75" customHeight="1" thickTop="1" x14ac:dyDescent="0.25">
      <c r="C77" s="243" t="s">
        <v>52</v>
      </c>
      <c r="D77" s="243"/>
      <c r="E77" s="243"/>
      <c r="F77" s="243"/>
      <c r="G77" s="243"/>
      <c r="H77" s="243"/>
      <c r="I77" s="243"/>
      <c r="J77" s="12"/>
      <c r="K77" s="12"/>
      <c r="L77" s="243" t="s">
        <v>53</v>
      </c>
      <c r="M77" s="243"/>
      <c r="N77" s="243"/>
      <c r="O77" s="243"/>
      <c r="P77" s="243"/>
    </row>
    <row r="78" spans="1:22" x14ac:dyDescent="0.25"/>
    <row r="79" spans="1:22" x14ac:dyDescent="0.25"/>
  </sheetData>
  <sheetProtection algorithmName="SHA-512" hashValue="vjBh+sfA1SxTJpT+vGgRJ+N+t/xky22U1CDjDX/6AY3NPcWBdViiyy6BA7uy/dYB3cy5xPF+u5Q544zuHmxmTw==" saltValue="fxI8Fi/rxJiLIyqfj88mDQ==" spinCount="100000" sheet="1" objects="1" scenarios="1"/>
  <mergeCells count="121">
    <mergeCell ref="C77:I77"/>
    <mergeCell ref="L77:P77"/>
    <mergeCell ref="B67:C67"/>
    <mergeCell ref="H67:Q67"/>
    <mergeCell ref="H68:Q68"/>
    <mergeCell ref="B69:E69"/>
    <mergeCell ref="H69:Q69"/>
    <mergeCell ref="C76:I76"/>
    <mergeCell ref="L76:P76"/>
    <mergeCell ref="B64:C64"/>
    <mergeCell ref="H64:Q64"/>
    <mergeCell ref="B65:C65"/>
    <mergeCell ref="H65:Q65"/>
    <mergeCell ref="B66:C66"/>
    <mergeCell ref="H66:Q66"/>
    <mergeCell ref="B61:C61"/>
    <mergeCell ref="H61:Q61"/>
    <mergeCell ref="B62:C62"/>
    <mergeCell ref="H62:Q62"/>
    <mergeCell ref="B63:C63"/>
    <mergeCell ref="H63:Q63"/>
    <mergeCell ref="P54:Q54"/>
    <mergeCell ref="B56:G56"/>
    <mergeCell ref="B58:F58"/>
    <mergeCell ref="H58:Q59"/>
    <mergeCell ref="B59:C59"/>
    <mergeCell ref="B60:C60"/>
    <mergeCell ref="H60:Q60"/>
    <mergeCell ref="O48:O49"/>
    <mergeCell ref="P48:Q49"/>
    <mergeCell ref="P50:Q50"/>
    <mergeCell ref="P51:Q51"/>
    <mergeCell ref="P52:Q52"/>
    <mergeCell ref="P53:Q53"/>
    <mergeCell ref="I48:I49"/>
    <mergeCell ref="J48:J49"/>
    <mergeCell ref="K48:K49"/>
    <mergeCell ref="L48:L49"/>
    <mergeCell ref="M48:M49"/>
    <mergeCell ref="N48:N49"/>
    <mergeCell ref="P42:Q42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P36:Q36"/>
    <mergeCell ref="P37:Q37"/>
    <mergeCell ref="P38:Q38"/>
    <mergeCell ref="P39:Q39"/>
    <mergeCell ref="P40:Q40"/>
    <mergeCell ref="P41:Q41"/>
    <mergeCell ref="P30:Q30"/>
    <mergeCell ref="P31:Q31"/>
    <mergeCell ref="P32:Q32"/>
    <mergeCell ref="P33:Q33"/>
    <mergeCell ref="P34:Q34"/>
    <mergeCell ref="P35:Q35"/>
    <mergeCell ref="P24:Q24"/>
    <mergeCell ref="P25:Q25"/>
    <mergeCell ref="P26:Q26"/>
    <mergeCell ref="P27:Q27"/>
    <mergeCell ref="P28:Q28"/>
    <mergeCell ref="P29:Q29"/>
    <mergeCell ref="P18:Q18"/>
    <mergeCell ref="P19:Q19"/>
    <mergeCell ref="P20:Q20"/>
    <mergeCell ref="P21:Q21"/>
    <mergeCell ref="P22:Q22"/>
    <mergeCell ref="P23:Q23"/>
    <mergeCell ref="O12:O13"/>
    <mergeCell ref="P12:Q13"/>
    <mergeCell ref="P14:Q14"/>
    <mergeCell ref="P15:Q15"/>
    <mergeCell ref="P16:Q16"/>
    <mergeCell ref="P17:Q17"/>
    <mergeCell ref="I12:I13"/>
    <mergeCell ref="J12:J13"/>
    <mergeCell ref="K12:K13"/>
    <mergeCell ref="L12:L13"/>
    <mergeCell ref="M12:M13"/>
    <mergeCell ref="N12:N13"/>
    <mergeCell ref="B11:D11"/>
    <mergeCell ref="E11:H11"/>
    <mergeCell ref="I11:J11"/>
    <mergeCell ref="K11:N11"/>
    <mergeCell ref="V11:X11"/>
    <mergeCell ref="B12:C12"/>
    <mergeCell ref="D12:E12"/>
    <mergeCell ref="F12:F13"/>
    <mergeCell ref="G12:G13"/>
    <mergeCell ref="H12:H13"/>
    <mergeCell ref="B10:D10"/>
    <mergeCell ref="E10:H10"/>
    <mergeCell ref="I10:J10"/>
    <mergeCell ref="K10:N10"/>
    <mergeCell ref="P10:Q10"/>
    <mergeCell ref="U10:W10"/>
    <mergeCell ref="B9:D9"/>
    <mergeCell ref="E9:H9"/>
    <mergeCell ref="I9:J9"/>
    <mergeCell ref="K9:N9"/>
    <mergeCell ref="P9:Q9"/>
    <mergeCell ref="V9:X9"/>
    <mergeCell ref="B8:D8"/>
    <mergeCell ref="E8:H8"/>
    <mergeCell ref="I8:J8"/>
    <mergeCell ref="K8:N8"/>
    <mergeCell ref="P8:Q8"/>
    <mergeCell ref="U8:W8"/>
    <mergeCell ref="B2:D5"/>
    <mergeCell ref="E2:Q5"/>
    <mergeCell ref="B7:D7"/>
    <mergeCell ref="E7:H7"/>
    <mergeCell ref="I7:J7"/>
    <mergeCell ref="K7:N7"/>
    <mergeCell ref="P7:Q7"/>
  </mergeCells>
  <conditionalFormatting sqref="B14:B44">
    <cfRule type="expression" dxfId="11" priority="4">
      <formula>WEEKDAY(B14,2)=7</formula>
    </cfRule>
  </conditionalFormatting>
  <conditionalFormatting sqref="C14:C44">
    <cfRule type="expression" dxfId="10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1EC1CC2D-B2C9-4AC4-980B-CB4F7042872C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1FB77DB2-3085-4C32-9943-9C93756A26B4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E113D-54E1-40E2-973D-BA77EE171941}">
  <sheetPr codeName="Hoja20">
    <pageSetUpPr fitToPage="1"/>
  </sheetPr>
  <dimension ref="A1:X79"/>
  <sheetViews>
    <sheetView showGridLines="0" view="pageBreakPreview" topLeftCell="A43" zoomScale="60" zoomScaleNormal="70" zoomScalePageLayoutView="90" workbookViewId="0">
      <selection activeCell="H61" sqref="H61:Q61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x14ac:dyDescent="0.25">
      <c r="A1" s="1"/>
      <c r="B1" s="52" t="s">
        <v>14</v>
      </c>
      <c r="C1" s="50"/>
      <c r="D1" s="50"/>
      <c r="E1" s="50"/>
      <c r="F1" s="50"/>
      <c r="G1" s="79"/>
      <c r="H1" s="50"/>
      <c r="I1" s="50"/>
      <c r="J1" s="50"/>
      <c r="K1" s="50"/>
      <c r="L1" s="50"/>
      <c r="M1" s="50"/>
      <c r="N1" s="50"/>
      <c r="O1" s="50"/>
      <c r="P1" s="52">
        <f>IF($E$8="","",VLOOKUP($E$8,'BD Personal'!$A$6:$R$56,8,FALSE))</f>
        <v>28346</v>
      </c>
      <c r="Q1" s="50"/>
      <c r="R1" s="1"/>
      <c r="S1" s="1"/>
      <c r="T1" s="1"/>
      <c r="U1" s="1"/>
      <c r="V1" s="1"/>
    </row>
    <row r="2" spans="1:24" ht="15.75" customHeight="1" x14ac:dyDescent="0.25">
      <c r="A2" s="1"/>
      <c r="B2" s="288"/>
      <c r="C2" s="288"/>
      <c r="D2" s="288"/>
      <c r="E2" s="289" t="s">
        <v>233</v>
      </c>
      <c r="F2" s="289"/>
      <c r="G2" s="289"/>
      <c r="H2" s="289"/>
      <c r="I2" s="289"/>
      <c r="J2" s="289"/>
      <c r="K2" s="289"/>
      <c r="L2" s="289"/>
      <c r="M2" s="289"/>
      <c r="N2" s="289"/>
      <c r="O2" s="289"/>
      <c r="P2" s="289"/>
      <c r="Q2" s="289"/>
      <c r="R2" s="1"/>
      <c r="S2" s="3"/>
      <c r="T2" s="3"/>
      <c r="U2" s="3"/>
      <c r="V2" s="1"/>
    </row>
    <row r="3" spans="1:24" ht="15.75" customHeight="1" x14ac:dyDescent="0.25">
      <c r="A3" s="1"/>
      <c r="B3" s="288"/>
      <c r="C3" s="288"/>
      <c r="D3" s="288"/>
      <c r="E3" s="289"/>
      <c r="F3" s="289"/>
      <c r="G3" s="289"/>
      <c r="H3" s="289"/>
      <c r="I3" s="289"/>
      <c r="J3" s="289"/>
      <c r="K3" s="289"/>
      <c r="L3" s="289"/>
      <c r="M3" s="289"/>
      <c r="N3" s="289"/>
      <c r="O3" s="289"/>
      <c r="P3" s="289"/>
      <c r="Q3" s="289"/>
      <c r="R3" s="1"/>
      <c r="S3" s="4"/>
      <c r="T3" s="1"/>
      <c r="U3" s="1"/>
      <c r="V3" s="1"/>
    </row>
    <row r="4" spans="1:24" ht="15.75" customHeight="1" x14ac:dyDescent="0.25">
      <c r="A4" s="1"/>
      <c r="B4" s="288"/>
      <c r="C4" s="288"/>
      <c r="D4" s="288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1"/>
      <c r="S4" s="4"/>
      <c r="T4" s="1"/>
      <c r="U4" s="1"/>
      <c r="V4" s="1"/>
    </row>
    <row r="5" spans="1:24" ht="15.75" customHeight="1" x14ac:dyDescent="0.25">
      <c r="A5" s="1"/>
      <c r="B5" s="288"/>
      <c r="C5" s="288"/>
      <c r="D5" s="288"/>
      <c r="E5" s="289"/>
      <c r="F5" s="289"/>
      <c r="G5" s="289"/>
      <c r="H5" s="289"/>
      <c r="I5" s="289"/>
      <c r="J5" s="289"/>
      <c r="K5" s="289"/>
      <c r="L5" s="289"/>
      <c r="M5" s="289"/>
      <c r="N5" s="289"/>
      <c r="O5" s="289"/>
      <c r="P5" s="289"/>
      <c r="Q5" s="289"/>
      <c r="R5" s="1"/>
      <c r="S5" s="4"/>
      <c r="T5" s="1"/>
      <c r="U5" s="1"/>
      <c r="V5" s="1"/>
    </row>
    <row r="6" spans="1:24" ht="4.5" customHeight="1" x14ac:dyDescent="0.2">
      <c r="B6" s="112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S6" s="4"/>
    </row>
    <row r="7" spans="1:24" ht="26.1" customHeight="1" x14ac:dyDescent="0.25">
      <c r="B7" s="295" t="s">
        <v>16</v>
      </c>
      <c r="C7" s="296"/>
      <c r="D7" s="296"/>
      <c r="E7" s="279" t="str">
        <f>IF($E$8="","",VLOOKUP($E$8,'BD Personal'!$A$6:$R$56,3,FALSE))&amp;" "&amp;IF($E$8="","",VLOOKUP($E$8,'BD Personal'!$A$6:$R$56,4,FALSE))</f>
        <v>Sergio Enrique Vergara Garces</v>
      </c>
      <c r="F7" s="280"/>
      <c r="G7" s="280"/>
      <c r="H7" s="290"/>
      <c r="I7" s="270" t="s">
        <v>17</v>
      </c>
      <c r="J7" s="270"/>
      <c r="K7" s="279" t="str">
        <f>IF($E$8="","",VLOOKUP($E$8,'BD Personal'!$A$6:$R$56,2,FALSE))</f>
        <v>Masculino</v>
      </c>
      <c r="L7" s="280"/>
      <c r="M7" s="280"/>
      <c r="N7" s="280"/>
      <c r="O7" s="111" t="s">
        <v>18</v>
      </c>
      <c r="P7" s="291">
        <f ca="1">IF($E$8="","",TODAY()-VLOOKUP($E$8,'BD Personal'!$A$6:$R$56,8,FALSE))</f>
        <v>15939</v>
      </c>
      <c r="Q7" s="292"/>
      <c r="S7" s="4"/>
    </row>
    <row r="8" spans="1:24" ht="26.1" customHeight="1" x14ac:dyDescent="0.25">
      <c r="B8" s="261" t="s">
        <v>19</v>
      </c>
      <c r="C8" s="262"/>
      <c r="D8" s="262"/>
      <c r="E8" s="283">
        <v>78734334</v>
      </c>
      <c r="F8" s="284"/>
      <c r="G8" s="284"/>
      <c r="H8" s="285"/>
      <c r="I8" s="270" t="s">
        <v>20</v>
      </c>
      <c r="J8" s="270"/>
      <c r="K8" s="273" t="str">
        <f>IF($E$8="","",VLOOKUP($E$8,'BD Personal'!$A$6:$R$56,11,FALSE))</f>
        <v>Ing. Inspeccion de Hidrocarburos</v>
      </c>
      <c r="L8" s="264"/>
      <c r="M8" s="264"/>
      <c r="N8" s="264"/>
      <c r="O8" s="80" t="s">
        <v>21</v>
      </c>
      <c r="P8" s="286">
        <f>IF($E$8="","",VLOOKUP($E$8,'BD Personal'!$A$6:$R$56,10,FALSE))</f>
        <v>44089</v>
      </c>
      <c r="Q8" s="287"/>
      <c r="S8" s="4"/>
      <c r="T8" s="6"/>
      <c r="U8" s="278"/>
      <c r="V8" s="278"/>
      <c r="W8" s="278"/>
      <c r="X8" s="2"/>
    </row>
    <row r="9" spans="1:24" ht="26.1" customHeight="1" x14ac:dyDescent="0.2">
      <c r="B9" s="261" t="s">
        <v>22</v>
      </c>
      <c r="C9" s="262"/>
      <c r="D9" s="262"/>
      <c r="E9" s="273" t="str">
        <f>IF($E$8="","",VLOOKUP($E$8,'BD Personal'!$A$6:$R$56,13,FALSE))</f>
        <v>Legal</v>
      </c>
      <c r="F9" s="264"/>
      <c r="G9" s="264"/>
      <c r="H9" s="281"/>
      <c r="I9" s="270" t="s">
        <v>23</v>
      </c>
      <c r="J9" s="270"/>
      <c r="K9" s="273" t="str">
        <f>IF($E$8="","",VLOOKUP($E$8,'BD Personal'!$A$6:$R$56,14,FALSE))</f>
        <v>14 X 7 12 Horas</v>
      </c>
      <c r="L9" s="264"/>
      <c r="M9" s="264"/>
      <c r="N9" s="264"/>
      <c r="O9" s="81" t="s">
        <v>24</v>
      </c>
      <c r="P9" s="271"/>
      <c r="Q9" s="272"/>
      <c r="S9" s="4"/>
      <c r="T9" s="7"/>
      <c r="U9" s="7"/>
      <c r="V9" s="282"/>
      <c r="W9" s="282"/>
      <c r="X9" s="282"/>
    </row>
    <row r="10" spans="1:24" ht="26.1" customHeight="1" x14ac:dyDescent="0.25">
      <c r="B10" s="261" t="s">
        <v>25</v>
      </c>
      <c r="C10" s="262"/>
      <c r="D10" s="262"/>
      <c r="E10" s="267" t="str">
        <f>IF($E$8="","",VLOOKUP($E$8,'BD Personal'!$A$6:$R$56,15,FALSE))</f>
        <v>Caleb Brett</v>
      </c>
      <c r="F10" s="268"/>
      <c r="G10" s="268"/>
      <c r="H10" s="269"/>
      <c r="I10" s="270" t="s">
        <v>26</v>
      </c>
      <c r="J10" s="270"/>
      <c r="K10" s="273">
        <f>IF($E$8="","",VLOOKUP($E$8,'BD Personal'!$A$6:$R$56,17,FALSE))</f>
        <v>34</v>
      </c>
      <c r="L10" s="264"/>
      <c r="M10" s="264"/>
      <c r="N10" s="264"/>
      <c r="O10" s="80" t="s">
        <v>27</v>
      </c>
      <c r="P10" s="271">
        <f>IF($E$8="","",VLOOKUP($E$8,'BD Personal'!$A$6:$R$56,18,FALSE))</f>
        <v>3</v>
      </c>
      <c r="Q10" s="272"/>
      <c r="S10" s="4"/>
      <c r="T10" s="8"/>
      <c r="U10" s="263"/>
      <c r="V10" s="263"/>
      <c r="W10" s="263"/>
      <c r="X10" s="2"/>
    </row>
    <row r="11" spans="1:24" ht="26.1" customHeight="1" x14ac:dyDescent="0.2">
      <c r="B11" s="275" t="s">
        <v>28</v>
      </c>
      <c r="C11" s="276"/>
      <c r="D11" s="277"/>
      <c r="E11" s="264" t="str">
        <f>IF($E$8="","",VLOOKUP($E$8,'BD Personal'!$A$6:$R$56,16,FALSE))</f>
        <v>Jaguey</v>
      </c>
      <c r="F11" s="264"/>
      <c r="G11" s="264"/>
      <c r="H11" s="264"/>
      <c r="I11" s="265" t="s">
        <v>29</v>
      </c>
      <c r="J11" s="265"/>
      <c r="K11" s="274" t="str">
        <f>Cronograma!B6&amp;" "&amp;Cronograma!E6</f>
        <v>MARZO 2021</v>
      </c>
      <c r="L11" s="274"/>
      <c r="M11" s="274"/>
      <c r="N11" s="274"/>
      <c r="O11" s="82"/>
      <c r="P11" s="83"/>
      <c r="Q11" s="90"/>
      <c r="S11" s="4"/>
      <c r="T11" s="7"/>
      <c r="U11" s="2"/>
      <c r="V11" s="266"/>
      <c r="W11" s="266"/>
      <c r="X11" s="266"/>
    </row>
    <row r="12" spans="1:24" ht="27.75" customHeight="1" x14ac:dyDescent="0.25">
      <c r="A12" s="1"/>
      <c r="B12" s="293" t="s">
        <v>30</v>
      </c>
      <c r="C12" s="251"/>
      <c r="D12" s="251" t="s">
        <v>31</v>
      </c>
      <c r="E12" s="251"/>
      <c r="F12" s="254" t="s">
        <v>2</v>
      </c>
      <c r="G12" s="254" t="s">
        <v>168</v>
      </c>
      <c r="H12" s="254" t="s">
        <v>3</v>
      </c>
      <c r="I12" s="254" t="s">
        <v>4</v>
      </c>
      <c r="J12" s="254" t="s">
        <v>32</v>
      </c>
      <c r="K12" s="254" t="s">
        <v>33</v>
      </c>
      <c r="L12" s="254" t="s">
        <v>34</v>
      </c>
      <c r="M12" s="254" t="s">
        <v>35</v>
      </c>
      <c r="N12" s="254" t="s">
        <v>36</v>
      </c>
      <c r="O12" s="254" t="s">
        <v>5</v>
      </c>
      <c r="P12" s="254" t="s">
        <v>37</v>
      </c>
      <c r="Q12" s="294"/>
      <c r="R12" s="1"/>
      <c r="S12" s="1"/>
      <c r="T12" s="1"/>
      <c r="U12" s="1"/>
      <c r="V12" s="1"/>
    </row>
    <row r="13" spans="1:24" ht="13.5" customHeight="1" x14ac:dyDescent="0.25">
      <c r="A13" s="1"/>
      <c r="B13" s="239" t="s">
        <v>38</v>
      </c>
      <c r="C13" s="240" t="s">
        <v>39</v>
      </c>
      <c r="D13" s="241" t="s">
        <v>40</v>
      </c>
      <c r="E13" s="241" t="s">
        <v>41</v>
      </c>
      <c r="F13" s="254"/>
      <c r="G13" s="254"/>
      <c r="H13" s="254"/>
      <c r="I13" s="254"/>
      <c r="J13" s="254"/>
      <c r="K13" s="254"/>
      <c r="L13" s="254"/>
      <c r="M13" s="254"/>
      <c r="N13" s="254"/>
      <c r="O13" s="254"/>
      <c r="P13" s="254"/>
      <c r="Q13" s="294"/>
      <c r="R13" s="1"/>
      <c r="S13" s="1"/>
      <c r="T13" s="1"/>
      <c r="U13" s="1"/>
      <c r="V13" s="1"/>
    </row>
    <row r="14" spans="1:24" ht="15.95" customHeight="1" x14ac:dyDescent="0.25">
      <c r="A14" s="1"/>
      <c r="B14" s="92">
        <f>Cronograma!F8</f>
        <v>44256</v>
      </c>
      <c r="C14" s="86" t="str">
        <f t="shared" ref="C14:C44" si="0">TEXT(B14, "dddd")</f>
        <v>lunes</v>
      </c>
      <c r="D14" s="87" t="s">
        <v>385</v>
      </c>
      <c r="E14" s="87"/>
      <c r="F14" s="88"/>
      <c r="G14" s="88"/>
      <c r="H14" s="89"/>
      <c r="I14" s="89"/>
      <c r="J14" s="89"/>
      <c r="K14" s="89"/>
      <c r="L14" s="89"/>
      <c r="M14" s="89"/>
      <c r="N14" s="89"/>
      <c r="O14" s="89"/>
      <c r="P14" s="255"/>
      <c r="Q14" s="256"/>
      <c r="R14" s="1"/>
      <c r="S14" s="1"/>
      <c r="T14" s="1"/>
      <c r="U14" s="1"/>
      <c r="V14" s="1"/>
    </row>
    <row r="15" spans="1:24" ht="15.95" customHeight="1" x14ac:dyDescent="0.25">
      <c r="A15" s="1"/>
      <c r="B15" s="92">
        <f>B14+1</f>
        <v>44257</v>
      </c>
      <c r="C15" s="86" t="str">
        <f t="shared" si="0"/>
        <v>martes</v>
      </c>
      <c r="D15" s="87" t="s">
        <v>385</v>
      </c>
      <c r="E15" s="87"/>
      <c r="F15" s="88"/>
      <c r="G15" s="88"/>
      <c r="H15" s="89"/>
      <c r="I15" s="89"/>
      <c r="J15" s="89"/>
      <c r="K15" s="89"/>
      <c r="L15" s="89"/>
      <c r="M15" s="89"/>
      <c r="N15" s="89"/>
      <c r="O15" s="89"/>
      <c r="P15" s="255"/>
      <c r="Q15" s="256"/>
      <c r="R15" s="1"/>
      <c r="S15" s="1"/>
      <c r="T15" s="1"/>
      <c r="U15" s="1"/>
      <c r="V15" s="1"/>
    </row>
    <row r="16" spans="1:24" ht="15.95" customHeight="1" x14ac:dyDescent="0.25">
      <c r="A16" s="1"/>
      <c r="B16" s="92">
        <f t="shared" ref="B16:B44" si="1">B15+1</f>
        <v>44258</v>
      </c>
      <c r="C16" s="86" t="str">
        <f t="shared" si="0"/>
        <v>miércoles</v>
      </c>
      <c r="D16" s="238">
        <v>0.25</v>
      </c>
      <c r="E16" s="238">
        <v>0.75</v>
      </c>
      <c r="F16" s="88">
        <v>1</v>
      </c>
      <c r="G16" s="88"/>
      <c r="H16" s="89"/>
      <c r="I16" s="89"/>
      <c r="J16" s="89"/>
      <c r="K16" s="89"/>
      <c r="L16" s="89"/>
      <c r="M16" s="89"/>
      <c r="N16" s="89"/>
      <c r="O16" s="89"/>
      <c r="P16" s="255"/>
      <c r="Q16" s="256"/>
      <c r="R16" s="1"/>
      <c r="S16" s="1"/>
      <c r="T16" s="1"/>
      <c r="U16" s="1"/>
      <c r="V16" s="1"/>
    </row>
    <row r="17" spans="1:22" ht="15.95" customHeight="1" x14ac:dyDescent="0.25">
      <c r="A17" s="1"/>
      <c r="B17" s="92">
        <f t="shared" si="1"/>
        <v>44259</v>
      </c>
      <c r="C17" s="86" t="str">
        <f t="shared" si="0"/>
        <v>jueves</v>
      </c>
      <c r="D17" s="238">
        <v>0.25</v>
      </c>
      <c r="E17" s="238">
        <v>0.75</v>
      </c>
      <c r="F17" s="88">
        <v>1</v>
      </c>
      <c r="G17" s="88"/>
      <c r="H17" s="89"/>
      <c r="I17" s="89"/>
      <c r="J17" s="89"/>
      <c r="K17" s="89"/>
      <c r="L17" s="89"/>
      <c r="M17" s="89"/>
      <c r="N17" s="89"/>
      <c r="O17" s="89"/>
      <c r="P17" s="255"/>
      <c r="Q17" s="256"/>
      <c r="R17" s="1"/>
      <c r="S17" s="1"/>
      <c r="T17" s="1"/>
      <c r="U17" s="1"/>
      <c r="V17" s="1"/>
    </row>
    <row r="18" spans="1:22" ht="15.95" customHeight="1" x14ac:dyDescent="0.25">
      <c r="A18" s="1"/>
      <c r="B18" s="92">
        <f t="shared" si="1"/>
        <v>44260</v>
      </c>
      <c r="C18" s="86" t="str">
        <f t="shared" si="0"/>
        <v>viernes</v>
      </c>
      <c r="D18" s="238">
        <v>0.25</v>
      </c>
      <c r="E18" s="238">
        <v>0.75</v>
      </c>
      <c r="F18" s="88">
        <v>1</v>
      </c>
      <c r="G18" s="88"/>
      <c r="H18" s="89"/>
      <c r="I18" s="89"/>
      <c r="J18" s="89"/>
      <c r="K18" s="89"/>
      <c r="L18" s="89"/>
      <c r="M18" s="89"/>
      <c r="N18" s="89"/>
      <c r="O18" s="89"/>
      <c r="P18" s="255"/>
      <c r="Q18" s="256"/>
      <c r="R18" s="1"/>
      <c r="S18" s="1"/>
      <c r="T18" s="1"/>
      <c r="U18" s="1"/>
      <c r="V18" s="1"/>
    </row>
    <row r="19" spans="1:22" ht="15.95" customHeight="1" x14ac:dyDescent="0.25">
      <c r="A19" s="1"/>
      <c r="B19" s="92">
        <f t="shared" si="1"/>
        <v>44261</v>
      </c>
      <c r="C19" s="86" t="str">
        <f t="shared" si="0"/>
        <v>sábado</v>
      </c>
      <c r="D19" s="238">
        <v>0.25</v>
      </c>
      <c r="E19" s="238">
        <v>0.75</v>
      </c>
      <c r="F19" s="88">
        <v>1</v>
      </c>
      <c r="G19" s="88"/>
      <c r="H19" s="89"/>
      <c r="I19" s="89"/>
      <c r="J19" s="89"/>
      <c r="K19" s="89"/>
      <c r="L19" s="89"/>
      <c r="M19" s="89"/>
      <c r="N19" s="89"/>
      <c r="O19" s="89"/>
      <c r="P19" s="255"/>
      <c r="Q19" s="256"/>
      <c r="R19" s="1"/>
      <c r="S19" s="1"/>
      <c r="T19" s="1"/>
      <c r="U19" s="1"/>
      <c r="V19" s="1"/>
    </row>
    <row r="20" spans="1:22" ht="15.95" customHeight="1" x14ac:dyDescent="0.25">
      <c r="A20" s="1"/>
      <c r="B20" s="92">
        <f t="shared" si="1"/>
        <v>44262</v>
      </c>
      <c r="C20" s="86" t="str">
        <f t="shared" si="0"/>
        <v>domingo</v>
      </c>
      <c r="D20" s="238">
        <v>0.25</v>
      </c>
      <c r="E20" s="238">
        <v>0.75</v>
      </c>
      <c r="F20" s="88">
        <v>1</v>
      </c>
      <c r="G20" s="88"/>
      <c r="H20" s="89"/>
      <c r="I20" s="89"/>
      <c r="J20" s="89"/>
      <c r="K20" s="89"/>
      <c r="L20" s="89"/>
      <c r="M20" s="89">
        <v>11</v>
      </c>
      <c r="N20" s="89"/>
      <c r="O20" s="89"/>
      <c r="P20" s="255"/>
      <c r="Q20" s="256"/>
      <c r="R20" s="1"/>
      <c r="S20" s="1"/>
      <c r="T20" s="1"/>
      <c r="U20" s="1"/>
      <c r="V20" s="1"/>
    </row>
    <row r="21" spans="1:22" ht="15.95" customHeight="1" x14ac:dyDescent="0.25">
      <c r="A21" s="1"/>
      <c r="B21" s="92">
        <f t="shared" si="1"/>
        <v>44263</v>
      </c>
      <c r="C21" s="86" t="str">
        <f t="shared" si="0"/>
        <v>lunes</v>
      </c>
      <c r="D21" s="238">
        <v>0.25</v>
      </c>
      <c r="E21" s="238">
        <v>0.75</v>
      </c>
      <c r="F21" s="88">
        <v>1</v>
      </c>
      <c r="G21" s="88"/>
      <c r="H21" s="89"/>
      <c r="I21" s="89"/>
      <c r="J21" s="89"/>
      <c r="K21" s="89"/>
      <c r="L21" s="89"/>
      <c r="M21" s="89"/>
      <c r="N21" s="89"/>
      <c r="O21" s="89"/>
      <c r="P21" s="255"/>
      <c r="Q21" s="256"/>
      <c r="R21" s="1"/>
      <c r="S21" s="1"/>
      <c r="T21" s="1"/>
      <c r="U21" s="1"/>
      <c r="V21" s="1"/>
    </row>
    <row r="22" spans="1:22" ht="15.95" customHeight="1" x14ac:dyDescent="0.25">
      <c r="A22" s="1"/>
      <c r="B22" s="92">
        <f t="shared" si="1"/>
        <v>44264</v>
      </c>
      <c r="C22" s="86" t="str">
        <f t="shared" si="0"/>
        <v>martes</v>
      </c>
      <c r="D22" s="238">
        <v>0.25</v>
      </c>
      <c r="E22" s="238">
        <v>0.75</v>
      </c>
      <c r="F22" s="88">
        <v>1</v>
      </c>
      <c r="G22" s="88"/>
      <c r="H22" s="89"/>
      <c r="I22" s="89"/>
      <c r="J22" s="89"/>
      <c r="K22" s="89"/>
      <c r="L22" s="89"/>
      <c r="M22" s="89"/>
      <c r="N22" s="89"/>
      <c r="O22" s="89"/>
      <c r="P22" s="255"/>
      <c r="Q22" s="256"/>
      <c r="R22" s="1"/>
      <c r="S22" s="1"/>
      <c r="T22" s="1"/>
      <c r="U22" s="1"/>
      <c r="V22" s="1"/>
    </row>
    <row r="23" spans="1:22" ht="15.95" customHeight="1" x14ac:dyDescent="0.25">
      <c r="A23" s="1"/>
      <c r="B23" s="92">
        <f t="shared" si="1"/>
        <v>44265</v>
      </c>
      <c r="C23" s="86" t="str">
        <f t="shared" si="0"/>
        <v>miércoles</v>
      </c>
      <c r="D23" s="238">
        <v>0.25</v>
      </c>
      <c r="E23" s="238">
        <v>0.75</v>
      </c>
      <c r="F23" s="88">
        <v>1</v>
      </c>
      <c r="G23" s="88"/>
      <c r="H23" s="89"/>
      <c r="I23" s="89"/>
      <c r="J23" s="89"/>
      <c r="K23" s="89"/>
      <c r="L23" s="89"/>
      <c r="M23" s="89"/>
      <c r="N23" s="89"/>
      <c r="O23" s="89"/>
      <c r="P23" s="255"/>
      <c r="Q23" s="256"/>
      <c r="R23" s="1"/>
      <c r="S23" s="1"/>
      <c r="T23" s="1"/>
      <c r="U23" s="1"/>
      <c r="V23" s="1"/>
    </row>
    <row r="24" spans="1:22" ht="15.95" customHeight="1" x14ac:dyDescent="0.25">
      <c r="A24" s="1"/>
      <c r="B24" s="92">
        <f t="shared" si="1"/>
        <v>44266</v>
      </c>
      <c r="C24" s="86" t="str">
        <f t="shared" si="0"/>
        <v>jueves</v>
      </c>
      <c r="D24" s="238">
        <v>0.25</v>
      </c>
      <c r="E24" s="238">
        <v>0.75</v>
      </c>
      <c r="F24" s="88">
        <v>1</v>
      </c>
      <c r="G24" s="88"/>
      <c r="H24" s="89"/>
      <c r="I24" s="89"/>
      <c r="J24" s="89"/>
      <c r="K24" s="89"/>
      <c r="L24" s="89"/>
      <c r="M24" s="89"/>
      <c r="N24" s="89"/>
      <c r="O24" s="89"/>
      <c r="P24" s="255"/>
      <c r="Q24" s="256"/>
      <c r="R24" s="1"/>
      <c r="S24" s="1"/>
      <c r="T24" s="1"/>
      <c r="U24" s="1"/>
      <c r="V24" s="1"/>
    </row>
    <row r="25" spans="1:22" ht="15.95" customHeight="1" x14ac:dyDescent="0.25">
      <c r="A25" s="1"/>
      <c r="B25" s="92">
        <f t="shared" si="1"/>
        <v>44267</v>
      </c>
      <c r="C25" s="86" t="str">
        <f t="shared" si="0"/>
        <v>viernes</v>
      </c>
      <c r="D25" s="238">
        <v>0.25</v>
      </c>
      <c r="E25" s="238">
        <v>0.75</v>
      </c>
      <c r="F25" s="88">
        <v>1</v>
      </c>
      <c r="G25" s="88"/>
      <c r="H25" s="89"/>
      <c r="I25" s="89"/>
      <c r="J25" s="89"/>
      <c r="K25" s="89"/>
      <c r="L25" s="89"/>
      <c r="M25" s="89"/>
      <c r="N25" s="89"/>
      <c r="O25" s="89"/>
      <c r="P25" s="255"/>
      <c r="Q25" s="256"/>
      <c r="R25" s="1"/>
      <c r="S25" s="1"/>
      <c r="T25" s="1"/>
      <c r="U25" s="1"/>
      <c r="V25" s="1"/>
    </row>
    <row r="26" spans="1:22" ht="15.95" customHeight="1" x14ac:dyDescent="0.25">
      <c r="A26" s="1"/>
      <c r="B26" s="92">
        <f t="shared" si="1"/>
        <v>44268</v>
      </c>
      <c r="C26" s="86" t="str">
        <f t="shared" si="0"/>
        <v>sábado</v>
      </c>
      <c r="D26" s="238">
        <v>0.25</v>
      </c>
      <c r="E26" s="238">
        <v>0.25</v>
      </c>
      <c r="F26" s="88">
        <v>1</v>
      </c>
      <c r="G26" s="88"/>
      <c r="H26" s="89"/>
      <c r="I26" s="89"/>
      <c r="J26" s="89"/>
      <c r="K26" s="89">
        <v>6</v>
      </c>
      <c r="L26" s="89">
        <v>3</v>
      </c>
      <c r="M26" s="89"/>
      <c r="N26" s="89"/>
      <c r="O26" s="89"/>
      <c r="P26" s="255" t="s">
        <v>392</v>
      </c>
      <c r="Q26" s="256"/>
      <c r="R26" s="1"/>
      <c r="S26" s="1"/>
      <c r="T26" s="1"/>
      <c r="U26" s="1"/>
      <c r="V26" s="1"/>
    </row>
    <row r="27" spans="1:22" ht="15.95" customHeight="1" x14ac:dyDescent="0.25">
      <c r="A27" s="1"/>
      <c r="B27" s="92">
        <f t="shared" si="1"/>
        <v>44269</v>
      </c>
      <c r="C27" s="86" t="str">
        <f t="shared" si="0"/>
        <v>domingo</v>
      </c>
      <c r="D27" s="238">
        <v>0.75</v>
      </c>
      <c r="E27" s="238">
        <v>0.25</v>
      </c>
      <c r="F27" s="88">
        <v>1</v>
      </c>
      <c r="G27" s="88"/>
      <c r="H27" s="89"/>
      <c r="I27" s="89"/>
      <c r="J27" s="89"/>
      <c r="K27" s="89"/>
      <c r="L27" s="89">
        <v>5</v>
      </c>
      <c r="M27" s="89">
        <v>3</v>
      </c>
      <c r="N27" s="89">
        <v>3</v>
      </c>
      <c r="O27" s="89"/>
      <c r="P27" s="255"/>
      <c r="Q27" s="256"/>
      <c r="R27" s="1"/>
      <c r="S27" s="1"/>
      <c r="T27" s="1"/>
      <c r="U27" s="1"/>
      <c r="V27" s="1"/>
    </row>
    <row r="28" spans="1:22" ht="15.95" customHeight="1" x14ac:dyDescent="0.25">
      <c r="A28" s="1"/>
      <c r="B28" s="92">
        <f t="shared" si="1"/>
        <v>44270</v>
      </c>
      <c r="C28" s="86" t="str">
        <f t="shared" si="0"/>
        <v>lunes</v>
      </c>
      <c r="D28" s="238">
        <v>0.75</v>
      </c>
      <c r="E28" s="238">
        <v>0.25</v>
      </c>
      <c r="F28" s="88">
        <v>1</v>
      </c>
      <c r="G28" s="88"/>
      <c r="H28" s="89"/>
      <c r="I28" s="89"/>
      <c r="J28" s="89"/>
      <c r="K28" s="89"/>
      <c r="L28" s="89">
        <v>8</v>
      </c>
      <c r="M28" s="89"/>
      <c r="N28" s="89"/>
      <c r="O28" s="89"/>
      <c r="P28" s="255"/>
      <c r="Q28" s="256"/>
      <c r="R28" s="1"/>
      <c r="S28" s="1"/>
      <c r="T28" s="1"/>
      <c r="U28" s="1"/>
      <c r="V28" s="1"/>
    </row>
    <row r="29" spans="1:22" ht="15.95" customHeight="1" x14ac:dyDescent="0.25">
      <c r="A29" s="1"/>
      <c r="B29" s="92">
        <f t="shared" si="1"/>
        <v>44271</v>
      </c>
      <c r="C29" s="86" t="str">
        <f t="shared" si="0"/>
        <v>martes</v>
      </c>
      <c r="D29" s="238">
        <v>0.75</v>
      </c>
      <c r="E29" s="238">
        <v>0.25</v>
      </c>
      <c r="F29" s="88">
        <v>1</v>
      </c>
      <c r="G29" s="88"/>
      <c r="H29" s="89"/>
      <c r="I29" s="89"/>
      <c r="J29" s="89"/>
      <c r="K29" s="89"/>
      <c r="L29" s="89">
        <v>8</v>
      </c>
      <c r="M29" s="89"/>
      <c r="N29" s="89"/>
      <c r="O29" s="89"/>
      <c r="P29" s="255"/>
      <c r="Q29" s="256"/>
      <c r="R29" s="1"/>
      <c r="S29" s="1"/>
      <c r="T29" s="1"/>
      <c r="U29" s="1"/>
      <c r="V29" s="1"/>
    </row>
    <row r="30" spans="1:22" ht="15.95" customHeight="1" x14ac:dyDescent="0.25">
      <c r="A30" s="1"/>
      <c r="B30" s="92">
        <f t="shared" si="1"/>
        <v>44272</v>
      </c>
      <c r="C30" s="86" t="str">
        <f t="shared" si="0"/>
        <v>miércoles</v>
      </c>
      <c r="D30" s="238">
        <v>0.75</v>
      </c>
      <c r="E30" s="238">
        <v>0.25</v>
      </c>
      <c r="F30" s="88">
        <v>1</v>
      </c>
      <c r="G30" s="88"/>
      <c r="H30" s="89">
        <v>3</v>
      </c>
      <c r="I30" s="89">
        <v>8</v>
      </c>
      <c r="J30" s="89"/>
      <c r="K30" s="89"/>
      <c r="L30" s="89"/>
      <c r="M30" s="89"/>
      <c r="N30" s="89"/>
      <c r="O30" s="89"/>
      <c r="P30" s="255" t="s">
        <v>391</v>
      </c>
      <c r="Q30" s="256"/>
      <c r="R30" s="1"/>
      <c r="S30" s="1"/>
      <c r="T30" s="1"/>
      <c r="U30" s="1"/>
      <c r="V30" s="1"/>
    </row>
    <row r="31" spans="1:22" ht="15.95" customHeight="1" x14ac:dyDescent="0.25">
      <c r="A31" s="1"/>
      <c r="B31" s="92">
        <f t="shared" si="1"/>
        <v>44273</v>
      </c>
      <c r="C31" s="86" t="str">
        <f t="shared" si="0"/>
        <v>jueves</v>
      </c>
      <c r="D31" s="238">
        <v>0.75</v>
      </c>
      <c r="E31" s="238">
        <v>0.25</v>
      </c>
      <c r="F31" s="88">
        <v>1</v>
      </c>
      <c r="G31" s="88"/>
      <c r="H31" s="89">
        <v>3</v>
      </c>
      <c r="I31" s="89">
        <v>8</v>
      </c>
      <c r="J31" s="89"/>
      <c r="K31" s="89"/>
      <c r="L31" s="89"/>
      <c r="M31" s="89"/>
      <c r="N31" s="89"/>
      <c r="O31" s="89"/>
      <c r="P31" s="255" t="s">
        <v>391</v>
      </c>
      <c r="Q31" s="256"/>
      <c r="R31" s="1"/>
      <c r="S31" s="1"/>
      <c r="T31" s="1"/>
      <c r="U31" s="1"/>
      <c r="V31" s="1"/>
    </row>
    <row r="32" spans="1:22" ht="15.95" customHeight="1" x14ac:dyDescent="0.25">
      <c r="A32" s="1"/>
      <c r="B32" s="92">
        <f t="shared" si="1"/>
        <v>44274</v>
      </c>
      <c r="C32" s="86" t="str">
        <f t="shared" si="0"/>
        <v>viernes</v>
      </c>
      <c r="D32" s="238">
        <v>0.75</v>
      </c>
      <c r="E32" s="238">
        <v>0.25</v>
      </c>
      <c r="F32" s="88">
        <v>1</v>
      </c>
      <c r="G32" s="88"/>
      <c r="H32" s="89">
        <v>3</v>
      </c>
      <c r="I32" s="89">
        <v>8</v>
      </c>
      <c r="J32" s="89"/>
      <c r="K32" s="89"/>
      <c r="L32" s="89"/>
      <c r="M32" s="89"/>
      <c r="N32" s="89"/>
      <c r="O32" s="89"/>
      <c r="P32" s="255" t="s">
        <v>391</v>
      </c>
      <c r="Q32" s="256"/>
      <c r="R32" s="1"/>
      <c r="S32" s="1"/>
      <c r="T32" s="1"/>
      <c r="U32" s="1"/>
      <c r="V32" s="1"/>
    </row>
    <row r="33" spans="1:22" ht="15.95" customHeight="1" x14ac:dyDescent="0.25">
      <c r="A33" s="1"/>
      <c r="B33" s="92">
        <f t="shared" si="1"/>
        <v>44275</v>
      </c>
      <c r="C33" s="86" t="str">
        <f t="shared" si="0"/>
        <v>sábado</v>
      </c>
      <c r="D33" s="238">
        <v>0.75</v>
      </c>
      <c r="E33" s="238">
        <v>0.25</v>
      </c>
      <c r="F33" s="88">
        <v>1</v>
      </c>
      <c r="G33" s="88"/>
      <c r="H33" s="89">
        <v>3</v>
      </c>
      <c r="I33" s="89">
        <v>3</v>
      </c>
      <c r="J33" s="89"/>
      <c r="K33" s="89">
        <v>5</v>
      </c>
      <c r="L33" s="89"/>
      <c r="M33" s="89"/>
      <c r="N33" s="89"/>
      <c r="O33" s="89"/>
      <c r="P33" s="255" t="s">
        <v>391</v>
      </c>
      <c r="Q33" s="256"/>
      <c r="R33" s="1"/>
      <c r="S33" s="1"/>
      <c r="T33" s="1"/>
      <c r="U33" s="1"/>
      <c r="V33" s="1"/>
    </row>
    <row r="34" spans="1:22" ht="15.95" customHeight="1" x14ac:dyDescent="0.25">
      <c r="A34" s="1"/>
      <c r="B34" s="92">
        <f t="shared" si="1"/>
        <v>44276</v>
      </c>
      <c r="C34" s="86" t="str">
        <f t="shared" si="0"/>
        <v>domingo</v>
      </c>
      <c r="D34" s="238">
        <v>0.75</v>
      </c>
      <c r="E34" s="238">
        <v>0.25</v>
      </c>
      <c r="F34" s="88">
        <v>1</v>
      </c>
      <c r="G34" s="88"/>
      <c r="H34" s="89">
        <v>3</v>
      </c>
      <c r="I34" s="89">
        <v>3</v>
      </c>
      <c r="J34" s="89"/>
      <c r="K34" s="89">
        <v>5</v>
      </c>
      <c r="L34" s="89"/>
      <c r="M34" s="89"/>
      <c r="N34" s="89"/>
      <c r="O34" s="89"/>
      <c r="P34" s="255" t="s">
        <v>391</v>
      </c>
      <c r="Q34" s="256"/>
      <c r="R34" s="1"/>
      <c r="S34" s="1"/>
      <c r="T34" s="1"/>
      <c r="U34" s="1"/>
      <c r="V34" s="1"/>
    </row>
    <row r="35" spans="1:22" ht="15.95" customHeight="1" x14ac:dyDescent="0.25">
      <c r="A35" s="1"/>
      <c r="B35" s="92">
        <f t="shared" si="1"/>
        <v>44277</v>
      </c>
      <c r="C35" s="86" t="str">
        <f t="shared" si="0"/>
        <v>lunes</v>
      </c>
      <c r="D35" s="238">
        <v>0.75</v>
      </c>
      <c r="E35" s="238">
        <v>0.25</v>
      </c>
      <c r="F35" s="88">
        <v>1</v>
      </c>
      <c r="G35" s="88"/>
      <c r="H35" s="89"/>
      <c r="I35" s="89">
        <v>5</v>
      </c>
      <c r="J35" s="89">
        <v>3</v>
      </c>
      <c r="K35" s="89">
        <v>3</v>
      </c>
      <c r="L35" s="89"/>
      <c r="M35" s="89"/>
      <c r="N35" s="89"/>
      <c r="O35" s="89"/>
      <c r="P35" s="255" t="s">
        <v>391</v>
      </c>
      <c r="Q35" s="256"/>
      <c r="R35" s="1"/>
      <c r="S35" s="1"/>
      <c r="T35" s="1"/>
      <c r="U35" s="1"/>
      <c r="V35" s="1"/>
    </row>
    <row r="36" spans="1:22" ht="15.95" customHeight="1" x14ac:dyDescent="0.25">
      <c r="A36" s="1"/>
      <c r="B36" s="92">
        <f t="shared" si="1"/>
        <v>44278</v>
      </c>
      <c r="C36" s="86" t="str">
        <f t="shared" si="0"/>
        <v>martes</v>
      </c>
      <c r="D36" s="238">
        <v>0.75</v>
      </c>
      <c r="E36" s="238">
        <v>0.25</v>
      </c>
      <c r="F36" s="88">
        <v>1</v>
      </c>
      <c r="G36" s="88"/>
      <c r="H36" s="89">
        <v>3</v>
      </c>
      <c r="I36" s="89">
        <v>8</v>
      </c>
      <c r="J36" s="89"/>
      <c r="K36" s="89"/>
      <c r="L36" s="89"/>
      <c r="M36" s="89"/>
      <c r="N36" s="89"/>
      <c r="O36" s="89"/>
      <c r="P36" s="255" t="s">
        <v>391</v>
      </c>
      <c r="Q36" s="256"/>
      <c r="R36" s="1"/>
      <c r="S36" s="1"/>
      <c r="T36" s="1"/>
      <c r="U36" s="1"/>
      <c r="V36" s="1"/>
    </row>
    <row r="37" spans="1:22" ht="15.95" customHeight="1" x14ac:dyDescent="0.25">
      <c r="A37" s="1"/>
      <c r="B37" s="92">
        <f t="shared" si="1"/>
        <v>44279</v>
      </c>
      <c r="C37" s="86" t="str">
        <f t="shared" si="0"/>
        <v>miércoles</v>
      </c>
      <c r="D37" s="87" t="s">
        <v>385</v>
      </c>
      <c r="E37" s="87"/>
      <c r="F37" s="88"/>
      <c r="G37" s="88"/>
      <c r="H37" s="89"/>
      <c r="I37" s="89"/>
      <c r="J37" s="89"/>
      <c r="K37" s="89"/>
      <c r="L37" s="89"/>
      <c r="M37" s="89"/>
      <c r="N37" s="89"/>
      <c r="O37" s="89"/>
      <c r="P37" s="255"/>
      <c r="Q37" s="256"/>
      <c r="R37" s="1"/>
      <c r="S37" s="1"/>
      <c r="T37" s="1"/>
      <c r="U37" s="1"/>
      <c r="V37" s="1"/>
    </row>
    <row r="38" spans="1:22" ht="15.95" customHeight="1" x14ac:dyDescent="0.25">
      <c r="A38" s="1"/>
      <c r="B38" s="92">
        <f t="shared" si="1"/>
        <v>44280</v>
      </c>
      <c r="C38" s="86" t="str">
        <f t="shared" si="0"/>
        <v>jueves</v>
      </c>
      <c r="D38" s="87" t="s">
        <v>385</v>
      </c>
      <c r="E38" s="87"/>
      <c r="F38" s="88"/>
      <c r="G38" s="88"/>
      <c r="H38" s="89"/>
      <c r="I38" s="89"/>
      <c r="J38" s="89"/>
      <c r="K38" s="89"/>
      <c r="L38" s="89"/>
      <c r="M38" s="89"/>
      <c r="N38" s="89"/>
      <c r="O38" s="89"/>
      <c r="P38" s="255"/>
      <c r="Q38" s="256"/>
      <c r="R38" s="1"/>
      <c r="S38" s="1"/>
      <c r="T38" s="1"/>
      <c r="U38" s="1"/>
      <c r="V38" s="1"/>
    </row>
    <row r="39" spans="1:22" ht="15.95" customHeight="1" x14ac:dyDescent="0.25">
      <c r="A39" s="1"/>
      <c r="B39" s="92">
        <f t="shared" si="1"/>
        <v>44281</v>
      </c>
      <c r="C39" s="86" t="str">
        <f t="shared" si="0"/>
        <v>viernes</v>
      </c>
      <c r="D39" s="87" t="s">
        <v>385</v>
      </c>
      <c r="E39" s="87"/>
      <c r="F39" s="88"/>
      <c r="G39" s="88"/>
      <c r="H39" s="89"/>
      <c r="I39" s="89"/>
      <c r="J39" s="89"/>
      <c r="K39" s="89"/>
      <c r="L39" s="89"/>
      <c r="M39" s="89"/>
      <c r="N39" s="89"/>
      <c r="O39" s="89"/>
      <c r="P39" s="255"/>
      <c r="Q39" s="256"/>
      <c r="R39" s="1"/>
      <c r="S39" s="1"/>
      <c r="T39" s="1"/>
      <c r="U39" s="1"/>
      <c r="V39" s="1"/>
    </row>
    <row r="40" spans="1:22" ht="15.95" customHeight="1" x14ac:dyDescent="0.25">
      <c r="A40" s="1"/>
      <c r="B40" s="92">
        <f t="shared" si="1"/>
        <v>44282</v>
      </c>
      <c r="C40" s="86" t="str">
        <f t="shared" si="0"/>
        <v>sábado</v>
      </c>
      <c r="D40" s="87" t="s">
        <v>385</v>
      </c>
      <c r="E40" s="87"/>
      <c r="F40" s="88"/>
      <c r="G40" s="88"/>
      <c r="H40" s="89"/>
      <c r="I40" s="89"/>
      <c r="J40" s="89"/>
      <c r="K40" s="89"/>
      <c r="L40" s="89"/>
      <c r="M40" s="89"/>
      <c r="N40" s="89"/>
      <c r="O40" s="89"/>
      <c r="P40" s="255"/>
      <c r="Q40" s="256"/>
      <c r="R40" s="1"/>
      <c r="S40" s="1"/>
      <c r="T40" s="1"/>
      <c r="U40" s="1"/>
      <c r="V40" s="1"/>
    </row>
    <row r="41" spans="1:22" ht="15.95" customHeight="1" x14ac:dyDescent="0.25">
      <c r="A41" s="1"/>
      <c r="B41" s="92">
        <f t="shared" si="1"/>
        <v>44283</v>
      </c>
      <c r="C41" s="86" t="str">
        <f t="shared" si="0"/>
        <v>domingo</v>
      </c>
      <c r="D41" s="87" t="s">
        <v>385</v>
      </c>
      <c r="E41" s="87"/>
      <c r="F41" s="88"/>
      <c r="G41" s="88"/>
      <c r="H41" s="89"/>
      <c r="I41" s="89"/>
      <c r="J41" s="89"/>
      <c r="K41" s="89"/>
      <c r="L41" s="89"/>
      <c r="M41" s="89"/>
      <c r="N41" s="89"/>
      <c r="O41" s="89"/>
      <c r="P41" s="255"/>
      <c r="Q41" s="256"/>
      <c r="R41" s="1"/>
      <c r="S41" s="1"/>
      <c r="T41" s="1"/>
      <c r="U41" s="1"/>
      <c r="V41" s="1"/>
    </row>
    <row r="42" spans="1:22" ht="15.95" customHeight="1" x14ac:dyDescent="0.25">
      <c r="A42" s="1"/>
      <c r="B42" s="92">
        <f t="shared" si="1"/>
        <v>44284</v>
      </c>
      <c r="C42" s="86" t="str">
        <f t="shared" si="0"/>
        <v>lunes</v>
      </c>
      <c r="D42" s="87" t="s">
        <v>385</v>
      </c>
      <c r="E42" s="87"/>
      <c r="F42" s="88"/>
      <c r="G42" s="88"/>
      <c r="H42" s="89"/>
      <c r="I42" s="89"/>
      <c r="J42" s="89"/>
      <c r="K42" s="89"/>
      <c r="L42" s="89"/>
      <c r="M42" s="89"/>
      <c r="N42" s="89"/>
      <c r="O42" s="89"/>
      <c r="P42" s="255"/>
      <c r="Q42" s="256"/>
      <c r="R42" s="1"/>
      <c r="S42" s="1"/>
      <c r="T42" s="1"/>
      <c r="U42" s="1"/>
      <c r="V42" s="1"/>
    </row>
    <row r="43" spans="1:22" ht="15.95" customHeight="1" x14ac:dyDescent="0.25">
      <c r="A43" s="1"/>
      <c r="B43" s="92">
        <f t="shared" si="1"/>
        <v>44285</v>
      </c>
      <c r="C43" s="86" t="str">
        <f t="shared" si="0"/>
        <v>martes</v>
      </c>
      <c r="D43" s="87" t="s">
        <v>385</v>
      </c>
      <c r="E43" s="87"/>
      <c r="F43" s="88"/>
      <c r="G43" s="88"/>
      <c r="H43" s="89"/>
      <c r="I43" s="89"/>
      <c r="J43" s="89"/>
      <c r="K43" s="89"/>
      <c r="L43" s="89"/>
      <c r="M43" s="89"/>
      <c r="N43" s="89"/>
      <c r="O43" s="89"/>
      <c r="P43" s="255"/>
      <c r="Q43" s="256"/>
      <c r="R43" s="1"/>
      <c r="S43" s="1"/>
      <c r="T43" s="1"/>
      <c r="U43" s="1"/>
      <c r="V43" s="1"/>
    </row>
    <row r="44" spans="1:22" ht="15.95" customHeight="1" x14ac:dyDescent="0.25">
      <c r="A44" s="1"/>
      <c r="B44" s="93">
        <f t="shared" si="1"/>
        <v>44286</v>
      </c>
      <c r="C44" s="94" t="str">
        <f t="shared" si="0"/>
        <v>miércoles</v>
      </c>
      <c r="D44" s="95" t="s">
        <v>385</v>
      </c>
      <c r="E44" s="95"/>
      <c r="F44" s="96"/>
      <c r="G44" s="96"/>
      <c r="H44" s="97"/>
      <c r="I44" s="97"/>
      <c r="J44" s="97"/>
      <c r="K44" s="97"/>
      <c r="L44" s="97"/>
      <c r="M44" s="97"/>
      <c r="N44" s="97"/>
      <c r="O44" s="97"/>
      <c r="P44" s="257"/>
      <c r="Q44" s="258"/>
      <c r="R44" s="1"/>
      <c r="S44" s="1"/>
      <c r="T44" s="1"/>
      <c r="U44" s="1"/>
      <c r="V44" s="1"/>
    </row>
    <row r="45" spans="1:22" s="9" customFormat="1" ht="27.75" customHeight="1" x14ac:dyDescent="0.25">
      <c r="B45" s="259" t="s">
        <v>42</v>
      </c>
      <c r="C45" s="259"/>
      <c r="D45" s="259"/>
      <c r="E45" s="259"/>
      <c r="F45" s="259"/>
      <c r="G45" s="259"/>
      <c r="H45" s="98">
        <f>SUM(H14:H44)</f>
        <v>18</v>
      </c>
      <c r="I45" s="98">
        <f t="shared" ref="I45:O45" si="2">SUM(I14:I44)</f>
        <v>43</v>
      </c>
      <c r="J45" s="98">
        <f t="shared" si="2"/>
        <v>3</v>
      </c>
      <c r="K45" s="98">
        <f t="shared" si="2"/>
        <v>19</v>
      </c>
      <c r="L45" s="98">
        <f>SUM(L14:L44)</f>
        <v>24</v>
      </c>
      <c r="M45" s="98">
        <f t="shared" si="2"/>
        <v>14</v>
      </c>
      <c r="N45" s="98">
        <f t="shared" si="2"/>
        <v>3</v>
      </c>
      <c r="O45" s="98">
        <f t="shared" si="2"/>
        <v>0</v>
      </c>
      <c r="P45" s="99"/>
      <c r="Q45" s="99"/>
    </row>
    <row r="46" spans="1:22" ht="6.75" customHeight="1" x14ac:dyDescent="0.25"/>
    <row r="47" spans="1:22" ht="29.25" customHeight="1" x14ac:dyDescent="0.25">
      <c r="B47" s="260" t="s">
        <v>43</v>
      </c>
      <c r="C47" s="260"/>
      <c r="D47" s="260"/>
      <c r="E47" s="260"/>
      <c r="F47" s="260"/>
      <c r="G47" s="260"/>
      <c r="H47" s="260"/>
      <c r="I47" s="260"/>
      <c r="J47" s="260"/>
      <c r="K47" s="260"/>
      <c r="L47" s="260"/>
      <c r="M47" s="260"/>
      <c r="N47" s="260"/>
      <c r="O47" s="260"/>
      <c r="P47" s="260"/>
      <c r="Q47" s="260"/>
    </row>
    <row r="48" spans="1:22" ht="25.5" customHeight="1" x14ac:dyDescent="0.25">
      <c r="A48" s="1"/>
      <c r="B48" s="251" t="s">
        <v>30</v>
      </c>
      <c r="C48" s="251"/>
      <c r="D48" s="251" t="s">
        <v>31</v>
      </c>
      <c r="E48" s="251"/>
      <c r="F48" s="254" t="s">
        <v>2</v>
      </c>
      <c r="G48" s="254" t="s">
        <v>168</v>
      </c>
      <c r="H48" s="254" t="s">
        <v>3</v>
      </c>
      <c r="I48" s="254" t="s">
        <v>4</v>
      </c>
      <c r="J48" s="254" t="s">
        <v>32</v>
      </c>
      <c r="K48" s="254" t="s">
        <v>33</v>
      </c>
      <c r="L48" s="254" t="s">
        <v>34</v>
      </c>
      <c r="M48" s="254" t="s">
        <v>35</v>
      </c>
      <c r="N48" s="254" t="s">
        <v>36</v>
      </c>
      <c r="O48" s="254" t="s">
        <v>5</v>
      </c>
      <c r="P48" s="254" t="s">
        <v>37</v>
      </c>
      <c r="Q48" s="254"/>
      <c r="R48" s="1"/>
      <c r="S48" s="1"/>
      <c r="T48" s="1"/>
      <c r="U48" s="1"/>
      <c r="V48" s="1"/>
    </row>
    <row r="49" spans="1:22" ht="25.5" customHeight="1" x14ac:dyDescent="0.25">
      <c r="A49" s="1"/>
      <c r="B49" s="240" t="s">
        <v>38</v>
      </c>
      <c r="C49" s="240" t="s">
        <v>39</v>
      </c>
      <c r="D49" s="241" t="s">
        <v>40</v>
      </c>
      <c r="E49" s="241" t="s">
        <v>41</v>
      </c>
      <c r="F49" s="254"/>
      <c r="G49" s="254"/>
      <c r="H49" s="254"/>
      <c r="I49" s="254"/>
      <c r="J49" s="254"/>
      <c r="K49" s="254"/>
      <c r="L49" s="254"/>
      <c r="M49" s="254"/>
      <c r="N49" s="254"/>
      <c r="O49" s="254"/>
      <c r="P49" s="254"/>
      <c r="Q49" s="254"/>
      <c r="R49" s="1"/>
      <c r="S49" s="1"/>
      <c r="T49" s="1"/>
      <c r="U49" s="1"/>
      <c r="V49" s="1"/>
    </row>
    <row r="50" spans="1:22" ht="15" customHeight="1" x14ac:dyDescent="0.25">
      <c r="A50" s="1"/>
      <c r="B50" s="100"/>
      <c r="C50" s="101"/>
      <c r="D50" s="102"/>
      <c r="E50" s="102"/>
      <c r="F50" s="103"/>
      <c r="G50" s="103"/>
      <c r="H50" s="104"/>
      <c r="I50" s="104"/>
      <c r="J50" s="104"/>
      <c r="K50" s="104"/>
      <c r="L50" s="104"/>
      <c r="M50" s="104"/>
      <c r="N50" s="104"/>
      <c r="O50" s="104"/>
      <c r="P50" s="253"/>
      <c r="Q50" s="253"/>
      <c r="R50" s="1"/>
      <c r="S50" s="1"/>
      <c r="T50" s="1"/>
      <c r="U50" s="1"/>
      <c r="V50" s="1"/>
    </row>
    <row r="51" spans="1:22" ht="15" customHeight="1" x14ac:dyDescent="0.25">
      <c r="A51" s="1"/>
      <c r="B51" s="100"/>
      <c r="C51" s="101"/>
      <c r="D51" s="102"/>
      <c r="E51" s="102"/>
      <c r="F51" s="103"/>
      <c r="G51" s="103"/>
      <c r="H51" s="104"/>
      <c r="I51" s="104"/>
      <c r="J51" s="104"/>
      <c r="K51" s="104"/>
      <c r="L51" s="104"/>
      <c r="M51" s="104"/>
      <c r="N51" s="104"/>
      <c r="O51" s="104"/>
      <c r="P51" s="253"/>
      <c r="Q51" s="253"/>
      <c r="R51" s="1"/>
      <c r="S51" s="1"/>
      <c r="T51" s="1"/>
      <c r="U51" s="1"/>
      <c r="V51" s="1"/>
    </row>
    <row r="52" spans="1:22" ht="15" customHeight="1" x14ac:dyDescent="0.25">
      <c r="A52" s="1"/>
      <c r="B52" s="100"/>
      <c r="C52" s="101"/>
      <c r="D52" s="102"/>
      <c r="E52" s="102"/>
      <c r="F52" s="103"/>
      <c r="G52" s="103"/>
      <c r="H52" s="104"/>
      <c r="I52" s="104"/>
      <c r="J52" s="104"/>
      <c r="K52" s="104"/>
      <c r="L52" s="104"/>
      <c r="M52" s="104"/>
      <c r="N52" s="104"/>
      <c r="O52" s="104"/>
      <c r="P52" s="253"/>
      <c r="Q52" s="253"/>
      <c r="R52" s="1"/>
      <c r="S52" s="1"/>
      <c r="T52" s="1"/>
      <c r="U52" s="1"/>
      <c r="V52" s="1"/>
    </row>
    <row r="53" spans="1:22" ht="15" customHeight="1" x14ac:dyDescent="0.25">
      <c r="A53" s="1"/>
      <c r="B53" s="100"/>
      <c r="C53" s="101"/>
      <c r="D53" s="102"/>
      <c r="E53" s="102"/>
      <c r="F53" s="103"/>
      <c r="G53" s="103"/>
      <c r="H53" s="104"/>
      <c r="I53" s="104"/>
      <c r="J53" s="104"/>
      <c r="K53" s="104"/>
      <c r="L53" s="104"/>
      <c r="M53" s="104"/>
      <c r="N53" s="104"/>
      <c r="O53" s="104"/>
      <c r="P53" s="253"/>
      <c r="Q53" s="253"/>
      <c r="R53" s="1"/>
      <c r="S53" s="1"/>
      <c r="T53" s="1"/>
      <c r="U53" s="1"/>
      <c r="V53" s="1"/>
    </row>
    <row r="54" spans="1:22" ht="15" customHeight="1" x14ac:dyDescent="0.25">
      <c r="A54" s="1"/>
      <c r="B54" s="100"/>
      <c r="C54" s="101"/>
      <c r="D54" s="102"/>
      <c r="E54" s="102"/>
      <c r="F54" s="103"/>
      <c r="G54" s="103"/>
      <c r="H54" s="104"/>
      <c r="I54" s="104"/>
      <c r="J54" s="104"/>
      <c r="K54" s="104"/>
      <c r="L54" s="104"/>
      <c r="M54" s="104"/>
      <c r="N54" s="104"/>
      <c r="O54" s="104"/>
      <c r="P54" s="253"/>
      <c r="Q54" s="253"/>
      <c r="R54" s="1"/>
      <c r="S54" s="1"/>
      <c r="T54" s="1"/>
      <c r="U54" s="1"/>
      <c r="V54" s="1"/>
    </row>
    <row r="55" spans="1:22" ht="15" customHeight="1" x14ac:dyDescent="0.25"/>
    <row r="56" spans="1:22" s="9" customFormat="1" ht="27.75" customHeight="1" x14ac:dyDescent="0.25">
      <c r="B56" s="248" t="s">
        <v>12</v>
      </c>
      <c r="C56" s="248"/>
      <c r="D56" s="248"/>
      <c r="E56" s="248"/>
      <c r="F56" s="248"/>
      <c r="G56" s="248"/>
      <c r="H56" s="105">
        <f>+H45+H50+H51+H52+H53+H54</f>
        <v>18</v>
      </c>
      <c r="I56" s="105">
        <f t="shared" ref="I56:O56" si="3">+I45+I50+I51+I52+I53+I54</f>
        <v>43</v>
      </c>
      <c r="J56" s="105">
        <f t="shared" si="3"/>
        <v>3</v>
      </c>
      <c r="K56" s="105">
        <f t="shared" si="3"/>
        <v>19</v>
      </c>
      <c r="L56" s="105">
        <f t="shared" si="3"/>
        <v>24</v>
      </c>
      <c r="M56" s="105">
        <f t="shared" si="3"/>
        <v>14</v>
      </c>
      <c r="N56" s="105">
        <f t="shared" si="3"/>
        <v>3</v>
      </c>
      <c r="O56" s="105">
        <f t="shared" si="3"/>
        <v>0</v>
      </c>
    </row>
    <row r="57" spans="1:22" ht="15" customHeight="1" x14ac:dyDescent="0.25"/>
    <row r="58" spans="1:22" ht="20.25" customHeight="1" x14ac:dyDescent="0.25">
      <c r="B58" s="249" t="s">
        <v>44</v>
      </c>
      <c r="C58" s="249"/>
      <c r="D58" s="249"/>
      <c r="E58" s="249"/>
      <c r="F58" s="249"/>
      <c r="H58" s="250" t="s">
        <v>45</v>
      </c>
      <c r="I58" s="250"/>
      <c r="J58" s="250"/>
      <c r="K58" s="250"/>
      <c r="L58" s="250"/>
      <c r="M58" s="250"/>
      <c r="N58" s="250"/>
      <c r="O58" s="250"/>
      <c r="P58" s="250"/>
      <c r="Q58" s="250"/>
      <c r="R58" s="5"/>
      <c r="S58" s="5"/>
      <c r="U58" s="1"/>
      <c r="V58" s="1"/>
    </row>
    <row r="59" spans="1:22" s="10" customFormat="1" ht="22.5" customHeight="1" x14ac:dyDescent="0.25">
      <c r="B59" s="251" t="s">
        <v>46</v>
      </c>
      <c r="C59" s="251"/>
      <c r="D59" s="240" t="s">
        <v>47</v>
      </c>
      <c r="E59" s="240" t="s">
        <v>48</v>
      </c>
      <c r="F59" s="240" t="s">
        <v>49</v>
      </c>
      <c r="H59" s="250"/>
      <c r="I59" s="250"/>
      <c r="J59" s="250"/>
      <c r="K59" s="250"/>
      <c r="L59" s="250"/>
      <c r="M59" s="250"/>
      <c r="N59" s="250"/>
      <c r="O59" s="250"/>
      <c r="P59" s="250"/>
      <c r="Q59" s="250"/>
    </row>
    <row r="60" spans="1:22" ht="17.25" customHeight="1" x14ac:dyDescent="0.25">
      <c r="A60" s="1"/>
      <c r="B60" s="244" t="str">
        <f>+H12</f>
        <v xml:space="preserve"> EXT. DIURNA 1.25</v>
      </c>
      <c r="C60" s="244"/>
      <c r="D60" s="106">
        <v>1.25</v>
      </c>
      <c r="E60" s="107">
        <f>+$H$56</f>
        <v>18</v>
      </c>
      <c r="F60" s="108">
        <f>IF(E60=0,"",D60*E60*(VLOOKUP($E$8,'BD Personal'!$A$6:$R$56,12,FALSE)/240))</f>
        <v>275463.75</v>
      </c>
      <c r="G60" s="1"/>
      <c r="H60" s="252" t="s">
        <v>395</v>
      </c>
      <c r="I60" s="252"/>
      <c r="J60" s="252"/>
      <c r="K60" s="252"/>
      <c r="L60" s="252"/>
      <c r="M60" s="252"/>
      <c r="N60" s="252"/>
      <c r="O60" s="252"/>
      <c r="P60" s="252"/>
      <c r="Q60" s="252"/>
      <c r="R60" s="1"/>
      <c r="S60" s="1"/>
      <c r="T60" s="1"/>
      <c r="U60" s="1"/>
      <c r="V60" s="1"/>
    </row>
    <row r="61" spans="1:22" ht="17.25" customHeight="1" x14ac:dyDescent="0.25">
      <c r="A61" s="1"/>
      <c r="B61" s="244" t="str">
        <f>+I12</f>
        <v>EXT. NOC. ORD. 1.75</v>
      </c>
      <c r="C61" s="244"/>
      <c r="D61" s="106">
        <v>1.75</v>
      </c>
      <c r="E61" s="109">
        <f>+$I$56</f>
        <v>43</v>
      </c>
      <c r="F61" s="108">
        <f>IF(E61=0,"",D61*E61*(VLOOKUP($E$8,'BD Personal'!$A$6:$R$56,12,FALSE)/240))</f>
        <v>921273.20833333337</v>
      </c>
      <c r="G61" s="1"/>
      <c r="H61" s="252"/>
      <c r="I61" s="252"/>
      <c r="J61" s="252"/>
      <c r="K61" s="252"/>
      <c r="L61" s="252"/>
      <c r="M61" s="252"/>
      <c r="N61" s="252"/>
      <c r="O61" s="252"/>
      <c r="P61" s="252"/>
      <c r="Q61" s="252"/>
      <c r="R61" s="1"/>
      <c r="S61" s="1"/>
      <c r="T61" s="1"/>
      <c r="U61" s="1"/>
      <c r="V61" s="1"/>
    </row>
    <row r="62" spans="1:22" ht="17.25" customHeight="1" x14ac:dyDescent="0.25">
      <c r="A62" s="1"/>
      <c r="B62" s="244" t="str">
        <f>+J12</f>
        <v>EXTRA DOM./FES. DIU.2.00</v>
      </c>
      <c r="C62" s="244"/>
      <c r="D62" s="106">
        <v>2</v>
      </c>
      <c r="E62" s="109">
        <f>+$J$56</f>
        <v>3</v>
      </c>
      <c r="F62" s="108">
        <f>IF(E62=0,"",D62*E62*(VLOOKUP($E$8,'BD Personal'!$A$6:$R$56,12,FALSE)/240))</f>
        <v>73457</v>
      </c>
      <c r="G62" s="1"/>
      <c r="H62" s="252"/>
      <c r="I62" s="252"/>
      <c r="J62" s="252"/>
      <c r="K62" s="252"/>
      <c r="L62" s="252"/>
      <c r="M62" s="252"/>
      <c r="N62" s="252"/>
      <c r="O62" s="252"/>
      <c r="P62" s="252"/>
      <c r="Q62" s="252"/>
      <c r="R62" s="1"/>
      <c r="S62" s="1"/>
      <c r="T62" s="1"/>
      <c r="U62" s="1"/>
      <c r="V62" s="1"/>
    </row>
    <row r="63" spans="1:22" ht="17.25" customHeight="1" x14ac:dyDescent="0.25">
      <c r="A63" s="1"/>
      <c r="B63" s="244" t="str">
        <f>+K12</f>
        <v>EXTRA DOM./FES.  NOC. 2.50</v>
      </c>
      <c r="C63" s="244"/>
      <c r="D63" s="106">
        <v>2.5</v>
      </c>
      <c r="E63" s="109">
        <f>+$K$56</f>
        <v>19</v>
      </c>
      <c r="F63" s="108">
        <f>IF(E63=0,"",D63*E63*(VLOOKUP($E$8,'BD Personal'!$A$6:$R$56,12,FALSE)/240))</f>
        <v>581534.58333333337</v>
      </c>
      <c r="G63" s="1"/>
      <c r="H63" s="252"/>
      <c r="I63" s="252"/>
      <c r="J63" s="252"/>
      <c r="K63" s="252"/>
      <c r="L63" s="252"/>
      <c r="M63" s="252"/>
      <c r="N63" s="252"/>
      <c r="O63" s="252"/>
      <c r="P63" s="252"/>
      <c r="Q63" s="252"/>
      <c r="R63" s="1"/>
      <c r="S63" s="1"/>
      <c r="T63" s="1"/>
      <c r="U63" s="1"/>
      <c r="V63" s="1"/>
    </row>
    <row r="64" spans="1:22" ht="17.25" customHeight="1" x14ac:dyDescent="0.25">
      <c r="A64" s="1"/>
      <c r="B64" s="244" t="str">
        <f>+L12</f>
        <v>REC. NOCT ORD.              0.35</v>
      </c>
      <c r="C64" s="244"/>
      <c r="D64" s="106">
        <v>0.35</v>
      </c>
      <c r="E64" s="109">
        <f>+$L$56</f>
        <v>24</v>
      </c>
      <c r="F64" s="108">
        <f>IF(E64=0,"",D64*E64*(VLOOKUP($E$8,'BD Personal'!$A$6:$R$56,12,FALSE)/240))</f>
        <v>102839.79999999999</v>
      </c>
      <c r="G64" s="1"/>
      <c r="H64" s="252"/>
      <c r="I64" s="252"/>
      <c r="J64" s="252"/>
      <c r="K64" s="252"/>
      <c r="L64" s="252"/>
      <c r="M64" s="252"/>
      <c r="N64" s="252"/>
      <c r="O64" s="252"/>
      <c r="P64" s="252"/>
      <c r="Q64" s="252"/>
      <c r="R64" s="1"/>
      <c r="S64" s="1"/>
      <c r="T64" s="1"/>
      <c r="U64" s="1"/>
      <c r="V64" s="1"/>
    </row>
    <row r="65" spans="1:22" ht="17.25" customHeight="1" x14ac:dyDescent="0.25">
      <c r="A65" s="1"/>
      <c r="B65" s="244" t="str">
        <f>+M12</f>
        <v xml:space="preserve">REC, DOM / FESTIVA DIU 1.75 </v>
      </c>
      <c r="C65" s="244"/>
      <c r="D65" s="106">
        <v>1.75</v>
      </c>
      <c r="E65" s="109">
        <f>+$M$56</f>
        <v>14</v>
      </c>
      <c r="F65" s="108">
        <f>IF(E65=0,"",D65*E65*(VLOOKUP($E$8,'BD Personal'!$A$6:$R$56,12,FALSE)/240))</f>
        <v>299949.41666666669</v>
      </c>
      <c r="G65" s="1"/>
      <c r="H65" s="252"/>
      <c r="I65" s="252"/>
      <c r="J65" s="252"/>
      <c r="K65" s="252"/>
      <c r="L65" s="252"/>
      <c r="M65" s="252"/>
      <c r="N65" s="252"/>
      <c r="O65" s="252"/>
      <c r="P65" s="252"/>
      <c r="Q65" s="252"/>
      <c r="R65" s="1"/>
      <c r="S65" s="1"/>
      <c r="T65" s="1"/>
      <c r="U65" s="1"/>
      <c r="V65" s="1"/>
    </row>
    <row r="66" spans="1:22" ht="17.25" customHeight="1" x14ac:dyDescent="0.25">
      <c r="A66" s="1"/>
      <c r="B66" s="244" t="str">
        <f>+N12</f>
        <v>REC. DOM. / FES. NOC.  2.10</v>
      </c>
      <c r="C66" s="244"/>
      <c r="D66" s="106">
        <v>2.1</v>
      </c>
      <c r="E66" s="109">
        <f>+$N$56</f>
        <v>3</v>
      </c>
      <c r="F66" s="108">
        <f>IF(E66=0,"",D66*E66*(VLOOKUP($E$8,'BD Personal'!$A$6:$R$56,12,FALSE)/240))</f>
        <v>77129.850000000006</v>
      </c>
      <c r="G66" s="1"/>
      <c r="H66" s="252"/>
      <c r="I66" s="252"/>
      <c r="J66" s="252"/>
      <c r="K66" s="252"/>
      <c r="L66" s="252"/>
      <c r="M66" s="252"/>
      <c r="N66" s="252"/>
      <c r="O66" s="252"/>
      <c r="P66" s="252"/>
      <c r="Q66" s="252"/>
      <c r="R66" s="1"/>
      <c r="S66" s="1"/>
      <c r="T66" s="1"/>
      <c r="U66" s="1"/>
      <c r="V66" s="1"/>
    </row>
    <row r="67" spans="1:22" ht="17.25" customHeight="1" x14ac:dyDescent="0.25">
      <c r="A67" s="1"/>
      <c r="B67" s="244" t="str">
        <f>+O12</f>
        <v>COMPENSATORIOS</v>
      </c>
      <c r="C67" s="244"/>
      <c r="D67" s="110" t="s">
        <v>50</v>
      </c>
      <c r="E67" s="109">
        <f>+$O$56</f>
        <v>0</v>
      </c>
      <c r="F67" s="108" t="str">
        <f>IF(E67=0,"",E67*(VLOOKUP($E$8,'BD Personal'!$A$6:$R$56,12,FALSE)/30))</f>
        <v/>
      </c>
      <c r="G67" s="1"/>
      <c r="H67" s="252"/>
      <c r="I67" s="252"/>
      <c r="J67" s="252"/>
      <c r="K67" s="252"/>
      <c r="L67" s="252"/>
      <c r="M67" s="252"/>
      <c r="N67" s="252"/>
      <c r="O67" s="252"/>
      <c r="P67" s="252"/>
      <c r="Q67" s="252"/>
      <c r="R67" s="1"/>
      <c r="S67" s="1"/>
      <c r="T67" s="1"/>
      <c r="U67" s="1"/>
      <c r="V67" s="1"/>
    </row>
    <row r="68" spans="1:22" ht="13.5" customHeight="1" x14ac:dyDescent="0.25">
      <c r="A68" s="1"/>
      <c r="B68" s="50"/>
      <c r="C68" s="50"/>
      <c r="D68" s="50"/>
      <c r="E68" s="50"/>
      <c r="F68" s="51"/>
      <c r="G68" s="1"/>
      <c r="H68" s="252"/>
      <c r="I68" s="252"/>
      <c r="J68" s="252"/>
      <c r="K68" s="252"/>
      <c r="L68" s="252"/>
      <c r="M68" s="252"/>
      <c r="N68" s="252"/>
      <c r="O68" s="252"/>
      <c r="P68" s="252"/>
      <c r="Q68" s="252"/>
      <c r="R68" s="1"/>
      <c r="S68" s="1"/>
      <c r="T68" s="1"/>
      <c r="U68" s="1"/>
      <c r="V68" s="1"/>
    </row>
    <row r="69" spans="1:22" ht="18" customHeight="1" x14ac:dyDescent="0.25">
      <c r="A69" s="1"/>
      <c r="B69" s="245" t="s">
        <v>51</v>
      </c>
      <c r="C69" s="245"/>
      <c r="D69" s="245"/>
      <c r="E69" s="245"/>
      <c r="F69" s="78">
        <f>SUM(F60:F67)</f>
        <v>2331647.6083333339</v>
      </c>
      <c r="G69" s="1"/>
      <c r="H69" s="252"/>
      <c r="I69" s="252"/>
      <c r="J69" s="252"/>
      <c r="K69" s="252"/>
      <c r="L69" s="252"/>
      <c r="M69" s="252"/>
      <c r="N69" s="252"/>
      <c r="O69" s="252"/>
      <c r="P69" s="252"/>
      <c r="Q69" s="252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1"/>
      <c r="D74" s="11"/>
      <c r="E74" s="11"/>
      <c r="F74" s="11"/>
      <c r="G74" s="11"/>
      <c r="H74" s="11"/>
      <c r="I74" s="11"/>
    </row>
    <row r="75" spans="1:22" x14ac:dyDescent="0.25"/>
    <row r="76" spans="1:22" ht="13.5" thickBot="1" x14ac:dyDescent="0.3">
      <c r="C76" s="246"/>
      <c r="D76" s="246"/>
      <c r="E76" s="246"/>
      <c r="F76" s="246"/>
      <c r="G76" s="246"/>
      <c r="H76" s="246"/>
      <c r="I76" s="246"/>
      <c r="L76" s="247"/>
      <c r="M76" s="247"/>
      <c r="N76" s="247"/>
      <c r="O76" s="247"/>
      <c r="P76" s="247"/>
    </row>
    <row r="77" spans="1:22" ht="30.75" customHeight="1" thickTop="1" x14ac:dyDescent="0.25">
      <c r="C77" s="243" t="s">
        <v>52</v>
      </c>
      <c r="D77" s="243"/>
      <c r="E77" s="243"/>
      <c r="F77" s="243"/>
      <c r="G77" s="243"/>
      <c r="H77" s="243"/>
      <c r="I77" s="243"/>
      <c r="J77" s="12"/>
      <c r="K77" s="12"/>
      <c r="L77" s="243" t="s">
        <v>53</v>
      </c>
      <c r="M77" s="243"/>
      <c r="N77" s="243"/>
      <c r="O77" s="243"/>
      <c r="P77" s="243"/>
    </row>
    <row r="78" spans="1:22" x14ac:dyDescent="0.25"/>
    <row r="79" spans="1:22" x14ac:dyDescent="0.25"/>
  </sheetData>
  <sheetProtection algorithmName="SHA-512" hashValue="HLj39qL6vhg5a6iG58CNhByGSBE+07loXOn1e0kqQhcvuqs7eQFScWqgTIHe/XB+eOJsTCikq5VhU82mezdJow==" saltValue="U5Sd4mHmKxu+p5kYzHY6tQ==" spinCount="100000" sheet="1" objects="1" scenarios="1"/>
  <mergeCells count="121">
    <mergeCell ref="C77:I77"/>
    <mergeCell ref="L77:P77"/>
    <mergeCell ref="B67:C67"/>
    <mergeCell ref="H67:Q67"/>
    <mergeCell ref="H68:Q68"/>
    <mergeCell ref="B69:E69"/>
    <mergeCell ref="H69:Q69"/>
    <mergeCell ref="C76:I76"/>
    <mergeCell ref="L76:P76"/>
    <mergeCell ref="B64:C64"/>
    <mergeCell ref="H64:Q64"/>
    <mergeCell ref="B65:C65"/>
    <mergeCell ref="H65:Q65"/>
    <mergeCell ref="B66:C66"/>
    <mergeCell ref="H66:Q66"/>
    <mergeCell ref="B61:C61"/>
    <mergeCell ref="H61:Q61"/>
    <mergeCell ref="B62:C62"/>
    <mergeCell ref="H62:Q62"/>
    <mergeCell ref="B63:C63"/>
    <mergeCell ref="H63:Q63"/>
    <mergeCell ref="P54:Q54"/>
    <mergeCell ref="B56:G56"/>
    <mergeCell ref="B58:F58"/>
    <mergeCell ref="H58:Q59"/>
    <mergeCell ref="B59:C59"/>
    <mergeCell ref="B60:C60"/>
    <mergeCell ref="H60:Q60"/>
    <mergeCell ref="O48:O49"/>
    <mergeCell ref="P48:Q49"/>
    <mergeCell ref="P50:Q50"/>
    <mergeCell ref="P51:Q51"/>
    <mergeCell ref="P52:Q52"/>
    <mergeCell ref="P53:Q53"/>
    <mergeCell ref="I48:I49"/>
    <mergeCell ref="J48:J49"/>
    <mergeCell ref="K48:K49"/>
    <mergeCell ref="L48:L49"/>
    <mergeCell ref="M48:M49"/>
    <mergeCell ref="N48:N49"/>
    <mergeCell ref="P42:Q42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P36:Q36"/>
    <mergeCell ref="P37:Q37"/>
    <mergeCell ref="P38:Q38"/>
    <mergeCell ref="P39:Q39"/>
    <mergeCell ref="P40:Q40"/>
    <mergeCell ref="P41:Q41"/>
    <mergeCell ref="P30:Q30"/>
    <mergeCell ref="P31:Q31"/>
    <mergeCell ref="P32:Q32"/>
    <mergeCell ref="P33:Q33"/>
    <mergeCell ref="P34:Q34"/>
    <mergeCell ref="P35:Q35"/>
    <mergeCell ref="P24:Q24"/>
    <mergeCell ref="P25:Q25"/>
    <mergeCell ref="P26:Q26"/>
    <mergeCell ref="P27:Q27"/>
    <mergeCell ref="P28:Q28"/>
    <mergeCell ref="P29:Q29"/>
    <mergeCell ref="P18:Q18"/>
    <mergeCell ref="P19:Q19"/>
    <mergeCell ref="P20:Q20"/>
    <mergeCell ref="P21:Q21"/>
    <mergeCell ref="P22:Q22"/>
    <mergeCell ref="P23:Q23"/>
    <mergeCell ref="O12:O13"/>
    <mergeCell ref="P12:Q13"/>
    <mergeCell ref="P14:Q14"/>
    <mergeCell ref="P15:Q15"/>
    <mergeCell ref="P16:Q16"/>
    <mergeCell ref="P17:Q17"/>
    <mergeCell ref="I12:I13"/>
    <mergeCell ref="J12:J13"/>
    <mergeCell ref="K12:K13"/>
    <mergeCell ref="L12:L13"/>
    <mergeCell ref="M12:M13"/>
    <mergeCell ref="N12:N13"/>
    <mergeCell ref="B11:D11"/>
    <mergeCell ref="E11:H11"/>
    <mergeCell ref="I11:J11"/>
    <mergeCell ref="K11:N11"/>
    <mergeCell ref="V11:X11"/>
    <mergeCell ref="B12:C12"/>
    <mergeCell ref="D12:E12"/>
    <mergeCell ref="F12:F13"/>
    <mergeCell ref="G12:G13"/>
    <mergeCell ref="H12:H13"/>
    <mergeCell ref="B10:D10"/>
    <mergeCell ref="E10:H10"/>
    <mergeCell ref="I10:J10"/>
    <mergeCell ref="K10:N10"/>
    <mergeCell ref="P10:Q10"/>
    <mergeCell ref="U10:W10"/>
    <mergeCell ref="B9:D9"/>
    <mergeCell ref="E9:H9"/>
    <mergeCell ref="I9:J9"/>
    <mergeCell ref="K9:N9"/>
    <mergeCell ref="P9:Q9"/>
    <mergeCell ref="V9:X9"/>
    <mergeCell ref="B8:D8"/>
    <mergeCell ref="E8:H8"/>
    <mergeCell ref="I8:J8"/>
    <mergeCell ref="K8:N8"/>
    <mergeCell ref="P8:Q8"/>
    <mergeCell ref="U8:W8"/>
    <mergeCell ref="B2:D5"/>
    <mergeCell ref="E2:Q5"/>
    <mergeCell ref="B7:D7"/>
    <mergeCell ref="E7:H7"/>
    <mergeCell ref="I7:J7"/>
    <mergeCell ref="K7:N7"/>
    <mergeCell ref="P7:Q7"/>
  </mergeCells>
  <conditionalFormatting sqref="B14:B44">
    <cfRule type="expression" dxfId="7" priority="4">
      <formula>WEEKDAY(B14,2)=7</formula>
    </cfRule>
  </conditionalFormatting>
  <conditionalFormatting sqref="C14:C44">
    <cfRule type="expression" dxfId="6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CDBFA9D5-C3E6-4E2F-9AB1-B14C9C5E0B25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7F516669-BBF3-4DD6-B86D-9BE43569303E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17B59-E563-4A05-8CDD-8B99EBC06F26}">
  <sheetPr codeName="Hoja21">
    <pageSetUpPr fitToPage="1"/>
  </sheetPr>
  <dimension ref="A1:X79"/>
  <sheetViews>
    <sheetView showGridLines="0" view="pageBreakPreview" topLeftCell="A40" zoomScale="60" zoomScaleNormal="70" zoomScalePageLayoutView="90" workbookViewId="0">
      <selection activeCell="H61" sqref="H61:Q61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x14ac:dyDescent="0.25">
      <c r="A1" s="1"/>
      <c r="B1" s="52" t="s">
        <v>14</v>
      </c>
      <c r="C1" s="50"/>
      <c r="D1" s="50"/>
      <c r="E1" s="50"/>
      <c r="F1" s="50"/>
      <c r="G1" s="79"/>
      <c r="H1" s="50"/>
      <c r="I1" s="50"/>
      <c r="J1" s="50"/>
      <c r="K1" s="50"/>
      <c r="L1" s="50"/>
      <c r="M1" s="50"/>
      <c r="N1" s="50"/>
      <c r="O1" s="50"/>
      <c r="P1" s="52">
        <f>IF($E$8="","",VLOOKUP($E$8,'BD Personal'!$A$6:$R$56,8,FALSE))</f>
        <v>31829</v>
      </c>
      <c r="Q1" s="50"/>
      <c r="R1" s="1"/>
      <c r="S1" s="1"/>
      <c r="T1" s="1"/>
      <c r="U1" s="1"/>
      <c r="V1" s="1"/>
    </row>
    <row r="2" spans="1:24" ht="15.75" customHeight="1" x14ac:dyDescent="0.25">
      <c r="A2" s="1"/>
      <c r="B2" s="288"/>
      <c r="C2" s="288"/>
      <c r="D2" s="288"/>
      <c r="E2" s="289" t="s">
        <v>233</v>
      </c>
      <c r="F2" s="289"/>
      <c r="G2" s="289"/>
      <c r="H2" s="289"/>
      <c r="I2" s="289"/>
      <c r="J2" s="289"/>
      <c r="K2" s="289"/>
      <c r="L2" s="289"/>
      <c r="M2" s="289"/>
      <c r="N2" s="289"/>
      <c r="O2" s="289"/>
      <c r="P2" s="289"/>
      <c r="Q2" s="289"/>
      <c r="R2" s="1"/>
      <c r="S2" s="3"/>
      <c r="T2" s="3"/>
      <c r="U2" s="3"/>
      <c r="V2" s="1"/>
    </row>
    <row r="3" spans="1:24" ht="15.75" customHeight="1" x14ac:dyDescent="0.25">
      <c r="A3" s="1"/>
      <c r="B3" s="288"/>
      <c r="C3" s="288"/>
      <c r="D3" s="288"/>
      <c r="E3" s="289"/>
      <c r="F3" s="289"/>
      <c r="G3" s="289"/>
      <c r="H3" s="289"/>
      <c r="I3" s="289"/>
      <c r="J3" s="289"/>
      <c r="K3" s="289"/>
      <c r="L3" s="289"/>
      <c r="M3" s="289"/>
      <c r="N3" s="289"/>
      <c r="O3" s="289"/>
      <c r="P3" s="289"/>
      <c r="Q3" s="289"/>
      <c r="R3" s="1"/>
      <c r="S3" s="4"/>
      <c r="T3" s="1"/>
      <c r="U3" s="1"/>
      <c r="V3" s="1"/>
    </row>
    <row r="4" spans="1:24" ht="15.75" customHeight="1" x14ac:dyDescent="0.25">
      <c r="A4" s="1"/>
      <c r="B4" s="288"/>
      <c r="C4" s="288"/>
      <c r="D4" s="288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1"/>
      <c r="S4" s="4"/>
      <c r="T4" s="1"/>
      <c r="U4" s="1"/>
      <c r="V4" s="1"/>
    </row>
    <row r="5" spans="1:24" ht="15.75" customHeight="1" x14ac:dyDescent="0.25">
      <c r="A5" s="1"/>
      <c r="B5" s="288"/>
      <c r="C5" s="288"/>
      <c r="D5" s="288"/>
      <c r="E5" s="289"/>
      <c r="F5" s="289"/>
      <c r="G5" s="289"/>
      <c r="H5" s="289"/>
      <c r="I5" s="289"/>
      <c r="J5" s="289"/>
      <c r="K5" s="289"/>
      <c r="L5" s="289"/>
      <c r="M5" s="289"/>
      <c r="N5" s="289"/>
      <c r="O5" s="289"/>
      <c r="P5" s="289"/>
      <c r="Q5" s="289"/>
      <c r="R5" s="1"/>
      <c r="S5" s="4"/>
      <c r="T5" s="1"/>
      <c r="U5" s="1"/>
      <c r="V5" s="1"/>
    </row>
    <row r="6" spans="1:24" ht="4.5" customHeight="1" x14ac:dyDescent="0.2">
      <c r="B6" s="112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S6" s="4"/>
    </row>
    <row r="7" spans="1:24" ht="26.1" customHeight="1" x14ac:dyDescent="0.25">
      <c r="B7" s="295" t="s">
        <v>16</v>
      </c>
      <c r="C7" s="296"/>
      <c r="D7" s="296"/>
      <c r="E7" s="279" t="str">
        <f>IF($E$8="","",VLOOKUP($E$8,'BD Personal'!$A$6:$R$56,3,FALSE))&amp;" "&amp;IF($E$8="","",VLOOKUP($E$8,'BD Personal'!$A$6:$R$56,4,FALSE))</f>
        <v>Diana Esteban</v>
      </c>
      <c r="F7" s="280"/>
      <c r="G7" s="280"/>
      <c r="H7" s="290"/>
      <c r="I7" s="270" t="s">
        <v>17</v>
      </c>
      <c r="J7" s="270"/>
      <c r="K7" s="279" t="str">
        <f>IF($E$8="","",VLOOKUP($E$8,'BD Personal'!$A$6:$R$56,2,FALSE))</f>
        <v>Femenino</v>
      </c>
      <c r="L7" s="280"/>
      <c r="M7" s="280"/>
      <c r="N7" s="280"/>
      <c r="O7" s="111" t="s">
        <v>18</v>
      </c>
      <c r="P7" s="291">
        <f ca="1">IF($E$8="","",TODAY()-VLOOKUP($E$8,'BD Personal'!$A$6:$R$56,8,FALSE))</f>
        <v>12456</v>
      </c>
      <c r="Q7" s="292"/>
      <c r="S7" s="4"/>
    </row>
    <row r="8" spans="1:24" ht="26.1" customHeight="1" x14ac:dyDescent="0.25">
      <c r="B8" s="261" t="s">
        <v>19</v>
      </c>
      <c r="C8" s="262"/>
      <c r="D8" s="262"/>
      <c r="E8" s="283">
        <v>1096947756</v>
      </c>
      <c r="F8" s="284"/>
      <c r="G8" s="284"/>
      <c r="H8" s="285"/>
      <c r="I8" s="270" t="s">
        <v>20</v>
      </c>
      <c r="J8" s="270"/>
      <c r="K8" s="273" t="str">
        <f>IF($E$8="","",VLOOKUP($E$8,'BD Personal'!$A$6:$R$56,11,FALSE))</f>
        <v>Inspector</v>
      </c>
      <c r="L8" s="264"/>
      <c r="M8" s="264"/>
      <c r="N8" s="264"/>
      <c r="O8" s="80" t="s">
        <v>21</v>
      </c>
      <c r="P8" s="286">
        <f>IF($E$8="","",VLOOKUP($E$8,'BD Personal'!$A$6:$R$56,10,FALSE))</f>
        <v>44044</v>
      </c>
      <c r="Q8" s="287"/>
      <c r="S8" s="4"/>
      <c r="T8" s="6"/>
      <c r="U8" s="278"/>
      <c r="V8" s="278"/>
      <c r="W8" s="278"/>
      <c r="X8" s="2"/>
    </row>
    <row r="9" spans="1:24" ht="26.1" customHeight="1" x14ac:dyDescent="0.2">
      <c r="B9" s="261" t="s">
        <v>22</v>
      </c>
      <c r="C9" s="262"/>
      <c r="D9" s="262"/>
      <c r="E9" s="273" t="str">
        <f>IF($E$8="","",VLOOKUP($E$8,'BD Personal'!$A$6:$R$56,13,FALSE))</f>
        <v>Legal</v>
      </c>
      <c r="F9" s="264"/>
      <c r="G9" s="264"/>
      <c r="H9" s="281"/>
      <c r="I9" s="270" t="s">
        <v>23</v>
      </c>
      <c r="J9" s="270"/>
      <c r="K9" s="273" t="str">
        <f>IF($E$8="","",VLOOKUP($E$8,'BD Personal'!$A$6:$R$56,14,FALSE))</f>
        <v>5 X 2 9 Horas</v>
      </c>
      <c r="L9" s="264"/>
      <c r="M9" s="264"/>
      <c r="N9" s="264"/>
      <c r="O9" s="81" t="s">
        <v>24</v>
      </c>
      <c r="P9" s="271"/>
      <c r="Q9" s="272"/>
      <c r="S9" s="4"/>
      <c r="T9" s="7"/>
      <c r="U9" s="7"/>
      <c r="V9" s="282"/>
      <c r="W9" s="282"/>
      <c r="X9" s="282"/>
    </row>
    <row r="10" spans="1:24" ht="26.1" customHeight="1" x14ac:dyDescent="0.25">
      <c r="B10" s="261" t="s">
        <v>25</v>
      </c>
      <c r="C10" s="262"/>
      <c r="D10" s="262"/>
      <c r="E10" s="267" t="str">
        <f>IF($E$8="","",VLOOKUP($E$8,'BD Personal'!$A$6:$R$56,15,FALSE))</f>
        <v>Caleb Brett</v>
      </c>
      <c r="F10" s="268"/>
      <c r="G10" s="268"/>
      <c r="H10" s="269"/>
      <c r="I10" s="270" t="s">
        <v>26</v>
      </c>
      <c r="J10" s="270"/>
      <c r="K10" s="273">
        <f>IF($E$8="","",VLOOKUP($E$8,'BD Personal'!$A$6:$R$56,17,FALSE))</f>
        <v>34</v>
      </c>
      <c r="L10" s="264"/>
      <c r="M10" s="264"/>
      <c r="N10" s="264"/>
      <c r="O10" s="80" t="s">
        <v>27</v>
      </c>
      <c r="P10" s="271">
        <f>IF($E$8="","",VLOOKUP($E$8,'BD Personal'!$A$6:$R$56,18,FALSE))</f>
        <v>2</v>
      </c>
      <c r="Q10" s="272"/>
      <c r="S10" s="4"/>
      <c r="T10" s="8"/>
      <c r="U10" s="263"/>
      <c r="V10" s="263"/>
      <c r="W10" s="263"/>
      <c r="X10" s="2"/>
    </row>
    <row r="11" spans="1:24" ht="26.1" customHeight="1" x14ac:dyDescent="0.2">
      <c r="B11" s="275" t="s">
        <v>28</v>
      </c>
      <c r="C11" s="276"/>
      <c r="D11" s="277"/>
      <c r="E11" s="264" t="str">
        <f>IF($E$8="","",VLOOKUP($E$8,'BD Personal'!$A$6:$R$56,16,FALSE))</f>
        <v>Banadia</v>
      </c>
      <c r="F11" s="264"/>
      <c r="G11" s="264"/>
      <c r="H11" s="264"/>
      <c r="I11" s="265" t="s">
        <v>29</v>
      </c>
      <c r="J11" s="265"/>
      <c r="K11" s="274" t="str">
        <f>Cronograma!B6&amp;" "&amp;Cronograma!E6</f>
        <v>MARZO 2021</v>
      </c>
      <c r="L11" s="274"/>
      <c r="M11" s="274"/>
      <c r="N11" s="274"/>
      <c r="O11" s="82"/>
      <c r="P11" s="83"/>
      <c r="Q11" s="90"/>
      <c r="S11" s="4"/>
      <c r="T11" s="7"/>
      <c r="U11" s="2"/>
      <c r="V11" s="266"/>
      <c r="W11" s="266"/>
      <c r="X11" s="266"/>
    </row>
    <row r="12" spans="1:24" ht="27.75" customHeight="1" x14ac:dyDescent="0.25">
      <c r="A12" s="1"/>
      <c r="B12" s="293" t="s">
        <v>30</v>
      </c>
      <c r="C12" s="251"/>
      <c r="D12" s="251" t="s">
        <v>31</v>
      </c>
      <c r="E12" s="251"/>
      <c r="F12" s="254" t="s">
        <v>2</v>
      </c>
      <c r="G12" s="254" t="s">
        <v>168</v>
      </c>
      <c r="H12" s="254" t="s">
        <v>3</v>
      </c>
      <c r="I12" s="254" t="s">
        <v>4</v>
      </c>
      <c r="J12" s="254" t="s">
        <v>32</v>
      </c>
      <c r="K12" s="254" t="s">
        <v>33</v>
      </c>
      <c r="L12" s="254" t="s">
        <v>34</v>
      </c>
      <c r="M12" s="254" t="s">
        <v>35</v>
      </c>
      <c r="N12" s="254" t="s">
        <v>36</v>
      </c>
      <c r="O12" s="254" t="s">
        <v>5</v>
      </c>
      <c r="P12" s="254" t="s">
        <v>37</v>
      </c>
      <c r="Q12" s="294"/>
      <c r="R12" s="1"/>
      <c r="S12" s="1"/>
      <c r="T12" s="1"/>
      <c r="U12" s="1"/>
      <c r="V12" s="1"/>
    </row>
    <row r="13" spans="1:24" ht="13.5" customHeight="1" x14ac:dyDescent="0.25">
      <c r="A13" s="1"/>
      <c r="B13" s="239" t="s">
        <v>38</v>
      </c>
      <c r="C13" s="240" t="s">
        <v>39</v>
      </c>
      <c r="D13" s="241" t="s">
        <v>40</v>
      </c>
      <c r="E13" s="241" t="s">
        <v>41</v>
      </c>
      <c r="F13" s="254"/>
      <c r="G13" s="254"/>
      <c r="H13" s="254"/>
      <c r="I13" s="254"/>
      <c r="J13" s="254"/>
      <c r="K13" s="254"/>
      <c r="L13" s="254"/>
      <c r="M13" s="254"/>
      <c r="N13" s="254"/>
      <c r="O13" s="254"/>
      <c r="P13" s="254"/>
      <c r="Q13" s="294"/>
      <c r="R13" s="1"/>
      <c r="S13" s="1"/>
      <c r="T13" s="1"/>
      <c r="U13" s="1"/>
      <c r="V13" s="1"/>
    </row>
    <row r="14" spans="1:24" ht="15.95" customHeight="1" x14ac:dyDescent="0.25">
      <c r="A14" s="1"/>
      <c r="B14" s="92">
        <f>Cronograma!F8</f>
        <v>44256</v>
      </c>
      <c r="C14" s="86" t="str">
        <f t="shared" ref="C14:C44" si="0">TEXT(B14, "dddd")</f>
        <v>lunes</v>
      </c>
      <c r="D14" s="238">
        <v>0.16666666666666666</v>
      </c>
      <c r="E14" s="238">
        <v>0.58333333333333337</v>
      </c>
      <c r="F14" s="88">
        <v>1</v>
      </c>
      <c r="G14" s="88"/>
      <c r="H14" s="89"/>
      <c r="I14" s="89"/>
      <c r="J14" s="89"/>
      <c r="K14" s="89"/>
      <c r="L14" s="89">
        <v>2</v>
      </c>
      <c r="M14" s="89"/>
      <c r="N14" s="89"/>
      <c r="O14" s="89"/>
      <c r="P14" s="255"/>
      <c r="Q14" s="256"/>
      <c r="R14" s="1"/>
      <c r="S14" s="1"/>
      <c r="T14" s="1"/>
      <c r="U14" s="1"/>
      <c r="V14" s="1"/>
    </row>
    <row r="15" spans="1:24" ht="15.95" customHeight="1" x14ac:dyDescent="0.25">
      <c r="A15" s="1"/>
      <c r="B15" s="92">
        <f>B14+1</f>
        <v>44257</v>
      </c>
      <c r="C15" s="86" t="str">
        <f t="shared" si="0"/>
        <v>martes</v>
      </c>
      <c r="D15" s="238">
        <v>0.16666666666666666</v>
      </c>
      <c r="E15" s="238">
        <v>0.58333333333333337</v>
      </c>
      <c r="F15" s="88">
        <v>1</v>
      </c>
      <c r="G15" s="88"/>
      <c r="H15" s="89"/>
      <c r="I15" s="89"/>
      <c r="J15" s="89"/>
      <c r="K15" s="89"/>
      <c r="L15" s="89">
        <v>2</v>
      </c>
      <c r="M15" s="89"/>
      <c r="N15" s="89"/>
      <c r="O15" s="89"/>
      <c r="P15" s="255"/>
      <c r="Q15" s="256"/>
      <c r="R15" s="1"/>
      <c r="S15" s="1"/>
      <c r="T15" s="1"/>
      <c r="U15" s="1"/>
      <c r="V15" s="1"/>
    </row>
    <row r="16" spans="1:24" ht="15.95" customHeight="1" x14ac:dyDescent="0.25">
      <c r="A16" s="1"/>
      <c r="B16" s="92">
        <f t="shared" ref="B16:B44" si="1">B15+1</f>
        <v>44258</v>
      </c>
      <c r="C16" s="86" t="str">
        <f t="shared" si="0"/>
        <v>miércoles</v>
      </c>
      <c r="D16" s="238">
        <v>0.16666666666666666</v>
      </c>
      <c r="E16" s="238">
        <v>0.58333333333333337</v>
      </c>
      <c r="F16" s="88">
        <v>1</v>
      </c>
      <c r="G16" s="88"/>
      <c r="H16" s="89"/>
      <c r="I16" s="89"/>
      <c r="J16" s="89"/>
      <c r="K16" s="89"/>
      <c r="L16" s="89">
        <v>2</v>
      </c>
      <c r="M16" s="89"/>
      <c r="N16" s="89"/>
      <c r="O16" s="89"/>
      <c r="P16" s="255"/>
      <c r="Q16" s="256"/>
      <c r="R16" s="1"/>
      <c r="S16" s="1"/>
      <c r="T16" s="1"/>
      <c r="U16" s="1"/>
      <c r="V16" s="1"/>
    </row>
    <row r="17" spans="1:22" ht="15.95" customHeight="1" x14ac:dyDescent="0.25">
      <c r="A17" s="1"/>
      <c r="B17" s="92">
        <f t="shared" si="1"/>
        <v>44259</v>
      </c>
      <c r="C17" s="86" t="str">
        <f t="shared" si="0"/>
        <v>jueves</v>
      </c>
      <c r="D17" s="238">
        <v>0.16666666666666666</v>
      </c>
      <c r="E17" s="238">
        <v>0.58333333333333337</v>
      </c>
      <c r="F17" s="88">
        <v>1</v>
      </c>
      <c r="G17" s="88"/>
      <c r="H17" s="89"/>
      <c r="I17" s="89"/>
      <c r="J17" s="89"/>
      <c r="K17" s="89"/>
      <c r="L17" s="89">
        <v>2</v>
      </c>
      <c r="M17" s="89"/>
      <c r="N17" s="89"/>
      <c r="O17" s="89"/>
      <c r="P17" s="255"/>
      <c r="Q17" s="256"/>
      <c r="R17" s="1"/>
      <c r="S17" s="1"/>
      <c r="T17" s="1"/>
      <c r="U17" s="1"/>
      <c r="V17" s="1"/>
    </row>
    <row r="18" spans="1:22" ht="15.95" customHeight="1" x14ac:dyDescent="0.25">
      <c r="A18" s="1"/>
      <c r="B18" s="92">
        <f t="shared" si="1"/>
        <v>44260</v>
      </c>
      <c r="C18" s="86" t="str">
        <f t="shared" si="0"/>
        <v>viernes</v>
      </c>
      <c r="D18" s="238">
        <v>0.16666666666666666</v>
      </c>
      <c r="E18" s="238">
        <v>0.58333333333333337</v>
      </c>
      <c r="F18" s="88">
        <v>1</v>
      </c>
      <c r="G18" s="88"/>
      <c r="H18" s="89"/>
      <c r="I18" s="89"/>
      <c r="J18" s="89"/>
      <c r="K18" s="89"/>
      <c r="L18" s="89">
        <v>2</v>
      </c>
      <c r="M18" s="89"/>
      <c r="N18" s="89"/>
      <c r="O18" s="89"/>
      <c r="P18" s="255"/>
      <c r="Q18" s="256"/>
      <c r="R18" s="1"/>
      <c r="S18" s="1"/>
      <c r="T18" s="1"/>
      <c r="U18" s="1"/>
      <c r="V18" s="1"/>
    </row>
    <row r="19" spans="1:22" ht="15.95" customHeight="1" x14ac:dyDescent="0.25">
      <c r="A19" s="1"/>
      <c r="B19" s="92">
        <f t="shared" si="1"/>
        <v>44261</v>
      </c>
      <c r="C19" s="86" t="str">
        <f t="shared" si="0"/>
        <v>sábado</v>
      </c>
      <c r="D19" s="87" t="s">
        <v>385</v>
      </c>
      <c r="E19" s="87"/>
      <c r="F19" s="88"/>
      <c r="G19" s="88"/>
      <c r="H19" s="89"/>
      <c r="I19" s="89"/>
      <c r="J19" s="89"/>
      <c r="K19" s="89"/>
      <c r="L19" s="89"/>
      <c r="M19" s="89"/>
      <c r="N19" s="89"/>
      <c r="O19" s="89"/>
      <c r="P19" s="255"/>
      <c r="Q19" s="256"/>
      <c r="R19" s="1"/>
      <c r="S19" s="1"/>
      <c r="T19" s="1"/>
      <c r="U19" s="1"/>
      <c r="V19" s="1"/>
    </row>
    <row r="20" spans="1:22" ht="15.95" customHeight="1" x14ac:dyDescent="0.25">
      <c r="A20" s="1"/>
      <c r="B20" s="92">
        <f t="shared" si="1"/>
        <v>44262</v>
      </c>
      <c r="C20" s="86" t="str">
        <f t="shared" si="0"/>
        <v>domingo</v>
      </c>
      <c r="D20" s="87" t="s">
        <v>385</v>
      </c>
      <c r="E20" s="87"/>
      <c r="F20" s="88"/>
      <c r="G20" s="88"/>
      <c r="H20" s="89"/>
      <c r="I20" s="89"/>
      <c r="J20" s="89"/>
      <c r="K20" s="89"/>
      <c r="L20" s="89"/>
      <c r="M20" s="89"/>
      <c r="N20" s="89"/>
      <c r="O20" s="89"/>
      <c r="P20" s="255"/>
      <c r="Q20" s="256"/>
      <c r="R20" s="1"/>
      <c r="S20" s="1"/>
      <c r="T20" s="1"/>
      <c r="U20" s="1"/>
      <c r="V20" s="1"/>
    </row>
    <row r="21" spans="1:22" ht="15.95" customHeight="1" x14ac:dyDescent="0.25">
      <c r="A21" s="1"/>
      <c r="B21" s="92">
        <f t="shared" si="1"/>
        <v>44263</v>
      </c>
      <c r="C21" s="86" t="str">
        <f t="shared" si="0"/>
        <v>lunes</v>
      </c>
      <c r="D21" s="238">
        <v>0.16666666666666666</v>
      </c>
      <c r="E21" s="238">
        <v>0.58333333333333337</v>
      </c>
      <c r="F21" s="88">
        <v>1</v>
      </c>
      <c r="G21" s="88"/>
      <c r="H21" s="89"/>
      <c r="I21" s="89"/>
      <c r="J21" s="89"/>
      <c r="K21" s="89"/>
      <c r="L21" s="89">
        <v>2</v>
      </c>
      <c r="M21" s="89"/>
      <c r="N21" s="89"/>
      <c r="O21" s="89"/>
      <c r="P21" s="255"/>
      <c r="Q21" s="256"/>
      <c r="R21" s="1"/>
      <c r="S21" s="1"/>
      <c r="T21" s="1"/>
      <c r="U21" s="1"/>
      <c r="V21" s="1"/>
    </row>
    <row r="22" spans="1:22" ht="15.95" customHeight="1" x14ac:dyDescent="0.25">
      <c r="A22" s="1"/>
      <c r="B22" s="92">
        <f t="shared" si="1"/>
        <v>44264</v>
      </c>
      <c r="C22" s="86" t="str">
        <f t="shared" si="0"/>
        <v>martes</v>
      </c>
      <c r="D22" s="238">
        <v>0.16666666666666666</v>
      </c>
      <c r="E22" s="238">
        <v>0.58333333333333337</v>
      </c>
      <c r="F22" s="88">
        <v>1</v>
      </c>
      <c r="G22" s="88"/>
      <c r="H22" s="89"/>
      <c r="I22" s="89"/>
      <c r="J22" s="89"/>
      <c r="K22" s="89"/>
      <c r="L22" s="89">
        <v>2</v>
      </c>
      <c r="M22" s="89"/>
      <c r="N22" s="89"/>
      <c r="O22" s="89"/>
      <c r="P22" s="255"/>
      <c r="Q22" s="256"/>
      <c r="R22" s="1"/>
      <c r="S22" s="1"/>
      <c r="T22" s="1"/>
      <c r="U22" s="1"/>
      <c r="V22" s="1"/>
    </row>
    <row r="23" spans="1:22" ht="15.95" customHeight="1" x14ac:dyDescent="0.25">
      <c r="A23" s="1"/>
      <c r="B23" s="92">
        <f t="shared" si="1"/>
        <v>44265</v>
      </c>
      <c r="C23" s="86" t="str">
        <f t="shared" si="0"/>
        <v>miércoles</v>
      </c>
      <c r="D23" s="238">
        <v>0.16666666666666666</v>
      </c>
      <c r="E23" s="238">
        <v>0.58333333333333337</v>
      </c>
      <c r="F23" s="88">
        <v>1</v>
      </c>
      <c r="G23" s="88"/>
      <c r="H23" s="89"/>
      <c r="I23" s="89"/>
      <c r="J23" s="89"/>
      <c r="K23" s="89"/>
      <c r="L23" s="89">
        <v>2</v>
      </c>
      <c r="M23" s="89"/>
      <c r="N23" s="89"/>
      <c r="O23" s="89"/>
      <c r="P23" s="255"/>
      <c r="Q23" s="256"/>
      <c r="R23" s="1"/>
      <c r="S23" s="1"/>
      <c r="T23" s="1"/>
      <c r="U23" s="1"/>
      <c r="V23" s="1"/>
    </row>
    <row r="24" spans="1:22" ht="15.95" customHeight="1" x14ac:dyDescent="0.25">
      <c r="A24" s="1"/>
      <c r="B24" s="92">
        <f t="shared" si="1"/>
        <v>44266</v>
      </c>
      <c r="C24" s="86" t="str">
        <f t="shared" si="0"/>
        <v>jueves</v>
      </c>
      <c r="D24" s="238">
        <v>0.16666666666666666</v>
      </c>
      <c r="E24" s="238">
        <v>0.58333333333333337</v>
      </c>
      <c r="F24" s="88">
        <v>1</v>
      </c>
      <c r="G24" s="88"/>
      <c r="H24" s="89"/>
      <c r="I24" s="89"/>
      <c r="J24" s="89"/>
      <c r="K24" s="89"/>
      <c r="L24" s="89">
        <v>2</v>
      </c>
      <c r="M24" s="89"/>
      <c r="N24" s="89"/>
      <c r="O24" s="89"/>
      <c r="P24" s="255"/>
      <c r="Q24" s="256"/>
      <c r="R24" s="1"/>
      <c r="S24" s="1"/>
      <c r="T24" s="1"/>
      <c r="U24" s="1"/>
      <c r="V24" s="1"/>
    </row>
    <row r="25" spans="1:22" ht="15.95" customHeight="1" x14ac:dyDescent="0.25">
      <c r="A25" s="1"/>
      <c r="B25" s="92">
        <f t="shared" si="1"/>
        <v>44267</v>
      </c>
      <c r="C25" s="86" t="str">
        <f t="shared" si="0"/>
        <v>viernes</v>
      </c>
      <c r="D25" s="238">
        <v>0.16666666666666666</v>
      </c>
      <c r="E25" s="238">
        <v>0.58333333333333337</v>
      </c>
      <c r="F25" s="88">
        <v>1</v>
      </c>
      <c r="G25" s="88"/>
      <c r="H25" s="89"/>
      <c r="I25" s="89"/>
      <c r="J25" s="89"/>
      <c r="K25" s="89"/>
      <c r="L25" s="89">
        <v>2</v>
      </c>
      <c r="M25" s="89"/>
      <c r="N25" s="89"/>
      <c r="O25" s="89"/>
      <c r="P25" s="255"/>
      <c r="Q25" s="256"/>
      <c r="R25" s="1"/>
      <c r="S25" s="1"/>
      <c r="T25" s="1"/>
      <c r="U25" s="1"/>
      <c r="V25" s="1"/>
    </row>
    <row r="26" spans="1:22" ht="15.95" customHeight="1" x14ac:dyDescent="0.25">
      <c r="A26" s="1"/>
      <c r="B26" s="92">
        <f t="shared" si="1"/>
        <v>44268</v>
      </c>
      <c r="C26" s="86" t="str">
        <f t="shared" si="0"/>
        <v>sábado</v>
      </c>
      <c r="D26" s="238">
        <v>0.66666666666666663</v>
      </c>
      <c r="E26" s="238">
        <v>0.95833333333333337</v>
      </c>
      <c r="F26" s="88"/>
      <c r="G26" s="88"/>
      <c r="H26" s="89">
        <v>5</v>
      </c>
      <c r="I26" s="89">
        <v>2</v>
      </c>
      <c r="J26" s="89"/>
      <c r="K26" s="89"/>
      <c r="L26" s="89"/>
      <c r="M26" s="89"/>
      <c r="N26" s="89"/>
      <c r="O26" s="89"/>
      <c r="P26" s="255"/>
      <c r="Q26" s="256"/>
      <c r="R26" s="1"/>
      <c r="S26" s="1"/>
      <c r="T26" s="1"/>
      <c r="U26" s="1"/>
      <c r="V26" s="1"/>
    </row>
    <row r="27" spans="1:22" ht="15.95" customHeight="1" x14ac:dyDescent="0.25">
      <c r="A27" s="1"/>
      <c r="B27" s="92">
        <f t="shared" si="1"/>
        <v>44269</v>
      </c>
      <c r="C27" s="86" t="str">
        <f t="shared" si="0"/>
        <v>domingo</v>
      </c>
      <c r="D27" s="87" t="s">
        <v>385</v>
      </c>
      <c r="E27" s="87"/>
      <c r="F27" s="88"/>
      <c r="G27" s="88"/>
      <c r="H27" s="89"/>
      <c r="I27" s="89"/>
      <c r="J27" s="89"/>
      <c r="K27" s="89"/>
      <c r="L27" s="89"/>
      <c r="M27" s="89"/>
      <c r="N27" s="89"/>
      <c r="O27" s="89"/>
      <c r="P27" s="255"/>
      <c r="Q27" s="256"/>
      <c r="R27" s="1"/>
      <c r="S27" s="1"/>
      <c r="T27" s="1"/>
      <c r="U27" s="1"/>
      <c r="V27" s="1"/>
    </row>
    <row r="28" spans="1:22" ht="15.95" customHeight="1" x14ac:dyDescent="0.25">
      <c r="A28" s="1"/>
      <c r="B28" s="92">
        <f t="shared" si="1"/>
        <v>44270</v>
      </c>
      <c r="C28" s="86" t="str">
        <f t="shared" si="0"/>
        <v>lunes</v>
      </c>
      <c r="D28" s="238">
        <v>0.16666666666666666</v>
      </c>
      <c r="E28" s="238">
        <v>0.58333333333333337</v>
      </c>
      <c r="F28" s="88">
        <v>1</v>
      </c>
      <c r="G28" s="88"/>
      <c r="H28" s="89"/>
      <c r="I28" s="89"/>
      <c r="J28" s="89"/>
      <c r="K28" s="89"/>
      <c r="L28" s="89">
        <v>2</v>
      </c>
      <c r="M28" s="89"/>
      <c r="N28" s="89"/>
      <c r="O28" s="89"/>
      <c r="P28" s="255"/>
      <c r="Q28" s="256"/>
      <c r="R28" s="1"/>
      <c r="S28" s="1"/>
      <c r="T28" s="1"/>
      <c r="U28" s="1"/>
      <c r="V28" s="1"/>
    </row>
    <row r="29" spans="1:22" ht="15.95" customHeight="1" x14ac:dyDescent="0.25">
      <c r="A29" s="1"/>
      <c r="B29" s="92">
        <f t="shared" si="1"/>
        <v>44271</v>
      </c>
      <c r="C29" s="86" t="str">
        <f t="shared" si="0"/>
        <v>martes</v>
      </c>
      <c r="D29" s="238">
        <v>0.16666666666666666</v>
      </c>
      <c r="E29" s="238">
        <v>0.58333333333333337</v>
      </c>
      <c r="F29" s="88">
        <v>1</v>
      </c>
      <c r="G29" s="88"/>
      <c r="H29" s="89"/>
      <c r="I29" s="89"/>
      <c r="J29" s="89"/>
      <c r="K29" s="89"/>
      <c r="L29" s="89">
        <v>2</v>
      </c>
      <c r="M29" s="89"/>
      <c r="N29" s="89"/>
      <c r="O29" s="89"/>
      <c r="P29" s="255"/>
      <c r="Q29" s="256"/>
      <c r="R29" s="1"/>
      <c r="S29" s="1"/>
      <c r="T29" s="1"/>
      <c r="U29" s="1"/>
      <c r="V29" s="1"/>
    </row>
    <row r="30" spans="1:22" ht="15.95" customHeight="1" x14ac:dyDescent="0.25">
      <c r="A30" s="1"/>
      <c r="B30" s="92">
        <f t="shared" si="1"/>
        <v>44272</v>
      </c>
      <c r="C30" s="86" t="str">
        <f t="shared" si="0"/>
        <v>miércoles</v>
      </c>
      <c r="D30" s="238">
        <v>0.16666666666666666</v>
      </c>
      <c r="E30" s="238">
        <v>0.58333333333333337</v>
      </c>
      <c r="F30" s="88">
        <v>1</v>
      </c>
      <c r="G30" s="88"/>
      <c r="H30" s="89"/>
      <c r="I30" s="89"/>
      <c r="J30" s="89"/>
      <c r="K30" s="89"/>
      <c r="L30" s="89">
        <v>2</v>
      </c>
      <c r="M30" s="89"/>
      <c r="N30" s="89"/>
      <c r="O30" s="89"/>
      <c r="P30" s="255"/>
      <c r="Q30" s="256"/>
      <c r="R30" s="1"/>
      <c r="S30" s="1"/>
      <c r="T30" s="1"/>
      <c r="U30" s="1"/>
      <c r="V30" s="1"/>
    </row>
    <row r="31" spans="1:22" ht="15.95" customHeight="1" x14ac:dyDescent="0.25">
      <c r="A31" s="1"/>
      <c r="B31" s="92">
        <f t="shared" si="1"/>
        <v>44273</v>
      </c>
      <c r="C31" s="86" t="str">
        <f t="shared" si="0"/>
        <v>jueves</v>
      </c>
      <c r="D31" s="238">
        <v>0.16666666666666666</v>
      </c>
      <c r="E31" s="238">
        <v>0.58333333333333337</v>
      </c>
      <c r="F31" s="88">
        <v>1</v>
      </c>
      <c r="G31" s="88"/>
      <c r="H31" s="89"/>
      <c r="I31" s="89"/>
      <c r="J31" s="89"/>
      <c r="K31" s="89"/>
      <c r="L31" s="89">
        <v>2</v>
      </c>
      <c r="M31" s="89"/>
      <c r="N31" s="89"/>
      <c r="O31" s="89"/>
      <c r="P31" s="255"/>
      <c r="Q31" s="256"/>
      <c r="R31" s="1"/>
      <c r="S31" s="1"/>
      <c r="T31" s="1"/>
      <c r="U31" s="1"/>
      <c r="V31" s="1"/>
    </row>
    <row r="32" spans="1:22" ht="15.95" customHeight="1" x14ac:dyDescent="0.25">
      <c r="A32" s="1"/>
      <c r="B32" s="92">
        <f t="shared" si="1"/>
        <v>44274</v>
      </c>
      <c r="C32" s="86" t="str">
        <f t="shared" si="0"/>
        <v>viernes</v>
      </c>
      <c r="D32" s="238">
        <v>0.16666666666666666</v>
      </c>
      <c r="E32" s="238">
        <v>0.58333333333333337</v>
      </c>
      <c r="F32" s="88">
        <v>1</v>
      </c>
      <c r="G32" s="88"/>
      <c r="H32" s="89"/>
      <c r="I32" s="89"/>
      <c r="J32" s="89"/>
      <c r="K32" s="89"/>
      <c r="L32" s="89">
        <v>2</v>
      </c>
      <c r="M32" s="89"/>
      <c r="N32" s="89"/>
      <c r="O32" s="89"/>
      <c r="P32" s="255"/>
      <c r="Q32" s="256"/>
      <c r="R32" s="1"/>
      <c r="S32" s="1"/>
      <c r="T32" s="1"/>
      <c r="U32" s="1"/>
      <c r="V32" s="1"/>
    </row>
    <row r="33" spans="1:22" ht="15.95" customHeight="1" x14ac:dyDescent="0.25">
      <c r="A33" s="1"/>
      <c r="B33" s="92">
        <f t="shared" si="1"/>
        <v>44275</v>
      </c>
      <c r="C33" s="86" t="str">
        <f t="shared" si="0"/>
        <v>sábado</v>
      </c>
      <c r="D33" s="87" t="s">
        <v>385</v>
      </c>
      <c r="E33" s="87"/>
      <c r="F33" s="88"/>
      <c r="G33" s="88"/>
      <c r="H33" s="89"/>
      <c r="I33" s="89"/>
      <c r="J33" s="89"/>
      <c r="K33" s="89"/>
      <c r="L33" s="89"/>
      <c r="M33" s="89"/>
      <c r="N33" s="89"/>
      <c r="O33" s="89"/>
      <c r="P33" s="255"/>
      <c r="Q33" s="256"/>
      <c r="R33" s="1"/>
      <c r="S33" s="1"/>
      <c r="T33" s="1"/>
      <c r="U33" s="1"/>
      <c r="V33" s="1"/>
    </row>
    <row r="34" spans="1:22" ht="15.95" customHeight="1" x14ac:dyDescent="0.25">
      <c r="A34" s="1"/>
      <c r="B34" s="92">
        <f t="shared" si="1"/>
        <v>44276</v>
      </c>
      <c r="C34" s="86" t="str">
        <f t="shared" si="0"/>
        <v>domingo</v>
      </c>
      <c r="D34" s="87" t="s">
        <v>385</v>
      </c>
      <c r="E34" s="87"/>
      <c r="F34" s="88"/>
      <c r="G34" s="88"/>
      <c r="H34" s="89"/>
      <c r="I34" s="89"/>
      <c r="J34" s="89"/>
      <c r="K34" s="89"/>
      <c r="L34" s="89"/>
      <c r="M34" s="89"/>
      <c r="N34" s="89"/>
      <c r="O34" s="89"/>
      <c r="P34" s="255"/>
      <c r="Q34" s="256"/>
      <c r="R34" s="1"/>
      <c r="S34" s="1"/>
      <c r="T34" s="1"/>
      <c r="U34" s="1"/>
      <c r="V34" s="1"/>
    </row>
    <row r="35" spans="1:22" ht="15.95" customHeight="1" x14ac:dyDescent="0.25">
      <c r="A35" s="1"/>
      <c r="B35" s="92">
        <f t="shared" si="1"/>
        <v>44277</v>
      </c>
      <c r="C35" s="86" t="str">
        <f t="shared" si="0"/>
        <v>lunes</v>
      </c>
      <c r="D35" s="87" t="s">
        <v>385</v>
      </c>
      <c r="E35" s="87"/>
      <c r="F35" s="88"/>
      <c r="G35" s="88"/>
      <c r="H35" s="89"/>
      <c r="I35" s="89"/>
      <c r="J35" s="89"/>
      <c r="K35" s="89"/>
      <c r="L35" s="89"/>
      <c r="M35" s="89"/>
      <c r="N35" s="89"/>
      <c r="O35" s="89"/>
      <c r="P35" s="255"/>
      <c r="Q35" s="256"/>
      <c r="R35" s="1"/>
      <c r="S35" s="1"/>
      <c r="T35" s="1"/>
      <c r="U35" s="1"/>
      <c r="V35" s="1"/>
    </row>
    <row r="36" spans="1:22" ht="15.95" customHeight="1" x14ac:dyDescent="0.25">
      <c r="A36" s="1"/>
      <c r="B36" s="92">
        <f t="shared" si="1"/>
        <v>44278</v>
      </c>
      <c r="C36" s="86" t="str">
        <f t="shared" si="0"/>
        <v>martes</v>
      </c>
      <c r="D36" s="238">
        <v>0.16666666666666666</v>
      </c>
      <c r="E36" s="238">
        <v>0.58333333333333337</v>
      </c>
      <c r="F36" s="88">
        <v>1</v>
      </c>
      <c r="G36" s="88"/>
      <c r="H36" s="89"/>
      <c r="I36" s="89"/>
      <c r="J36" s="89"/>
      <c r="K36" s="89"/>
      <c r="L36" s="89">
        <v>2</v>
      </c>
      <c r="M36" s="89"/>
      <c r="N36" s="89"/>
      <c r="O36" s="89"/>
      <c r="P36" s="255"/>
      <c r="Q36" s="256"/>
      <c r="R36" s="1"/>
      <c r="S36" s="1"/>
      <c r="T36" s="1"/>
      <c r="U36" s="1"/>
      <c r="V36" s="1"/>
    </row>
    <row r="37" spans="1:22" ht="15.95" customHeight="1" x14ac:dyDescent="0.25">
      <c r="A37" s="1"/>
      <c r="B37" s="92">
        <f t="shared" si="1"/>
        <v>44279</v>
      </c>
      <c r="C37" s="86" t="str">
        <f t="shared" si="0"/>
        <v>miércoles</v>
      </c>
      <c r="D37" s="238">
        <v>0.16666666666666666</v>
      </c>
      <c r="E37" s="238">
        <v>0.58333333333333337</v>
      </c>
      <c r="F37" s="88">
        <v>1</v>
      </c>
      <c r="G37" s="88"/>
      <c r="H37" s="89"/>
      <c r="I37" s="89"/>
      <c r="J37" s="89"/>
      <c r="K37" s="89"/>
      <c r="L37" s="89">
        <v>2</v>
      </c>
      <c r="M37" s="89"/>
      <c r="N37" s="89"/>
      <c r="O37" s="89"/>
      <c r="P37" s="255"/>
      <c r="Q37" s="256"/>
      <c r="R37" s="1"/>
      <c r="S37" s="1"/>
      <c r="T37" s="1"/>
      <c r="U37" s="1"/>
      <c r="V37" s="1"/>
    </row>
    <row r="38" spans="1:22" ht="15.95" customHeight="1" x14ac:dyDescent="0.25">
      <c r="A38" s="1"/>
      <c r="B38" s="92">
        <f t="shared" si="1"/>
        <v>44280</v>
      </c>
      <c r="C38" s="86" t="str">
        <f t="shared" si="0"/>
        <v>jueves</v>
      </c>
      <c r="D38" s="238">
        <v>0.16666666666666666</v>
      </c>
      <c r="E38" s="238">
        <v>0.58333333333333337</v>
      </c>
      <c r="F38" s="88">
        <v>1</v>
      </c>
      <c r="G38" s="88"/>
      <c r="H38" s="89"/>
      <c r="I38" s="89"/>
      <c r="J38" s="89"/>
      <c r="K38" s="89"/>
      <c r="L38" s="89">
        <v>2</v>
      </c>
      <c r="M38" s="89"/>
      <c r="N38" s="89"/>
      <c r="O38" s="89"/>
      <c r="P38" s="255"/>
      <c r="Q38" s="256"/>
      <c r="R38" s="1"/>
      <c r="S38" s="1"/>
      <c r="T38" s="1"/>
      <c r="U38" s="1"/>
      <c r="V38" s="1"/>
    </row>
    <row r="39" spans="1:22" ht="15.95" customHeight="1" x14ac:dyDescent="0.25">
      <c r="A39" s="1"/>
      <c r="B39" s="92">
        <f t="shared" si="1"/>
        <v>44281</v>
      </c>
      <c r="C39" s="86" t="str">
        <f t="shared" si="0"/>
        <v>viernes</v>
      </c>
      <c r="D39" s="238">
        <v>0.16666666666666666</v>
      </c>
      <c r="E39" s="238">
        <v>0.58333333333333337</v>
      </c>
      <c r="F39" s="88">
        <v>1</v>
      </c>
      <c r="G39" s="88"/>
      <c r="H39" s="89"/>
      <c r="I39" s="89"/>
      <c r="J39" s="89"/>
      <c r="K39" s="89"/>
      <c r="L39" s="89">
        <v>2</v>
      </c>
      <c r="M39" s="89"/>
      <c r="N39" s="89"/>
      <c r="O39" s="89"/>
      <c r="P39" s="255"/>
      <c r="Q39" s="256"/>
      <c r="R39" s="1"/>
      <c r="S39" s="1"/>
      <c r="T39" s="1"/>
      <c r="U39" s="1"/>
      <c r="V39" s="1"/>
    </row>
    <row r="40" spans="1:22" ht="15.95" customHeight="1" x14ac:dyDescent="0.25">
      <c r="A40" s="1"/>
      <c r="B40" s="92">
        <f t="shared" si="1"/>
        <v>44282</v>
      </c>
      <c r="C40" s="86" t="str">
        <f t="shared" si="0"/>
        <v>sábado</v>
      </c>
      <c r="D40" s="87" t="s">
        <v>385</v>
      </c>
      <c r="E40" s="87"/>
      <c r="F40" s="88"/>
      <c r="G40" s="88"/>
      <c r="H40" s="89"/>
      <c r="I40" s="89"/>
      <c r="J40" s="89"/>
      <c r="K40" s="89"/>
      <c r="L40" s="89"/>
      <c r="M40" s="89"/>
      <c r="N40" s="89"/>
      <c r="O40" s="89"/>
      <c r="P40" s="255"/>
      <c r="Q40" s="256"/>
      <c r="R40" s="1"/>
      <c r="S40" s="1"/>
      <c r="T40" s="1"/>
      <c r="U40" s="1"/>
      <c r="V40" s="1"/>
    </row>
    <row r="41" spans="1:22" ht="15.95" customHeight="1" x14ac:dyDescent="0.25">
      <c r="A41" s="1"/>
      <c r="B41" s="92">
        <f t="shared" si="1"/>
        <v>44283</v>
      </c>
      <c r="C41" s="86" t="str">
        <f t="shared" si="0"/>
        <v>domingo</v>
      </c>
      <c r="D41" s="87" t="s">
        <v>385</v>
      </c>
      <c r="E41" s="87"/>
      <c r="F41" s="88"/>
      <c r="G41" s="88"/>
      <c r="H41" s="89"/>
      <c r="I41" s="89"/>
      <c r="J41" s="89"/>
      <c r="K41" s="89"/>
      <c r="L41" s="89"/>
      <c r="M41" s="89"/>
      <c r="N41" s="89"/>
      <c r="O41" s="89"/>
      <c r="P41" s="255"/>
      <c r="Q41" s="256"/>
      <c r="R41" s="1"/>
      <c r="S41" s="1"/>
      <c r="T41" s="1"/>
      <c r="U41" s="1"/>
      <c r="V41" s="1"/>
    </row>
    <row r="42" spans="1:22" ht="15.95" customHeight="1" x14ac:dyDescent="0.25">
      <c r="A42" s="1"/>
      <c r="B42" s="92">
        <f t="shared" si="1"/>
        <v>44284</v>
      </c>
      <c r="C42" s="86" t="str">
        <f t="shared" si="0"/>
        <v>lunes</v>
      </c>
      <c r="D42" s="238">
        <v>0.16666666666666666</v>
      </c>
      <c r="E42" s="238">
        <v>0.58333333333333337</v>
      </c>
      <c r="F42" s="88">
        <v>1</v>
      </c>
      <c r="G42" s="88"/>
      <c r="H42" s="89"/>
      <c r="I42" s="89"/>
      <c r="J42" s="89"/>
      <c r="K42" s="89"/>
      <c r="L42" s="89">
        <v>2</v>
      </c>
      <c r="M42" s="89"/>
      <c r="N42" s="89"/>
      <c r="O42" s="89"/>
      <c r="P42" s="255"/>
      <c r="Q42" s="256"/>
      <c r="R42" s="1"/>
      <c r="S42" s="1"/>
      <c r="T42" s="1"/>
      <c r="U42" s="1"/>
      <c r="V42" s="1"/>
    </row>
    <row r="43" spans="1:22" ht="15.95" customHeight="1" x14ac:dyDescent="0.25">
      <c r="A43" s="1"/>
      <c r="B43" s="92">
        <f t="shared" si="1"/>
        <v>44285</v>
      </c>
      <c r="C43" s="86" t="str">
        <f t="shared" si="0"/>
        <v>martes</v>
      </c>
      <c r="D43" s="238">
        <v>0.16666666666666666</v>
      </c>
      <c r="E43" s="238">
        <v>0.58333333333333337</v>
      </c>
      <c r="F43" s="88">
        <v>1</v>
      </c>
      <c r="G43" s="88"/>
      <c r="H43" s="89"/>
      <c r="I43" s="89"/>
      <c r="J43" s="89"/>
      <c r="K43" s="89"/>
      <c r="L43" s="89">
        <v>2</v>
      </c>
      <c r="M43" s="89"/>
      <c r="N43" s="89"/>
      <c r="O43" s="89"/>
      <c r="P43" s="255"/>
      <c r="Q43" s="256"/>
      <c r="R43" s="1"/>
      <c r="S43" s="1"/>
      <c r="T43" s="1"/>
      <c r="U43" s="1"/>
      <c r="V43" s="1"/>
    </row>
    <row r="44" spans="1:22" ht="15.95" customHeight="1" x14ac:dyDescent="0.25">
      <c r="A44" s="1"/>
      <c r="B44" s="93">
        <f t="shared" si="1"/>
        <v>44286</v>
      </c>
      <c r="C44" s="94" t="str">
        <f t="shared" si="0"/>
        <v>miércoles</v>
      </c>
      <c r="D44" s="242">
        <v>0.16666666666666666</v>
      </c>
      <c r="E44" s="242">
        <v>0.58333333333333337</v>
      </c>
      <c r="F44" s="96">
        <v>1</v>
      </c>
      <c r="G44" s="96"/>
      <c r="H44" s="97"/>
      <c r="I44" s="97"/>
      <c r="J44" s="97"/>
      <c r="K44" s="97"/>
      <c r="L44" s="97">
        <v>2</v>
      </c>
      <c r="M44" s="97"/>
      <c r="N44" s="97"/>
      <c r="O44" s="97"/>
      <c r="P44" s="257"/>
      <c r="Q44" s="258"/>
      <c r="R44" s="1"/>
      <c r="S44" s="1"/>
      <c r="T44" s="1"/>
      <c r="U44" s="1"/>
      <c r="V44" s="1"/>
    </row>
    <row r="45" spans="1:22" s="9" customFormat="1" ht="27.75" customHeight="1" x14ac:dyDescent="0.25">
      <c r="B45" s="259" t="s">
        <v>42</v>
      </c>
      <c r="C45" s="259"/>
      <c r="D45" s="259"/>
      <c r="E45" s="259"/>
      <c r="F45" s="259"/>
      <c r="G45" s="259"/>
      <c r="H45" s="98">
        <f>SUM(H14:H44)</f>
        <v>5</v>
      </c>
      <c r="I45" s="98">
        <f t="shared" ref="I45:O45" si="2">SUM(I14:I44)</f>
        <v>2</v>
      </c>
      <c r="J45" s="98">
        <f t="shared" si="2"/>
        <v>0</v>
      </c>
      <c r="K45" s="98">
        <f t="shared" si="2"/>
        <v>0</v>
      </c>
      <c r="L45" s="98">
        <f>SUM(L14:L44)</f>
        <v>44</v>
      </c>
      <c r="M45" s="98">
        <f t="shared" si="2"/>
        <v>0</v>
      </c>
      <c r="N45" s="98">
        <f t="shared" si="2"/>
        <v>0</v>
      </c>
      <c r="O45" s="98">
        <f t="shared" si="2"/>
        <v>0</v>
      </c>
      <c r="P45" s="99"/>
      <c r="Q45" s="99"/>
    </row>
    <row r="46" spans="1:22" ht="6.75" customHeight="1" x14ac:dyDescent="0.25"/>
    <row r="47" spans="1:22" ht="29.25" customHeight="1" x14ac:dyDescent="0.25">
      <c r="B47" s="260" t="s">
        <v>43</v>
      </c>
      <c r="C47" s="260"/>
      <c r="D47" s="260"/>
      <c r="E47" s="260"/>
      <c r="F47" s="260"/>
      <c r="G47" s="260"/>
      <c r="H47" s="260"/>
      <c r="I47" s="260"/>
      <c r="J47" s="260"/>
      <c r="K47" s="260"/>
      <c r="L47" s="260"/>
      <c r="M47" s="260"/>
      <c r="N47" s="260"/>
      <c r="O47" s="260"/>
      <c r="P47" s="260"/>
      <c r="Q47" s="260"/>
    </row>
    <row r="48" spans="1:22" ht="25.5" customHeight="1" x14ac:dyDescent="0.25">
      <c r="A48" s="1"/>
      <c r="B48" s="251" t="s">
        <v>30</v>
      </c>
      <c r="C48" s="251"/>
      <c r="D48" s="251" t="s">
        <v>31</v>
      </c>
      <c r="E48" s="251"/>
      <c r="F48" s="254" t="s">
        <v>2</v>
      </c>
      <c r="G48" s="254" t="s">
        <v>168</v>
      </c>
      <c r="H48" s="254" t="s">
        <v>3</v>
      </c>
      <c r="I48" s="254" t="s">
        <v>4</v>
      </c>
      <c r="J48" s="254" t="s">
        <v>32</v>
      </c>
      <c r="K48" s="254" t="s">
        <v>33</v>
      </c>
      <c r="L48" s="254" t="s">
        <v>34</v>
      </c>
      <c r="M48" s="254" t="s">
        <v>35</v>
      </c>
      <c r="N48" s="254" t="s">
        <v>36</v>
      </c>
      <c r="O48" s="254" t="s">
        <v>5</v>
      </c>
      <c r="P48" s="254" t="s">
        <v>37</v>
      </c>
      <c r="Q48" s="254"/>
      <c r="R48" s="1"/>
      <c r="S48" s="1"/>
      <c r="T48" s="1"/>
      <c r="U48" s="1"/>
      <c r="V48" s="1"/>
    </row>
    <row r="49" spans="1:22" ht="25.5" customHeight="1" x14ac:dyDescent="0.25">
      <c r="A49" s="1"/>
      <c r="B49" s="240" t="s">
        <v>38</v>
      </c>
      <c r="C49" s="240" t="s">
        <v>39</v>
      </c>
      <c r="D49" s="241" t="s">
        <v>40</v>
      </c>
      <c r="E49" s="241" t="s">
        <v>41</v>
      </c>
      <c r="F49" s="254"/>
      <c r="G49" s="254"/>
      <c r="H49" s="254"/>
      <c r="I49" s="254"/>
      <c r="J49" s="254"/>
      <c r="K49" s="254"/>
      <c r="L49" s="254"/>
      <c r="M49" s="254"/>
      <c r="N49" s="254"/>
      <c r="O49" s="254"/>
      <c r="P49" s="254"/>
      <c r="Q49" s="254"/>
      <c r="R49" s="1"/>
      <c r="S49" s="1"/>
      <c r="T49" s="1"/>
      <c r="U49" s="1"/>
      <c r="V49" s="1"/>
    </row>
    <row r="50" spans="1:22" ht="15" customHeight="1" x14ac:dyDescent="0.25">
      <c r="A50" s="1"/>
      <c r="B50" s="100"/>
      <c r="C50" s="101"/>
      <c r="D50" s="102"/>
      <c r="E50" s="102"/>
      <c r="F50" s="103"/>
      <c r="G50" s="103"/>
      <c r="H50" s="104"/>
      <c r="I50" s="104"/>
      <c r="J50" s="104"/>
      <c r="K50" s="104"/>
      <c r="L50" s="104"/>
      <c r="M50" s="104"/>
      <c r="N50" s="104"/>
      <c r="O50" s="104"/>
      <c r="P50" s="253"/>
      <c r="Q50" s="253"/>
      <c r="R50" s="1"/>
      <c r="S50" s="1"/>
      <c r="T50" s="1"/>
      <c r="U50" s="1"/>
      <c r="V50" s="1"/>
    </row>
    <row r="51" spans="1:22" ht="15" customHeight="1" x14ac:dyDescent="0.25">
      <c r="A51" s="1"/>
      <c r="B51" s="100"/>
      <c r="C51" s="101"/>
      <c r="D51" s="102"/>
      <c r="E51" s="102"/>
      <c r="F51" s="103"/>
      <c r="G51" s="103"/>
      <c r="H51" s="104"/>
      <c r="I51" s="104"/>
      <c r="J51" s="104"/>
      <c r="K51" s="104"/>
      <c r="L51" s="104"/>
      <c r="M51" s="104"/>
      <c r="N51" s="104"/>
      <c r="O51" s="104"/>
      <c r="P51" s="253"/>
      <c r="Q51" s="253"/>
      <c r="R51" s="1"/>
      <c r="S51" s="1"/>
      <c r="T51" s="1"/>
      <c r="U51" s="1"/>
      <c r="V51" s="1"/>
    </row>
    <row r="52" spans="1:22" ht="15" customHeight="1" x14ac:dyDescent="0.25">
      <c r="A52" s="1"/>
      <c r="B52" s="100"/>
      <c r="C52" s="101"/>
      <c r="D52" s="102"/>
      <c r="E52" s="102"/>
      <c r="F52" s="103"/>
      <c r="G52" s="103"/>
      <c r="H52" s="104"/>
      <c r="I52" s="104"/>
      <c r="J52" s="104"/>
      <c r="K52" s="104"/>
      <c r="L52" s="104"/>
      <c r="M52" s="104"/>
      <c r="N52" s="104"/>
      <c r="O52" s="104"/>
      <c r="P52" s="253"/>
      <c r="Q52" s="253"/>
      <c r="R52" s="1"/>
      <c r="S52" s="1"/>
      <c r="T52" s="1"/>
      <c r="U52" s="1"/>
      <c r="V52" s="1"/>
    </row>
    <row r="53" spans="1:22" ht="15" customHeight="1" x14ac:dyDescent="0.25">
      <c r="A53" s="1"/>
      <c r="B53" s="100"/>
      <c r="C53" s="101"/>
      <c r="D53" s="102"/>
      <c r="E53" s="102"/>
      <c r="F53" s="103"/>
      <c r="G53" s="103"/>
      <c r="H53" s="104"/>
      <c r="I53" s="104"/>
      <c r="J53" s="104"/>
      <c r="K53" s="104"/>
      <c r="L53" s="104"/>
      <c r="M53" s="104"/>
      <c r="N53" s="104"/>
      <c r="O53" s="104"/>
      <c r="P53" s="253"/>
      <c r="Q53" s="253"/>
      <c r="R53" s="1"/>
      <c r="S53" s="1"/>
      <c r="T53" s="1"/>
      <c r="U53" s="1"/>
      <c r="V53" s="1"/>
    </row>
    <row r="54" spans="1:22" ht="15" customHeight="1" x14ac:dyDescent="0.25">
      <c r="A54" s="1"/>
      <c r="B54" s="100"/>
      <c r="C54" s="101"/>
      <c r="D54" s="102"/>
      <c r="E54" s="102"/>
      <c r="F54" s="103"/>
      <c r="G54" s="103"/>
      <c r="H54" s="104"/>
      <c r="I54" s="104"/>
      <c r="J54" s="104"/>
      <c r="K54" s="104"/>
      <c r="L54" s="104"/>
      <c r="M54" s="104"/>
      <c r="N54" s="104"/>
      <c r="O54" s="104"/>
      <c r="P54" s="253"/>
      <c r="Q54" s="253"/>
      <c r="R54" s="1"/>
      <c r="S54" s="1"/>
      <c r="T54" s="1"/>
      <c r="U54" s="1"/>
      <c r="V54" s="1"/>
    </row>
    <row r="55" spans="1:22" ht="15" customHeight="1" x14ac:dyDescent="0.25"/>
    <row r="56" spans="1:22" s="9" customFormat="1" ht="27.75" customHeight="1" x14ac:dyDescent="0.25">
      <c r="B56" s="248" t="s">
        <v>12</v>
      </c>
      <c r="C56" s="248"/>
      <c r="D56" s="248"/>
      <c r="E56" s="248"/>
      <c r="F56" s="248"/>
      <c r="G56" s="248"/>
      <c r="H56" s="105">
        <f>+H45+H50+H51+H52+H53+H54</f>
        <v>5</v>
      </c>
      <c r="I56" s="105">
        <f t="shared" ref="I56:O56" si="3">+I45+I50+I51+I52+I53+I54</f>
        <v>2</v>
      </c>
      <c r="J56" s="105">
        <f t="shared" si="3"/>
        <v>0</v>
      </c>
      <c r="K56" s="105">
        <f t="shared" si="3"/>
        <v>0</v>
      </c>
      <c r="L56" s="105">
        <f t="shared" si="3"/>
        <v>44</v>
      </c>
      <c r="M56" s="105">
        <f t="shared" si="3"/>
        <v>0</v>
      </c>
      <c r="N56" s="105">
        <f t="shared" si="3"/>
        <v>0</v>
      </c>
      <c r="O56" s="105">
        <f t="shared" si="3"/>
        <v>0</v>
      </c>
    </row>
    <row r="57" spans="1:22" ht="15" customHeight="1" x14ac:dyDescent="0.25"/>
    <row r="58" spans="1:22" ht="20.25" customHeight="1" x14ac:dyDescent="0.25">
      <c r="B58" s="249" t="s">
        <v>44</v>
      </c>
      <c r="C58" s="249"/>
      <c r="D58" s="249"/>
      <c r="E58" s="249"/>
      <c r="F58" s="249"/>
      <c r="H58" s="250" t="s">
        <v>45</v>
      </c>
      <c r="I58" s="250"/>
      <c r="J58" s="250"/>
      <c r="K58" s="250"/>
      <c r="L58" s="250"/>
      <c r="M58" s="250"/>
      <c r="N58" s="250"/>
      <c r="O58" s="250"/>
      <c r="P58" s="250"/>
      <c r="Q58" s="250"/>
      <c r="R58" s="5"/>
      <c r="S58" s="5"/>
      <c r="U58" s="1"/>
      <c r="V58" s="1"/>
    </row>
    <row r="59" spans="1:22" s="10" customFormat="1" ht="22.5" customHeight="1" x14ac:dyDescent="0.25">
      <c r="B59" s="251" t="s">
        <v>46</v>
      </c>
      <c r="C59" s="251"/>
      <c r="D59" s="240" t="s">
        <v>47</v>
      </c>
      <c r="E59" s="240" t="s">
        <v>48</v>
      </c>
      <c r="F59" s="240" t="s">
        <v>49</v>
      </c>
      <c r="H59" s="250"/>
      <c r="I59" s="250"/>
      <c r="J59" s="250"/>
      <c r="K59" s="250"/>
      <c r="L59" s="250"/>
      <c r="M59" s="250"/>
      <c r="N59" s="250"/>
      <c r="O59" s="250"/>
      <c r="P59" s="250"/>
      <c r="Q59" s="250"/>
    </row>
    <row r="60" spans="1:22" ht="17.25" customHeight="1" x14ac:dyDescent="0.25">
      <c r="A60" s="1"/>
      <c r="B60" s="244" t="str">
        <f>+H12</f>
        <v xml:space="preserve"> EXT. DIURNA 1.25</v>
      </c>
      <c r="C60" s="244"/>
      <c r="D60" s="106">
        <v>1.25</v>
      </c>
      <c r="E60" s="107">
        <f>+$H$56</f>
        <v>5</v>
      </c>
      <c r="F60" s="108">
        <f>IF(E60=0,"",D60*E60*(VLOOKUP($E$8,'BD Personal'!$A$6:$R$56,12,FALSE)/240))</f>
        <v>76517.708333333343</v>
      </c>
      <c r="G60" s="1"/>
      <c r="H60" s="252" t="s">
        <v>394</v>
      </c>
      <c r="I60" s="252"/>
      <c r="J60" s="252"/>
      <c r="K60" s="252"/>
      <c r="L60" s="252"/>
      <c r="M60" s="252"/>
      <c r="N60" s="252"/>
      <c r="O60" s="252"/>
      <c r="P60" s="252"/>
      <c r="Q60" s="252"/>
      <c r="R60" s="1"/>
      <c r="S60" s="1"/>
      <c r="T60" s="1"/>
      <c r="U60" s="1"/>
      <c r="V60" s="1"/>
    </row>
    <row r="61" spans="1:22" ht="17.25" customHeight="1" x14ac:dyDescent="0.25">
      <c r="A61" s="1"/>
      <c r="B61" s="244" t="str">
        <f>+I12</f>
        <v>EXT. NOC. ORD. 1.75</v>
      </c>
      <c r="C61" s="244"/>
      <c r="D61" s="106">
        <v>1.75</v>
      </c>
      <c r="E61" s="109">
        <f>+$I$56</f>
        <v>2</v>
      </c>
      <c r="F61" s="108">
        <f>IF(E61=0,"",D61*E61*(VLOOKUP($E$8,'BD Personal'!$A$6:$R$56,12,FALSE)/240))</f>
        <v>42849.916666666672</v>
      </c>
      <c r="G61" s="1"/>
      <c r="H61" s="252"/>
      <c r="I61" s="252"/>
      <c r="J61" s="252"/>
      <c r="K61" s="252"/>
      <c r="L61" s="252"/>
      <c r="M61" s="252"/>
      <c r="N61" s="252"/>
      <c r="O61" s="252"/>
      <c r="P61" s="252"/>
      <c r="Q61" s="252"/>
      <c r="R61" s="1"/>
      <c r="S61" s="1"/>
      <c r="T61" s="1"/>
      <c r="U61" s="1"/>
      <c r="V61" s="1"/>
    </row>
    <row r="62" spans="1:22" ht="17.25" customHeight="1" x14ac:dyDescent="0.25">
      <c r="A62" s="1"/>
      <c r="B62" s="244" t="str">
        <f>+J12</f>
        <v>EXTRA DOM./FES. DIU.2.00</v>
      </c>
      <c r="C62" s="244"/>
      <c r="D62" s="106">
        <v>2</v>
      </c>
      <c r="E62" s="109">
        <f>+$J$56</f>
        <v>0</v>
      </c>
      <c r="F62" s="108" t="str">
        <f>IF(E62=0,"",D62*E62*(VLOOKUP($E$8,'BD Personal'!$A$6:$R$56,12,FALSE)/240))</f>
        <v/>
      </c>
      <c r="G62" s="1"/>
      <c r="H62" s="252"/>
      <c r="I62" s="252"/>
      <c r="J62" s="252"/>
      <c r="K62" s="252"/>
      <c r="L62" s="252"/>
      <c r="M62" s="252"/>
      <c r="N62" s="252"/>
      <c r="O62" s="252"/>
      <c r="P62" s="252"/>
      <c r="Q62" s="252"/>
      <c r="R62" s="1"/>
      <c r="S62" s="1"/>
      <c r="T62" s="1"/>
      <c r="U62" s="1"/>
      <c r="V62" s="1"/>
    </row>
    <row r="63" spans="1:22" ht="17.25" customHeight="1" x14ac:dyDescent="0.25">
      <c r="A63" s="1"/>
      <c r="B63" s="244" t="str">
        <f>+K12</f>
        <v>EXTRA DOM./FES.  NOC. 2.50</v>
      </c>
      <c r="C63" s="244"/>
      <c r="D63" s="106">
        <v>2.5</v>
      </c>
      <c r="E63" s="109">
        <f>+$K$56</f>
        <v>0</v>
      </c>
      <c r="F63" s="108" t="str">
        <f>IF(E63=0,"",D63*E63*(VLOOKUP($E$8,'BD Personal'!$A$6:$R$56,12,FALSE)/240))</f>
        <v/>
      </c>
      <c r="G63" s="1"/>
      <c r="H63" s="252"/>
      <c r="I63" s="252"/>
      <c r="J63" s="252"/>
      <c r="K63" s="252"/>
      <c r="L63" s="252"/>
      <c r="M63" s="252"/>
      <c r="N63" s="252"/>
      <c r="O63" s="252"/>
      <c r="P63" s="252"/>
      <c r="Q63" s="252"/>
      <c r="R63" s="1"/>
      <c r="S63" s="1"/>
      <c r="T63" s="1"/>
      <c r="U63" s="1"/>
      <c r="V63" s="1"/>
    </row>
    <row r="64" spans="1:22" ht="17.25" customHeight="1" x14ac:dyDescent="0.25">
      <c r="A64" s="1"/>
      <c r="B64" s="244" t="str">
        <f>+L12</f>
        <v>REC. NOCT ORD.              0.35</v>
      </c>
      <c r="C64" s="244"/>
      <c r="D64" s="106">
        <v>0.35</v>
      </c>
      <c r="E64" s="109">
        <f>+$L$56</f>
        <v>44</v>
      </c>
      <c r="F64" s="108">
        <f>IF(E64=0,"",D64*E64*(VLOOKUP($E$8,'BD Personal'!$A$6:$R$56,12,FALSE)/240))</f>
        <v>188539.63333333333</v>
      </c>
      <c r="G64" s="1"/>
      <c r="H64" s="252"/>
      <c r="I64" s="252"/>
      <c r="J64" s="252"/>
      <c r="K64" s="252"/>
      <c r="L64" s="252"/>
      <c r="M64" s="252"/>
      <c r="N64" s="252"/>
      <c r="O64" s="252"/>
      <c r="P64" s="252"/>
      <c r="Q64" s="252"/>
      <c r="R64" s="1"/>
      <c r="S64" s="1"/>
      <c r="T64" s="1"/>
      <c r="U64" s="1"/>
      <c r="V64" s="1"/>
    </row>
    <row r="65" spans="1:22" ht="17.25" customHeight="1" x14ac:dyDescent="0.25">
      <c r="A65" s="1"/>
      <c r="B65" s="244" t="str">
        <f>+M12</f>
        <v xml:space="preserve">REC, DOM / FESTIVA DIU 1.75 </v>
      </c>
      <c r="C65" s="244"/>
      <c r="D65" s="106">
        <v>1.75</v>
      </c>
      <c r="E65" s="109">
        <f>+$M$56</f>
        <v>0</v>
      </c>
      <c r="F65" s="108" t="str">
        <f>IF(E65=0,"",D65*E65*(VLOOKUP($E$8,'BD Personal'!$A$6:$R$56,12,FALSE)/240))</f>
        <v/>
      </c>
      <c r="G65" s="1"/>
      <c r="H65" s="252"/>
      <c r="I65" s="252"/>
      <c r="J65" s="252"/>
      <c r="K65" s="252"/>
      <c r="L65" s="252"/>
      <c r="M65" s="252"/>
      <c r="N65" s="252"/>
      <c r="O65" s="252"/>
      <c r="P65" s="252"/>
      <c r="Q65" s="252"/>
      <c r="R65" s="1"/>
      <c r="S65" s="1"/>
      <c r="T65" s="1"/>
      <c r="U65" s="1"/>
      <c r="V65" s="1"/>
    </row>
    <row r="66" spans="1:22" ht="17.25" customHeight="1" x14ac:dyDescent="0.25">
      <c r="A66" s="1"/>
      <c r="B66" s="244" t="str">
        <f>+N12</f>
        <v>REC. DOM. / FES. NOC.  2.10</v>
      </c>
      <c r="C66" s="244"/>
      <c r="D66" s="106">
        <v>2.1</v>
      </c>
      <c r="E66" s="109">
        <f>+$N$56</f>
        <v>0</v>
      </c>
      <c r="F66" s="108" t="str">
        <f>IF(E66=0,"",D66*E66*(VLOOKUP($E$8,'BD Personal'!$A$6:$R$56,12,FALSE)/240))</f>
        <v/>
      </c>
      <c r="G66" s="1"/>
      <c r="H66" s="252"/>
      <c r="I66" s="252"/>
      <c r="J66" s="252"/>
      <c r="K66" s="252"/>
      <c r="L66" s="252"/>
      <c r="M66" s="252"/>
      <c r="N66" s="252"/>
      <c r="O66" s="252"/>
      <c r="P66" s="252"/>
      <c r="Q66" s="252"/>
      <c r="R66" s="1"/>
      <c r="S66" s="1"/>
      <c r="T66" s="1"/>
      <c r="U66" s="1"/>
      <c r="V66" s="1"/>
    </row>
    <row r="67" spans="1:22" ht="17.25" customHeight="1" x14ac:dyDescent="0.25">
      <c r="A67" s="1"/>
      <c r="B67" s="244" t="str">
        <f>+O12</f>
        <v>COMPENSATORIOS</v>
      </c>
      <c r="C67" s="244"/>
      <c r="D67" s="110" t="s">
        <v>50</v>
      </c>
      <c r="E67" s="109">
        <f>+$O$56</f>
        <v>0</v>
      </c>
      <c r="F67" s="108" t="str">
        <f>IF(E67=0,"",E67*(VLOOKUP($E$8,'BD Personal'!$A$6:$R$56,12,FALSE)/30))</f>
        <v/>
      </c>
      <c r="G67" s="1"/>
      <c r="H67" s="252"/>
      <c r="I67" s="252"/>
      <c r="J67" s="252"/>
      <c r="K67" s="252"/>
      <c r="L67" s="252"/>
      <c r="M67" s="252"/>
      <c r="N67" s="252"/>
      <c r="O67" s="252"/>
      <c r="P67" s="252"/>
      <c r="Q67" s="252"/>
      <c r="R67" s="1"/>
      <c r="S67" s="1"/>
      <c r="T67" s="1"/>
      <c r="U67" s="1"/>
      <c r="V67" s="1"/>
    </row>
    <row r="68" spans="1:22" ht="13.5" customHeight="1" x14ac:dyDescent="0.25">
      <c r="A68" s="1"/>
      <c r="B68" s="50"/>
      <c r="C68" s="50"/>
      <c r="D68" s="50"/>
      <c r="E68" s="50"/>
      <c r="F68" s="51"/>
      <c r="G68" s="1"/>
      <c r="H68" s="252"/>
      <c r="I68" s="252"/>
      <c r="J68" s="252"/>
      <c r="K68" s="252"/>
      <c r="L68" s="252"/>
      <c r="M68" s="252"/>
      <c r="N68" s="252"/>
      <c r="O68" s="252"/>
      <c r="P68" s="252"/>
      <c r="Q68" s="252"/>
      <c r="R68" s="1"/>
      <c r="S68" s="1"/>
      <c r="T68" s="1"/>
      <c r="U68" s="1"/>
      <c r="V68" s="1"/>
    </row>
    <row r="69" spans="1:22" ht="18" customHeight="1" x14ac:dyDescent="0.25">
      <c r="A69" s="1"/>
      <c r="B69" s="245" t="s">
        <v>51</v>
      </c>
      <c r="C69" s="245"/>
      <c r="D69" s="245"/>
      <c r="E69" s="245"/>
      <c r="F69" s="78">
        <f>SUM(F60:F67)</f>
        <v>307907.25833333336</v>
      </c>
      <c r="G69" s="1"/>
      <c r="H69" s="252"/>
      <c r="I69" s="252"/>
      <c r="J69" s="252"/>
      <c r="K69" s="252"/>
      <c r="L69" s="252"/>
      <c r="M69" s="252"/>
      <c r="N69" s="252"/>
      <c r="O69" s="252"/>
      <c r="P69" s="252"/>
      <c r="Q69" s="252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1"/>
      <c r="D74" s="11"/>
      <c r="E74" s="11"/>
      <c r="F74" s="11"/>
      <c r="G74" s="11"/>
      <c r="H74" s="11"/>
      <c r="I74" s="11"/>
    </row>
    <row r="75" spans="1:22" x14ac:dyDescent="0.25"/>
    <row r="76" spans="1:22" ht="13.5" thickBot="1" x14ac:dyDescent="0.3">
      <c r="C76" s="246"/>
      <c r="D76" s="246"/>
      <c r="E76" s="246"/>
      <c r="F76" s="246"/>
      <c r="G76" s="246"/>
      <c r="H76" s="246"/>
      <c r="I76" s="246"/>
      <c r="L76" s="247"/>
      <c r="M76" s="247"/>
      <c r="N76" s="247"/>
      <c r="O76" s="247"/>
      <c r="P76" s="247"/>
    </row>
    <row r="77" spans="1:22" ht="30.75" customHeight="1" thickTop="1" x14ac:dyDescent="0.25">
      <c r="C77" s="243" t="s">
        <v>52</v>
      </c>
      <c r="D77" s="243"/>
      <c r="E77" s="243"/>
      <c r="F77" s="243"/>
      <c r="G77" s="243"/>
      <c r="H77" s="243"/>
      <c r="I77" s="243"/>
      <c r="J77" s="12"/>
      <c r="K77" s="12"/>
      <c r="L77" s="243" t="s">
        <v>53</v>
      </c>
      <c r="M77" s="243"/>
      <c r="N77" s="243"/>
      <c r="O77" s="243"/>
      <c r="P77" s="243"/>
    </row>
    <row r="78" spans="1:22" x14ac:dyDescent="0.25"/>
    <row r="79" spans="1:22" x14ac:dyDescent="0.25"/>
  </sheetData>
  <mergeCells count="121">
    <mergeCell ref="C77:I77"/>
    <mergeCell ref="L77:P77"/>
    <mergeCell ref="B67:C67"/>
    <mergeCell ref="H67:Q67"/>
    <mergeCell ref="H68:Q68"/>
    <mergeCell ref="B69:E69"/>
    <mergeCell ref="H69:Q69"/>
    <mergeCell ref="C76:I76"/>
    <mergeCell ref="L76:P76"/>
    <mergeCell ref="B64:C64"/>
    <mergeCell ref="H64:Q64"/>
    <mergeCell ref="B65:C65"/>
    <mergeCell ref="H65:Q65"/>
    <mergeCell ref="B66:C66"/>
    <mergeCell ref="H66:Q66"/>
    <mergeCell ref="B61:C61"/>
    <mergeCell ref="H61:Q61"/>
    <mergeCell ref="B62:C62"/>
    <mergeCell ref="H62:Q62"/>
    <mergeCell ref="B63:C63"/>
    <mergeCell ref="H63:Q63"/>
    <mergeCell ref="P54:Q54"/>
    <mergeCell ref="B56:G56"/>
    <mergeCell ref="B58:F58"/>
    <mergeCell ref="H58:Q59"/>
    <mergeCell ref="B59:C59"/>
    <mergeCell ref="B60:C60"/>
    <mergeCell ref="H60:Q60"/>
    <mergeCell ref="O48:O49"/>
    <mergeCell ref="P48:Q49"/>
    <mergeCell ref="P50:Q50"/>
    <mergeCell ref="P51:Q51"/>
    <mergeCell ref="P52:Q52"/>
    <mergeCell ref="P53:Q53"/>
    <mergeCell ref="I48:I49"/>
    <mergeCell ref="J48:J49"/>
    <mergeCell ref="K48:K49"/>
    <mergeCell ref="L48:L49"/>
    <mergeCell ref="M48:M49"/>
    <mergeCell ref="N48:N49"/>
    <mergeCell ref="P42:Q42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P36:Q36"/>
    <mergeCell ref="P37:Q37"/>
    <mergeCell ref="P38:Q38"/>
    <mergeCell ref="P39:Q39"/>
    <mergeCell ref="P40:Q40"/>
    <mergeCell ref="P41:Q41"/>
    <mergeCell ref="P30:Q30"/>
    <mergeCell ref="P31:Q31"/>
    <mergeCell ref="P32:Q32"/>
    <mergeCell ref="P33:Q33"/>
    <mergeCell ref="P34:Q34"/>
    <mergeCell ref="P35:Q35"/>
    <mergeCell ref="P24:Q24"/>
    <mergeCell ref="P25:Q25"/>
    <mergeCell ref="P26:Q26"/>
    <mergeCell ref="P27:Q27"/>
    <mergeCell ref="P28:Q28"/>
    <mergeCell ref="P29:Q29"/>
    <mergeCell ref="P18:Q18"/>
    <mergeCell ref="P19:Q19"/>
    <mergeCell ref="P20:Q20"/>
    <mergeCell ref="P21:Q21"/>
    <mergeCell ref="P22:Q22"/>
    <mergeCell ref="P23:Q23"/>
    <mergeCell ref="O12:O13"/>
    <mergeCell ref="P12:Q13"/>
    <mergeCell ref="P14:Q14"/>
    <mergeCell ref="P15:Q15"/>
    <mergeCell ref="P16:Q16"/>
    <mergeCell ref="P17:Q17"/>
    <mergeCell ref="I12:I13"/>
    <mergeCell ref="J12:J13"/>
    <mergeCell ref="K12:K13"/>
    <mergeCell ref="L12:L13"/>
    <mergeCell ref="M12:M13"/>
    <mergeCell ref="N12:N13"/>
    <mergeCell ref="B11:D11"/>
    <mergeCell ref="E11:H11"/>
    <mergeCell ref="I11:J11"/>
    <mergeCell ref="K11:N11"/>
    <mergeCell ref="V11:X11"/>
    <mergeCell ref="B12:C12"/>
    <mergeCell ref="D12:E12"/>
    <mergeCell ref="F12:F13"/>
    <mergeCell ref="G12:G13"/>
    <mergeCell ref="H12:H13"/>
    <mergeCell ref="B10:D10"/>
    <mergeCell ref="E10:H10"/>
    <mergeCell ref="I10:J10"/>
    <mergeCell ref="K10:N10"/>
    <mergeCell ref="P10:Q10"/>
    <mergeCell ref="U10:W10"/>
    <mergeCell ref="B9:D9"/>
    <mergeCell ref="E9:H9"/>
    <mergeCell ref="I9:J9"/>
    <mergeCell ref="K9:N9"/>
    <mergeCell ref="P9:Q9"/>
    <mergeCell ref="V9:X9"/>
    <mergeCell ref="B8:D8"/>
    <mergeCell ref="E8:H8"/>
    <mergeCell ref="I8:J8"/>
    <mergeCell ref="K8:N8"/>
    <mergeCell ref="P8:Q8"/>
    <mergeCell ref="U8:W8"/>
    <mergeCell ref="B2:D5"/>
    <mergeCell ref="E2:Q5"/>
    <mergeCell ref="B7:D7"/>
    <mergeCell ref="E7:H7"/>
    <mergeCell ref="I7:J7"/>
    <mergeCell ref="K7:N7"/>
    <mergeCell ref="P7:Q7"/>
  </mergeCells>
  <conditionalFormatting sqref="B14:B44">
    <cfRule type="expression" dxfId="3" priority="4">
      <formula>WEEKDAY(B14,2)=7</formula>
    </cfRule>
  </conditionalFormatting>
  <conditionalFormatting sqref="C14:C44">
    <cfRule type="expression" dxfId="2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80AF25AA-D67C-4354-9C3E-28BAC528516A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B85A45B8-330A-4460-AE28-7C5FC51B1DCB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22</vt:i4>
      </vt:variant>
    </vt:vector>
  </HeadingPairs>
  <TitlesOfParts>
    <vt:vector size="43" baseType="lpstr">
      <vt:lpstr>Plantilla</vt:lpstr>
      <vt:lpstr>PlantillaProasem</vt:lpstr>
      <vt:lpstr>BD</vt:lpstr>
      <vt:lpstr>Planilla Consolidada</vt:lpstr>
      <vt:lpstr>Cronograma</vt:lpstr>
      <vt:lpstr>BD Personal</vt:lpstr>
      <vt:lpstr>Atencia Atencio</vt:lpstr>
      <vt:lpstr>Hernandez</vt:lpstr>
      <vt:lpstr>Echeverria Galezo</vt:lpstr>
      <vt:lpstr>Rivero Perez</vt:lpstr>
      <vt:lpstr>De La Ossa</vt:lpstr>
      <vt:lpstr>Salinas Cabrera</vt:lpstr>
      <vt:lpstr>Cubides Plaza</vt:lpstr>
      <vt:lpstr>San Julian</vt:lpstr>
      <vt:lpstr>Hurtado Martinez</vt:lpstr>
      <vt:lpstr>Guzman Castro</vt:lpstr>
      <vt:lpstr>Florez Acosta</vt:lpstr>
      <vt:lpstr>Rodas Jurado</vt:lpstr>
      <vt:lpstr>Polania Ardila</vt:lpstr>
      <vt:lpstr>Vergara Garces</vt:lpstr>
      <vt:lpstr>Esteban</vt:lpstr>
      <vt:lpstr>'Atencia Atencio'!Área_de_impresión</vt:lpstr>
      <vt:lpstr>'Cubides Plaza'!Área_de_impresión</vt:lpstr>
      <vt:lpstr>'De La Ossa'!Área_de_impresión</vt:lpstr>
      <vt:lpstr>'Echeverria Galezo'!Área_de_impresión</vt:lpstr>
      <vt:lpstr>Esteban!Área_de_impresión</vt:lpstr>
      <vt:lpstr>'Florez Acosta'!Área_de_impresión</vt:lpstr>
      <vt:lpstr>'Guzman Castro'!Área_de_impresión</vt:lpstr>
      <vt:lpstr>Hernandez!Área_de_impresión</vt:lpstr>
      <vt:lpstr>'Hurtado Martinez'!Área_de_impresión</vt:lpstr>
      <vt:lpstr>Plantilla!Área_de_impresión</vt:lpstr>
      <vt:lpstr>PlantillaProasem!Área_de_impresión</vt:lpstr>
      <vt:lpstr>'Polania Ardila'!Área_de_impresión</vt:lpstr>
      <vt:lpstr>'Rivero Perez'!Área_de_impresión</vt:lpstr>
      <vt:lpstr>'Rodas Jurado'!Área_de_impresión</vt:lpstr>
      <vt:lpstr>'Salinas Cabrera'!Área_de_impresión</vt:lpstr>
      <vt:lpstr>'San Julian'!Área_de_impresión</vt:lpstr>
      <vt:lpstr>'Vergara Garces'!Área_de_impresión</vt:lpstr>
      <vt:lpstr>CRONO</vt:lpstr>
      <vt:lpstr>HOLA</vt:lpstr>
      <vt:lpstr>BD!ListaSubcentro</vt:lpstr>
      <vt:lpstr>NOMBRES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 Corzo</dc:creator>
  <cp:lastModifiedBy>Willy Corzo</cp:lastModifiedBy>
  <cp:lastPrinted>2021-01-08T17:40:19Z</cp:lastPrinted>
  <dcterms:created xsi:type="dcterms:W3CDTF">2019-06-25T19:10:19Z</dcterms:created>
  <dcterms:modified xsi:type="dcterms:W3CDTF">2021-03-30T19:38:10Z</dcterms:modified>
</cp:coreProperties>
</file>