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FFE6046B-0210-44E5-9C60-3E0DEA4D910D}" xr6:coauthVersionLast="45" xr6:coauthVersionMax="45" xr10:uidLastSave="{00000000-0000-0000-0000-000000000000}"/>
  <bookViews>
    <workbookView xWindow="20370" yWindow="-105" windowWidth="29040" windowHeight="15840" firstSheet="2" activeTab="4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L9" i="23"/>
  <c r="I9" i="23"/>
  <c r="J9" i="23"/>
  <c r="G9" i="23"/>
  <c r="K9" i="23"/>
  <c r="N9" i="23"/>
  <c r="M9" i="23"/>
  <c r="H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<sst xmlns="http://schemas.openxmlformats.org/spreadsheetml/2006/main" count="515" uniqueCount="243">
  <si>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</si>
  <si>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</si>
  <si>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</si>
  <si>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</si>
  <si>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</si>
  <si>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</si>
  <si>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</si>
  <si>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</si>
  <si>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</si>
  <si>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</si>
  <si>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</si>
  <si>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</si>
  <si>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</si>
  <si>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</si>
  <si>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</si>
  <si>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</si>
  <si>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</si>
  <si>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</si>
  <si>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</si>
  <si>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</si>
  <si>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</si>
  <si>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</si>
  <si>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</si>
  <si>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</si>
  <si>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</si>
  <si>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</si>
  <si>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</si>
  <si>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</si>
  <si>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</si>
  <si>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</si>
  <si>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</si>
  <si>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</si>
  <si>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</si>
  <si>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</si>
  <si>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</si>
  <si>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</si>
  <si>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</si>
  <si>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</si>
  <si>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</si>
  <si>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</si>
  <si>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</si>
  <si>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</si>
  <si>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</si>
  <si>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</si>
  <si>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</si>
  <si>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</si>
  <si>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</si>
  <si>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</si>
  <si>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</si>
  <si>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</si>
  <si>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</si>
  <si>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</si>
  <si>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</si>
  <si>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</si>
  <si>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</si>
  <si>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</si>
  <si>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</si>
  <si>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</si>
  <si>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</si>
  <si>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</si>
  <si>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</si>
  <si>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</si>
  <si>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</si>
  <si>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</si>
  <si>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</si>
  <si>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</si>
  <si>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</si>
  <si>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</si>
  <si>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</si>
  <si>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</si>
  <si>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</si>
  <si>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</si>
  <si>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</si>
  <si>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</si>
  <si>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</si>
  <si>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</si>
  <si>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</si>
  <si>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</si>
  <si>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</si>
  <si>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</si>
  <si>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</si>
  <si>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</si>
  <si>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</si>
  <si>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</si>
  <si>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</si>
  <si>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</si>
  <si>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</si>
  <si>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</si>
  <si>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</si>
  <si>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</si>
  <si>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</si>
  <si>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</si>
  <si>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</si>
  <si>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</si>
  <si>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</si>
  <si>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</si>
  <si>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</si>
  <si>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</si>
  <si>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</si>
  <si>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</si>
  <si>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</si>
  <si>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</si>
  <si>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</si>
  <si>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</si>
  <si>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</si>
  <si>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</si>
  <si>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</si>
  <si>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</si>
  <si>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</si>
  <si>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</si>
  <si>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</si>
  <si>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</si>
  <si>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</si>
  <si>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</si>
  <si>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</si>
  <si>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</si>
  <si>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</si>
  <si>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</si>
  <si>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</si>
  <si>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</si>
  <si>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</si>
  <si>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</si>
  <si>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</si>
  <si>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</si>
  <si>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</si>
  <si>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</si>
  <si>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</si>
  <si>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</si>
  <si>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</si>
  <si>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</si>
  <si>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</si>
  <si>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</si>
  <si>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</si>
  <si>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</si>
  <si>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</si>
  <si>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</si>
  <si>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</si>
  <si>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</si>
  <si>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</si>
  <si>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</si>
  <si>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</si>
  <si>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</si>
  <si>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</si>
  <si>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</si>
  <si>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</si>
  <si>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</si>
  <si>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</si>
  <si>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</si>
  <si>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</si>
  <si>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</si>
  <si>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</si>
  <si>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</si>
  <si>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</si>
  <si>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</si>
  <si>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</si>
  <si>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</si>
  <si>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</si>
  <si>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</si>
  <si>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</si>
  <si>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</si>
  <si>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</si>
  <si>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</si>
  <si>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</si>
  <si>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</si>
  <si>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</si>
  <si>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</si>
  <si>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</si>
  <si>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</si>
  <si>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</si>
  <si>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</si>
  <si>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</si>
  <si>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</si>
  <si>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</si>
  <si>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</si>
  <si>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</si>
  <si>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</si>
  <si>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</si>
  <si>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</si>
  <si>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</si>
  <si>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</si>
  <si>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</si>
  <si>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</si>
  <si>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</si>
  <si>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</si>
  <si>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</si>
  <si>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</si>
  <si>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</si>
  <si>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</si>
  <si>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</si>
  <si>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</si>
  <si>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</si>
  <si>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</si>
  <si>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</si>
  <si>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</si>
  <si>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</si>
  <si>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</si>
  <si>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</si>
  <si>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</si>
  <si>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</si>
  <si>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</si>
  <si>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</si>
  <si>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</si>
  <si>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</si>
  <si>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</si>
  <si>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</si>
  <si>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</si>
  <si>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</si>
  <si>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</si>
  <si>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</si>
  <si>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</si>
  <si>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</si>
  <si>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</si>
  <si>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</si>
  <si>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</si>
  <si>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</si>
  <si>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</si>
  <si>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</si>
  <si>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</si>
  <si>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</si>
  <si>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</si>
  <si>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</si>
  <si>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</si>
  <si>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</si>
  <si>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</si>
  <si>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</si>
  <si>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</si>
  <si>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</si>
  <si>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</si>
  <si>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</si>
  <si>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</si>
  <si>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</si>
  <si>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</si>
  <si>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</si>
  <si>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</si>
  <si>
    <t>ESP</t>
  </si>
  <si>
    <t>Pollo</t>
  </si>
  <si>
    <t>Perez</t>
  </si>
  <si>
    <t>ddd</t>
  </si>
  <si>
    <t>Cartagena</t>
  </si>
  <si>
    <t>e</t>
  </si>
  <si>
    <t>Laboratorio Cartagena</t>
  </si>
  <si>
    <t>69666</t>
  </si>
  <si>
    <t>10 X 5 11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</si>
</sst>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5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2" dataDxfId="20" headerRowBorderDxfId="21" tableBorderDxfId="19" totalsRowBorderDxfId="18">
  <autoFilter ref="A5:R56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NOVIEMBRE 2020</v>
      </c>
      <c r="L11" s="227"/>
      <c r="M11" s="227"/>
      <c r="N11" s="227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0" t="s">
        <v>49</v>
      </c>
      <c r="E59" s="10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M1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0"/>
      <c r="D3" s="280"/>
      <c r="E3" s="190"/>
      <c r="F3" s="197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0"/>
      <c r="D4" s="280"/>
      <c r="E4" s="190"/>
      <c r="F4" s="197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NOVIEMBRE 2020</v>
      </c>
      <c r="L11" s="227"/>
      <c r="M11" s="227"/>
      <c r="N11" s="131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63" t="s">
        <v>49</v>
      </c>
      <c r="E59" s="163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C13" sqref="C13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  <col min="23" max="23" width="20.5703125" bestFit="1" customWidth="1"/>
  </cols>
  <sheetData>
    <row r="1" spans="2:41" ht="15.75" thickBot="1" x14ac:dyDescent="0.3">
      <c r="I1">
        <v>2</v>
      </c>
      <c r="J1" s="41">
        <v>4</v>
      </c>
      <c r="K1" t="s">
        <v>241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 t="s">
        <v>240</v>
      </c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 t="s">
        <v>80</v>
      </c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171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 t="s">
        <v>82</v>
      </c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69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 t="s">
        <v>94</v>
      </c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83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 t="s">
        <v>96</v>
      </c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86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 t="s">
        <v>168</v>
      </c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89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 t="s">
        <v>234</v>
      </c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133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240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234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141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/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 t="s">
        <v>242</v>
      </c>
      <c r="D12" s="34"/>
      <c r="E12" s="34" t="s">
        <v>140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/>
      <c r="R12" s="34" t="s">
        <v>154</v>
      </c>
      <c r="S12" s="34"/>
      <c r="T12" s="34" t="s">
        <v>234</v>
      </c>
      <c r="U12" s="36" t="s">
        <v>234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92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 t="s">
        <v>95</v>
      </c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E4:E14">
    <sortCondition ref="E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2" t="s">
        <v>142</v>
      </c>
      <c r="B5" s="292"/>
      <c r="C5" s="292"/>
      <c r="D5" s="293" t="str">
        <f>Plantilla!K11</f>
        <v>NOVIEMBRE 2020</v>
      </c>
      <c r="E5" s="293"/>
      <c r="F5" s="285" t="s">
        <v>143</v>
      </c>
      <c r="G5" s="286"/>
      <c r="H5" s="286"/>
      <c r="I5" s="286"/>
      <c r="J5" s="286"/>
      <c r="K5" s="286"/>
      <c r="L5" s="286"/>
      <c r="M5" s="286"/>
      <c r="N5" s="286"/>
      <c r="O5" s="287"/>
      <c r="P5" s="285" t="s">
        <v>167</v>
      </c>
      <c r="Q5" s="287"/>
      <c r="R5" s="285"/>
      <c r="S5" s="287"/>
    </row>
    <row r="6" spans="1:21" s="47" customFormat="1" ht="29.25" customHeight="1" x14ac:dyDescent="0.25">
      <c r="A6" s="288" t="s">
        <v>144</v>
      </c>
      <c r="B6" s="288" t="s">
        <v>145</v>
      </c>
      <c r="C6" s="288" t="s">
        <v>146</v>
      </c>
      <c r="D6" s="294" t="s">
        <v>147</v>
      </c>
      <c r="E6" s="294" t="s">
        <v>67</v>
      </c>
      <c r="F6" s="288" t="s">
        <v>0</v>
      </c>
      <c r="G6" s="283" t="s">
        <v>3</v>
      </c>
      <c r="H6" s="283" t="s">
        <v>4</v>
      </c>
      <c r="I6" s="283" t="s">
        <v>34</v>
      </c>
      <c r="J6" s="283" t="s">
        <v>35</v>
      </c>
      <c r="K6" s="283" t="s">
        <v>36</v>
      </c>
      <c r="L6" s="283" t="s">
        <v>37</v>
      </c>
      <c r="M6" s="283" t="s">
        <v>38</v>
      </c>
      <c r="N6" s="283" t="s">
        <v>5</v>
      </c>
      <c r="O6" s="289" t="s">
        <v>148</v>
      </c>
      <c r="P6" s="290"/>
      <c r="Q6" s="290"/>
      <c r="R6" s="291"/>
      <c r="S6" s="282" t="s">
        <v>47</v>
      </c>
    </row>
    <row r="7" spans="1:21" s="47" customFormat="1" ht="78.75" customHeight="1" x14ac:dyDescent="0.25">
      <c r="A7" s="288"/>
      <c r="B7" s="288"/>
      <c r="C7" s="288"/>
      <c r="D7" s="288"/>
      <c r="E7" s="288"/>
      <c r="F7" s="288"/>
      <c r="G7" s="284"/>
      <c r="H7" s="284"/>
      <c r="I7" s="284"/>
      <c r="J7" s="284"/>
      <c r="K7" s="284"/>
      <c r="L7" s="284"/>
      <c r="M7" s="284"/>
      <c r="N7" s="284"/>
      <c r="O7" s="48" t="s">
        <v>149</v>
      </c>
      <c r="P7" s="48" t="s">
        <v>150</v>
      </c>
      <c r="Q7" s="48" t="s">
        <v>151</v>
      </c>
      <c r="R7" s="48" t="s">
        <v>152</v>
      </c>
      <c r="S7" s="282"/>
    </row>
    <row r="8" spans="1:21" s="50" customFormat="1" ht="31.5" customHeight="1" x14ac:dyDescent="0.25">
      <c r="A8" s="288"/>
      <c r="B8" s="288"/>
      <c r="C8" s="288"/>
      <c r="D8" s="288"/>
      <c r="E8" s="288"/>
      <c r="F8" s="288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2"/>
    </row>
    <row r="9" spans="1:21" ht="36" customHeight="1" x14ac:dyDescent="0.25">
      <c r="A9" s="135">
        <v>1</v>
      </c>
      <c r="B9" s="136"/>
      <c r="C9" s="137" t="str">
        <f>IF(B9="","",VLOOKUP(B9,'BD Personal'!$A$6:$R$60,3,FALSE))&amp;" "&amp;IF(B9="","",VLOOKUP(B9,'BD Personal'!$A$6:$R$60,4,FALSE))</f>
        <v xml:space="preserve"> </v>
      </c>
      <c r="D9" s="137" t="str">
        <f>IF(B9="","",VLOOKUP(B9,'BD Personal'!$A$6:$R$60,17,FALSE))</f>
        <v/>
      </c>
      <c r="E9" s="137" t="str">
        <f>IF(B9="","",VLOOKUP(B9,'BD Personal'!$A$6:$R$60,18,FALSE))</f>
        <v/>
      </c>
      <c r="F9" s="137" t="str">
        <f>IF(B9="","",VLOOKUP(B9,'BD Personal'!$A$6:$R$60,11,FALSE))</f>
        <v/>
      </c>
      <c r="G9" s="138" t="str">
        <f ca="1">IF(B9="","",INDIRECT("'"&amp;VLOOKUP(B9,'BD Personal'!$A$6:$R$60,4,FALSE)&amp;"'!H56"))</f>
        <v/>
      </c>
      <c r="H9" s="138" t="str">
        <f ca="1">IF(B9="","",INDIRECT("'"&amp;VLOOKUP(B9,'BD Personal'!$A$6:$R$60,4,FALSE)&amp;"'!I56"))</f>
        <v/>
      </c>
      <c r="I9" s="138" t="str">
        <f ca="1">IF(B9="","",INDIRECT("'"&amp;VLOOKUP(B9,'BD Personal'!$A$6:$R$60,4,FALSE)&amp;"'!J56"))</f>
        <v/>
      </c>
      <c r="J9" s="138" t="str">
        <f ca="1">IF(B9="","",INDIRECT("'"&amp;VLOOKUP(B9,'BD Personal'!$A$6:$R$60,4,FALSE)&amp;"'!K56"))</f>
        <v/>
      </c>
      <c r="K9" s="138" t="str">
        <f ca="1">IF(B9="","",INDIRECT("'"&amp;VLOOKUP(B9,'BD Personal'!$A$6:$R$60,4,FALSE)&amp;"'!L56"))</f>
        <v/>
      </c>
      <c r="L9" s="138" t="str">
        <f ca="1">IF(B9="","",INDIRECT("'"&amp;VLOOKUP(B9,'BD Personal'!$A$6:$R$60,4,FALSE)&amp;"'!M56"))</f>
        <v/>
      </c>
      <c r="M9" s="138" t="str">
        <f ca="1">IF(B9="","",INDIRECT("'"&amp;VLOOKUP(B9,'BD Personal'!$A$6:$R$60,4,FALSE)&amp;"'!N56"))</f>
        <v/>
      </c>
      <c r="N9" s="138" t="str">
        <f ca="1">IF(B9="","",INDIRECT("'"&amp;VLOOKUP(B9,'BD Personal'!$A$6:$R$60,4,FALSE)&amp;"'!O56"))</f>
        <v/>
      </c>
      <c r="O9" s="139"/>
      <c r="P9" s="139"/>
      <c r="Q9" s="139"/>
      <c r="R9" s="139"/>
      <c r="S9" s="138" t="str">
        <f ca="1">IF(B9="","",INDIRECT("'"&amp;VLOOKUP(B9,'BD Personal'!$A$6:$R$87,4,FALSE)&amp;"'!H60"))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3"/>
      <c r="C1" s="314"/>
      <c r="D1" s="314"/>
      <c r="E1" s="314"/>
      <c r="F1" s="301" t="s">
        <v>15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4"/>
      <c r="AK1" s="20"/>
    </row>
    <row r="2" spans="2:40" ht="15" customHeight="1" x14ac:dyDescent="0.25">
      <c r="B2" s="315"/>
      <c r="C2" s="316"/>
      <c r="D2" s="316"/>
      <c r="E2" s="316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5"/>
      <c r="AK2" s="21"/>
    </row>
    <row r="3" spans="2:40" ht="15" customHeight="1" x14ac:dyDescent="0.25">
      <c r="B3" s="315"/>
      <c r="C3" s="316"/>
      <c r="D3" s="316"/>
      <c r="E3" s="316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5"/>
      <c r="AK3" s="21"/>
    </row>
    <row r="4" spans="2:40" ht="15" customHeight="1" x14ac:dyDescent="0.25">
      <c r="B4" s="315"/>
      <c r="C4" s="316"/>
      <c r="D4" s="316"/>
      <c r="E4" s="316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5"/>
      <c r="AK4" s="21"/>
    </row>
    <row r="5" spans="2:40" ht="19.5" customHeight="1" thickBot="1" x14ac:dyDescent="0.3">
      <c r="B5" s="317"/>
      <c r="C5" s="318"/>
      <c r="D5" s="318"/>
      <c r="E5" s="318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6"/>
      <c r="AK5" s="22"/>
    </row>
    <row r="6" spans="2:40" ht="15" customHeight="1" x14ac:dyDescent="0.25">
      <c r="B6" s="307" t="s">
        <v>187</v>
      </c>
      <c r="C6" s="308"/>
      <c r="D6" s="308"/>
      <c r="E6" s="311">
        <v>2020</v>
      </c>
      <c r="F6" s="295" t="str">
        <f>TEXT(F8,"ddd")</f>
        <v>dom</v>
      </c>
      <c r="G6" s="295" t="str">
        <f t="shared" ref="G6:AJ6" si="0">TEXT(G8,"ddd")</f>
        <v>lun</v>
      </c>
      <c r="H6" s="295" t="str">
        <f t="shared" si="0"/>
        <v>mar</v>
      </c>
      <c r="I6" s="295" t="str">
        <f t="shared" si="0"/>
        <v>mié</v>
      </c>
      <c r="J6" s="295" t="str">
        <f t="shared" si="0"/>
        <v>jue</v>
      </c>
      <c r="K6" s="295" t="str">
        <f t="shared" si="0"/>
        <v>vie</v>
      </c>
      <c r="L6" s="295" t="str">
        <f t="shared" si="0"/>
        <v>sáb</v>
      </c>
      <c r="M6" s="295" t="str">
        <f t="shared" si="0"/>
        <v>dom</v>
      </c>
      <c r="N6" s="295" t="str">
        <f t="shared" si="0"/>
        <v>lun</v>
      </c>
      <c r="O6" s="295" t="str">
        <f t="shared" si="0"/>
        <v>mar</v>
      </c>
      <c r="P6" s="295" t="str">
        <f t="shared" si="0"/>
        <v>mié</v>
      </c>
      <c r="Q6" s="295" t="str">
        <f t="shared" si="0"/>
        <v>jue</v>
      </c>
      <c r="R6" s="295" t="str">
        <f t="shared" si="0"/>
        <v>vie</v>
      </c>
      <c r="S6" s="295" t="str">
        <f t="shared" si="0"/>
        <v>sáb</v>
      </c>
      <c r="T6" s="295" t="str">
        <f t="shared" si="0"/>
        <v>dom</v>
      </c>
      <c r="U6" s="295" t="str">
        <f t="shared" si="0"/>
        <v>lun</v>
      </c>
      <c r="V6" s="295" t="str">
        <f t="shared" si="0"/>
        <v>mar</v>
      </c>
      <c r="W6" s="295" t="str">
        <f t="shared" si="0"/>
        <v>mié</v>
      </c>
      <c r="X6" s="295" t="str">
        <f t="shared" si="0"/>
        <v>jue</v>
      </c>
      <c r="Y6" s="295" t="str">
        <f t="shared" si="0"/>
        <v>vie</v>
      </c>
      <c r="Z6" s="295" t="str">
        <f t="shared" si="0"/>
        <v>sáb</v>
      </c>
      <c r="AA6" s="295" t="str">
        <f t="shared" si="0"/>
        <v>dom</v>
      </c>
      <c r="AB6" s="295" t="str">
        <f t="shared" si="0"/>
        <v>lun</v>
      </c>
      <c r="AC6" s="295" t="str">
        <f t="shared" si="0"/>
        <v>mar</v>
      </c>
      <c r="AD6" s="295" t="str">
        <f t="shared" si="0"/>
        <v>mié</v>
      </c>
      <c r="AE6" s="295" t="str">
        <f t="shared" si="0"/>
        <v>jue</v>
      </c>
      <c r="AF6" s="295" t="str">
        <f t="shared" si="0"/>
        <v>vie</v>
      </c>
      <c r="AG6" s="295" t="str">
        <f t="shared" si="0"/>
        <v>sáb</v>
      </c>
      <c r="AH6" s="295" t="str">
        <f t="shared" si="0"/>
        <v>dom</v>
      </c>
      <c r="AI6" s="295" t="str">
        <f t="shared" si="0"/>
        <v>lun</v>
      </c>
      <c r="AJ6" s="319" t="str">
        <f t="shared" si="0"/>
        <v>mar</v>
      </c>
      <c r="AK6" s="174"/>
      <c r="AL6" s="325"/>
    </row>
    <row r="7" spans="2:40" ht="15" customHeight="1" x14ac:dyDescent="0.25">
      <c r="B7" s="309"/>
      <c r="C7" s="310"/>
      <c r="D7" s="310"/>
      <c r="E7" s="312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320"/>
      <c r="AK7" s="174"/>
      <c r="AL7" s="325"/>
    </row>
    <row r="8" spans="2:40" ht="22.5" customHeight="1" thickBot="1" x14ac:dyDescent="0.3">
      <c r="B8" s="330" t="s">
        <v>1</v>
      </c>
      <c r="C8" s="331"/>
      <c r="D8" s="331"/>
      <c r="E8" s="332"/>
      <c r="F8" s="173">
        <f>DATE(E6,_xlfn.IFS(B6="ENERO",1,B6="FEBRERO",2,B6="MARZO",3,B6="ABRIL",4,B6="MAYO",5,B6="JUNIO",6,B6="JULIO",7,B6="AGOSTO",8,B6="SEPTIEMBRE",9,B6="OCTUBRE",10,B6="NOVIEMBRE",11,B6="DICIEMBRE",12),1)</f>
        <v>44136</v>
      </c>
      <c r="G8" s="173">
        <f>F8+1</f>
        <v>44137</v>
      </c>
      <c r="H8" s="173">
        <f t="shared" ref="H8:AK8" si="1">G8+1</f>
        <v>44138</v>
      </c>
      <c r="I8" s="173">
        <f t="shared" si="1"/>
        <v>44139</v>
      </c>
      <c r="J8" s="173">
        <f t="shared" si="1"/>
        <v>44140</v>
      </c>
      <c r="K8" s="173">
        <f t="shared" si="1"/>
        <v>44141</v>
      </c>
      <c r="L8" s="173">
        <f t="shared" si="1"/>
        <v>44142</v>
      </c>
      <c r="M8" s="173">
        <f t="shared" si="1"/>
        <v>44143</v>
      </c>
      <c r="N8" s="173">
        <f t="shared" si="1"/>
        <v>44144</v>
      </c>
      <c r="O8" s="173">
        <f t="shared" si="1"/>
        <v>44145</v>
      </c>
      <c r="P8" s="173">
        <f t="shared" si="1"/>
        <v>44146</v>
      </c>
      <c r="Q8" s="173">
        <f t="shared" si="1"/>
        <v>44147</v>
      </c>
      <c r="R8" s="173">
        <f t="shared" si="1"/>
        <v>44148</v>
      </c>
      <c r="S8" s="173">
        <f t="shared" si="1"/>
        <v>44149</v>
      </c>
      <c r="T8" s="173">
        <f t="shared" si="1"/>
        <v>44150</v>
      </c>
      <c r="U8" s="173">
        <f t="shared" si="1"/>
        <v>44151</v>
      </c>
      <c r="V8" s="173">
        <f t="shared" si="1"/>
        <v>44152</v>
      </c>
      <c r="W8" s="173">
        <f t="shared" si="1"/>
        <v>44153</v>
      </c>
      <c r="X8" s="173">
        <f t="shared" si="1"/>
        <v>44154</v>
      </c>
      <c r="Y8" s="173">
        <f t="shared" si="1"/>
        <v>44155</v>
      </c>
      <c r="Z8" s="173">
        <f t="shared" si="1"/>
        <v>44156</v>
      </c>
      <c r="AA8" s="173">
        <f t="shared" si="1"/>
        <v>44157</v>
      </c>
      <c r="AB8" s="173">
        <f t="shared" si="1"/>
        <v>44158</v>
      </c>
      <c r="AC8" s="173">
        <f t="shared" si="1"/>
        <v>44159</v>
      </c>
      <c r="AD8" s="173">
        <f t="shared" si="1"/>
        <v>44160</v>
      </c>
      <c r="AE8" s="173">
        <f t="shared" si="1"/>
        <v>44161</v>
      </c>
      <c r="AF8" s="173">
        <f t="shared" si="1"/>
        <v>44162</v>
      </c>
      <c r="AG8" s="173">
        <f t="shared" si="1"/>
        <v>44163</v>
      </c>
      <c r="AH8" s="173">
        <f t="shared" si="1"/>
        <v>44164</v>
      </c>
      <c r="AI8" s="173">
        <f t="shared" si="1"/>
        <v>44165</v>
      </c>
      <c r="AJ8" s="175">
        <f t="shared" si="1"/>
        <v>44166</v>
      </c>
      <c r="AK8" s="176">
        <f t="shared" si="1"/>
        <v>44167</v>
      </c>
      <c r="AL8" s="325"/>
      <c r="AM8" t="s">
        <v>1</v>
      </c>
    </row>
    <row r="9" spans="2:40" ht="21.95" customHeight="1" x14ac:dyDescent="0.25">
      <c r="B9" s="323"/>
      <c r="C9" s="324"/>
      <c r="D9" s="321"/>
      <c r="E9" s="322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133</v>
      </c>
    </row>
    <row r="10" spans="2:40" ht="21.95" customHeight="1" x14ac:dyDescent="0.25">
      <c r="B10" s="297"/>
      <c r="C10" s="298"/>
      <c r="D10" s="299"/>
      <c r="E10" s="300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133</v>
      </c>
    </row>
    <row r="11" spans="2:40" ht="21.95" customHeight="1" x14ac:dyDescent="0.25">
      <c r="B11" s="297"/>
      <c r="C11" s="298"/>
      <c r="D11" s="299"/>
      <c r="E11" s="300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133</v>
      </c>
    </row>
    <row r="12" spans="2:40" ht="21.95" customHeight="1" x14ac:dyDescent="0.25">
      <c r="B12" s="297"/>
      <c r="C12" s="298"/>
      <c r="D12" s="299"/>
      <c r="E12" s="300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7"/>
      <c r="C13" s="298"/>
      <c r="D13" s="299"/>
      <c r="E13" s="300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7"/>
      <c r="C14" s="298"/>
      <c r="D14" s="299"/>
      <c r="E14" s="300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7"/>
      <c r="C15" s="298"/>
      <c r="D15" s="299"/>
      <c r="E15" s="300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7"/>
      <c r="C16" s="298"/>
      <c r="D16" s="299"/>
      <c r="E16" s="300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7"/>
      <c r="C17" s="298"/>
      <c r="D17" s="299"/>
      <c r="E17" s="300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7"/>
      <c r="C18" s="298"/>
      <c r="D18" s="299"/>
      <c r="E18" s="300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7"/>
      <c r="C19" s="298"/>
      <c r="D19" s="299"/>
      <c r="E19" s="300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7"/>
      <c r="C20" s="298"/>
      <c r="D20" s="299"/>
      <c r="E20" s="300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7"/>
      <c r="C21" s="298"/>
      <c r="D21" s="299"/>
      <c r="E21" s="300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7"/>
      <c r="C22" s="298"/>
      <c r="D22" s="299"/>
      <c r="E22" s="300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7"/>
      <c r="C23" s="298"/>
      <c r="D23" s="299"/>
      <c r="E23" s="300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7"/>
      <c r="C24" s="298"/>
      <c r="D24" s="299"/>
      <c r="E24" s="300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7"/>
      <c r="C25" s="298"/>
      <c r="D25" s="299"/>
      <c r="E25" s="300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7"/>
      <c r="C26" s="298"/>
      <c r="D26" s="299"/>
      <c r="E26" s="300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7"/>
      <c r="C27" s="298"/>
      <c r="D27" s="299"/>
      <c r="E27" s="300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7"/>
      <c r="C28" s="298"/>
      <c r="D28" s="299"/>
      <c r="E28" s="300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7"/>
      <c r="C29" s="298"/>
      <c r="D29" s="299" t="str">
        <f>IF(B29="","",VLOOKUP(B29,'BD Personal'!#REF!,2,FALSE))</f>
        <v/>
      </c>
      <c r="E29" s="300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7"/>
      <c r="C30" s="298"/>
      <c r="D30" s="299" t="str">
        <f>IF(B30="","",VLOOKUP(B30,'BD Personal'!#REF!,2,FALSE))</f>
        <v/>
      </c>
      <c r="E30" s="300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7"/>
      <c r="C31" s="298"/>
      <c r="D31" s="299" t="str">
        <f>IF(B31="","",VLOOKUP(B31,'BD Personal'!#REF!,2,FALSE))</f>
        <v/>
      </c>
      <c r="E31" s="300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7"/>
      <c r="C32" s="298"/>
      <c r="D32" s="299" t="str">
        <f>IF(B32="","",VLOOKUP(B32,'BD Personal'!#REF!,2,FALSE))</f>
        <v/>
      </c>
      <c r="E32" s="300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7"/>
      <c r="C33" s="298"/>
      <c r="D33" s="299" t="str">
        <f>IF(B33="","",VLOOKUP(B33,'BD Personal'!#REF!,2,FALSE))</f>
        <v/>
      </c>
      <c r="E33" s="300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7"/>
      <c r="C34" s="298"/>
      <c r="D34" s="299" t="str">
        <f>IF(B34="","",VLOOKUP(B34,'BD Personal'!#REF!,2,FALSE))</f>
        <v/>
      </c>
      <c r="E34" s="300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7"/>
      <c r="C35" s="298"/>
      <c r="D35" s="299" t="str">
        <f>IF(B35="","",VLOOKUP(B35,'BD Personal'!#REF!,2,FALSE))</f>
        <v/>
      </c>
      <c r="E35" s="300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7"/>
      <c r="C36" s="298"/>
      <c r="D36" s="299" t="str">
        <f>IF(B36="","",VLOOKUP(B36,'BD Personal'!#REF!,2,FALSE))</f>
        <v/>
      </c>
      <c r="E36" s="300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7"/>
      <c r="C37" s="298"/>
      <c r="D37" s="299" t="str">
        <f>IF(B37="","",VLOOKUP(B37,'BD Personal'!#REF!,2,FALSE))</f>
        <v/>
      </c>
      <c r="E37" s="300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7"/>
      <c r="C38" s="298"/>
      <c r="D38" s="299" t="str">
        <f>IF(B38="","",VLOOKUP(B38,'BD Personal'!#REF!,2,FALSE))</f>
        <v/>
      </c>
      <c r="E38" s="300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7"/>
      <c r="C39" s="298"/>
      <c r="D39" s="299" t="str">
        <f>IF(B39="","",VLOOKUP(B39,'BD Personal'!#REF!,2,FALSE))</f>
        <v/>
      </c>
      <c r="E39" s="300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7"/>
      <c r="C40" s="298"/>
      <c r="D40" s="299" t="str">
        <f>IF(B40="","",VLOOKUP(B40,'BD Personal'!#REF!,2,FALSE))</f>
        <v/>
      </c>
      <c r="E40" s="300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7"/>
      <c r="C41" s="298"/>
      <c r="D41" s="299" t="str">
        <f>IF(B41="","",VLOOKUP(B41,'BD Personal'!#REF!,2,FALSE))</f>
        <v/>
      </c>
      <c r="E41" s="300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7"/>
      <c r="C42" s="298"/>
      <c r="D42" s="299" t="str">
        <f>IF(B42="","",VLOOKUP(B42,'BD Personal'!#REF!,2,FALSE))</f>
        <v/>
      </c>
      <c r="E42" s="300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7"/>
      <c r="C43" s="298"/>
      <c r="D43" s="299" t="str">
        <f>IF(B43="","",VLOOKUP(B43,'BD Personal'!#REF!,2,FALSE))</f>
        <v/>
      </c>
      <c r="E43" s="300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7"/>
      <c r="C44" s="298"/>
      <c r="D44" s="299" t="str">
        <f>IF(B44="","",VLOOKUP(B44,'BD Personal'!#REF!,2,FALSE))</f>
        <v/>
      </c>
      <c r="E44" s="300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7"/>
      <c r="C45" s="298"/>
      <c r="D45" s="299" t="str">
        <f>IF(B45="","",VLOOKUP(B45,'BD Personal'!#REF!,2,FALSE))</f>
        <v/>
      </c>
      <c r="E45" s="300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7"/>
      <c r="C46" s="298"/>
      <c r="D46" s="299" t="str">
        <f>IF(B46="","",VLOOKUP(B46,'BD Personal'!#REF!,2,FALSE))</f>
        <v/>
      </c>
      <c r="E46" s="300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7"/>
      <c r="C47" s="298"/>
      <c r="D47" s="299" t="str">
        <f>IF(B47="","",VLOOKUP(B47,'BD Personal'!#REF!,2,FALSE))</f>
        <v/>
      </c>
      <c r="E47" s="300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7"/>
      <c r="C48" s="298"/>
      <c r="D48" s="299" t="str">
        <f>IF(B48="","",VLOOKUP(B48,'BD Personal'!#REF!,2,FALSE))</f>
        <v/>
      </c>
      <c r="E48" s="300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7"/>
      <c r="C49" s="298"/>
      <c r="D49" s="299" t="str">
        <f>IF(B49="","",VLOOKUP(B49,'BD Personal'!#REF!,2,FALSE))</f>
        <v/>
      </c>
      <c r="E49" s="300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26"/>
      <c r="C50" s="327"/>
      <c r="D50" s="328" t="str">
        <f>IF(B50="","",VLOOKUP(B50,'BD Personal'!#REF!,2,FALSE))</f>
        <v/>
      </c>
      <c r="E50" s="329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XUhkOFh5+VMr00aF/u6eCJY6Q4wriAkhQ+6VoRD8Mcne7lBM63ZlMW+UHSZAiqDn/e6eoO20+FnmmX3EB/wXGQ==" saltValue="K4ytvq1vvsxXyvZJTU0L1Q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A12" sqref="A12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4"/>
      <c r="E1" s="334"/>
      <c r="F1" s="333" t="s">
        <v>68</v>
      </c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spans="1:18" ht="15" customHeight="1" x14ac:dyDescent="0.25">
      <c r="A2" s="24"/>
      <c r="B2" s="24"/>
      <c r="C2" s="24"/>
      <c r="D2" s="334"/>
      <c r="E2" s="334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</row>
    <row r="3" spans="1:18" ht="15" customHeight="1" x14ac:dyDescent="0.25">
      <c r="A3" s="24"/>
      <c r="B3" s="24"/>
      <c r="C3" s="24"/>
      <c r="D3" s="334"/>
      <c r="E3" s="334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ht="26.25" customHeight="1" x14ac:dyDescent="0.25">
      <c r="A4" s="24"/>
      <c r="B4" s="24"/>
      <c r="C4" s="24"/>
      <c r="D4" s="334"/>
      <c r="E4" s="334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193</v>
      </c>
      <c r="D6" s="143" t="s">
        <v>194</v>
      </c>
      <c r="E6" s="143" t="s">
        <v>195</v>
      </c>
      <c r="F6" s="143" t="s">
        <v>196</v>
      </c>
      <c r="G6" s="143">
        <v>3002770119</v>
      </c>
      <c r="H6" s="184">
        <v>30484</v>
      </c>
      <c r="I6" s="143" t="s">
        <v>197</v>
      </c>
      <c r="J6" s="184">
        <v>42375</v>
      </c>
      <c r="K6" s="143" t="s">
        <v>198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199</v>
      </c>
      <c r="D7" s="143" t="s">
        <v>200</v>
      </c>
      <c r="E7" s="143" t="s">
        <v>201</v>
      </c>
      <c r="F7" s="143" t="s">
        <v>196</v>
      </c>
      <c r="G7" s="143">
        <v>3166997404</v>
      </c>
      <c r="H7" s="184">
        <v>32797</v>
      </c>
      <c r="I7" s="143" t="s">
        <v>202</v>
      </c>
      <c r="J7" s="184">
        <v>42636</v>
      </c>
      <c r="K7" s="143" t="s">
        <v>198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203</v>
      </c>
      <c r="D8" s="143" t="s">
        <v>204</v>
      </c>
      <c r="E8" s="143" t="s">
        <v>205</v>
      </c>
      <c r="F8" s="143" t="s">
        <v>196</v>
      </c>
      <c r="G8" s="143">
        <v>3002598005</v>
      </c>
      <c r="H8" s="184">
        <v>32433</v>
      </c>
      <c r="I8" s="143" t="s">
        <v>206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207</v>
      </c>
      <c r="D9" s="143" t="s">
        <v>208</v>
      </c>
      <c r="E9" s="143" t="s">
        <v>209</v>
      </c>
      <c r="F9" s="143" t="s">
        <v>196</v>
      </c>
      <c r="G9" s="143">
        <v>3003609140</v>
      </c>
      <c r="H9" s="184">
        <v>30168</v>
      </c>
      <c r="I9" s="143" t="s">
        <v>210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211</v>
      </c>
      <c r="D10" s="143" t="s">
        <v>212</v>
      </c>
      <c r="E10" s="143" t="s">
        <v>213</v>
      </c>
      <c r="F10" s="143" t="s">
        <v>196</v>
      </c>
      <c r="G10" s="143">
        <v>3168304709</v>
      </c>
      <c r="H10" s="184">
        <v>31626</v>
      </c>
      <c r="I10" s="143" t="s">
        <v>214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215</v>
      </c>
      <c r="D11" s="143" t="s">
        <v>216</v>
      </c>
      <c r="E11" s="143" t="s">
        <v>217</v>
      </c>
      <c r="F11" s="143" t="s">
        <v>196</v>
      </c>
      <c r="G11" s="143">
        <v>3108722447</v>
      </c>
      <c r="H11" s="184">
        <v>35408</v>
      </c>
      <c r="I11" s="143" t="s">
        <v>218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219</v>
      </c>
      <c r="D12" s="143" t="s">
        <v>220</v>
      </c>
      <c r="E12" s="143" t="s">
        <v>221</v>
      </c>
      <c r="F12" s="143" t="s">
        <v>222</v>
      </c>
      <c r="G12" s="143">
        <v>3133836035</v>
      </c>
      <c r="H12" s="184">
        <v>23476</v>
      </c>
      <c r="I12" s="143" t="s">
        <v>223</v>
      </c>
      <c r="J12" s="184">
        <v>42313</v>
      </c>
      <c r="K12" s="143" t="s">
        <v>137</v>
      </c>
      <c r="L12" s="169">
        <v>1000000</v>
      </c>
      <c r="M12" s="144" t="s">
        <v>60</v>
      </c>
      <c r="N12" s="144" t="s">
        <v>242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224</v>
      </c>
      <c r="D13" s="143" t="s">
        <v>225</v>
      </c>
      <c r="E13" s="143" t="s">
        <v>226</v>
      </c>
      <c r="F13" s="143" t="s">
        <v>196</v>
      </c>
      <c r="G13" s="143">
        <v>3185618335</v>
      </c>
      <c r="H13" s="184" t="s">
        <v>227</v>
      </c>
      <c r="I13" s="143" t="s">
        <v>228</v>
      </c>
      <c r="J13" s="184" t="s">
        <v>229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230</v>
      </c>
      <c r="D14" s="143" t="s">
        <v>231</v>
      </c>
      <c r="E14" s="143" t="s">
        <v>232</v>
      </c>
      <c r="F14" s="143" t="s">
        <v>222</v>
      </c>
      <c r="G14" s="143">
        <v>3142777891</v>
      </c>
      <c r="H14" s="184">
        <v>23779</v>
      </c>
      <c r="I14" s="143" t="s">
        <v>233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>
        <v>1258</v>
      </c>
      <c r="B15" s="142" t="s">
        <v>72</v>
      </c>
      <c r="C15" s="143" t="s">
        <v>235</v>
      </c>
      <c r="D15" s="143" t="s">
        <v>236</v>
      </c>
      <c r="E15" s="143" t="s">
        <v>237</v>
      </c>
      <c r="F15" s="143" t="s">
        <v>238</v>
      </c>
      <c r="G15" s="143">
        <v>3114567896</v>
      </c>
      <c r="H15" s="181">
        <v>35040</v>
      </c>
      <c r="I15" s="143" t="s">
        <v>239</v>
      </c>
      <c r="J15" s="181">
        <v>44166</v>
      </c>
      <c r="K15" s="143" t="s">
        <v>166</v>
      </c>
      <c r="L15" s="168">
        <v>1800000</v>
      </c>
      <c r="M15" s="144" t="s">
        <v>60</v>
      </c>
      <c r="N15" s="144" t="s">
        <v>169</v>
      </c>
      <c r="O15" s="144" t="s">
        <v>59</v>
      </c>
      <c r="P15" s="144" t="s">
        <v>240</v>
      </c>
      <c r="Q15" s="144">
        <v>2</v>
      </c>
      <c r="R15" s="144">
        <v>1</v>
      </c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sheetProtection algorithmName="SHA-512" hashValue="YtHSHon2M85+SVl2kPuhZjognumhZKM/hocnPtxo5UbvJu4ZtNrn6VgUjUxI5n6p6YtIKj8nRrrE3hDyHvjzsw==" saltValue="vEJLreapdc037zg2yRH2G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2020-12-17T19:32:01Z</dcterms:modified>
</cp:coreProperties>
</file>