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039c3c852a376bd/Documentos/1. Uniandes/0. Doctorado/2. Classes/1.3 IIND 4109/Heuristics/EV Charging Project/"/>
    </mc:Choice>
  </mc:AlternateContent>
  <xr:revisionPtr revIDLastSave="140" documentId="11_08B5328CDC7BE00F6235547658C77E7999279989" xr6:coauthVersionLast="47" xr6:coauthVersionMax="47" xr10:uidLastSave="{06649D39-2691-4C03-A51C-0287F157B513}"/>
  <bookViews>
    <workbookView minimized="1" xWindow="1536" yWindow="1536" windowWidth="17280" windowHeight="9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11" i="1"/>
  <c r="Q10" i="1"/>
  <c r="Q9" i="1"/>
  <c r="Q8" i="1"/>
  <c r="Q7" i="1"/>
  <c r="Q6" i="1"/>
  <c r="Q5" i="1"/>
  <c r="Q4" i="1"/>
  <c r="Q3" i="1"/>
  <c r="L12" i="1"/>
  <c r="L11" i="1"/>
  <c r="L10" i="1"/>
  <c r="L9" i="1"/>
  <c r="L8" i="1"/>
  <c r="L7" i="1"/>
  <c r="L6" i="1"/>
  <c r="L5" i="1"/>
  <c r="L4" i="1"/>
  <c r="L3" i="1"/>
  <c r="G4" i="1"/>
  <c r="G5" i="1"/>
  <c r="G6" i="1"/>
  <c r="G7" i="1"/>
  <c r="G8" i="1"/>
  <c r="G9" i="1"/>
  <c r="G10" i="1"/>
  <c r="G11" i="1"/>
  <c r="G12" i="1"/>
  <c r="G3" i="1"/>
  <c r="AA4" i="1"/>
  <c r="AB4" i="1"/>
  <c r="AC4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C3" i="1"/>
  <c r="AB3" i="1"/>
  <c r="AA3" i="1"/>
  <c r="Y3" i="1"/>
  <c r="X3" i="1"/>
  <c r="U4" i="1"/>
  <c r="U5" i="1"/>
  <c r="U6" i="1"/>
  <c r="U7" i="1"/>
  <c r="U8" i="1"/>
  <c r="U9" i="1"/>
  <c r="U10" i="1"/>
  <c r="U11" i="1"/>
  <c r="U12" i="1"/>
  <c r="U3" i="1"/>
  <c r="M21" i="1"/>
  <c r="M22" i="1"/>
  <c r="M23" i="1"/>
  <c r="M24" i="1"/>
  <c r="M25" i="1"/>
  <c r="M26" i="1"/>
  <c r="M27" i="1"/>
  <c r="M28" i="1"/>
  <c r="M29" i="1"/>
  <c r="M20" i="1"/>
  <c r="X4" i="1"/>
  <c r="X5" i="1"/>
  <c r="X6" i="1"/>
  <c r="X7" i="1"/>
  <c r="X8" i="1"/>
  <c r="X9" i="1"/>
  <c r="X10" i="1"/>
  <c r="X11" i="1"/>
  <c r="X12" i="1"/>
  <c r="Y4" i="1"/>
  <c r="Y5" i="1"/>
  <c r="Y6" i="1"/>
  <c r="Y7" i="1"/>
  <c r="Y8" i="1"/>
  <c r="Y9" i="1"/>
  <c r="Y10" i="1"/>
  <c r="Y11" i="1"/>
  <c r="Y12" i="1"/>
  <c r="O21" i="1"/>
  <c r="P21" i="1"/>
  <c r="R21" i="1"/>
  <c r="O22" i="1"/>
  <c r="P22" i="1"/>
  <c r="R22" i="1"/>
  <c r="O23" i="1"/>
  <c r="P23" i="1"/>
  <c r="R23" i="1"/>
  <c r="O24" i="1"/>
  <c r="P24" i="1"/>
  <c r="R24" i="1"/>
  <c r="O25" i="1"/>
  <c r="P25" i="1"/>
  <c r="R25" i="1"/>
  <c r="O26" i="1"/>
  <c r="P26" i="1"/>
  <c r="R26" i="1"/>
  <c r="O27" i="1"/>
  <c r="P27" i="1"/>
  <c r="R27" i="1"/>
  <c r="O28" i="1"/>
  <c r="P28" i="1"/>
  <c r="R28" i="1"/>
  <c r="O29" i="1"/>
  <c r="P29" i="1"/>
  <c r="R29" i="1"/>
  <c r="R20" i="1"/>
  <c r="P20" i="1"/>
  <c r="O20" i="1"/>
  <c r="O30" i="1" l="1"/>
  <c r="P30" i="1"/>
  <c r="R30" i="1"/>
</calcChain>
</file>

<file path=xl/sharedStrings.xml><?xml version="1.0" encoding="utf-8"?>
<sst xmlns="http://schemas.openxmlformats.org/spreadsheetml/2006/main" count="41" uniqueCount="23">
  <si>
    <t>Instance:</t>
  </si>
  <si>
    <t>Number of Chargers</t>
  </si>
  <si>
    <t>Number of EV</t>
  </si>
  <si>
    <t>Requested Energy (kWh)</t>
  </si>
  <si>
    <t>Provided Energy (kWh)</t>
  </si>
  <si>
    <t>Total Charging Cost ($)</t>
  </si>
  <si>
    <t>Time (s)</t>
  </si>
  <si>
    <t>Instance Information</t>
  </si>
  <si>
    <t>Exact Formulation</t>
  </si>
  <si>
    <t>FCFS</t>
  </si>
  <si>
    <t>EDF</t>
  </si>
  <si>
    <t>Unattended Clients</t>
  </si>
  <si>
    <t>KPI 1</t>
  </si>
  <si>
    <t>KPI 2</t>
  </si>
  <si>
    <t>KPI 3</t>
  </si>
  <si>
    <t>Theorical Capacity</t>
  </si>
  <si>
    <t>Exact</t>
  </si>
  <si>
    <t>Performance related to Capacity</t>
  </si>
  <si>
    <t>Average</t>
  </si>
  <si>
    <t>Difference KPI</t>
  </si>
  <si>
    <t>KPI Heurisitcs</t>
  </si>
  <si>
    <t>Unit Cost</t>
  </si>
  <si>
    <t>KPI 2/ KPI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</si>
</sst>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1" fontId="0" fillId="0" borderId="1" xfId="0" applyNumberFormat="1" applyBorder="1"/>
    <xf numFmtId="164" fontId="0" fillId="0" borderId="0" xfId="1" applyNumberFormat="1" applyFont="1" applyBorder="1"/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1" fillId="0" borderId="2" xfId="0" applyFont="1" applyBorder="1" applyAlignment="1">
      <alignment horizontal="center" vertical="top" wrapText="1"/>
    </xf>
    <xf numFmtId="1" fontId="0" fillId="0" borderId="2" xfId="0" applyNumberFormat="1" applyBorder="1"/>
    <xf numFmtId="1" fontId="0" fillId="0" borderId="0" xfId="1" applyNumberFormat="1" applyFont="1" applyBorder="1"/>
    <xf numFmtId="2" fontId="0" fillId="0" borderId="0" xfId="0" applyNumberFormat="1"/>
    <xf numFmtId="0" fontId="1" fillId="0" borderId="0" xfId="0" applyFont="1" applyAlignment="1">
      <alignment horizontal="center" vertical="top"/>
    </xf>
    <xf numFmtId="1" fontId="0" fillId="0" borderId="0" xfId="0" applyNumberFormat="1"/>
    <xf numFmtId="9" fontId="0" fillId="0" borderId="0" xfId="2" applyFont="1"/>
    <xf numFmtId="9" fontId="3" fillId="0" borderId="0" xfId="0" applyNumberFormat="1" applyFont="1"/>
    <xf numFmtId="165" fontId="0" fillId="0" borderId="0" xfId="2" applyNumberFormat="1" applyFont="1"/>
    <xf numFmtId="9" fontId="0" fillId="0" borderId="0" xfId="0" applyNumberFormat="1"/>
    <xf numFmtId="9" fontId="0" fillId="0" borderId="0" xfId="2" applyFont="1" applyBorder="1"/>
    <xf numFmtId="2" fontId="0" fillId="0" borderId="0" xfId="2" applyNumberFormat="1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"/>
  <sheetViews>
    <sheetView tabSelected="1" zoomScale="74" workbookViewId="0">
      <selection sqref="A1:I12"/>
    </sheetView>
  </sheetViews>
  <sheetFormatPr defaultRowHeight="14.4" x14ac:dyDescent="0.3"/>
  <cols>
    <col min="1" max="5" width="9.88671875" customWidth="1"/>
    <col min="6" max="6" width="13.88671875" bestFit="1" customWidth="1"/>
    <col min="7" max="9" width="9.88671875" customWidth="1"/>
    <col min="11" max="11" width="10.6640625" bestFit="1" customWidth="1"/>
    <col min="12" max="13" width="10.21875" customWidth="1"/>
    <col min="16" max="16" width="10.6640625" bestFit="1" customWidth="1"/>
    <col min="17" max="17" width="9.5546875" bestFit="1" customWidth="1"/>
    <col min="18" max="18" width="10.21875" customWidth="1"/>
  </cols>
  <sheetData>
    <row r="1" spans="1:29" x14ac:dyDescent="0.3">
      <c r="A1" s="18" t="s">
        <v>7</v>
      </c>
      <c r="B1" s="19"/>
      <c r="C1" s="19"/>
      <c r="D1" s="20"/>
      <c r="E1" s="18" t="s">
        <v>8</v>
      </c>
      <c r="F1" s="19"/>
      <c r="G1" s="19"/>
      <c r="H1" s="19"/>
      <c r="I1" s="19"/>
      <c r="J1" s="18" t="s">
        <v>9</v>
      </c>
      <c r="K1" s="19"/>
      <c r="L1" s="19"/>
      <c r="M1" s="19"/>
      <c r="N1" s="19"/>
      <c r="O1" s="18" t="s">
        <v>10</v>
      </c>
      <c r="P1" s="19"/>
      <c r="Q1" s="19"/>
      <c r="R1" s="19"/>
      <c r="S1" s="19"/>
      <c r="T1" s="5"/>
    </row>
    <row r="2" spans="1:29" ht="43.2" x14ac:dyDescent="0.3">
      <c r="A2" s="4" t="s">
        <v>0</v>
      </c>
      <c r="B2" s="3" t="s">
        <v>1</v>
      </c>
      <c r="C2" s="3" t="s">
        <v>2</v>
      </c>
      <c r="D2" s="6" t="s">
        <v>3</v>
      </c>
      <c r="E2" s="4" t="s">
        <v>12</v>
      </c>
      <c r="F2" s="3" t="s">
        <v>13</v>
      </c>
      <c r="G2" s="3" t="s">
        <v>22</v>
      </c>
      <c r="H2" s="3" t="s">
        <v>14</v>
      </c>
      <c r="I2" s="3" t="s">
        <v>6</v>
      </c>
      <c r="J2" s="4" t="s">
        <v>12</v>
      </c>
      <c r="K2" s="3" t="s">
        <v>13</v>
      </c>
      <c r="L2" s="3" t="s">
        <v>22</v>
      </c>
      <c r="M2" s="3" t="s">
        <v>14</v>
      </c>
      <c r="N2" s="3" t="s">
        <v>6</v>
      </c>
      <c r="O2" s="4" t="s">
        <v>12</v>
      </c>
      <c r="P2" s="3" t="s">
        <v>13</v>
      </c>
      <c r="Q2" s="3" t="s">
        <v>22</v>
      </c>
      <c r="R2" s="3" t="s">
        <v>14</v>
      </c>
      <c r="S2" s="3" t="s">
        <v>6</v>
      </c>
      <c r="T2" s="5"/>
      <c r="U2" s="3" t="s">
        <v>12</v>
      </c>
      <c r="X2" s="3" t="s">
        <v>19</v>
      </c>
      <c r="Y2" s="3" t="s">
        <v>20</v>
      </c>
      <c r="AA2" t="s">
        <v>21</v>
      </c>
    </row>
    <row r="3" spans="1:29" x14ac:dyDescent="0.3">
      <c r="A3" s="5">
        <v>1</v>
      </c>
      <c r="B3">
        <v>5</v>
      </c>
      <c r="C3">
        <v>32</v>
      </c>
      <c r="D3" s="7">
        <v>537.60485891811834</v>
      </c>
      <c r="E3" s="1">
        <v>436.31829301467741</v>
      </c>
      <c r="F3" s="2">
        <v>11253.196935738089</v>
      </c>
      <c r="G3" s="2">
        <f>+F3/E3</f>
        <v>25.791256328002596</v>
      </c>
      <c r="H3" s="8">
        <v>3</v>
      </c>
      <c r="I3" s="9">
        <v>3.0741341114044189</v>
      </c>
      <c r="J3" s="1">
        <v>369.93044673059649</v>
      </c>
      <c r="K3" s="2">
        <v>9847.8609718920616</v>
      </c>
      <c r="L3" s="2">
        <f>+K3/J3</f>
        <v>26.620844699122078</v>
      </c>
      <c r="M3" s="8">
        <v>8</v>
      </c>
      <c r="N3" s="9">
        <v>0.26585006713867188</v>
      </c>
      <c r="O3" s="1">
        <v>371.29185500205318</v>
      </c>
      <c r="P3" s="2">
        <v>9868.4830831560084</v>
      </c>
      <c r="Q3" s="2">
        <f>+P3/O3</f>
        <v>26.578776103508755</v>
      </c>
      <c r="R3" s="8">
        <v>7</v>
      </c>
      <c r="S3" s="9">
        <v>0.84014630317687988</v>
      </c>
      <c r="T3" s="5"/>
      <c r="U3" s="16">
        <f>+E3/J3-1</f>
        <v>0.17946034685927903</v>
      </c>
      <c r="X3" s="12">
        <f>+(F3-K3)/F3</f>
        <v>0.12488326400677648</v>
      </c>
      <c r="Y3" s="14">
        <f>+(P3-K3)/K3</f>
        <v>2.0940701054581149E-3</v>
      </c>
      <c r="AA3" s="17">
        <f>+F3/E3</f>
        <v>25.791256328002596</v>
      </c>
      <c r="AB3" s="9">
        <f>+K3/J3</f>
        <v>26.620844699122078</v>
      </c>
      <c r="AC3" s="9">
        <f>+P3/O3</f>
        <v>26.578776103508755</v>
      </c>
    </row>
    <row r="4" spans="1:29" x14ac:dyDescent="0.3">
      <c r="A4" s="5">
        <v>2</v>
      </c>
      <c r="B4">
        <v>12</v>
      </c>
      <c r="C4">
        <v>49</v>
      </c>
      <c r="D4" s="7">
        <v>1148.106708192779</v>
      </c>
      <c r="E4" s="1">
        <v>783.73084011329718</v>
      </c>
      <c r="F4" s="2">
        <v>23774.346913402431</v>
      </c>
      <c r="G4" s="2">
        <f t="shared" ref="G4:G12" si="0">+F4/E4</f>
        <v>30.334836523678945</v>
      </c>
      <c r="H4" s="8">
        <v>11</v>
      </c>
      <c r="I4" s="9">
        <v>5.9761817455291748</v>
      </c>
      <c r="J4" s="1">
        <v>796.24539549124256</v>
      </c>
      <c r="K4" s="2">
        <v>26192.898419818459</v>
      </c>
      <c r="L4" s="2">
        <f t="shared" ref="L4:L12" si="1">+K4/J4</f>
        <v>32.895510062772523</v>
      </c>
      <c r="M4" s="8">
        <v>12</v>
      </c>
      <c r="N4" s="9">
        <v>0.54684686660766602</v>
      </c>
      <c r="O4" s="1">
        <v>789.8486575487575</v>
      </c>
      <c r="P4" s="2">
        <v>26021.10520830618</v>
      </c>
      <c r="Q4" s="2">
        <f t="shared" ref="Q4:Q12" si="2">+P4/O4</f>
        <v>32.944419110695129</v>
      </c>
      <c r="R4" s="8">
        <v>11</v>
      </c>
      <c r="S4" s="9">
        <v>0.47619986534118652</v>
      </c>
      <c r="T4" s="5"/>
      <c r="U4" s="16">
        <f t="shared" ref="U4:U12" si="3">+E4/J4-1</f>
        <v>-1.5716957923787467E-2</v>
      </c>
      <c r="X4" s="12">
        <f t="shared" ref="X4:X12" si="4">+(F4-K4)/F4</f>
        <v>-0.1017294613906978</v>
      </c>
      <c r="Y4" s="14">
        <f t="shared" ref="Y4:Y12" si="5">+(P4-K4)/K4</f>
        <v>-6.558770578146242E-3</v>
      </c>
      <c r="AA4" s="17">
        <f t="shared" ref="AA4:AA12" si="6">+F4/E4</f>
        <v>30.334836523678945</v>
      </c>
      <c r="AB4" s="9">
        <f t="shared" ref="AB4:AB12" si="7">+K4/J4</f>
        <v>32.895510062772523</v>
      </c>
      <c r="AC4" s="9">
        <f t="shared" ref="AC4:AC12" si="8">+P4/O4</f>
        <v>32.944419110695129</v>
      </c>
    </row>
    <row r="5" spans="1:29" x14ac:dyDescent="0.3">
      <c r="A5" s="5">
        <v>3</v>
      </c>
      <c r="B5">
        <v>25</v>
      </c>
      <c r="C5">
        <v>21</v>
      </c>
      <c r="D5" s="7">
        <v>608.54887471035067</v>
      </c>
      <c r="E5" s="1">
        <v>488.53032662639657</v>
      </c>
      <c r="F5" s="2">
        <v>17817.581189150569</v>
      </c>
      <c r="G5" s="2">
        <f t="shared" si="0"/>
        <v>36.471801683616988</v>
      </c>
      <c r="H5" s="8">
        <v>3</v>
      </c>
      <c r="I5" s="9">
        <v>4.6889219284057617</v>
      </c>
      <c r="J5" s="1">
        <v>488.53032662639703</v>
      </c>
      <c r="K5" s="2">
        <v>19611.358273550279</v>
      </c>
      <c r="L5" s="2">
        <f t="shared" si="1"/>
        <v>40.143584143442624</v>
      </c>
      <c r="M5" s="8">
        <v>3</v>
      </c>
      <c r="N5" s="9">
        <v>0.31963372230529791</v>
      </c>
      <c r="O5" s="1">
        <v>488.53032662639703</v>
      </c>
      <c r="P5" s="2">
        <v>19611.358273550279</v>
      </c>
      <c r="Q5" s="2">
        <f t="shared" si="2"/>
        <v>40.143584143442624</v>
      </c>
      <c r="R5" s="8">
        <v>3</v>
      </c>
      <c r="S5" s="9">
        <v>0.30620336532592768</v>
      </c>
      <c r="T5" s="5"/>
      <c r="U5" s="16">
        <f t="shared" si="3"/>
        <v>-8.8817841970012523E-16</v>
      </c>
      <c r="X5" s="12">
        <f t="shared" si="4"/>
        <v>-0.1006745565156718</v>
      </c>
      <c r="Y5" s="14">
        <f t="shared" si="5"/>
        <v>0</v>
      </c>
      <c r="AA5" s="17">
        <f t="shared" si="6"/>
        <v>36.471801683616988</v>
      </c>
      <c r="AB5" s="9">
        <f t="shared" si="7"/>
        <v>40.143584143442624</v>
      </c>
      <c r="AC5" s="9">
        <f t="shared" si="8"/>
        <v>40.143584143442624</v>
      </c>
    </row>
    <row r="6" spans="1:29" x14ac:dyDescent="0.3">
      <c r="A6" s="5">
        <v>4</v>
      </c>
      <c r="B6">
        <v>10</v>
      </c>
      <c r="C6">
        <v>75</v>
      </c>
      <c r="D6" s="7">
        <v>2218.4913785017252</v>
      </c>
      <c r="E6" s="1">
        <v>916.30000000003895</v>
      </c>
      <c r="F6" s="2">
        <v>26464.10974160401</v>
      </c>
      <c r="G6" s="2">
        <f t="shared" si="0"/>
        <v>28.881490496128873</v>
      </c>
      <c r="H6" s="8">
        <v>46</v>
      </c>
      <c r="I6" s="9">
        <v>9.4307706356048584</v>
      </c>
      <c r="J6" s="1">
        <v>832.58347133241966</v>
      </c>
      <c r="K6" s="2">
        <v>24209.51637539723</v>
      </c>
      <c r="L6" s="2">
        <f t="shared" si="1"/>
        <v>29.077584661455848</v>
      </c>
      <c r="M6" s="8">
        <v>43</v>
      </c>
      <c r="N6" s="9">
        <v>0.85266423225402832</v>
      </c>
      <c r="O6" s="1">
        <v>832.90390214485387</v>
      </c>
      <c r="P6" s="2">
        <v>24210.738165561092</v>
      </c>
      <c r="Q6" s="2">
        <f t="shared" si="2"/>
        <v>29.067864976037175</v>
      </c>
      <c r="R6" s="8">
        <v>44</v>
      </c>
      <c r="S6" s="9">
        <v>0.7794806957244873</v>
      </c>
      <c r="T6" s="5"/>
      <c r="U6" s="16">
        <f t="shared" si="3"/>
        <v>0.10055031303185014</v>
      </c>
      <c r="X6" s="12">
        <f t="shared" si="4"/>
        <v>8.5194377903532958E-2</v>
      </c>
      <c r="Y6" s="14">
        <f t="shared" si="5"/>
        <v>5.0467351140606788E-5</v>
      </c>
      <c r="AA6" s="17">
        <f t="shared" si="6"/>
        <v>28.881490496128873</v>
      </c>
      <c r="AB6" s="9">
        <f t="shared" si="7"/>
        <v>29.077584661455848</v>
      </c>
      <c r="AC6" s="9">
        <f t="shared" si="8"/>
        <v>29.067864976037175</v>
      </c>
    </row>
    <row r="7" spans="1:29" x14ac:dyDescent="0.3">
      <c r="A7" s="5">
        <v>5</v>
      </c>
      <c r="B7">
        <v>27</v>
      </c>
      <c r="C7">
        <v>72</v>
      </c>
      <c r="D7" s="7">
        <v>2580.0979293450541</v>
      </c>
      <c r="E7" s="1">
        <v>1397.8324690886759</v>
      </c>
      <c r="F7" s="2">
        <v>54105.809988352477</v>
      </c>
      <c r="G7" s="2">
        <f t="shared" si="0"/>
        <v>38.706934618300174</v>
      </c>
      <c r="H7" s="8">
        <v>35</v>
      </c>
      <c r="I7" s="9">
        <v>20.24825644493103</v>
      </c>
      <c r="J7" s="1">
        <v>1383.481862583164</v>
      </c>
      <c r="K7" s="2">
        <v>53668.101377109087</v>
      </c>
      <c r="L7" s="2">
        <f t="shared" si="1"/>
        <v>38.792052739240724</v>
      </c>
      <c r="M7" s="8">
        <v>28</v>
      </c>
      <c r="N7" s="9">
        <v>0.83875584602355957</v>
      </c>
      <c r="O7" s="1">
        <v>1383.885078445205</v>
      </c>
      <c r="P7" s="2">
        <v>53705.663575873463</v>
      </c>
      <c r="Q7" s="2">
        <f t="shared" si="2"/>
        <v>38.807892658407575</v>
      </c>
      <c r="R7" s="8">
        <v>34</v>
      </c>
      <c r="S7" s="9">
        <v>0.85137319564819336</v>
      </c>
      <c r="T7" s="5"/>
      <c r="U7" s="16">
        <f t="shared" si="3"/>
        <v>1.0372818678459073E-2</v>
      </c>
      <c r="X7" s="12">
        <f t="shared" si="4"/>
        <v>8.0898633869009029E-3</v>
      </c>
      <c r="Y7" s="14">
        <f t="shared" si="5"/>
        <v>6.9989803627367852E-4</v>
      </c>
      <c r="AA7" s="17">
        <f t="shared" si="6"/>
        <v>38.706934618300174</v>
      </c>
      <c r="AB7" s="9">
        <f t="shared" si="7"/>
        <v>38.792052739240724</v>
      </c>
      <c r="AC7" s="9">
        <f t="shared" si="8"/>
        <v>38.807892658407575</v>
      </c>
    </row>
    <row r="8" spans="1:29" x14ac:dyDescent="0.3">
      <c r="A8" s="5">
        <v>6</v>
      </c>
      <c r="B8">
        <v>45</v>
      </c>
      <c r="C8">
        <v>163</v>
      </c>
      <c r="D8" s="7">
        <v>4706.3539849737199</v>
      </c>
      <c r="E8" s="1">
        <v>3583.8368339774538</v>
      </c>
      <c r="F8" s="2">
        <v>119995.8568812107</v>
      </c>
      <c r="G8" s="2">
        <f t="shared" si="0"/>
        <v>33.482511185654495</v>
      </c>
      <c r="H8" s="8">
        <v>25</v>
      </c>
      <c r="I8" s="9">
        <v>75.151904106140137</v>
      </c>
      <c r="J8" s="1">
        <v>3605.4424416384759</v>
      </c>
      <c r="K8" s="2">
        <v>123616.5107134092</v>
      </c>
      <c r="L8" s="2">
        <f t="shared" si="1"/>
        <v>34.286086302693064</v>
      </c>
      <c r="M8" s="8">
        <v>27</v>
      </c>
      <c r="N8" s="9">
        <v>1.9742445945739751</v>
      </c>
      <c r="O8" s="1">
        <v>3599.547738383912</v>
      </c>
      <c r="P8" s="2">
        <v>124375.5846025535</v>
      </c>
      <c r="Q8" s="2">
        <f t="shared" si="2"/>
        <v>34.553114347191396</v>
      </c>
      <c r="R8" s="8">
        <v>25</v>
      </c>
      <c r="S8" s="9">
        <v>2.0332365036010742</v>
      </c>
      <c r="T8" s="5"/>
      <c r="U8" s="16">
        <f t="shared" si="3"/>
        <v>-5.9924982885605216E-3</v>
      </c>
      <c r="X8" s="12">
        <f t="shared" si="4"/>
        <v>-3.0173157026435898E-2</v>
      </c>
      <c r="Y8" s="14">
        <f t="shared" si="5"/>
        <v>6.1405542412059323E-3</v>
      </c>
      <c r="AA8" s="17">
        <f t="shared" si="6"/>
        <v>33.482511185654495</v>
      </c>
      <c r="AB8" s="9">
        <f t="shared" si="7"/>
        <v>34.286086302693064</v>
      </c>
      <c r="AC8" s="9">
        <f t="shared" si="8"/>
        <v>34.553114347191396</v>
      </c>
    </row>
    <row r="9" spans="1:29" x14ac:dyDescent="0.3">
      <c r="A9" s="5">
        <v>7</v>
      </c>
      <c r="B9">
        <v>85</v>
      </c>
      <c r="C9">
        <v>289</v>
      </c>
      <c r="D9" s="7">
        <v>8137.3616377528269</v>
      </c>
      <c r="E9" s="1">
        <v>6305.2256230075809</v>
      </c>
      <c r="F9" s="2">
        <v>259067.93862044721</v>
      </c>
      <c r="G9" s="2">
        <f t="shared" si="0"/>
        <v>41.087814157691042</v>
      </c>
      <c r="H9" s="8">
        <v>42</v>
      </c>
      <c r="I9" s="9">
        <v>430.4330472946167</v>
      </c>
      <c r="J9" s="1">
        <v>6851.8788073000214</v>
      </c>
      <c r="K9" s="2">
        <v>283429.46881829889</v>
      </c>
      <c r="L9" s="2">
        <f t="shared" si="1"/>
        <v>41.365219203283615</v>
      </c>
      <c r="M9" s="8">
        <v>26</v>
      </c>
      <c r="N9" s="9">
        <v>3.2742528915405269</v>
      </c>
      <c r="O9" s="1">
        <v>6643.6996244167813</v>
      </c>
      <c r="P9" s="2">
        <v>277054.38242224557</v>
      </c>
      <c r="Q9" s="2">
        <f t="shared" si="2"/>
        <v>41.701822491194712</v>
      </c>
      <c r="R9" s="8">
        <v>38</v>
      </c>
      <c r="S9" s="9">
        <v>3.9454395771026611</v>
      </c>
      <c r="T9" s="5"/>
      <c r="U9" s="16">
        <f t="shared" si="3"/>
        <v>-7.9781502222431855E-2</v>
      </c>
      <c r="X9" s="12">
        <f t="shared" si="4"/>
        <v>-9.4035295635493663E-2</v>
      </c>
      <c r="Y9" s="14">
        <f t="shared" si="5"/>
        <v>-2.2492673124756342E-2</v>
      </c>
      <c r="AA9" s="17">
        <f t="shared" si="6"/>
        <v>41.087814157691042</v>
      </c>
      <c r="AB9" s="9">
        <f t="shared" si="7"/>
        <v>41.365219203283615</v>
      </c>
      <c r="AC9" s="9">
        <f t="shared" si="8"/>
        <v>41.701822491194712</v>
      </c>
    </row>
    <row r="10" spans="1:29" x14ac:dyDescent="0.3">
      <c r="A10" s="5">
        <v>8</v>
      </c>
      <c r="B10">
        <v>55</v>
      </c>
      <c r="C10">
        <v>431</v>
      </c>
      <c r="D10" s="7">
        <v>12906.73023186866</v>
      </c>
      <c r="E10" s="1">
        <v>5144.1167808392775</v>
      </c>
      <c r="F10" s="2">
        <v>207643.85674004999</v>
      </c>
      <c r="G10" s="2">
        <f t="shared" si="0"/>
        <v>40.365307707141966</v>
      </c>
      <c r="H10" s="8">
        <v>206</v>
      </c>
      <c r="I10" s="9">
        <v>322.49918913841248</v>
      </c>
      <c r="J10" s="1">
        <v>5188.2134275349354</v>
      </c>
      <c r="K10" s="2">
        <v>210519.5304745301</v>
      </c>
      <c r="L10" s="2">
        <f t="shared" si="1"/>
        <v>40.57649775108689</v>
      </c>
      <c r="M10" s="8">
        <v>238</v>
      </c>
      <c r="N10" s="9">
        <v>5.2455897331237793</v>
      </c>
      <c r="O10" s="1">
        <v>5192.3085491702641</v>
      </c>
      <c r="P10" s="2">
        <v>210693.38865587549</v>
      </c>
      <c r="Q10" s="2">
        <f t="shared" si="2"/>
        <v>40.577979266957179</v>
      </c>
      <c r="R10" s="8">
        <v>227</v>
      </c>
      <c r="S10" s="9">
        <v>5.3623645305633536</v>
      </c>
      <c r="T10" s="5"/>
      <c r="U10" s="16">
        <f t="shared" si="3"/>
        <v>-8.4993894934289882E-3</v>
      </c>
      <c r="X10" s="12">
        <f t="shared" si="4"/>
        <v>-1.3849067242476492E-2</v>
      </c>
      <c r="Y10" s="14">
        <f t="shared" si="5"/>
        <v>8.2585297883526942E-4</v>
      </c>
      <c r="AA10" s="17">
        <f t="shared" si="6"/>
        <v>40.365307707141966</v>
      </c>
      <c r="AB10" s="9">
        <f t="shared" si="7"/>
        <v>40.57649775108689</v>
      </c>
      <c r="AC10" s="9">
        <f t="shared" si="8"/>
        <v>40.577979266957179</v>
      </c>
    </row>
    <row r="11" spans="1:29" x14ac:dyDescent="0.3">
      <c r="A11" s="5">
        <v>9</v>
      </c>
      <c r="B11">
        <v>80</v>
      </c>
      <c r="C11">
        <v>285</v>
      </c>
      <c r="D11" s="7">
        <v>8367.0755380172668</v>
      </c>
      <c r="E11" s="1">
        <v>6108.6960299438751</v>
      </c>
      <c r="F11" s="2">
        <v>251689.5502455417</v>
      </c>
      <c r="G11" s="2">
        <f t="shared" si="0"/>
        <v>41.201845534922477</v>
      </c>
      <c r="H11" s="8">
        <v>49</v>
      </c>
      <c r="I11" s="9">
        <v>484.29039907455439</v>
      </c>
      <c r="J11" s="1">
        <v>6532.1353938137363</v>
      </c>
      <c r="K11" s="2">
        <v>287973.41709059791</v>
      </c>
      <c r="L11" s="2">
        <f t="shared" si="1"/>
        <v>44.085647300471351</v>
      </c>
      <c r="M11" s="8">
        <v>36</v>
      </c>
      <c r="N11" s="9">
        <v>3.6829781532287602</v>
      </c>
      <c r="O11" s="1">
        <v>6314.6498962238993</v>
      </c>
      <c r="P11" s="2">
        <v>276294.30986710469</v>
      </c>
      <c r="Q11" s="2">
        <f t="shared" si="2"/>
        <v>43.754493821158015</v>
      </c>
      <c r="R11" s="8">
        <v>47</v>
      </c>
      <c r="S11" s="9">
        <v>3.7918004989624019</v>
      </c>
      <c r="T11" s="5"/>
      <c r="U11" s="16">
        <f t="shared" si="3"/>
        <v>-6.4824033542060344E-2</v>
      </c>
      <c r="X11" s="12">
        <f t="shared" si="4"/>
        <v>-0.14416119703682026</v>
      </c>
      <c r="Y11" s="14">
        <f t="shared" si="5"/>
        <v>-4.055619904603526E-2</v>
      </c>
      <c r="AA11" s="17">
        <f t="shared" si="6"/>
        <v>41.201845534922477</v>
      </c>
      <c r="AB11" s="9">
        <f t="shared" si="7"/>
        <v>44.085647300471351</v>
      </c>
      <c r="AC11" s="9">
        <f t="shared" si="8"/>
        <v>43.754493821158015</v>
      </c>
    </row>
    <row r="12" spans="1:29" x14ac:dyDescent="0.3">
      <c r="A12" s="5">
        <v>10</v>
      </c>
      <c r="B12">
        <v>17</v>
      </c>
      <c r="C12">
        <v>554</v>
      </c>
      <c r="D12" s="7">
        <v>16074.59894349177</v>
      </c>
      <c r="E12" s="1">
        <v>1639.0499999998869</v>
      </c>
      <c r="F12" s="2">
        <v>58246.870835004847</v>
      </c>
      <c r="G12" s="2">
        <f t="shared" si="0"/>
        <v>35.536970095487547</v>
      </c>
      <c r="H12" s="8">
        <v>525</v>
      </c>
      <c r="I12" s="9">
        <v>124.5786700248718</v>
      </c>
      <c r="J12" s="1">
        <v>1867.984644043245</v>
      </c>
      <c r="K12" s="2">
        <v>66406.740219615473</v>
      </c>
      <c r="L12" s="2">
        <f t="shared" si="1"/>
        <v>35.549939037977509</v>
      </c>
      <c r="M12" s="8">
        <v>488</v>
      </c>
      <c r="N12" s="9">
        <v>7.1520583629608154</v>
      </c>
      <c r="O12" s="1">
        <v>1872.545434268322</v>
      </c>
      <c r="P12" s="2">
        <v>66531.539763567795</v>
      </c>
      <c r="Q12" s="2">
        <f t="shared" si="2"/>
        <v>35.53000025847934</v>
      </c>
      <c r="R12" s="8">
        <v>497</v>
      </c>
      <c r="S12" s="9">
        <v>7.3512656688690194</v>
      </c>
      <c r="T12" s="5"/>
      <c r="U12" s="16">
        <f t="shared" si="3"/>
        <v>-0.12255702677931546</v>
      </c>
      <c r="X12" s="12">
        <f t="shared" si="4"/>
        <v>-0.14009112022043177</v>
      </c>
      <c r="Y12" s="14">
        <f t="shared" si="5"/>
        <v>1.8793204355400392E-3</v>
      </c>
      <c r="AA12" s="17">
        <f t="shared" si="6"/>
        <v>35.536970095487547</v>
      </c>
      <c r="AB12" s="9">
        <f t="shared" si="7"/>
        <v>35.549939037977509</v>
      </c>
      <c r="AC12" s="9">
        <f t="shared" si="8"/>
        <v>35.53000025847934</v>
      </c>
    </row>
    <row r="14" spans="1:29" x14ac:dyDescent="0.3">
      <c r="X14" s="15">
        <v>-0.04</v>
      </c>
      <c r="Y14" s="15">
        <v>0</v>
      </c>
    </row>
    <row r="16" spans="1:29" ht="43.2" x14ac:dyDescent="0.3">
      <c r="E16" s="4" t="s">
        <v>4</v>
      </c>
      <c r="F16" s="3" t="s">
        <v>5</v>
      </c>
      <c r="G16" s="3"/>
      <c r="H16" s="3" t="s">
        <v>11</v>
      </c>
      <c r="I16" s="3" t="s">
        <v>6</v>
      </c>
    </row>
    <row r="18" spans="5:18" x14ac:dyDescent="0.3">
      <c r="O18" s="19" t="s">
        <v>17</v>
      </c>
      <c r="P18" s="19"/>
      <c r="Q18" s="19"/>
      <c r="R18" s="19"/>
    </row>
    <row r="19" spans="5:18" ht="43.2" x14ac:dyDescent="0.3">
      <c r="E19" s="3" t="s">
        <v>0</v>
      </c>
      <c r="F19" s="3" t="s">
        <v>1</v>
      </c>
      <c r="G19" s="3"/>
      <c r="H19" s="3" t="s">
        <v>2</v>
      </c>
      <c r="I19" s="3" t="s">
        <v>3</v>
      </c>
      <c r="J19" s="10" t="s">
        <v>15</v>
      </c>
      <c r="O19" t="s">
        <v>16</v>
      </c>
      <c r="P19" t="s">
        <v>9</v>
      </c>
      <c r="R19" t="s">
        <v>10</v>
      </c>
    </row>
    <row r="20" spans="5:18" x14ac:dyDescent="0.3">
      <c r="E20">
        <v>1</v>
      </c>
      <c r="F20">
        <v>5</v>
      </c>
      <c r="H20">
        <v>32</v>
      </c>
      <c r="I20" s="11">
        <v>537.60485891811834</v>
      </c>
      <c r="J20">
        <v>490</v>
      </c>
      <c r="M20" s="11">
        <f>+I20-J20</f>
        <v>47.604858918118339</v>
      </c>
      <c r="O20" s="12">
        <f>+E3/J20</f>
        <v>0.89044549594832123</v>
      </c>
      <c r="P20" s="12">
        <f>+J3/J20</f>
        <v>0.75496009536856423</v>
      </c>
      <c r="Q20" s="12"/>
      <c r="R20" s="12">
        <f>+O3/J20</f>
        <v>0.75773847959602691</v>
      </c>
    </row>
    <row r="21" spans="5:18" x14ac:dyDescent="0.3">
      <c r="E21">
        <v>2</v>
      </c>
      <c r="F21">
        <v>12</v>
      </c>
      <c r="H21">
        <v>49</v>
      </c>
      <c r="I21" s="11">
        <v>1148.106708192779</v>
      </c>
      <c r="J21">
        <v>1400</v>
      </c>
      <c r="M21" s="11">
        <f t="shared" ref="M21:M29" si="9">+I21-J21</f>
        <v>-251.89329180722098</v>
      </c>
      <c r="O21" s="12">
        <f t="shared" ref="O21:O29" si="10">+E4/J21</f>
        <v>0.55980774293806945</v>
      </c>
      <c r="P21" s="12">
        <f t="shared" ref="P21:P29" si="11">+J4/J21</f>
        <v>0.56874671106517327</v>
      </c>
      <c r="Q21" s="12"/>
      <c r="R21" s="12">
        <f t="shared" ref="R21:R29" si="12">+O4/J21</f>
        <v>0.56417761253482679</v>
      </c>
    </row>
    <row r="22" spans="5:18" x14ac:dyDescent="0.3">
      <c r="E22">
        <v>3</v>
      </c>
      <c r="F22">
        <v>25</v>
      </c>
      <c r="H22">
        <v>21</v>
      </c>
      <c r="I22" s="11">
        <v>608.54887471035067</v>
      </c>
      <c r="J22">
        <v>2520</v>
      </c>
      <c r="M22" s="11">
        <f t="shared" si="9"/>
        <v>-1911.4511252896493</v>
      </c>
      <c r="O22" s="12">
        <f t="shared" si="10"/>
        <v>0.19386124072476055</v>
      </c>
      <c r="P22" s="12">
        <f t="shared" si="11"/>
        <v>0.19386124072476071</v>
      </c>
      <c r="Q22" s="12"/>
      <c r="R22" s="12">
        <f t="shared" si="12"/>
        <v>0.19386124072476071</v>
      </c>
    </row>
    <row r="23" spans="5:18" x14ac:dyDescent="0.3">
      <c r="E23">
        <v>4</v>
      </c>
      <c r="F23">
        <v>10</v>
      </c>
      <c r="H23">
        <v>75</v>
      </c>
      <c r="I23" s="11">
        <v>2218.4913785017252</v>
      </c>
      <c r="J23">
        <v>980</v>
      </c>
      <c r="M23" s="11">
        <f t="shared" si="9"/>
        <v>1238.4913785017252</v>
      </c>
      <c r="O23" s="12">
        <f t="shared" si="10"/>
        <v>0.9350000000000398</v>
      </c>
      <c r="P23" s="12">
        <f t="shared" si="11"/>
        <v>0.84957497074736699</v>
      </c>
      <c r="Q23" s="12"/>
      <c r="R23" s="12">
        <f t="shared" si="12"/>
        <v>0.84990194096413663</v>
      </c>
    </row>
    <row r="24" spans="5:18" x14ac:dyDescent="0.3">
      <c r="E24">
        <v>5</v>
      </c>
      <c r="F24">
        <v>27</v>
      </c>
      <c r="H24">
        <v>72</v>
      </c>
      <c r="I24" s="11">
        <v>2580.0979293450541</v>
      </c>
      <c r="J24">
        <v>1680</v>
      </c>
      <c r="M24" s="11">
        <f t="shared" si="9"/>
        <v>900.09792934505413</v>
      </c>
      <c r="O24" s="12">
        <f t="shared" si="10"/>
        <v>0.83204313636230709</v>
      </c>
      <c r="P24" s="12">
        <f t="shared" si="11"/>
        <v>0.82350110868045479</v>
      </c>
      <c r="Q24" s="12"/>
      <c r="R24" s="12">
        <f t="shared" si="12"/>
        <v>0.82374111812214579</v>
      </c>
    </row>
    <row r="25" spans="5:18" x14ac:dyDescent="0.3">
      <c r="E25">
        <v>6</v>
      </c>
      <c r="F25">
        <v>45</v>
      </c>
      <c r="H25">
        <v>163</v>
      </c>
      <c r="I25" s="11">
        <v>4706.3539849737199</v>
      </c>
      <c r="J25">
        <v>4200</v>
      </c>
      <c r="M25" s="11">
        <f t="shared" si="9"/>
        <v>506.35398497371989</v>
      </c>
      <c r="O25" s="12">
        <f t="shared" si="10"/>
        <v>0.85329448428034615</v>
      </c>
      <c r="P25" s="12">
        <f t="shared" si="11"/>
        <v>0.85843867658058948</v>
      </c>
      <c r="Q25" s="12"/>
      <c r="R25" s="12">
        <f t="shared" si="12"/>
        <v>0.85703517580569333</v>
      </c>
    </row>
    <row r="26" spans="5:18" x14ac:dyDescent="0.3">
      <c r="E26">
        <v>7</v>
      </c>
      <c r="F26">
        <v>85</v>
      </c>
      <c r="H26">
        <v>289</v>
      </c>
      <c r="I26" s="11">
        <v>8137.3616377528269</v>
      </c>
      <c r="J26">
        <v>11200</v>
      </c>
      <c r="M26" s="11">
        <f t="shared" si="9"/>
        <v>-3062.6383622471731</v>
      </c>
      <c r="O26" s="12">
        <f t="shared" si="10"/>
        <v>0.56296657348281975</v>
      </c>
      <c r="P26" s="12">
        <f t="shared" si="11"/>
        <v>0.61177489350893044</v>
      </c>
      <c r="Q26" s="12"/>
      <c r="R26" s="12">
        <f t="shared" si="12"/>
        <v>0.59318746646578402</v>
      </c>
    </row>
    <row r="27" spans="5:18" x14ac:dyDescent="0.3">
      <c r="E27">
        <v>8</v>
      </c>
      <c r="F27">
        <v>55</v>
      </c>
      <c r="H27">
        <v>431</v>
      </c>
      <c r="I27" s="11">
        <v>12906.73023186866</v>
      </c>
      <c r="J27">
        <v>5600</v>
      </c>
      <c r="M27" s="11">
        <f t="shared" si="9"/>
        <v>7306.7302318686598</v>
      </c>
      <c r="O27" s="12">
        <f t="shared" si="10"/>
        <v>0.91859228229272816</v>
      </c>
      <c r="P27" s="12">
        <f t="shared" si="11"/>
        <v>0.92646668348838135</v>
      </c>
      <c r="Q27" s="12"/>
      <c r="R27" s="12">
        <f t="shared" si="12"/>
        <v>0.92719795520897574</v>
      </c>
    </row>
    <row r="28" spans="5:18" x14ac:dyDescent="0.3">
      <c r="E28">
        <v>9</v>
      </c>
      <c r="F28">
        <v>80</v>
      </c>
      <c r="H28">
        <v>285</v>
      </c>
      <c r="I28" s="11">
        <v>8367.0755380172668</v>
      </c>
      <c r="J28">
        <v>8400</v>
      </c>
      <c r="M28" s="11">
        <f t="shared" si="9"/>
        <v>-32.924461982733192</v>
      </c>
      <c r="O28" s="12">
        <f t="shared" si="10"/>
        <v>0.72722571785046131</v>
      </c>
      <c r="P28" s="12">
        <f t="shared" si="11"/>
        <v>0.77763516593020665</v>
      </c>
      <c r="Q28" s="12"/>
      <c r="R28" s="12">
        <f t="shared" si="12"/>
        <v>0.75174403526474987</v>
      </c>
    </row>
    <row r="29" spans="5:18" x14ac:dyDescent="0.3">
      <c r="E29">
        <v>10</v>
      </c>
      <c r="F29">
        <v>17</v>
      </c>
      <c r="H29">
        <v>554</v>
      </c>
      <c r="I29" s="11">
        <v>16074.59894349177</v>
      </c>
      <c r="J29">
        <v>2100</v>
      </c>
      <c r="M29" s="11">
        <f t="shared" si="9"/>
        <v>13974.59894349177</v>
      </c>
      <c r="O29" s="12">
        <f t="shared" si="10"/>
        <v>0.78049999999994613</v>
      </c>
      <c r="P29" s="12">
        <f t="shared" si="11"/>
        <v>0.88951649716345005</v>
      </c>
      <c r="Q29" s="12"/>
      <c r="R29" s="12">
        <f t="shared" si="12"/>
        <v>0.89168830203253424</v>
      </c>
    </row>
    <row r="30" spans="5:18" x14ac:dyDescent="0.3">
      <c r="N30" t="s">
        <v>18</v>
      </c>
      <c r="O30" s="13">
        <f>+AVERAGE(O20:O29)</f>
        <v>0.72537366738798004</v>
      </c>
      <c r="P30" s="13">
        <f>+AVERAGE(P20:P29)</f>
        <v>0.72544760432578781</v>
      </c>
      <c r="Q30" s="13"/>
      <c r="R30" s="13">
        <f>+AVERAGE(R20:R29)</f>
        <v>0.72102733267196339</v>
      </c>
    </row>
  </sheetData>
  <mergeCells count="5">
    <mergeCell ref="A1:D1"/>
    <mergeCell ref="E1:I1"/>
    <mergeCell ref="J1:N1"/>
    <mergeCell ref="O1:S1"/>
    <mergeCell ref="O18:R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Wilmar Calderón</cp:lastModifiedBy>
  <dcterms:created xsi:type="dcterms:W3CDTF">2025-04-05T22:40:53Z</dcterms:created>
  <dcterms:modified xsi:type="dcterms:W3CDTF">2025-04-10T01:14:12Z</dcterms:modified>
</cp:coreProperties>
</file>