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4039c3c852a376bd/Documentos/1. Uniandes/0. Doctorado/2. Classes/1.3 IIND 4109/Heuristics/EV Charging Project/"/>
    </mc:Choice>
  </mc:AlternateContent>
  <xr:revisionPtr revIDLastSave="359" documentId="11_F25DC773A252ABDACC10480BA9DD71205BDE58F3" xr6:coauthVersionLast="47" xr6:coauthVersionMax="47" xr10:uidLastSave="{7F69C5A4-BB3D-41AC-9169-E6D7BDFB3FDE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" l="1"/>
  <c r="X14" i="1"/>
  <c r="Z14" i="1"/>
  <c r="AC14" i="1"/>
  <c r="AC13" i="1"/>
  <c r="W13" i="1"/>
  <c r="Q20" i="1"/>
  <c r="P20" i="1"/>
  <c r="P19" i="1"/>
  <c r="P10" i="1"/>
  <c r="Q38" i="1"/>
  <c r="Q29" i="1"/>
  <c r="Q19" i="1"/>
  <c r="Q10" i="1"/>
  <c r="R37" i="1"/>
  <c r="R36" i="1"/>
  <c r="R35" i="1"/>
  <c r="R34" i="1"/>
  <c r="R33" i="1"/>
  <c r="R32" i="1"/>
  <c r="R31" i="1"/>
  <c r="R38" i="1" s="1"/>
  <c r="R28" i="1"/>
  <c r="R27" i="1"/>
  <c r="R26" i="1"/>
  <c r="R25" i="1"/>
  <c r="R24" i="1"/>
  <c r="R23" i="1"/>
  <c r="R22" i="1"/>
  <c r="R18" i="1"/>
  <c r="R17" i="1"/>
  <c r="R16" i="1"/>
  <c r="R15" i="1"/>
  <c r="R14" i="1"/>
  <c r="R13" i="1"/>
  <c r="R12" i="1"/>
  <c r="R19" i="1" s="1"/>
  <c r="R9" i="1"/>
  <c r="R8" i="1"/>
  <c r="R7" i="1"/>
  <c r="R6" i="1"/>
  <c r="R5" i="1"/>
  <c r="R4" i="1"/>
  <c r="R3" i="1"/>
  <c r="R10" i="1" s="1"/>
  <c r="I4" i="1"/>
  <c r="I5" i="1"/>
  <c r="I6" i="1"/>
  <c r="I7" i="1"/>
  <c r="I8" i="1"/>
  <c r="I9" i="1"/>
  <c r="I12" i="1"/>
  <c r="I13" i="1"/>
  <c r="I14" i="1"/>
  <c r="I15" i="1"/>
  <c r="I16" i="1"/>
  <c r="I17" i="1"/>
  <c r="I18" i="1"/>
  <c r="I22" i="1"/>
  <c r="I23" i="1"/>
  <c r="I24" i="1"/>
  <c r="I25" i="1"/>
  <c r="I26" i="1"/>
  <c r="I27" i="1"/>
  <c r="I28" i="1"/>
  <c r="I31" i="1"/>
  <c r="I32" i="1"/>
  <c r="I33" i="1"/>
  <c r="I34" i="1"/>
  <c r="I35" i="1"/>
  <c r="I36" i="1"/>
  <c r="I37" i="1"/>
  <c r="I3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K174" i="1"/>
  <c r="K155" i="1"/>
  <c r="K136" i="1"/>
  <c r="K117" i="1"/>
  <c r="K98" i="1"/>
  <c r="K79" i="1"/>
  <c r="K60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44" i="1"/>
  <c r="R29" i="1" l="1"/>
</calcChain>
</file>

<file path=xl/sharedStrings.xml><?xml version="1.0" encoding="utf-8"?>
<sst xmlns="http://schemas.openxmlformats.org/spreadsheetml/2006/main" count="851" uniqueCount="288">
  <si>
    <t>Instance:</t>
  </si>
  <si>
    <t>Number of Chargers</t>
  </si>
  <si>
    <t>Number of EV</t>
  </si>
  <si>
    <t>Requested Energy (kWh)</t>
  </si>
  <si>
    <t>Station Capacity</t>
  </si>
  <si>
    <t>Provided Energy (kWh)</t>
  </si>
  <si>
    <t>Provided/requested ratio (%)</t>
  </si>
  <si>
    <t>Total Charging Cost ($)</t>
  </si>
  <si>
    <t>Standard Deviation of Energy (KWh)</t>
  </si>
  <si>
    <t>Mean supplied energy (kWh)</t>
  </si>
  <si>
    <t>Minimum charge (kWh)</t>
  </si>
  <si>
    <t>Satisfaction Threshold (%)</t>
  </si>
  <si>
    <t>Dissatisfied Users</t>
  </si>
  <si>
    <t>Total attended users</t>
  </si>
  <si>
    <t>Mean hourly charge</t>
  </si>
  <si>
    <t>Mean difference to transformer limit</t>
  </si>
  <si>
    <t>Std deviation of that difference</t>
  </si>
  <si>
    <t>Total time (s)</t>
  </si>
  <si>
    <t>Exact</t>
  </si>
  <si>
    <t>        },</t>
  </si>
  <si>
    <t>        }</t>
  </si>
  <si>
    <t>per_instance_details</t>
  </si>
  <si>
    <t xml:space="preserve"> {</t>
  </si>
  <si>
    <t>        "test_system_1.json"</t>
  </si>
  <si>
    <t>            "Number of Chargers"</t>
  </si>
  <si>
    <t xml:space="preserve"> 10,</t>
  </si>
  <si>
    <t>            "Number of EV"</t>
  </si>
  <si>
    <t xml:space="preserve"> 103,</t>
  </si>
  <si>
    <t>            "Requested Energy (kWh)"</t>
  </si>
  <si>
    <t xml:space="preserve"> 3286.481594959156,</t>
  </si>
  <si>
    <t>            "Station Capacity"</t>
  </si>
  <si>
    <t xml:space="preserve"> 980.0,</t>
  </si>
  <si>
    <t>            "Provided Energy (kWh)"</t>
  </si>
  <si>
    <t xml:space="preserve"> 826.288562779905,</t>
  </si>
  <si>
    <t>            "Provided/requested ratio (%)"</t>
  </si>
  <si>
    <t xml:space="preserve"> 25.14204138697372,</t>
  </si>
  <si>
    <t>            "Total Charging Cost ($)"</t>
  </si>
  <si>
    <t xml:space="preserve"> 24915.496556789076,</t>
  </si>
  <si>
    <t>            "Standard Deviation of Energy (KWh)"</t>
  </si>
  <si>
    <t xml:space="preserve"> 17.531,</t>
  </si>
  <si>
    <t>            "Mean supplied energy (kWh)"</t>
  </si>
  <si>
    <t xml:space="preserve"> 25.039,</t>
  </si>
  <si>
    <t>            "Minimum charge (kWh)"</t>
  </si>
  <si>
    <t xml:space="preserve"> 3.0,</t>
  </si>
  <si>
    <t>            "Satisfaction Threshold (%)"</t>
  </si>
  <si>
    <t xml:space="preserve"> 0.5,</t>
  </si>
  <si>
    <t>            "Dissatisfied Users"</t>
  </si>
  <si>
    <t xml:space="preserve"> 82,</t>
  </si>
  <si>
    <t>            "Total attended users"</t>
  </si>
  <si>
    <t xml:space="preserve"> 33,</t>
  </si>
  <si>
    <t>            "Mean hourly charge"</t>
  </si>
  <si>
    <t xml:space="preserve"> 59.02061162713606,</t>
  </si>
  <si>
    <t>            "Mean difference to transformer limit"</t>
  </si>
  <si>
    <t xml:space="preserve"> 10.979388372863937,</t>
  </si>
  <si>
    <t>            "Std deviation of that difference"</t>
  </si>
  <si>
    <t xml:space="preserve"> 14.786607839868518,</t>
  </si>
  <si>
    <t>            "Total time (s)"</t>
  </si>
  <si>
    <t>        "test_system_2.json"</t>
  </si>
  <si>
    <t xml:space="preserve"> 15,</t>
  </si>
  <si>
    <t xml:space="preserve"> 183,</t>
  </si>
  <si>
    <t xml:space="preserve"> 5332.502592881107,</t>
  </si>
  <si>
    <t xml:space="preserve"> 2800.0,</t>
  </si>
  <si>
    <t xml:space="preserve"> 1647.2738402013151,</t>
  </si>
  <si>
    <t xml:space="preserve"> 30.891196234961537,</t>
  </si>
  <si>
    <t xml:space="preserve"> 58283.69717808692,</t>
  </si>
  <si>
    <t xml:space="preserve"> 13.613,</t>
  </si>
  <si>
    <t xml:space="preserve"> 23.201,</t>
  </si>
  <si>
    <t xml:space="preserve"> 3.04,</t>
  </si>
  <si>
    <t xml:space="preserve"> 122,</t>
  </si>
  <si>
    <t xml:space="preserve"> 71,</t>
  </si>
  <si>
    <t xml:space="preserve"> 117.66241715723677,</t>
  </si>
  <si>
    <t xml:space="preserve"> 82.33758284276323,</t>
  </si>
  <si>
    <t xml:space="preserve"> 54.24298620845887,</t>
  </si>
  <si>
    <t>        "test_system_3.json"</t>
  </si>
  <si>
    <t xml:space="preserve"> 22,</t>
  </si>
  <si>
    <t xml:space="preserve"> 217,</t>
  </si>
  <si>
    <t xml:space="preserve"> 6249.885649583969,</t>
  </si>
  <si>
    <t xml:space="preserve"> 4200.0,</t>
  </si>
  <si>
    <t xml:space="preserve"> 2613.0631446962093,</t>
  </si>
  <si>
    <t xml:space="preserve"> 41.80977526957075,</t>
  </si>
  <si>
    <t xml:space="preserve"> 104069.23309263945,</t>
  </si>
  <si>
    <t xml:space="preserve"> 14.256,</t>
  </si>
  <si>
    <t xml:space="preserve"> 28.403,</t>
  </si>
  <si>
    <t xml:space="preserve"> 1.75,</t>
  </si>
  <si>
    <t xml:space="preserve"> 138,</t>
  </si>
  <si>
    <t xml:space="preserve"> 92,</t>
  </si>
  <si>
    <t xml:space="preserve"> 186.64736747830065,</t>
  </si>
  <si>
    <t xml:space="preserve"> 113.35263252169939,</t>
  </si>
  <si>
    <t xml:space="preserve"> 96.57248496681792,</t>
  </si>
  <si>
    <t>        "test_system_4.json"</t>
  </si>
  <si>
    <t xml:space="preserve"> 38,</t>
  </si>
  <si>
    <t xml:space="preserve"> 286,</t>
  </si>
  <si>
    <t xml:space="preserve"> 8596.786184041668,</t>
  </si>
  <si>
    <t xml:space="preserve"> 7000.0,</t>
  </si>
  <si>
    <t xml:space="preserve"> 4004.8348690843436,</t>
  </si>
  <si>
    <t xml:space="preserve"> 46.585256203284125,</t>
  </si>
  <si>
    <t xml:space="preserve"> 124493.48103357198,</t>
  </si>
  <si>
    <t xml:space="preserve"> 16.756,</t>
  </si>
  <si>
    <t xml:space="preserve"> 29.665,</t>
  </si>
  <si>
    <t xml:space="preserve"> 2.97,</t>
  </si>
  <si>
    <t xml:space="preserve"> 170,</t>
  </si>
  <si>
    <t xml:space="preserve"> 135,</t>
  </si>
  <si>
    <t xml:space="preserve"> 286.0596335060245,</t>
  </si>
  <si>
    <t xml:space="preserve"> 213.9403664939755,</t>
  </si>
  <si>
    <t xml:space="preserve"> 162.98131730980091,</t>
  </si>
  <si>
    <t>        "test_system_5.json"</t>
  </si>
  <si>
    <t xml:space="preserve"> 62,</t>
  </si>
  <si>
    <t xml:space="preserve"> 341,</t>
  </si>
  <si>
    <t xml:space="preserve"> 10279.87294218101,</t>
  </si>
  <si>
    <t xml:space="preserve"> 11200.0,</t>
  </si>
  <si>
    <t xml:space="preserve"> 5937.993665582811,</t>
  </si>
  <si>
    <t xml:space="preserve"> 57.76329823316851,</t>
  </si>
  <si>
    <t xml:space="preserve"> 193544.0164793614,</t>
  </si>
  <si>
    <t xml:space="preserve"> 16.973,</t>
  </si>
  <si>
    <t xml:space="preserve"> 26.391,</t>
  </si>
  <si>
    <t xml:space="preserve"> 142,</t>
  </si>
  <si>
    <t xml:space="preserve"> 225,</t>
  </si>
  <si>
    <t xml:space="preserve"> 424.1424046844864,</t>
  </si>
  <si>
    <t xml:space="preserve"> 375.8575953155136,</t>
  </si>
  <si>
    <t xml:space="preserve"> 281.1793029022036,</t>
  </si>
  <si>
    <t>        "test_system_6.json"</t>
  </si>
  <si>
    <t xml:space="preserve"> 86,</t>
  </si>
  <si>
    <t xml:space="preserve"> 462,</t>
  </si>
  <si>
    <t xml:space="preserve"> 13901.655228151925,</t>
  </si>
  <si>
    <t xml:space="preserve"> 14000.0,</t>
  </si>
  <si>
    <t xml:space="preserve"> 7795.415327622891,</t>
  </si>
  <si>
    <t xml:space="preserve"> 56.0754471297531,</t>
  </si>
  <si>
    <t xml:space="preserve"> 221214.67354908967,</t>
  </si>
  <si>
    <t xml:space="preserve"> 16.015,</t>
  </si>
  <si>
    <t xml:space="preserve"> 27.742,</t>
  </si>
  <si>
    <t xml:space="preserve"> 204,</t>
  </si>
  <si>
    <t xml:space="preserve"> 281,</t>
  </si>
  <si>
    <t xml:space="preserve"> 556.8153805444921,</t>
  </si>
  <si>
    <t xml:space="preserve"> 443.1846194555079,</t>
  </si>
  <si>
    <t xml:space="preserve"> 337.3864177259768,</t>
  </si>
  <si>
    <t>        "test_system_7.json"</t>
  </si>
  <si>
    <t xml:space="preserve"> 132,</t>
  </si>
  <si>
    <t xml:space="preserve"> 592,</t>
  </si>
  <si>
    <t xml:space="preserve"> 16806.914408509638,</t>
  </si>
  <si>
    <t xml:space="preserve"> 21000.0,</t>
  </si>
  <si>
    <t xml:space="preserve"> 11899.355200706354,</t>
  </si>
  <si>
    <t xml:space="preserve"> 70.80035580285636,</t>
  </si>
  <si>
    <t xml:space="preserve"> 441481.1058104516,</t>
  </si>
  <si>
    <t xml:space="preserve"> 16.531,</t>
  </si>
  <si>
    <t xml:space="preserve"> 26.861,</t>
  </si>
  <si>
    <t xml:space="preserve"> 188,</t>
  </si>
  <si>
    <t xml:space="preserve"> 443,</t>
  </si>
  <si>
    <t xml:space="preserve"> 849.9539429075961,</t>
  </si>
  <si>
    <t xml:space="preserve"> 650.0460570924039,</t>
  </si>
  <si>
    <t xml:space="preserve"> 542.425223655254,</t>
  </si>
  <si>
    <t>"Number of Chargers"</t>
  </si>
  <si>
    <t>"Number of EV"</t>
  </si>
  <si>
    <t>"Requested Energy (kWh)"</t>
  </si>
  <si>
    <t>"Station Capacity"</t>
  </si>
  <si>
    <t>"Provided Energy (kWh)"</t>
  </si>
  <si>
    <t>"Provided/requested ratio (%)"</t>
  </si>
  <si>
    <t>"Total Charging Cost ($)"</t>
  </si>
  <si>
    <t>"Standard Deviation of Energy (KWh)"</t>
  </si>
  <si>
    <t>"Mean supplied energy (kWh)"</t>
  </si>
  <si>
    <t>"Minimum charge (kWh)"</t>
  </si>
  <si>
    <t>"Satisfaction Threshold (%)"</t>
  </si>
  <si>
    <t>"Dissatisfied Users"</t>
  </si>
  <si>
    <t>"Total attended users"</t>
  </si>
  <si>
    <t>"Mean hourly charge"</t>
  </si>
  <si>
    <t>"Mean difference to transformer limit"</t>
  </si>
  <si>
    <t>"Std deviation of that difference"</t>
  </si>
  <si>
    <t>"Total time (s)"</t>
  </si>
  <si>
    <t>ILS</t>
  </si>
  <si>
    <t>    }</t>
  </si>
  <si>
    <t>}</t>
  </si>
  <si>
    <t>SA-FCFS</t>
  </si>
  <si>
    <t>PA-EDF</t>
  </si>
  <si>
    <t xml:space="preserve"> 1547.643222411663,</t>
  </si>
  <si>
    <t xml:space="preserve"> 29.02283112769166,</t>
  </si>
  <si>
    <t xml:space="preserve"> 53004.80522977391,</t>
  </si>
  <si>
    <t xml:space="preserve"> 13.57,</t>
  </si>
  <si>
    <t xml:space="preserve"> 23.81,</t>
  </si>
  <si>
    <t xml:space="preserve"> 5.25,</t>
  </si>
  <si>
    <t xml:space="preserve"> 124,</t>
  </si>
  <si>
    <t xml:space="preserve"> 65,</t>
  </si>
  <si>
    <t xml:space="preserve"> 110.5459444579759,</t>
  </si>
  <si>
    <t xml:space="preserve"> 89.4540555420241,</t>
  </si>
  <si>
    <t xml:space="preserve"> 59.90025748245789,</t>
  </si>
  <si>
    <t xml:space="preserve"> 2556.0665117852936,</t>
  </si>
  <si>
    <t xml:space="preserve"> 40.89781245766378,</t>
  </si>
  <si>
    <t xml:space="preserve"> 101184.74567609341,</t>
  </si>
  <si>
    <t xml:space="preserve"> 13.882,</t>
  </si>
  <si>
    <t xml:space="preserve"> 29.38,</t>
  </si>
  <si>
    <t xml:space="preserve"> 87,</t>
  </si>
  <si>
    <t xml:space="preserve"> 182.57617941323525,</t>
  </si>
  <si>
    <t xml:space="preserve"> 117.42382058676472,</t>
  </si>
  <si>
    <t xml:space="preserve"> 105.80425040833065,</t>
  </si>
  <si>
    <t xml:space="preserve"> 4001.9243998330057,</t>
  </si>
  <si>
    <t xml:space="preserve"> 46.551400885854676,</t>
  </si>
  <si>
    <t xml:space="preserve"> 122572.29065351136,</t>
  </si>
  <si>
    <t xml:space="preserve"> 16.181,</t>
  </si>
  <si>
    <t xml:space="preserve"> 29.865,</t>
  </si>
  <si>
    <t xml:space="preserve"> 163,</t>
  </si>
  <si>
    <t xml:space="preserve"> 134,</t>
  </si>
  <si>
    <t xml:space="preserve"> 285.85174284521463,</t>
  </si>
  <si>
    <t xml:space="preserve"> 214.14825715478537,</t>
  </si>
  <si>
    <t xml:space="preserve"> 175.29766885845896,</t>
  </si>
  <si>
    <t>Transformer Capacity (kWh)</t>
  </si>
  <si>
    <t>KPI 1: Provided Energy (kWh)</t>
  </si>
  <si>
    <t>KPI 2: Total Charging Cost ($)</t>
  </si>
  <si>
    <t>KPI 4: Mean supplied energy (kWh)</t>
  </si>
  <si>
    <t>KPI 5: Minimum charge (kWh)</t>
  </si>
  <si>
    <t>KPI 6: Dissatisfied Users</t>
  </si>
  <si>
    <t>KPI 7: Total attended users</t>
  </si>
  <si>
    <t>KPI 8: Mean hourly charge</t>
  </si>
  <si>
    <t>KPI 3: Unit Charging cost ($/kW)</t>
  </si>
  <si>
    <t xml:space="preserve"> 799.9426904348406,</t>
  </si>
  <si>
    <t xml:space="preserve"> 24.34039769648496,</t>
  </si>
  <si>
    <t xml:space="preserve"> 23933.10194463501,</t>
  </si>
  <si>
    <t xml:space="preserve"> 12.705,</t>
  </si>
  <si>
    <t xml:space="preserve"> 21.62,</t>
  </si>
  <si>
    <t xml:space="preserve"> 3.5,</t>
  </si>
  <si>
    <t xml:space="preserve"> 81,</t>
  </si>
  <si>
    <t xml:space="preserve"> 37,</t>
  </si>
  <si>
    <t xml:space="preserve"> 57.138763602488616,</t>
  </si>
  <si>
    <t xml:space="preserve"> 12.86123639751138,</t>
  </si>
  <si>
    <t xml:space="preserve"> 15.608385822716947,</t>
  </si>
  <si>
    <t xml:space="preserve"> 1253.0805254106497,</t>
  </si>
  <si>
    <t xml:space="preserve"> 23.498920133363132,</t>
  </si>
  <si>
    <t xml:space="preserve"> 42632.2592348912,</t>
  </si>
  <si>
    <t xml:space="preserve"> 12.61,</t>
  </si>
  <si>
    <t xml:space="preserve"> 22.783,</t>
  </si>
  <si>
    <t xml:space="preserve"> 6.39,</t>
  </si>
  <si>
    <t xml:space="preserve"> 136,</t>
  </si>
  <si>
    <t xml:space="preserve"> 55,</t>
  </si>
  <si>
    <t xml:space="preserve"> 89.50575181504642,</t>
  </si>
  <si>
    <t xml:space="preserve"> 110.49424818495358,</t>
  </si>
  <si>
    <t xml:space="preserve"> 53.03824925025884,</t>
  </si>
  <si>
    <t xml:space="preserve"> 2189.1902561441875,</t>
  </si>
  <si>
    <t xml:space="preserve"> 35.02768496716278,</t>
  </si>
  <si>
    <t xml:space="preserve"> 87952.03042659181,</t>
  </si>
  <si>
    <t xml:space="preserve"> 15.525,</t>
  </si>
  <si>
    <t xml:space="preserve"> 26.062,</t>
  </si>
  <si>
    <t xml:space="preserve"> 4.56,</t>
  </si>
  <si>
    <t xml:space="preserve"> 143,</t>
  </si>
  <si>
    <t xml:space="preserve"> 84,</t>
  </si>
  <si>
    <t xml:space="preserve"> 156.37073258172765,</t>
  </si>
  <si>
    <t xml:space="preserve"> 143.62926741827238,</t>
  </si>
  <si>
    <t xml:space="preserve"> 83.34410195146309,</t>
  </si>
  <si>
    <t xml:space="preserve"> 3117.3483109225353,</t>
  </si>
  <si>
    <t xml:space="preserve"> 36.261787186347746,</t>
  </si>
  <si>
    <t xml:space="preserve"> 94194.35953173247,</t>
  </si>
  <si>
    <t xml:space="preserve"> 15.629,</t>
  </si>
  <si>
    <t xml:space="preserve"> 24.741,</t>
  </si>
  <si>
    <t xml:space="preserve"> 1.09,</t>
  </si>
  <si>
    <t xml:space="preserve"> 178,</t>
  </si>
  <si>
    <t xml:space="preserve"> 126,</t>
  </si>
  <si>
    <t xml:space="preserve"> 222.66773649446685,</t>
  </si>
  <si>
    <t xml:space="preserve"> 277.3322635055332,</t>
  </si>
  <si>
    <t xml:space="preserve"> 149.55892545077387,</t>
  </si>
  <si>
    <t xml:space="preserve"> 5748.052666930367,</t>
  </si>
  <si>
    <t xml:space="preserve"> 55.91560031199027,</t>
  </si>
  <si>
    <t xml:space="preserve"> 193225.26859889063,</t>
  </si>
  <si>
    <t xml:space="preserve"> 17.657,</t>
  </si>
  <si>
    <t xml:space="preserve"> 26.986,</t>
  </si>
  <si>
    <t xml:space="preserve"> 153,</t>
  </si>
  <si>
    <t xml:space="preserve"> 213,</t>
  </si>
  <si>
    <t xml:space="preserve"> 410.5126904950262,</t>
  </si>
  <si>
    <t xml:space="preserve"> 389.4873095049738,</t>
  </si>
  <si>
    <t xml:space="preserve"> 237.18897575329632,</t>
  </si>
  <si>
    <t xml:space="preserve"> 7173.355851896906,</t>
  </si>
  <si>
    <t xml:space="preserve"> 51.60073195722986,</t>
  </si>
  <si>
    <t xml:space="preserve"> 197039.9711171818,</t>
  </si>
  <si>
    <t xml:space="preserve"> 15.586,</t>
  </si>
  <si>
    <t xml:space="preserve"> 25.803,</t>
  </si>
  <si>
    <t xml:space="preserve"> 212,</t>
  </si>
  <si>
    <t xml:space="preserve"> 278,</t>
  </si>
  <si>
    <t xml:space="preserve"> 512.3146731649317,</t>
  </si>
  <si>
    <t xml:space="preserve"> 487.6853268350683,</t>
  </si>
  <si>
    <t xml:space="preserve"> 334.85104536490564,</t>
  </si>
  <si>
    <t xml:space="preserve"> 10678.895473552606,</t>
  </si>
  <si>
    <t xml:space="preserve"> 63.5387032621865,</t>
  </si>
  <si>
    <t xml:space="preserve"> 398702.18926500116,</t>
  </si>
  <si>
    <t xml:space="preserve"> 15.471,</t>
  </si>
  <si>
    <t xml:space="preserve"> 25.92,</t>
  </si>
  <si>
    <t xml:space="preserve"> 205,</t>
  </si>
  <si>
    <t xml:space="preserve"> 412,</t>
  </si>
  <si>
    <t xml:space="preserve"> 762.6532481109008,</t>
  </si>
  <si>
    <t xml:space="preserve"> 737.3467518890992,</t>
  </si>
  <si>
    <t xml:space="preserve"> 474.0264304017911,</t>
  </si>
  <si>
    <t>Runtime (s)</t>
  </si>
  <si>
    <t>Objective Function ($)</t>
  </si>
  <si>
    <t>Instance test_system_1.json Objective: 1,295,549.34, Energy: 826.29 kWh, Time: 2.72s Re-running ILS on instance: test_system_2.json with best hyperparameters... ILS Iteration: 10 out of: 435 ILS finished in 6.10 seconds. Final best objective found by ILS: 2256390.94 Instance test_system_2.json Objective: 2,256,390.94, Energy: 1647.27 kWh, Time: 6.10s Re-running ILS on instance: test_system_3.json with best hyperparameters... ILS Iteration: 10 out of: 435 ILS finished in 10.79 seconds. Final best objective found by ILS: 2637814.79 Instance test_system_3.json Objective: 2,637,814.79, Energy: 2613.06 kWh, Time: 10.79s Re-running ILS on instance: test_system_4.json with best hyperparameters... ILS Iteration: 10 out of: 435 ILS Iteration: 20 out of: 435 ILS finished in 32.10 seconds. Final best objective found by ILS: 3457316.61 Instance test_system_4.json Objective: 3,457,316.61, Energy: 4004.83 kWh, Time: 32.11s Re-running ILS on instance: test_system_5.json with best hyperparameters... ILS Iteration: 10 out of: 435 ILS finished in 37.48 seconds. Final best objective found by ILS: 3779940.44 Instance test_system_5.json Objective: 3,779,940.44, Energy: 5937.99 kWh, Time: 37.48s Re-running ILS on instance: test_system_6.json with best hyperparameters... ILS Iteration: 10 out of: 435 ILS finished in 83.07 seconds. Final best objective found by ILS: 3914916.71 Instance test_system_6.json Objective: 3,914,916.71, Energy: 7795.42 kWh, Time: 83.08s Re-running ILS on instance: test_system_7.json with best hyperparameters... ILS Iteration: 10 out of: 435 ILS finished in 303.26 seconds. Final best objective found by ILS: 4338061.72 Instance test_system_7.json Objective: 4,338,061.72, Energy: 11899.36 kWh, Time: 303.26s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</si>
</sst>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71" formatCode="0.0"/>
    <numFmt numFmtId="173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7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171" fontId="0" fillId="0" borderId="0" xfId="0" applyNumberFormat="1" applyBorder="1"/>
    <xf numFmtId="173" fontId="0" fillId="0" borderId="0" xfId="1" applyNumberFormat="1" applyFont="1" applyBorder="1"/>
    <xf numFmtId="1" fontId="0" fillId="0" borderId="0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3" fontId="0" fillId="0" borderId="0" xfId="0" applyNumberFormat="1"/>
    <xf numFmtId="9" fontId="0" fillId="0" borderId="0" xfId="2" applyFont="1"/>
    <xf numFmtId="9" fontId="3" fillId="0" borderId="0" xfId="0" applyNumberFormat="1" applyFont="1"/>
    <xf numFmtId="44" fontId="3" fillId="0" borderId="0" xfId="1" applyFont="1"/>
    <xf numFmtId="9" fontId="2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177"/>
  <sheetViews>
    <sheetView tabSelected="1" topLeftCell="K1" zoomScale="70" zoomScaleNormal="70" workbookViewId="0">
      <selection activeCell="Y15" sqref="Y15"/>
    </sheetView>
  </sheetViews>
  <sheetFormatPr defaultRowHeight="14.4" x14ac:dyDescent="0.3"/>
  <cols>
    <col min="2" max="2" width="43.21875" customWidth="1"/>
    <col min="5" max="6" width="11.6640625" customWidth="1"/>
    <col min="7" max="7" width="12.21875" customWidth="1"/>
    <col min="8" max="8" width="14.44140625" customWidth="1"/>
    <col min="9" max="9" width="14.77734375" customWidth="1"/>
    <col min="10" max="24" width="10.44140625" customWidth="1"/>
    <col min="25" max="25" width="17.109375" customWidth="1"/>
    <col min="27" max="27" width="13.6640625" bestFit="1" customWidth="1"/>
    <col min="29" max="29" width="13.6640625" bestFit="1" customWidth="1"/>
  </cols>
  <sheetData>
    <row r="2" spans="2:30" ht="72" x14ac:dyDescent="0.3">
      <c r="C2" s="4"/>
      <c r="D2" s="7" t="s">
        <v>0</v>
      </c>
      <c r="E2" s="7" t="s">
        <v>202</v>
      </c>
      <c r="F2" s="7" t="s">
        <v>4</v>
      </c>
      <c r="G2" s="7" t="s">
        <v>203</v>
      </c>
      <c r="H2" s="7" t="s">
        <v>204</v>
      </c>
      <c r="I2" s="7" t="s">
        <v>210</v>
      </c>
      <c r="J2" s="7" t="s">
        <v>205</v>
      </c>
      <c r="K2" s="7" t="s">
        <v>206</v>
      </c>
      <c r="L2" s="7" t="s">
        <v>207</v>
      </c>
      <c r="M2" s="7" t="s">
        <v>208</v>
      </c>
      <c r="N2" s="7" t="s">
        <v>209</v>
      </c>
      <c r="O2" s="7" t="s">
        <v>17</v>
      </c>
    </row>
    <row r="3" spans="2:30" x14ac:dyDescent="0.3">
      <c r="B3" s="5" t="s">
        <v>18</v>
      </c>
      <c r="C3" s="6">
        <v>0</v>
      </c>
      <c r="D3" s="4">
        <v>1</v>
      </c>
      <c r="E3" s="4">
        <v>70</v>
      </c>
      <c r="F3" s="4">
        <v>980</v>
      </c>
      <c r="G3" s="8">
        <v>961.25000000000011</v>
      </c>
      <c r="H3" s="9">
        <v>30235.70775481949</v>
      </c>
      <c r="I3" s="8">
        <f>+H3/G3</f>
        <v>31.454572436743288</v>
      </c>
      <c r="J3" s="8">
        <v>9.3330000000000002</v>
      </c>
      <c r="K3" s="8">
        <v>0.87</v>
      </c>
      <c r="L3" s="8">
        <v>78</v>
      </c>
      <c r="M3" s="10">
        <v>103</v>
      </c>
      <c r="N3" s="8">
        <v>68.660714285714292</v>
      </c>
      <c r="O3" s="8">
        <v>2.0700283050537109</v>
      </c>
      <c r="R3" s="14">
        <f>+G3/F3</f>
        <v>0.98086734693877564</v>
      </c>
      <c r="W3" s="12" t="s">
        <v>18</v>
      </c>
      <c r="X3" s="12"/>
      <c r="Y3" s="1" t="s">
        <v>171</v>
      </c>
      <c r="Z3" s="1"/>
      <c r="AA3" s="1" t="s">
        <v>170</v>
      </c>
      <c r="AB3" s="1"/>
      <c r="AC3" s="1" t="s">
        <v>167</v>
      </c>
      <c r="AD3" s="1"/>
    </row>
    <row r="4" spans="2:30" x14ac:dyDescent="0.3">
      <c r="B4" s="5"/>
      <c r="C4" s="6">
        <v>1</v>
      </c>
      <c r="D4" s="4">
        <v>2</v>
      </c>
      <c r="E4" s="4">
        <v>200</v>
      </c>
      <c r="F4" s="4">
        <v>2800</v>
      </c>
      <c r="G4" s="8">
        <v>2790.1559714715918</v>
      </c>
      <c r="H4" s="9">
        <v>110543.1838594061</v>
      </c>
      <c r="I4" s="8">
        <f t="shared" ref="I4:I37" si="0">+H4/G4</f>
        <v>39.618998002145055</v>
      </c>
      <c r="J4" s="8">
        <v>15.247</v>
      </c>
      <c r="K4" s="8">
        <v>0.88</v>
      </c>
      <c r="L4" s="8">
        <v>84</v>
      </c>
      <c r="M4" s="10">
        <v>183</v>
      </c>
      <c r="N4" s="8">
        <v>199.29685510511379</v>
      </c>
      <c r="O4" s="8">
        <v>5.7533931732177734</v>
      </c>
      <c r="R4" s="14">
        <f t="shared" ref="R4:R9" si="1">+G4/F4</f>
        <v>0.99648427552556851</v>
      </c>
      <c r="V4" s="7" t="s">
        <v>0</v>
      </c>
      <c r="W4" t="s">
        <v>286</v>
      </c>
      <c r="X4" t="s">
        <v>285</v>
      </c>
      <c r="Y4" t="s">
        <v>286</v>
      </c>
      <c r="Z4" t="s">
        <v>285</v>
      </c>
      <c r="AA4" t="s">
        <v>286</v>
      </c>
      <c r="AB4" t="s">
        <v>285</v>
      </c>
      <c r="AC4" t="s">
        <v>286</v>
      </c>
      <c r="AD4" t="s">
        <v>285</v>
      </c>
    </row>
    <row r="5" spans="2:30" x14ac:dyDescent="0.3">
      <c r="B5" s="5"/>
      <c r="C5" s="6">
        <v>2</v>
      </c>
      <c r="D5" s="4">
        <v>3</v>
      </c>
      <c r="E5" s="4">
        <v>300</v>
      </c>
      <c r="F5" s="4">
        <v>4200</v>
      </c>
      <c r="G5" s="8">
        <v>4137.4999999999991</v>
      </c>
      <c r="H5" s="9">
        <v>186365.75534136439</v>
      </c>
      <c r="I5" s="8">
        <f t="shared" si="0"/>
        <v>45.043082861961189</v>
      </c>
      <c r="J5" s="8">
        <v>19.067</v>
      </c>
      <c r="K5" s="8">
        <v>0.88</v>
      </c>
      <c r="L5" s="8">
        <v>62</v>
      </c>
      <c r="M5" s="10">
        <v>217</v>
      </c>
      <c r="N5" s="8">
        <v>295.53571428571428</v>
      </c>
      <c r="O5" s="8">
        <v>9.3779323101043701</v>
      </c>
      <c r="R5" s="14">
        <f t="shared" si="1"/>
        <v>0.98511904761904745</v>
      </c>
      <c r="V5" s="4">
        <v>1</v>
      </c>
      <c r="W5" s="13">
        <v>1229721.8554444499</v>
      </c>
      <c r="X5" s="8">
        <v>2.0700283050537109</v>
      </c>
      <c r="Y5" s="13">
        <v>1307521.04</v>
      </c>
      <c r="Z5" s="8">
        <v>3.5554170608520501E-2</v>
      </c>
      <c r="AA5" s="13">
        <v>1295549.3400000001</v>
      </c>
      <c r="AB5" s="8">
        <v>3.2890796661376898E-2</v>
      </c>
      <c r="AC5" s="13">
        <v>1295549.3400000001</v>
      </c>
      <c r="AD5" s="8">
        <v>2.4852297306060702</v>
      </c>
    </row>
    <row r="6" spans="2:30" x14ac:dyDescent="0.3">
      <c r="B6" s="5"/>
      <c r="C6" s="6">
        <v>3</v>
      </c>
      <c r="D6" s="4">
        <v>4</v>
      </c>
      <c r="E6" s="4">
        <v>500</v>
      </c>
      <c r="F6" s="4">
        <v>7000</v>
      </c>
      <c r="G6" s="8">
        <v>6434.6487367239679</v>
      </c>
      <c r="H6" s="9">
        <v>240654.5118570184</v>
      </c>
      <c r="I6" s="8">
        <f t="shared" si="0"/>
        <v>37.399790059020582</v>
      </c>
      <c r="J6" s="8">
        <v>22.498999999999999</v>
      </c>
      <c r="K6" s="8">
        <v>4</v>
      </c>
      <c r="L6" s="8">
        <v>50</v>
      </c>
      <c r="M6" s="10">
        <v>286</v>
      </c>
      <c r="N6" s="8">
        <v>459.61776690885478</v>
      </c>
      <c r="O6" s="8">
        <v>20.432246208190922</v>
      </c>
      <c r="R6" s="14">
        <f t="shared" si="1"/>
        <v>0.91923553381770973</v>
      </c>
      <c r="V6" s="4">
        <v>2</v>
      </c>
      <c r="W6" s="13">
        <v>1625910.6868475799</v>
      </c>
      <c r="X6" s="8">
        <v>5.7533931732177734</v>
      </c>
      <c r="Y6" s="13">
        <v>2475823.11</v>
      </c>
      <c r="Z6" s="8">
        <v>8.1972122192382799E-2</v>
      </c>
      <c r="AA6" s="13">
        <v>2310507.4300000002</v>
      </c>
      <c r="AB6" s="8">
        <v>7.9149007797241197E-2</v>
      </c>
      <c r="AC6" s="13">
        <v>2256390.94</v>
      </c>
      <c r="AD6" s="8">
        <v>5.7196483612060502</v>
      </c>
    </row>
    <row r="7" spans="2:30" x14ac:dyDescent="0.3">
      <c r="B7" s="5"/>
      <c r="C7" s="6">
        <v>4</v>
      </c>
      <c r="D7" s="4">
        <v>5</v>
      </c>
      <c r="E7" s="4">
        <v>800</v>
      </c>
      <c r="F7" s="4">
        <v>11200</v>
      </c>
      <c r="G7" s="8">
        <v>7453.6773062493612</v>
      </c>
      <c r="H7" s="9">
        <v>246747.3029969958</v>
      </c>
      <c r="I7" s="8">
        <f t="shared" si="0"/>
        <v>33.104103231047617</v>
      </c>
      <c r="J7" s="8">
        <v>21.858000000000001</v>
      </c>
      <c r="K7" s="8">
        <v>4.3899999999999997</v>
      </c>
      <c r="L7" s="8">
        <v>63</v>
      </c>
      <c r="M7" s="10">
        <v>341</v>
      </c>
      <c r="N7" s="8">
        <v>532.40552187495416</v>
      </c>
      <c r="O7" s="8">
        <v>36.209849834442139</v>
      </c>
      <c r="R7" s="14">
        <f t="shared" si="1"/>
        <v>0.66550690234369292</v>
      </c>
      <c r="V7" s="4">
        <v>3</v>
      </c>
      <c r="W7" s="13">
        <v>1656688.9119254299</v>
      </c>
      <c r="X7" s="8">
        <v>9.3779323101043701</v>
      </c>
      <c r="Y7" s="13">
        <v>2917411.19</v>
      </c>
      <c r="Z7" s="8">
        <v>0.12396287918090799</v>
      </c>
      <c r="AA7" s="13">
        <v>2674602.73</v>
      </c>
      <c r="AB7" s="8">
        <v>0.133424997329711</v>
      </c>
      <c r="AC7" s="13">
        <v>2637814.79</v>
      </c>
      <c r="AD7" s="8">
        <v>8.6025166511535591</v>
      </c>
    </row>
    <row r="8" spans="2:30" x14ac:dyDescent="0.3">
      <c r="B8" s="5"/>
      <c r="C8" s="6">
        <v>5</v>
      </c>
      <c r="D8" s="4">
        <v>6</v>
      </c>
      <c r="E8" s="4">
        <v>1000</v>
      </c>
      <c r="F8" s="4">
        <v>14000</v>
      </c>
      <c r="G8" s="8">
        <v>10049.676307006681</v>
      </c>
      <c r="H8" s="9">
        <v>294584.58783606568</v>
      </c>
      <c r="I8" s="8">
        <f t="shared" si="0"/>
        <v>29.312843402794968</v>
      </c>
      <c r="J8" s="8">
        <v>21.753</v>
      </c>
      <c r="K8" s="8">
        <v>4.01</v>
      </c>
      <c r="L8" s="8">
        <v>101</v>
      </c>
      <c r="M8" s="10">
        <v>462</v>
      </c>
      <c r="N8" s="8">
        <v>717.83402192904919</v>
      </c>
      <c r="O8" s="8">
        <v>71.390019655227661</v>
      </c>
      <c r="R8" s="14">
        <f t="shared" si="1"/>
        <v>0.71783402192904866</v>
      </c>
      <c r="V8" s="4">
        <v>4</v>
      </c>
      <c r="W8" s="13">
        <v>1807462.5799603099</v>
      </c>
      <c r="X8" s="8">
        <v>20.432246208190922</v>
      </c>
      <c r="Y8" s="13">
        <v>4071034.92</v>
      </c>
      <c r="Z8" s="8">
        <v>0.27109909057617099</v>
      </c>
      <c r="AA8" s="13">
        <v>3457845.43</v>
      </c>
      <c r="AB8" s="8">
        <v>0.26358532905578602</v>
      </c>
      <c r="AC8" s="13">
        <v>3457316.61</v>
      </c>
      <c r="AD8" s="8">
        <v>27.430653810501099</v>
      </c>
    </row>
    <row r="9" spans="2:30" x14ac:dyDescent="0.3">
      <c r="B9" s="5"/>
      <c r="C9" s="6">
        <v>6</v>
      </c>
      <c r="D9" s="4">
        <v>7</v>
      </c>
      <c r="E9" s="4">
        <v>1500</v>
      </c>
      <c r="F9" s="4">
        <v>21000</v>
      </c>
      <c r="G9" s="8">
        <v>12605.276983044319</v>
      </c>
      <c r="H9" s="9">
        <v>447388.34224264562</v>
      </c>
      <c r="I9" s="8">
        <f t="shared" si="0"/>
        <v>35.492146887723223</v>
      </c>
      <c r="J9" s="8">
        <v>21.292999999999999</v>
      </c>
      <c r="K9" s="8">
        <v>4.0599999999999996</v>
      </c>
      <c r="L9" s="8">
        <v>101</v>
      </c>
      <c r="M9" s="10">
        <v>592</v>
      </c>
      <c r="N9" s="8">
        <v>900.37692736030851</v>
      </c>
      <c r="O9" s="8">
        <v>145.89217209815979</v>
      </c>
      <c r="R9" s="14">
        <f t="shared" si="1"/>
        <v>0.60025128490687241</v>
      </c>
      <c r="V9" s="4">
        <v>5</v>
      </c>
      <c r="W9" s="13">
        <v>2573003.6484363698</v>
      </c>
      <c r="X9" s="8">
        <v>36.209849834442139</v>
      </c>
      <c r="Y9" s="13">
        <v>3932988.53</v>
      </c>
      <c r="Z9" s="8">
        <v>0.50203108787536599</v>
      </c>
      <c r="AA9" s="13">
        <v>3779940.44</v>
      </c>
      <c r="AB9" s="8">
        <v>0.45255613327026301</v>
      </c>
      <c r="AC9" s="13">
        <v>3779940.44</v>
      </c>
      <c r="AD9" s="8">
        <v>35.449987649917603</v>
      </c>
    </row>
    <row r="10" spans="2:30" x14ac:dyDescent="0.3">
      <c r="C10" s="4"/>
      <c r="D10" s="4"/>
      <c r="E10" s="4"/>
      <c r="F10" s="4"/>
      <c r="G10" s="4"/>
      <c r="H10" s="4"/>
      <c r="I10" s="8"/>
      <c r="J10" s="4"/>
      <c r="K10" s="4"/>
      <c r="L10" s="4"/>
      <c r="M10" s="4"/>
      <c r="N10" s="4"/>
      <c r="O10" s="4"/>
      <c r="P10" s="3">
        <f>+SUM(G3:G9)</f>
        <v>44432.185304495921</v>
      </c>
      <c r="Q10" s="16">
        <f>+AVERAGE(I3:I9)</f>
        <v>35.91793384020513</v>
      </c>
      <c r="R10" s="15">
        <f>+AVERAGE(R3:R9)</f>
        <v>0.83789977329724508</v>
      </c>
      <c r="V10" s="4">
        <v>6</v>
      </c>
      <c r="W10" s="13">
        <v>2616605.68010653</v>
      </c>
      <c r="X10" s="8">
        <v>71.390019655227661</v>
      </c>
      <c r="Y10" s="13">
        <v>4262781.95</v>
      </c>
      <c r="Z10" s="8">
        <v>1.09310126304626</v>
      </c>
      <c r="AA10" s="13">
        <v>3914916.71</v>
      </c>
      <c r="AB10" s="8">
        <v>1.0437870025634699</v>
      </c>
      <c r="AC10" s="13">
        <v>3914916.71</v>
      </c>
      <c r="AD10" s="8">
        <v>80.956237792968693</v>
      </c>
    </row>
    <row r="11" spans="2:30" ht="72" x14ac:dyDescent="0.3">
      <c r="C11" s="4"/>
      <c r="D11" s="7" t="s">
        <v>0</v>
      </c>
      <c r="E11" s="7" t="s">
        <v>202</v>
      </c>
      <c r="F11" s="7" t="s">
        <v>4</v>
      </c>
      <c r="G11" s="7" t="s">
        <v>203</v>
      </c>
      <c r="H11" s="7" t="s">
        <v>204</v>
      </c>
      <c r="I11" s="7" t="s">
        <v>210</v>
      </c>
      <c r="J11" s="7" t="s">
        <v>205</v>
      </c>
      <c r="K11" s="7" t="s">
        <v>206</v>
      </c>
      <c r="L11" s="7" t="s">
        <v>207</v>
      </c>
      <c r="M11" s="7" t="s">
        <v>208</v>
      </c>
      <c r="N11" s="7" t="s">
        <v>209</v>
      </c>
      <c r="O11" s="7" t="s">
        <v>17</v>
      </c>
      <c r="V11" s="4">
        <v>7</v>
      </c>
      <c r="W11" s="13">
        <v>3763721.6568887201</v>
      </c>
      <c r="X11" s="8">
        <v>145.89217209815979</v>
      </c>
      <c r="Y11" s="13">
        <v>5256369.6100000003</v>
      </c>
      <c r="Z11" s="8">
        <v>2.3016316890716499</v>
      </c>
      <c r="AA11" s="13">
        <v>4338061.72</v>
      </c>
      <c r="AB11" s="8">
        <v>2.3986911773681601</v>
      </c>
      <c r="AC11" s="13">
        <v>4338061.72</v>
      </c>
      <c r="AD11" s="8">
        <v>217.176985025405</v>
      </c>
    </row>
    <row r="12" spans="2:30" x14ac:dyDescent="0.3">
      <c r="B12" s="5" t="s">
        <v>167</v>
      </c>
      <c r="C12" s="4"/>
      <c r="D12" s="4">
        <v>1</v>
      </c>
      <c r="E12" s="4">
        <v>70</v>
      </c>
      <c r="F12" s="4">
        <v>980</v>
      </c>
      <c r="G12" s="8">
        <v>826.28856277990496</v>
      </c>
      <c r="H12" s="9">
        <v>24915.496556788999</v>
      </c>
      <c r="I12" s="8">
        <f t="shared" si="0"/>
        <v>30.153505299607584</v>
      </c>
      <c r="J12" s="8">
        <v>25.039000000000001</v>
      </c>
      <c r="K12" s="8">
        <v>3</v>
      </c>
      <c r="L12" s="10">
        <v>82</v>
      </c>
      <c r="M12" s="10">
        <v>33</v>
      </c>
      <c r="N12" s="8">
        <v>59.020611627135999</v>
      </c>
      <c r="O12" s="8">
        <v>2.4852297306060702</v>
      </c>
      <c r="R12" s="14">
        <f t="shared" ref="R12:R18" si="2">+G12/F12</f>
        <v>0.84315159467337242</v>
      </c>
    </row>
    <row r="13" spans="2:30" x14ac:dyDescent="0.3">
      <c r="B13" s="5"/>
      <c r="C13" s="4"/>
      <c r="D13" s="4">
        <v>2</v>
      </c>
      <c r="E13" s="4">
        <v>200</v>
      </c>
      <c r="F13" s="4">
        <v>2800</v>
      </c>
      <c r="G13" s="8">
        <v>1647.2738402013099</v>
      </c>
      <c r="H13" s="9">
        <v>58283.697178086899</v>
      </c>
      <c r="I13" s="8">
        <f t="shared" si="0"/>
        <v>35.381911468322819</v>
      </c>
      <c r="J13" s="8">
        <v>23.201000000000001</v>
      </c>
      <c r="K13" s="8">
        <v>3.04</v>
      </c>
      <c r="L13" s="10">
        <v>122</v>
      </c>
      <c r="M13" s="10">
        <v>71</v>
      </c>
      <c r="N13" s="8">
        <v>117.66241715723601</v>
      </c>
      <c r="O13" s="8">
        <v>5.7196483612060502</v>
      </c>
      <c r="R13" s="14">
        <f t="shared" si="2"/>
        <v>0.5883120857861821</v>
      </c>
      <c r="W13" s="13">
        <f>+SUM(W5:W11)</f>
        <v>15273115.01960939</v>
      </c>
      <c r="AC13" s="13">
        <f>+SUM(AC5:AC11)</f>
        <v>21679990.549999997</v>
      </c>
    </row>
    <row r="14" spans="2:30" x14ac:dyDescent="0.3">
      <c r="B14" s="5"/>
      <c r="C14" s="4"/>
      <c r="D14" s="4">
        <v>3</v>
      </c>
      <c r="E14" s="4">
        <v>300</v>
      </c>
      <c r="F14" s="4">
        <v>4200</v>
      </c>
      <c r="G14" s="8">
        <v>2613.0631446962002</v>
      </c>
      <c r="H14" s="9">
        <v>104069.233092639</v>
      </c>
      <c r="I14" s="8">
        <f t="shared" si="0"/>
        <v>39.826528227559649</v>
      </c>
      <c r="J14" s="8">
        <v>28.402999999999999</v>
      </c>
      <c r="K14" s="8">
        <v>1.75</v>
      </c>
      <c r="L14" s="10">
        <v>138</v>
      </c>
      <c r="M14" s="10">
        <v>92</v>
      </c>
      <c r="N14" s="8">
        <v>186.6473674783</v>
      </c>
      <c r="O14" s="8">
        <v>8.6025166511535591</v>
      </c>
      <c r="R14" s="14">
        <f t="shared" si="2"/>
        <v>0.62215789159433343</v>
      </c>
      <c r="X14" s="3">
        <f>+AVERAGE(X5:X11)</f>
        <v>41.589377369199482</v>
      </c>
      <c r="Z14" s="3">
        <f>+AVERAGE(Z5:Z11)</f>
        <v>0.62990747179303685</v>
      </c>
      <c r="AC14">
        <f>+(AC13-W13)/W13</f>
        <v>0.41948715256610847</v>
      </c>
    </row>
    <row r="15" spans="2:30" x14ac:dyDescent="0.3">
      <c r="B15" s="5"/>
      <c r="C15" s="4"/>
      <c r="D15" s="4">
        <v>4</v>
      </c>
      <c r="E15" s="4">
        <v>500</v>
      </c>
      <c r="F15" s="4">
        <v>7000</v>
      </c>
      <c r="G15" s="8">
        <v>4004.83486908434</v>
      </c>
      <c r="H15" s="9">
        <v>124493.48103357101</v>
      </c>
      <c r="I15" s="8">
        <f t="shared" si="0"/>
        <v>31.085796319495948</v>
      </c>
      <c r="J15" s="8">
        <v>29.664999999999999</v>
      </c>
      <c r="K15" s="8">
        <v>2.97</v>
      </c>
      <c r="L15" s="10">
        <v>170</v>
      </c>
      <c r="M15" s="10">
        <v>135</v>
      </c>
      <c r="N15" s="8">
        <v>286.059633506024</v>
      </c>
      <c r="O15" s="8">
        <v>27.430653810501099</v>
      </c>
      <c r="R15" s="14">
        <f t="shared" si="2"/>
        <v>0.57211926701204852</v>
      </c>
      <c r="Y15">
        <f>+X14/Z14</f>
        <v>66.024581754547185</v>
      </c>
    </row>
    <row r="16" spans="2:30" x14ac:dyDescent="0.3">
      <c r="B16" s="5"/>
      <c r="C16" s="4"/>
      <c r="D16" s="4">
        <v>5</v>
      </c>
      <c r="E16" s="4">
        <v>800</v>
      </c>
      <c r="F16" s="4">
        <v>11200</v>
      </c>
      <c r="G16" s="8">
        <v>5937.9936655828096</v>
      </c>
      <c r="H16" s="9">
        <v>193544.01647936099</v>
      </c>
      <c r="I16" s="8">
        <f t="shared" si="0"/>
        <v>32.594176986270796</v>
      </c>
      <c r="J16" s="8">
        <v>26.390999999999998</v>
      </c>
      <c r="K16" s="8">
        <v>1.75</v>
      </c>
      <c r="L16" s="10">
        <v>142</v>
      </c>
      <c r="M16" s="10">
        <v>225</v>
      </c>
      <c r="N16" s="8">
        <v>424.142404684486</v>
      </c>
      <c r="O16" s="8">
        <v>35.449987649917603</v>
      </c>
      <c r="R16" s="14">
        <f t="shared" si="2"/>
        <v>0.53017800585560804</v>
      </c>
    </row>
    <row r="17" spans="2:21" x14ac:dyDescent="0.3">
      <c r="B17" s="5"/>
      <c r="C17" s="4"/>
      <c r="D17" s="4">
        <v>6</v>
      </c>
      <c r="E17" s="4">
        <v>1000</v>
      </c>
      <c r="F17" s="4">
        <v>14000</v>
      </c>
      <c r="G17" s="8">
        <v>7795.4153276228899</v>
      </c>
      <c r="H17" s="9">
        <v>221214.673549089</v>
      </c>
      <c r="I17" s="8">
        <f t="shared" si="0"/>
        <v>28.37753528862272</v>
      </c>
      <c r="J17" s="8">
        <v>27.742000000000001</v>
      </c>
      <c r="K17" s="8">
        <v>1.75</v>
      </c>
      <c r="L17" s="10">
        <v>204</v>
      </c>
      <c r="M17" s="10">
        <v>281</v>
      </c>
      <c r="N17" s="8">
        <v>556.81538054449197</v>
      </c>
      <c r="O17" s="8">
        <v>80.956237792968693</v>
      </c>
      <c r="R17" s="14">
        <f t="shared" si="2"/>
        <v>0.55681538054449209</v>
      </c>
      <c r="U17" t="s">
        <v>287</v>
      </c>
    </row>
    <row r="18" spans="2:21" x14ac:dyDescent="0.3">
      <c r="B18" s="5"/>
      <c r="C18" s="4"/>
      <c r="D18" s="4">
        <v>7</v>
      </c>
      <c r="E18" s="4">
        <v>1500</v>
      </c>
      <c r="F18" s="4">
        <v>21000</v>
      </c>
      <c r="G18" s="8">
        <v>11899.355200706301</v>
      </c>
      <c r="H18" s="9">
        <v>441481.10581045097</v>
      </c>
      <c r="I18" s="8">
        <f t="shared" si="0"/>
        <v>37.101262914165829</v>
      </c>
      <c r="J18" s="8">
        <v>26.861000000000001</v>
      </c>
      <c r="K18" s="8">
        <v>1.75</v>
      </c>
      <c r="L18" s="10">
        <v>188</v>
      </c>
      <c r="M18" s="10">
        <v>443</v>
      </c>
      <c r="N18" s="8">
        <v>849.953942907596</v>
      </c>
      <c r="O18" s="8">
        <v>217.176985025405</v>
      </c>
      <c r="R18" s="14">
        <f>+G18/F18</f>
        <v>0.56663596193839527</v>
      </c>
    </row>
    <row r="19" spans="2:21" x14ac:dyDescent="0.3">
      <c r="B19" s="2"/>
      <c r="C19" s="4"/>
      <c r="D19" s="4"/>
      <c r="E19" s="4"/>
      <c r="F19" s="4"/>
      <c r="G19" s="4"/>
      <c r="H19" s="4"/>
      <c r="I19" s="8"/>
      <c r="J19" s="4"/>
      <c r="K19" s="4"/>
      <c r="L19" s="4"/>
      <c r="M19" s="4"/>
      <c r="N19" s="4"/>
      <c r="O19" s="4"/>
      <c r="P19" s="3">
        <f>+SUM(G12:G18)</f>
        <v>34724.224610673758</v>
      </c>
      <c r="Q19" s="16">
        <f>+AVERAGE(I12:I18)</f>
        <v>33.502959500577902</v>
      </c>
      <c r="R19" s="15">
        <f>+AVERAGE(R12:R18)</f>
        <v>0.61133859820063308</v>
      </c>
    </row>
    <row r="20" spans="2:21" x14ac:dyDescent="0.3">
      <c r="B20" s="2"/>
      <c r="C20" s="4"/>
      <c r="D20" s="4"/>
      <c r="E20" s="4"/>
      <c r="F20" s="4"/>
      <c r="G20" s="4"/>
      <c r="H20" s="4"/>
      <c r="I20" s="8"/>
      <c r="J20" s="4"/>
      <c r="K20" s="4"/>
      <c r="L20" s="4"/>
      <c r="M20" s="4"/>
      <c r="N20" s="4"/>
      <c r="O20" s="4"/>
      <c r="P20" s="17">
        <f>+(P19-P10)/P10</f>
        <v>-0.21848938167891219</v>
      </c>
      <c r="Q20" s="17">
        <f>+(Q19-Q10)/Q10</f>
        <v>-6.723589253132374E-2</v>
      </c>
    </row>
    <row r="21" spans="2:21" ht="72" x14ac:dyDescent="0.3">
      <c r="C21" s="4"/>
      <c r="D21" s="7" t="s">
        <v>0</v>
      </c>
      <c r="E21" s="7" t="s">
        <v>202</v>
      </c>
      <c r="F21" s="7" t="s">
        <v>4</v>
      </c>
      <c r="G21" s="7" t="s">
        <v>203</v>
      </c>
      <c r="H21" s="7" t="s">
        <v>204</v>
      </c>
      <c r="I21" s="7" t="s">
        <v>210</v>
      </c>
      <c r="J21" s="7" t="s">
        <v>205</v>
      </c>
      <c r="K21" s="7" t="s">
        <v>206</v>
      </c>
      <c r="L21" s="7" t="s">
        <v>207</v>
      </c>
      <c r="M21" s="7" t="s">
        <v>208</v>
      </c>
      <c r="N21" s="7" t="s">
        <v>209</v>
      </c>
      <c r="O21" s="7" t="s">
        <v>17</v>
      </c>
    </row>
    <row r="22" spans="2:21" x14ac:dyDescent="0.3">
      <c r="B22" s="5" t="s">
        <v>170</v>
      </c>
      <c r="C22" s="4"/>
      <c r="D22" s="4">
        <v>1</v>
      </c>
      <c r="E22" s="4">
        <v>70</v>
      </c>
      <c r="F22" s="4">
        <v>980</v>
      </c>
      <c r="G22" s="8">
        <v>826.28856277990496</v>
      </c>
      <c r="H22" s="9">
        <v>24915.496556788999</v>
      </c>
      <c r="I22" s="8">
        <f t="shared" si="0"/>
        <v>30.153505299607584</v>
      </c>
      <c r="J22" s="8">
        <v>25.039000000000001</v>
      </c>
      <c r="K22" s="8">
        <v>3</v>
      </c>
      <c r="L22" s="10">
        <v>82</v>
      </c>
      <c r="M22" s="10">
        <v>33</v>
      </c>
      <c r="N22" s="8">
        <v>59.020611627135999</v>
      </c>
      <c r="O22" s="8">
        <v>3.2890796661376898E-2</v>
      </c>
      <c r="R22" s="14">
        <f t="shared" ref="R22:R28" si="3">+G22/F22</f>
        <v>0.84315159467337242</v>
      </c>
    </row>
    <row r="23" spans="2:21" x14ac:dyDescent="0.3">
      <c r="B23" s="5"/>
      <c r="C23" s="4"/>
      <c r="D23" s="4">
        <v>2</v>
      </c>
      <c r="E23" s="4">
        <v>200</v>
      </c>
      <c r="F23" s="4">
        <v>2800</v>
      </c>
      <c r="G23" s="8">
        <v>1547.64322241166</v>
      </c>
      <c r="H23" s="9">
        <v>53004.805229773898</v>
      </c>
      <c r="I23" s="8">
        <f t="shared" si="0"/>
        <v>34.248723777032808</v>
      </c>
      <c r="J23" s="8">
        <v>23.81</v>
      </c>
      <c r="K23" s="8">
        <v>5.25</v>
      </c>
      <c r="L23" s="10">
        <v>124</v>
      </c>
      <c r="M23" s="10">
        <v>65</v>
      </c>
      <c r="N23" s="8">
        <v>110.545944457975</v>
      </c>
      <c r="O23" s="8">
        <v>7.9149007797241197E-2</v>
      </c>
      <c r="R23" s="14">
        <f t="shared" si="3"/>
        <v>0.5527297222898786</v>
      </c>
    </row>
    <row r="24" spans="2:21" x14ac:dyDescent="0.3">
      <c r="B24" s="5"/>
      <c r="C24" s="4"/>
      <c r="D24" s="4">
        <v>3</v>
      </c>
      <c r="E24" s="4">
        <v>300</v>
      </c>
      <c r="F24" s="4">
        <v>4200</v>
      </c>
      <c r="G24" s="8">
        <v>2556.06651178529</v>
      </c>
      <c r="H24" s="9">
        <v>101184.74567609301</v>
      </c>
      <c r="I24" s="8">
        <f t="shared" si="0"/>
        <v>39.586116092660014</v>
      </c>
      <c r="J24" s="8">
        <v>29.38</v>
      </c>
      <c r="K24" s="8">
        <v>1.75</v>
      </c>
      <c r="L24" s="10">
        <v>138</v>
      </c>
      <c r="M24" s="10">
        <v>87</v>
      </c>
      <c r="N24" s="8">
        <v>182.576179413235</v>
      </c>
      <c r="O24" s="8">
        <v>0.133424997329711</v>
      </c>
      <c r="R24" s="14">
        <f t="shared" si="3"/>
        <v>0.60858726471078328</v>
      </c>
    </row>
    <row r="25" spans="2:21" x14ac:dyDescent="0.3">
      <c r="B25" s="5"/>
      <c r="C25" s="4"/>
      <c r="D25" s="4">
        <v>4</v>
      </c>
      <c r="E25" s="4">
        <v>500</v>
      </c>
      <c r="F25" s="4">
        <v>7000</v>
      </c>
      <c r="G25" s="8">
        <v>4001.9243998329998</v>
      </c>
      <c r="H25" s="9">
        <v>122572.29065351099</v>
      </c>
      <c r="I25" s="8">
        <f t="shared" si="0"/>
        <v>30.628337371547033</v>
      </c>
      <c r="J25" s="8">
        <v>29.864999999999998</v>
      </c>
      <c r="K25" s="8">
        <v>5.25</v>
      </c>
      <c r="L25" s="10">
        <v>163</v>
      </c>
      <c r="M25" s="10">
        <v>134</v>
      </c>
      <c r="N25" s="8">
        <v>285.85174284521401</v>
      </c>
      <c r="O25" s="8">
        <v>0.26358532905578602</v>
      </c>
      <c r="R25" s="14">
        <f t="shared" si="3"/>
        <v>0.5717034856904285</v>
      </c>
    </row>
    <row r="26" spans="2:21" x14ac:dyDescent="0.3">
      <c r="B26" s="5"/>
      <c r="C26" s="4"/>
      <c r="D26" s="4">
        <v>5</v>
      </c>
      <c r="E26" s="4">
        <v>800</v>
      </c>
      <c r="F26" s="4">
        <v>11200</v>
      </c>
      <c r="G26" s="8">
        <v>5937.9936655828096</v>
      </c>
      <c r="H26" s="9">
        <v>193544.01647936099</v>
      </c>
      <c r="I26" s="8">
        <f t="shared" si="0"/>
        <v>32.594176986270796</v>
      </c>
      <c r="J26" s="8">
        <v>26.390999999999998</v>
      </c>
      <c r="K26" s="8">
        <v>1.75</v>
      </c>
      <c r="L26" s="10">
        <v>142</v>
      </c>
      <c r="M26" s="10">
        <v>225</v>
      </c>
      <c r="N26" s="8">
        <v>424.142404684486</v>
      </c>
      <c r="O26" s="8">
        <v>0.45255613327026301</v>
      </c>
      <c r="R26" s="14">
        <f t="shared" si="3"/>
        <v>0.53017800585560804</v>
      </c>
    </row>
    <row r="27" spans="2:21" x14ac:dyDescent="0.3">
      <c r="B27" s="5"/>
      <c r="C27" s="4"/>
      <c r="D27" s="4">
        <v>6</v>
      </c>
      <c r="E27" s="4">
        <v>1000</v>
      </c>
      <c r="F27" s="4">
        <v>14000</v>
      </c>
      <c r="G27" s="8">
        <v>7795.4153276228899</v>
      </c>
      <c r="H27" s="9">
        <v>221214.673549089</v>
      </c>
      <c r="I27" s="8">
        <f t="shared" si="0"/>
        <v>28.37753528862272</v>
      </c>
      <c r="J27" s="8">
        <v>27.742000000000001</v>
      </c>
      <c r="K27" s="8">
        <v>1.75</v>
      </c>
      <c r="L27" s="10">
        <v>204</v>
      </c>
      <c r="M27" s="10">
        <v>281</v>
      </c>
      <c r="N27" s="8">
        <v>556.81538054449197</v>
      </c>
      <c r="O27" s="8">
        <v>1.0437870025634699</v>
      </c>
      <c r="R27" s="14">
        <f t="shared" si="3"/>
        <v>0.55681538054449209</v>
      </c>
    </row>
    <row r="28" spans="2:21" x14ac:dyDescent="0.3">
      <c r="B28" s="5"/>
      <c r="C28" s="4"/>
      <c r="D28" s="4">
        <v>7</v>
      </c>
      <c r="E28" s="4">
        <v>1500</v>
      </c>
      <c r="F28" s="4">
        <v>21000</v>
      </c>
      <c r="G28" s="8">
        <v>11899.355200706301</v>
      </c>
      <c r="H28" s="9">
        <v>441481.10581045097</v>
      </c>
      <c r="I28" s="8">
        <f t="shared" si="0"/>
        <v>37.101262914165829</v>
      </c>
      <c r="J28" s="8">
        <v>26.861000000000001</v>
      </c>
      <c r="K28" s="8">
        <v>1.75</v>
      </c>
      <c r="L28" s="10">
        <v>188</v>
      </c>
      <c r="M28" s="10">
        <v>443</v>
      </c>
      <c r="N28" s="8">
        <v>849.953942907596</v>
      </c>
      <c r="O28" s="8">
        <v>2.3986911773681601</v>
      </c>
      <c r="R28" s="14">
        <f t="shared" si="3"/>
        <v>0.56663596193839527</v>
      </c>
    </row>
    <row r="29" spans="2:21" x14ac:dyDescent="0.3">
      <c r="B29" s="2"/>
      <c r="C29" s="4"/>
      <c r="D29" s="4"/>
      <c r="E29" s="4"/>
      <c r="F29" s="4"/>
      <c r="G29" s="4"/>
      <c r="H29" s="4"/>
      <c r="I29" s="8"/>
      <c r="J29" s="4"/>
      <c r="K29" s="4"/>
      <c r="L29" s="4"/>
      <c r="M29" s="4"/>
      <c r="N29" s="4"/>
      <c r="O29" s="4"/>
      <c r="Q29" s="16">
        <f>+AVERAGE(I22:I28)</f>
        <v>33.241379675700962</v>
      </c>
      <c r="R29" s="15">
        <f>+AVERAGE(R22:R28)</f>
        <v>0.60425734510042262</v>
      </c>
    </row>
    <row r="30" spans="2:21" ht="72" x14ac:dyDescent="0.3">
      <c r="C30" s="4"/>
      <c r="D30" s="7" t="s">
        <v>0</v>
      </c>
      <c r="E30" s="7" t="s">
        <v>202</v>
      </c>
      <c r="F30" s="7" t="s">
        <v>4</v>
      </c>
      <c r="G30" s="7" t="s">
        <v>203</v>
      </c>
      <c r="H30" s="7" t="s">
        <v>204</v>
      </c>
      <c r="I30" s="7" t="s">
        <v>210</v>
      </c>
      <c r="J30" s="7" t="s">
        <v>205</v>
      </c>
      <c r="K30" s="7" t="s">
        <v>206</v>
      </c>
      <c r="L30" s="7" t="s">
        <v>207</v>
      </c>
      <c r="M30" s="7" t="s">
        <v>208</v>
      </c>
      <c r="N30" s="7" t="s">
        <v>209</v>
      </c>
      <c r="O30" s="7" t="s">
        <v>17</v>
      </c>
    </row>
    <row r="31" spans="2:21" x14ac:dyDescent="0.3">
      <c r="B31" s="5" t="s">
        <v>171</v>
      </c>
      <c r="C31" s="4"/>
      <c r="D31" s="4">
        <v>1</v>
      </c>
      <c r="E31" s="4">
        <v>70</v>
      </c>
      <c r="F31" s="4">
        <v>980</v>
      </c>
      <c r="G31" s="8">
        <v>799.94269043483996</v>
      </c>
      <c r="H31" s="9">
        <v>23933.101944635</v>
      </c>
      <c r="I31" s="8">
        <f t="shared" si="0"/>
        <v>29.918520702558368</v>
      </c>
      <c r="J31" s="8">
        <v>21.62</v>
      </c>
      <c r="K31" s="8">
        <v>3.5</v>
      </c>
      <c r="L31" s="10">
        <v>81</v>
      </c>
      <c r="M31" s="10">
        <v>37</v>
      </c>
      <c r="N31" s="8">
        <v>57.138763602488602</v>
      </c>
      <c r="O31" s="8">
        <v>3.5554170608520501E-2</v>
      </c>
      <c r="R31" s="14">
        <f t="shared" ref="R31:R37" si="4">+G31/F31</f>
        <v>0.8162680514641224</v>
      </c>
    </row>
    <row r="32" spans="2:21" x14ac:dyDescent="0.3">
      <c r="B32" s="5"/>
      <c r="C32" s="4"/>
      <c r="D32" s="4">
        <v>2</v>
      </c>
      <c r="E32" s="4">
        <v>200</v>
      </c>
      <c r="F32" s="4">
        <v>2800</v>
      </c>
      <c r="G32" s="8">
        <v>1253.0805254106399</v>
      </c>
      <c r="H32" s="9">
        <v>42632.2592348912</v>
      </c>
      <c r="I32" s="8">
        <f t="shared" si="0"/>
        <v>34.021962970751957</v>
      </c>
      <c r="J32" s="8">
        <v>22.783000000000001</v>
      </c>
      <c r="K32" s="8">
        <v>6.39</v>
      </c>
      <c r="L32" s="10">
        <v>136</v>
      </c>
      <c r="M32" s="10">
        <v>55</v>
      </c>
      <c r="N32" s="8">
        <v>89.505751815046395</v>
      </c>
      <c r="O32" s="8">
        <v>8.1972122192382799E-2</v>
      </c>
      <c r="R32" s="14">
        <f t="shared" si="4"/>
        <v>0.44752875907522854</v>
      </c>
    </row>
    <row r="33" spans="2:40" x14ac:dyDescent="0.3">
      <c r="B33" s="5"/>
      <c r="C33" s="4"/>
      <c r="D33" s="4">
        <v>3</v>
      </c>
      <c r="E33" s="4">
        <v>300</v>
      </c>
      <c r="F33" s="4">
        <v>4200</v>
      </c>
      <c r="G33" s="8">
        <v>2189.1902561441798</v>
      </c>
      <c r="H33" s="9">
        <v>87952.030426591795</v>
      </c>
      <c r="I33" s="8">
        <f t="shared" si="0"/>
        <v>40.175599256275554</v>
      </c>
      <c r="J33" s="8">
        <v>26.062000000000001</v>
      </c>
      <c r="K33" s="8">
        <v>4.5599999999999996</v>
      </c>
      <c r="L33" s="10">
        <v>143</v>
      </c>
      <c r="M33" s="10">
        <v>84</v>
      </c>
      <c r="N33" s="8">
        <v>156.370732581727</v>
      </c>
      <c r="O33" s="8">
        <v>0.12396287918090799</v>
      </c>
      <c r="R33" s="14">
        <f t="shared" si="4"/>
        <v>0.52123577527242371</v>
      </c>
    </row>
    <row r="34" spans="2:40" x14ac:dyDescent="0.3">
      <c r="B34" s="5"/>
      <c r="C34" s="4"/>
      <c r="D34" s="4">
        <v>4</v>
      </c>
      <c r="E34" s="4">
        <v>500</v>
      </c>
      <c r="F34" s="4">
        <v>7000</v>
      </c>
      <c r="G34" s="8">
        <v>3117.3483109225299</v>
      </c>
      <c r="H34" s="9">
        <v>94194.359531732407</v>
      </c>
      <c r="I34" s="8">
        <f t="shared" si="0"/>
        <v>30.216180592234519</v>
      </c>
      <c r="J34" s="8">
        <v>24.741</v>
      </c>
      <c r="K34" s="8">
        <v>1.0900000000000001</v>
      </c>
      <c r="L34" s="10">
        <v>178</v>
      </c>
      <c r="M34" s="10">
        <v>126</v>
      </c>
      <c r="N34" s="8">
        <v>222.667736494466</v>
      </c>
      <c r="O34" s="8">
        <v>0.27109909057617099</v>
      </c>
      <c r="R34" s="14">
        <f t="shared" si="4"/>
        <v>0.44533547298893283</v>
      </c>
    </row>
    <row r="35" spans="2:40" x14ac:dyDescent="0.3">
      <c r="B35" s="5"/>
      <c r="C35" s="4"/>
      <c r="D35" s="4">
        <v>5</v>
      </c>
      <c r="E35" s="4">
        <v>800</v>
      </c>
      <c r="F35" s="4">
        <v>11200</v>
      </c>
      <c r="G35" s="8">
        <v>5748.0526669303599</v>
      </c>
      <c r="H35" s="9">
        <v>193225.26859888999</v>
      </c>
      <c r="I35" s="8">
        <f t="shared" si="0"/>
        <v>33.615779081244625</v>
      </c>
      <c r="J35" s="8">
        <v>26.986000000000001</v>
      </c>
      <c r="K35" s="8">
        <v>1.75</v>
      </c>
      <c r="L35" s="10">
        <v>153</v>
      </c>
      <c r="M35" s="10">
        <v>213</v>
      </c>
      <c r="N35" s="8">
        <v>410.51269049502599</v>
      </c>
      <c r="O35" s="8">
        <v>0.50203108787536599</v>
      </c>
      <c r="R35" s="14">
        <f t="shared" si="4"/>
        <v>0.51321898811878208</v>
      </c>
    </row>
    <row r="36" spans="2:40" x14ac:dyDescent="0.3">
      <c r="B36" s="5"/>
      <c r="C36" s="4"/>
      <c r="D36" s="4">
        <v>6</v>
      </c>
      <c r="E36" s="4">
        <v>1000</v>
      </c>
      <c r="F36" s="4">
        <v>14000</v>
      </c>
      <c r="G36" s="8">
        <v>7173.3558518969003</v>
      </c>
      <c r="H36" s="9">
        <v>197039.971117181</v>
      </c>
      <c r="I36" s="8">
        <f t="shared" si="0"/>
        <v>27.468311231914747</v>
      </c>
      <c r="J36" s="8">
        <v>25.803000000000001</v>
      </c>
      <c r="K36" s="8">
        <v>3.5</v>
      </c>
      <c r="L36" s="10">
        <v>212</v>
      </c>
      <c r="M36" s="10">
        <v>278</v>
      </c>
      <c r="N36" s="8">
        <v>512.31467316493104</v>
      </c>
      <c r="O36" s="8">
        <v>1.09310126304626</v>
      </c>
      <c r="R36" s="14">
        <f t="shared" si="4"/>
        <v>0.51238256084977862</v>
      </c>
    </row>
    <row r="37" spans="2:40" x14ac:dyDescent="0.3">
      <c r="B37" s="5"/>
      <c r="C37" s="4"/>
      <c r="D37" s="4">
        <v>7</v>
      </c>
      <c r="E37" s="4">
        <v>1500</v>
      </c>
      <c r="F37" s="4">
        <v>21000</v>
      </c>
      <c r="G37" s="8">
        <v>10678.8954735526</v>
      </c>
      <c r="H37" s="9">
        <v>398702.18926500098</v>
      </c>
      <c r="I37" s="8">
        <f t="shared" si="0"/>
        <v>37.335526904671795</v>
      </c>
      <c r="J37" s="8">
        <v>25.92</v>
      </c>
      <c r="K37" s="8">
        <v>3.5</v>
      </c>
      <c r="L37" s="10">
        <v>205</v>
      </c>
      <c r="M37" s="10">
        <v>412</v>
      </c>
      <c r="N37" s="8">
        <v>762.65324811089999</v>
      </c>
      <c r="O37" s="8">
        <v>2.3016316890716499</v>
      </c>
      <c r="R37" s="14">
        <f t="shared" si="4"/>
        <v>0.50851883207393334</v>
      </c>
    </row>
    <row r="38" spans="2:40" x14ac:dyDescent="0.3">
      <c r="B38" s="2"/>
      <c r="D38" s="4"/>
      <c r="Q38" s="16">
        <f>+AVERAGE(I31:I37)</f>
        <v>33.250268677093075</v>
      </c>
      <c r="R38" s="15">
        <f>+AVERAGE(R31:R37)</f>
        <v>0.53778406283474312</v>
      </c>
    </row>
    <row r="39" spans="2:40" ht="72" x14ac:dyDescent="0.3">
      <c r="B39" s="2"/>
      <c r="D39" s="4"/>
      <c r="X39" s="11" t="s">
        <v>1</v>
      </c>
      <c r="Y39" s="11" t="s">
        <v>2</v>
      </c>
      <c r="Z39" s="11" t="s">
        <v>3</v>
      </c>
      <c r="AA39" s="11" t="s">
        <v>4</v>
      </c>
      <c r="AB39" s="11" t="s">
        <v>5</v>
      </c>
      <c r="AC39" s="11" t="s">
        <v>6</v>
      </c>
      <c r="AD39" s="11" t="s">
        <v>7</v>
      </c>
      <c r="AE39" s="11" t="s">
        <v>8</v>
      </c>
      <c r="AF39" s="11" t="s">
        <v>9</v>
      </c>
      <c r="AG39" s="11" t="s">
        <v>10</v>
      </c>
      <c r="AH39" s="11" t="s">
        <v>11</v>
      </c>
      <c r="AI39" s="11" t="s">
        <v>12</v>
      </c>
      <c r="AJ39" s="11" t="s">
        <v>13</v>
      </c>
      <c r="AK39" s="11" t="s">
        <v>14</v>
      </c>
      <c r="AL39" s="11" t="s">
        <v>15</v>
      </c>
      <c r="AM39" s="11" t="s">
        <v>16</v>
      </c>
      <c r="AN39" s="11" t="s">
        <v>17</v>
      </c>
    </row>
    <row r="40" spans="2:40" x14ac:dyDescent="0.3">
      <c r="B40" s="2"/>
      <c r="D40" s="4"/>
      <c r="X40">
        <v>10</v>
      </c>
      <c r="Y40">
        <v>103</v>
      </c>
      <c r="Z40">
        <v>3286.4815949591498</v>
      </c>
      <c r="AA40">
        <v>980</v>
      </c>
      <c r="AB40">
        <v>799.94269043483996</v>
      </c>
      <c r="AC40">
        <v>24.340397696484899</v>
      </c>
      <c r="AD40">
        <v>23933.101944635</v>
      </c>
      <c r="AE40">
        <v>12.705</v>
      </c>
      <c r="AF40">
        <v>21.62</v>
      </c>
      <c r="AG40">
        <v>3.5</v>
      </c>
      <c r="AH40">
        <v>0.5</v>
      </c>
      <c r="AI40">
        <v>81</v>
      </c>
      <c r="AJ40">
        <v>37</v>
      </c>
      <c r="AK40">
        <v>57.138763602488602</v>
      </c>
      <c r="AL40">
        <v>12.8612363975113</v>
      </c>
      <c r="AM40">
        <v>15.608385822716899</v>
      </c>
      <c r="AN40">
        <v>3.5554170608520501E-2</v>
      </c>
    </row>
    <row r="41" spans="2:40" x14ac:dyDescent="0.3">
      <c r="B41" s="2"/>
      <c r="D41" s="4"/>
      <c r="I41" t="s">
        <v>170</v>
      </c>
      <c r="R41" t="s">
        <v>171</v>
      </c>
      <c r="X41">
        <v>15</v>
      </c>
      <c r="Y41">
        <v>183</v>
      </c>
      <c r="Z41">
        <v>5332.5025928811001</v>
      </c>
      <c r="AA41">
        <v>2800</v>
      </c>
      <c r="AB41">
        <v>1253.0805254106399</v>
      </c>
      <c r="AC41">
        <v>23.4989201333631</v>
      </c>
      <c r="AD41">
        <v>42632.2592348912</v>
      </c>
      <c r="AE41">
        <v>12.61</v>
      </c>
      <c r="AF41">
        <v>22.783000000000001</v>
      </c>
      <c r="AG41">
        <v>6.39</v>
      </c>
      <c r="AH41">
        <v>0.5</v>
      </c>
      <c r="AI41">
        <v>136</v>
      </c>
      <c r="AJ41">
        <v>55</v>
      </c>
      <c r="AK41">
        <v>89.505751815046395</v>
      </c>
      <c r="AL41">
        <v>110.49424818495299</v>
      </c>
      <c r="AM41">
        <v>53.038249250258801</v>
      </c>
      <c r="AN41">
        <v>8.1972122192382799E-2</v>
      </c>
    </row>
    <row r="42" spans="2:40" x14ac:dyDescent="0.3">
      <c r="B42" t="s">
        <v>21</v>
      </c>
      <c r="C42" t="s">
        <v>22</v>
      </c>
      <c r="I42" t="s">
        <v>21</v>
      </c>
      <c r="J42" t="s">
        <v>22</v>
      </c>
      <c r="R42" t="s">
        <v>21</v>
      </c>
      <c r="S42" t="s">
        <v>22</v>
      </c>
      <c r="X42">
        <v>22</v>
      </c>
      <c r="Y42">
        <v>217</v>
      </c>
      <c r="Z42">
        <v>6249.88564958396</v>
      </c>
      <c r="AA42">
        <v>4200</v>
      </c>
      <c r="AB42">
        <v>2189.1902561441798</v>
      </c>
      <c r="AC42">
        <v>35.027684967162699</v>
      </c>
      <c r="AD42">
        <v>87952.030426591795</v>
      </c>
      <c r="AE42">
        <v>15.525</v>
      </c>
      <c r="AF42">
        <v>26.062000000000001</v>
      </c>
      <c r="AG42">
        <v>4.5599999999999996</v>
      </c>
      <c r="AH42">
        <v>0.5</v>
      </c>
      <c r="AI42">
        <v>143</v>
      </c>
      <c r="AJ42">
        <v>84</v>
      </c>
      <c r="AK42">
        <v>156.370732581727</v>
      </c>
      <c r="AL42">
        <v>143.62926741827201</v>
      </c>
      <c r="AM42">
        <v>83.344101951463003</v>
      </c>
      <c r="AN42">
        <v>0.12396287918090799</v>
      </c>
    </row>
    <row r="43" spans="2:40" x14ac:dyDescent="0.3">
      <c r="B43" t="s">
        <v>23</v>
      </c>
      <c r="C43" t="s">
        <v>22</v>
      </c>
      <c r="I43" t="s">
        <v>23</v>
      </c>
      <c r="J43" t="s">
        <v>22</v>
      </c>
      <c r="R43" t="s">
        <v>23</v>
      </c>
      <c r="S43" t="s">
        <v>22</v>
      </c>
      <c r="X43">
        <v>38</v>
      </c>
      <c r="Y43">
        <v>286</v>
      </c>
      <c r="Z43">
        <v>8596.7861840416608</v>
      </c>
      <c r="AA43">
        <v>7000</v>
      </c>
      <c r="AB43">
        <v>3117.3483109225299</v>
      </c>
      <c r="AC43">
        <v>36.261787186347703</v>
      </c>
      <c r="AD43">
        <v>94194.359531732407</v>
      </c>
      <c r="AE43">
        <v>15.629</v>
      </c>
      <c r="AF43">
        <v>24.741</v>
      </c>
      <c r="AG43">
        <v>1.0900000000000001</v>
      </c>
      <c r="AH43">
        <v>0.5</v>
      </c>
      <c r="AI43">
        <v>178</v>
      </c>
      <c r="AJ43">
        <v>126</v>
      </c>
      <c r="AK43">
        <v>222.667736494466</v>
      </c>
      <c r="AL43">
        <v>277.33226350553298</v>
      </c>
      <c r="AM43">
        <v>149.55892545077299</v>
      </c>
      <c r="AN43">
        <v>0.27109909057617099</v>
      </c>
    </row>
    <row r="44" spans="2:40" x14ac:dyDescent="0.3">
      <c r="B44" t="s">
        <v>150</v>
      </c>
      <c r="C44" t="s">
        <v>25</v>
      </c>
      <c r="D44">
        <f>VALUE(LEFT(C44,FIND(",",C44,1)-1))</f>
        <v>10</v>
      </c>
      <c r="E44">
        <v>10</v>
      </c>
      <c r="I44" t="s">
        <v>150</v>
      </c>
      <c r="J44" t="s">
        <v>25</v>
      </c>
      <c r="K44">
        <f>VALUE(LEFT(J44,FIND(",",J44,1)-1))</f>
        <v>10</v>
      </c>
      <c r="L44">
        <v>10</v>
      </c>
      <c r="R44" t="s">
        <v>24</v>
      </c>
      <c r="S44" t="s">
        <v>25</v>
      </c>
      <c r="T44">
        <f>VALUE(LEFT(S44,FIND(",",S44,1)-1))</f>
        <v>10</v>
      </c>
      <c r="U44">
        <v>10</v>
      </c>
      <c r="X44">
        <v>62</v>
      </c>
      <c r="Y44">
        <v>341</v>
      </c>
      <c r="Z44">
        <v>10279.872942181</v>
      </c>
      <c r="AA44">
        <v>11200</v>
      </c>
      <c r="AB44">
        <v>5748.0526669303599</v>
      </c>
      <c r="AC44">
        <v>55.915600311990197</v>
      </c>
      <c r="AD44">
        <v>193225.26859888999</v>
      </c>
      <c r="AE44">
        <v>17.657</v>
      </c>
      <c r="AF44">
        <v>26.986000000000001</v>
      </c>
      <c r="AG44">
        <v>1.75</v>
      </c>
      <c r="AH44">
        <v>0.5</v>
      </c>
      <c r="AI44">
        <v>153</v>
      </c>
      <c r="AJ44">
        <v>213</v>
      </c>
      <c r="AK44">
        <v>410.51269049502599</v>
      </c>
      <c r="AL44">
        <v>389.48730950497298</v>
      </c>
      <c r="AM44">
        <v>237.18897575329601</v>
      </c>
      <c r="AN44">
        <v>0.50203108787536599</v>
      </c>
    </row>
    <row r="45" spans="2:40" x14ac:dyDescent="0.3">
      <c r="B45" t="s">
        <v>151</v>
      </c>
      <c r="C45" t="s">
        <v>27</v>
      </c>
      <c r="D45">
        <f t="shared" ref="D45:D59" si="5">VALUE(LEFT(C45,FIND(",",C45,1)-1))</f>
        <v>103</v>
      </c>
      <c r="E45">
        <v>103</v>
      </c>
      <c r="I45" t="s">
        <v>151</v>
      </c>
      <c r="J45" t="s">
        <v>27</v>
      </c>
      <c r="K45">
        <f t="shared" ref="K45:K59" si="6">VALUE(LEFT(J45,FIND(",",J45,1)-1))</f>
        <v>103</v>
      </c>
      <c r="L45">
        <v>103</v>
      </c>
      <c r="R45" t="s">
        <v>26</v>
      </c>
      <c r="S45" t="s">
        <v>27</v>
      </c>
      <c r="T45">
        <f t="shared" ref="T45:U59" si="7">VALUE(LEFT(S45,FIND(",",S45,1)-1))</f>
        <v>103</v>
      </c>
      <c r="U45">
        <v>103</v>
      </c>
      <c r="X45">
        <v>86</v>
      </c>
      <c r="Y45">
        <v>462</v>
      </c>
      <c r="Z45">
        <v>13901.6552281519</v>
      </c>
      <c r="AA45">
        <v>14000</v>
      </c>
      <c r="AB45">
        <v>7173.3558518969003</v>
      </c>
      <c r="AC45">
        <v>51.600731957229797</v>
      </c>
      <c r="AD45">
        <v>197039.971117181</v>
      </c>
      <c r="AE45">
        <v>15.586</v>
      </c>
      <c r="AF45">
        <v>25.803000000000001</v>
      </c>
      <c r="AG45">
        <v>3.5</v>
      </c>
      <c r="AH45">
        <v>0.5</v>
      </c>
      <c r="AI45">
        <v>212</v>
      </c>
      <c r="AJ45">
        <v>278</v>
      </c>
      <c r="AK45">
        <v>512.31467316493104</v>
      </c>
      <c r="AL45">
        <v>487.685326835068</v>
      </c>
      <c r="AM45">
        <v>334.85104536490502</v>
      </c>
      <c r="AN45">
        <v>1.09310126304626</v>
      </c>
    </row>
    <row r="46" spans="2:40" x14ac:dyDescent="0.3">
      <c r="B46" t="s">
        <v>152</v>
      </c>
      <c r="C46" t="s">
        <v>29</v>
      </c>
      <c r="D46">
        <f t="shared" si="5"/>
        <v>3286.4815949591498</v>
      </c>
      <c r="E46">
        <v>3286.4815949591498</v>
      </c>
      <c r="I46" t="s">
        <v>152</v>
      </c>
      <c r="J46" t="s">
        <v>29</v>
      </c>
      <c r="K46">
        <f t="shared" si="6"/>
        <v>3286.4815949591498</v>
      </c>
      <c r="L46">
        <v>3286.4815949591498</v>
      </c>
      <c r="R46" t="s">
        <v>28</v>
      </c>
      <c r="S46" t="s">
        <v>29</v>
      </c>
      <c r="T46">
        <f t="shared" si="7"/>
        <v>3286.4815949591498</v>
      </c>
      <c r="U46">
        <v>3286.4815949591498</v>
      </c>
      <c r="X46">
        <v>132</v>
      </c>
      <c r="Y46">
        <v>592</v>
      </c>
      <c r="Z46">
        <v>16806.914408509601</v>
      </c>
      <c r="AA46">
        <v>21000</v>
      </c>
      <c r="AB46">
        <v>10678.8954735526</v>
      </c>
      <c r="AC46">
        <v>63.538703262186502</v>
      </c>
      <c r="AD46">
        <v>398702.18926500098</v>
      </c>
      <c r="AE46">
        <v>15.471</v>
      </c>
      <c r="AF46">
        <v>25.92</v>
      </c>
      <c r="AG46">
        <v>3.5</v>
      </c>
      <c r="AH46">
        <v>0.5</v>
      </c>
      <c r="AI46">
        <v>205</v>
      </c>
      <c r="AJ46">
        <v>412</v>
      </c>
      <c r="AK46">
        <v>762.65324811089999</v>
      </c>
      <c r="AL46">
        <v>737.34675188909898</v>
      </c>
      <c r="AM46">
        <v>474.026430401791</v>
      </c>
      <c r="AN46">
        <v>2.3016316890716499</v>
      </c>
    </row>
    <row r="47" spans="2:40" x14ac:dyDescent="0.3">
      <c r="B47" t="s">
        <v>153</v>
      </c>
      <c r="C47" t="s">
        <v>31</v>
      </c>
      <c r="D47">
        <f t="shared" si="5"/>
        <v>980</v>
      </c>
      <c r="E47">
        <v>980</v>
      </c>
      <c r="I47" t="s">
        <v>153</v>
      </c>
      <c r="J47" t="s">
        <v>31</v>
      </c>
      <c r="K47">
        <f t="shared" si="6"/>
        <v>980</v>
      </c>
      <c r="L47">
        <v>980</v>
      </c>
      <c r="R47" t="s">
        <v>30</v>
      </c>
      <c r="S47" t="s">
        <v>31</v>
      </c>
      <c r="T47">
        <f t="shared" si="7"/>
        <v>980</v>
      </c>
      <c r="U47">
        <v>980</v>
      </c>
    </row>
    <row r="48" spans="2:40" x14ac:dyDescent="0.3">
      <c r="B48" t="s">
        <v>154</v>
      </c>
      <c r="C48" t="s">
        <v>33</v>
      </c>
      <c r="D48">
        <f t="shared" si="5"/>
        <v>826.28856277990496</v>
      </c>
      <c r="E48">
        <v>826.28856277990496</v>
      </c>
      <c r="I48" t="s">
        <v>154</v>
      </c>
      <c r="J48" t="s">
        <v>33</v>
      </c>
      <c r="K48">
        <f t="shared" si="6"/>
        <v>826.28856277990496</v>
      </c>
      <c r="L48">
        <v>826.28856277990496</v>
      </c>
      <c r="R48" t="s">
        <v>32</v>
      </c>
      <c r="S48" t="s">
        <v>211</v>
      </c>
      <c r="T48">
        <f t="shared" si="7"/>
        <v>799.94269043483996</v>
      </c>
      <c r="U48">
        <v>799.94269043483996</v>
      </c>
    </row>
    <row r="49" spans="2:21" x14ac:dyDescent="0.3">
      <c r="B49" t="s">
        <v>155</v>
      </c>
      <c r="C49" t="s">
        <v>35</v>
      </c>
      <c r="D49">
        <f t="shared" si="5"/>
        <v>25.142041386973698</v>
      </c>
      <c r="E49">
        <v>25.142041386973698</v>
      </c>
      <c r="I49" t="s">
        <v>155</v>
      </c>
      <c r="J49" t="s">
        <v>35</v>
      </c>
      <c r="K49">
        <f t="shared" si="6"/>
        <v>25.142041386973698</v>
      </c>
      <c r="L49">
        <v>25.142041386973698</v>
      </c>
      <c r="R49" t="s">
        <v>34</v>
      </c>
      <c r="S49" t="s">
        <v>212</v>
      </c>
      <c r="T49">
        <f t="shared" si="7"/>
        <v>24.340397696484899</v>
      </c>
      <c r="U49">
        <v>24.340397696484899</v>
      </c>
    </row>
    <row r="50" spans="2:21" x14ac:dyDescent="0.3">
      <c r="B50" t="s">
        <v>156</v>
      </c>
      <c r="C50" t="s">
        <v>37</v>
      </c>
      <c r="D50">
        <f t="shared" si="5"/>
        <v>24915.496556788999</v>
      </c>
      <c r="E50">
        <v>24915.496556788999</v>
      </c>
      <c r="I50" t="s">
        <v>156</v>
      </c>
      <c r="J50" t="s">
        <v>37</v>
      </c>
      <c r="K50">
        <f t="shared" si="6"/>
        <v>24915.496556788999</v>
      </c>
      <c r="L50">
        <v>24915.496556788999</v>
      </c>
      <c r="R50" t="s">
        <v>36</v>
      </c>
      <c r="S50" t="s">
        <v>213</v>
      </c>
      <c r="T50">
        <f t="shared" si="7"/>
        <v>23933.101944635</v>
      </c>
      <c r="U50">
        <v>23933.101944635</v>
      </c>
    </row>
    <row r="51" spans="2:21" x14ac:dyDescent="0.3">
      <c r="B51" t="s">
        <v>157</v>
      </c>
      <c r="C51" t="s">
        <v>39</v>
      </c>
      <c r="D51">
        <f t="shared" si="5"/>
        <v>17.530999999999999</v>
      </c>
      <c r="E51">
        <v>17.530999999999999</v>
      </c>
      <c r="I51" t="s">
        <v>157</v>
      </c>
      <c r="J51" t="s">
        <v>39</v>
      </c>
      <c r="K51">
        <f t="shared" si="6"/>
        <v>17.530999999999999</v>
      </c>
      <c r="L51">
        <v>17.530999999999999</v>
      </c>
      <c r="R51" t="s">
        <v>38</v>
      </c>
      <c r="S51" t="s">
        <v>214</v>
      </c>
      <c r="T51">
        <f t="shared" si="7"/>
        <v>12.705</v>
      </c>
      <c r="U51">
        <v>12.705</v>
      </c>
    </row>
    <row r="52" spans="2:21" x14ac:dyDescent="0.3">
      <c r="B52" t="s">
        <v>158</v>
      </c>
      <c r="C52" t="s">
        <v>41</v>
      </c>
      <c r="D52">
        <f t="shared" si="5"/>
        <v>25.039000000000001</v>
      </c>
      <c r="E52">
        <v>25.039000000000001</v>
      </c>
      <c r="I52" t="s">
        <v>158</v>
      </c>
      <c r="J52" t="s">
        <v>41</v>
      </c>
      <c r="K52">
        <f t="shared" si="6"/>
        <v>25.039000000000001</v>
      </c>
      <c r="L52">
        <v>25.039000000000001</v>
      </c>
      <c r="R52" t="s">
        <v>40</v>
      </c>
      <c r="S52" t="s">
        <v>215</v>
      </c>
      <c r="T52">
        <f t="shared" si="7"/>
        <v>21.62</v>
      </c>
      <c r="U52">
        <v>21.62</v>
      </c>
    </row>
    <row r="53" spans="2:21" x14ac:dyDescent="0.3">
      <c r="B53" t="s">
        <v>159</v>
      </c>
      <c r="C53" t="s">
        <v>43</v>
      </c>
      <c r="D53">
        <f t="shared" si="5"/>
        <v>3</v>
      </c>
      <c r="E53">
        <v>3</v>
      </c>
      <c r="I53" t="s">
        <v>159</v>
      </c>
      <c r="J53" t="s">
        <v>43</v>
      </c>
      <c r="K53">
        <f t="shared" si="6"/>
        <v>3</v>
      </c>
      <c r="L53">
        <v>3</v>
      </c>
      <c r="R53" t="s">
        <v>42</v>
      </c>
      <c r="S53" t="s">
        <v>216</v>
      </c>
      <c r="T53">
        <f t="shared" si="7"/>
        <v>3.5</v>
      </c>
      <c r="U53">
        <v>3.5</v>
      </c>
    </row>
    <row r="54" spans="2:21" x14ac:dyDescent="0.3">
      <c r="B54" t="s">
        <v>160</v>
      </c>
      <c r="C54" t="s">
        <v>45</v>
      </c>
      <c r="D54">
        <f t="shared" si="5"/>
        <v>0.5</v>
      </c>
      <c r="E54">
        <v>0.5</v>
      </c>
      <c r="I54" t="s">
        <v>160</v>
      </c>
      <c r="J54" t="s">
        <v>45</v>
      </c>
      <c r="K54">
        <f t="shared" si="6"/>
        <v>0.5</v>
      </c>
      <c r="L54">
        <v>0.5</v>
      </c>
      <c r="R54" t="s">
        <v>44</v>
      </c>
      <c r="S54" t="s">
        <v>45</v>
      </c>
      <c r="T54">
        <f t="shared" si="7"/>
        <v>0.5</v>
      </c>
      <c r="U54">
        <v>0.5</v>
      </c>
    </row>
    <row r="55" spans="2:21" x14ac:dyDescent="0.3">
      <c r="B55" t="s">
        <v>161</v>
      </c>
      <c r="C55" t="s">
        <v>47</v>
      </c>
      <c r="D55">
        <f t="shared" si="5"/>
        <v>82</v>
      </c>
      <c r="E55">
        <v>82</v>
      </c>
      <c r="I55" t="s">
        <v>161</v>
      </c>
      <c r="J55" t="s">
        <v>47</v>
      </c>
      <c r="K55">
        <f t="shared" si="6"/>
        <v>82</v>
      </c>
      <c r="L55">
        <v>82</v>
      </c>
      <c r="R55" t="s">
        <v>46</v>
      </c>
      <c r="S55" t="s">
        <v>217</v>
      </c>
      <c r="T55">
        <f t="shared" si="7"/>
        <v>81</v>
      </c>
      <c r="U55">
        <v>81</v>
      </c>
    </row>
    <row r="56" spans="2:21" x14ac:dyDescent="0.3">
      <c r="B56" t="s">
        <v>162</v>
      </c>
      <c r="C56" t="s">
        <v>49</v>
      </c>
      <c r="D56">
        <f t="shared" si="5"/>
        <v>33</v>
      </c>
      <c r="E56">
        <v>33</v>
      </c>
      <c r="I56" t="s">
        <v>162</v>
      </c>
      <c r="J56" t="s">
        <v>49</v>
      </c>
      <c r="K56">
        <f t="shared" si="6"/>
        <v>33</v>
      </c>
      <c r="L56">
        <v>33</v>
      </c>
      <c r="R56" t="s">
        <v>48</v>
      </c>
      <c r="S56" t="s">
        <v>218</v>
      </c>
      <c r="T56">
        <f t="shared" si="7"/>
        <v>37</v>
      </c>
      <c r="U56">
        <v>37</v>
      </c>
    </row>
    <row r="57" spans="2:21" x14ac:dyDescent="0.3">
      <c r="B57" t="s">
        <v>163</v>
      </c>
      <c r="C57" t="s">
        <v>51</v>
      </c>
      <c r="D57">
        <f t="shared" si="5"/>
        <v>59.020611627135999</v>
      </c>
      <c r="E57">
        <v>59.020611627135999</v>
      </c>
      <c r="I57" t="s">
        <v>163</v>
      </c>
      <c r="J57" t="s">
        <v>51</v>
      </c>
      <c r="K57">
        <f t="shared" si="6"/>
        <v>59.020611627135999</v>
      </c>
      <c r="L57">
        <v>59.020611627135999</v>
      </c>
      <c r="R57" t="s">
        <v>50</v>
      </c>
      <c r="S57" t="s">
        <v>219</v>
      </c>
      <c r="T57">
        <f t="shared" si="7"/>
        <v>57.138763602488602</v>
      </c>
      <c r="U57">
        <v>57.138763602488602</v>
      </c>
    </row>
    <row r="58" spans="2:21" x14ac:dyDescent="0.3">
      <c r="B58" t="s">
        <v>164</v>
      </c>
      <c r="C58" t="s">
        <v>53</v>
      </c>
      <c r="D58">
        <f t="shared" si="5"/>
        <v>10.9793883728639</v>
      </c>
      <c r="E58">
        <v>10.9793883728639</v>
      </c>
      <c r="I58" t="s">
        <v>164</v>
      </c>
      <c r="J58" t="s">
        <v>53</v>
      </c>
      <c r="K58">
        <f t="shared" si="6"/>
        <v>10.9793883728639</v>
      </c>
      <c r="L58">
        <v>10.9793883728639</v>
      </c>
      <c r="R58" t="s">
        <v>52</v>
      </c>
      <c r="S58" t="s">
        <v>220</v>
      </c>
      <c r="T58">
        <f t="shared" si="7"/>
        <v>12.8612363975113</v>
      </c>
      <c r="U58">
        <v>12.8612363975113</v>
      </c>
    </row>
    <row r="59" spans="2:21" x14ac:dyDescent="0.3">
      <c r="B59" t="s">
        <v>165</v>
      </c>
      <c r="C59" t="s">
        <v>55</v>
      </c>
      <c r="D59">
        <f t="shared" si="5"/>
        <v>14.7866078398685</v>
      </c>
      <c r="E59">
        <v>14.7866078398685</v>
      </c>
      <c r="I59" t="s">
        <v>165</v>
      </c>
      <c r="J59" t="s">
        <v>55</v>
      </c>
      <c r="K59">
        <f t="shared" si="6"/>
        <v>14.7866078398685</v>
      </c>
      <c r="L59">
        <v>14.7866078398685</v>
      </c>
      <c r="R59" t="s">
        <v>54</v>
      </c>
      <c r="S59" t="s">
        <v>221</v>
      </c>
      <c r="T59">
        <f t="shared" si="7"/>
        <v>15.608385822716899</v>
      </c>
      <c r="U59">
        <v>15.608385822716899</v>
      </c>
    </row>
    <row r="60" spans="2:21" x14ac:dyDescent="0.3">
      <c r="B60" t="s">
        <v>166</v>
      </c>
      <c r="C60">
        <v>2.4852297306060702</v>
      </c>
      <c r="D60">
        <v>2.4852297306060702</v>
      </c>
      <c r="E60">
        <v>2.4852297306060702</v>
      </c>
      <c r="I60" t="s">
        <v>166</v>
      </c>
      <c r="J60">
        <v>3.2890796661376898E-2</v>
      </c>
      <c r="K60">
        <f>+J60</f>
        <v>3.2890796661376898E-2</v>
      </c>
      <c r="L60">
        <v>3.2890796661376898E-2</v>
      </c>
      <c r="R60" t="s">
        <v>56</v>
      </c>
      <c r="S60">
        <v>3.5554170608520501E-2</v>
      </c>
      <c r="T60">
        <f>+S60</f>
        <v>3.5554170608520501E-2</v>
      </c>
      <c r="U60">
        <v>3.5554170608520501E-2</v>
      </c>
    </row>
    <row r="61" spans="2:21" x14ac:dyDescent="0.3">
      <c r="B61" t="s">
        <v>19</v>
      </c>
      <c r="I61" t="s">
        <v>19</v>
      </c>
      <c r="R61" t="s">
        <v>19</v>
      </c>
    </row>
    <row r="62" spans="2:21" x14ac:dyDescent="0.3">
      <c r="B62" t="s">
        <v>57</v>
      </c>
      <c r="C62" t="s">
        <v>22</v>
      </c>
      <c r="I62" t="s">
        <v>57</v>
      </c>
      <c r="J62" t="s">
        <v>22</v>
      </c>
      <c r="R62" t="s">
        <v>57</v>
      </c>
      <c r="S62" t="s">
        <v>22</v>
      </c>
    </row>
    <row r="63" spans="2:21" x14ac:dyDescent="0.3">
      <c r="B63" t="s">
        <v>150</v>
      </c>
      <c r="C63" t="s">
        <v>58</v>
      </c>
      <c r="D63">
        <f>VALUE(LEFT(C63,FIND(",",C63,1)-1))</f>
        <v>15</v>
      </c>
      <c r="E63">
        <v>15</v>
      </c>
      <c r="I63" t="s">
        <v>150</v>
      </c>
      <c r="J63" t="s">
        <v>58</v>
      </c>
      <c r="K63">
        <f>VALUE(LEFT(J63,FIND(",",J63,1)-1))</f>
        <v>15</v>
      </c>
      <c r="L63">
        <v>15</v>
      </c>
      <c r="R63" t="s">
        <v>24</v>
      </c>
      <c r="S63" t="s">
        <v>58</v>
      </c>
      <c r="T63">
        <f>VALUE(LEFT(S63,FIND(",",S63,1)-1))</f>
        <v>15</v>
      </c>
      <c r="U63">
        <v>15</v>
      </c>
    </row>
    <row r="64" spans="2:21" x14ac:dyDescent="0.3">
      <c r="B64" t="s">
        <v>151</v>
      </c>
      <c r="C64" t="s">
        <v>59</v>
      </c>
      <c r="D64">
        <f t="shared" ref="D64:D78" si="8">VALUE(LEFT(C64,FIND(",",C64,1)-1))</f>
        <v>183</v>
      </c>
      <c r="E64">
        <v>183</v>
      </c>
      <c r="I64" t="s">
        <v>151</v>
      </c>
      <c r="J64" t="s">
        <v>59</v>
      </c>
      <c r="K64">
        <f t="shared" ref="K64:K78" si="9">VALUE(LEFT(J64,FIND(",",J64,1)-1))</f>
        <v>183</v>
      </c>
      <c r="L64">
        <v>183</v>
      </c>
      <c r="R64" t="s">
        <v>26</v>
      </c>
      <c r="S64" t="s">
        <v>59</v>
      </c>
      <c r="T64">
        <f t="shared" ref="T64:U78" si="10">VALUE(LEFT(S64,FIND(",",S64,1)-1))</f>
        <v>183</v>
      </c>
      <c r="U64">
        <v>183</v>
      </c>
    </row>
    <row r="65" spans="2:26" x14ac:dyDescent="0.3">
      <c r="B65" t="s">
        <v>152</v>
      </c>
      <c r="C65" t="s">
        <v>60</v>
      </c>
      <c r="D65">
        <f t="shared" si="8"/>
        <v>5332.5025928811001</v>
      </c>
      <c r="E65">
        <v>5332.5025928811001</v>
      </c>
      <c r="I65" t="s">
        <v>152</v>
      </c>
      <c r="J65" t="s">
        <v>60</v>
      </c>
      <c r="K65">
        <f t="shared" si="9"/>
        <v>5332.5025928811001</v>
      </c>
      <c r="L65">
        <v>5332.5025928811001</v>
      </c>
      <c r="R65" t="s">
        <v>28</v>
      </c>
      <c r="S65" t="s">
        <v>60</v>
      </c>
      <c r="T65">
        <f t="shared" si="10"/>
        <v>5332.5025928811001</v>
      </c>
      <c r="U65">
        <v>5332.5025928811001</v>
      </c>
    </row>
    <row r="66" spans="2:26" x14ac:dyDescent="0.3">
      <c r="B66" t="s">
        <v>153</v>
      </c>
      <c r="C66" t="s">
        <v>61</v>
      </c>
      <c r="D66">
        <f t="shared" si="8"/>
        <v>2800</v>
      </c>
      <c r="E66">
        <v>2800</v>
      </c>
      <c r="I66" t="s">
        <v>153</v>
      </c>
      <c r="J66" t="s">
        <v>61</v>
      </c>
      <c r="K66">
        <f t="shared" si="9"/>
        <v>2800</v>
      </c>
      <c r="L66">
        <v>2800</v>
      </c>
      <c r="R66" t="s">
        <v>30</v>
      </c>
      <c r="S66" t="s">
        <v>61</v>
      </c>
      <c r="T66">
        <f t="shared" si="10"/>
        <v>2800</v>
      </c>
      <c r="U66">
        <v>2800</v>
      </c>
    </row>
    <row r="67" spans="2:26" x14ac:dyDescent="0.3">
      <c r="B67" t="s">
        <v>154</v>
      </c>
      <c r="C67" t="s">
        <v>62</v>
      </c>
      <c r="D67">
        <f t="shared" si="8"/>
        <v>1647.2738402013099</v>
      </c>
      <c r="E67">
        <v>1647.2738402013099</v>
      </c>
      <c r="I67" t="s">
        <v>154</v>
      </c>
      <c r="J67" t="s">
        <v>172</v>
      </c>
      <c r="K67">
        <f t="shared" si="9"/>
        <v>1547.64322241166</v>
      </c>
      <c r="L67">
        <v>1547.64322241166</v>
      </c>
      <c r="R67" t="s">
        <v>32</v>
      </c>
      <c r="S67" t="s">
        <v>222</v>
      </c>
      <c r="T67">
        <f t="shared" si="10"/>
        <v>1253.0805254106399</v>
      </c>
      <c r="U67">
        <v>1253.0805254106399</v>
      </c>
    </row>
    <row r="68" spans="2:26" x14ac:dyDescent="0.3">
      <c r="B68" t="s">
        <v>155</v>
      </c>
      <c r="C68" t="s">
        <v>63</v>
      </c>
      <c r="D68">
        <f t="shared" si="8"/>
        <v>30.891196234961502</v>
      </c>
      <c r="E68">
        <v>30.891196234961502</v>
      </c>
      <c r="I68" t="s">
        <v>155</v>
      </c>
      <c r="J68" t="s">
        <v>173</v>
      </c>
      <c r="K68">
        <f t="shared" si="9"/>
        <v>29.0228311276916</v>
      </c>
      <c r="L68">
        <v>29.0228311276916</v>
      </c>
      <c r="R68" t="s">
        <v>34</v>
      </c>
      <c r="S68" t="s">
        <v>223</v>
      </c>
      <c r="T68">
        <f t="shared" si="10"/>
        <v>23.4989201333631</v>
      </c>
      <c r="U68">
        <v>23.4989201333631</v>
      </c>
    </row>
    <row r="69" spans="2:26" x14ac:dyDescent="0.3">
      <c r="B69" t="s">
        <v>156</v>
      </c>
      <c r="C69" t="s">
        <v>64</v>
      </c>
      <c r="D69">
        <f t="shared" si="8"/>
        <v>58283.697178086899</v>
      </c>
      <c r="E69">
        <v>58283.697178086899</v>
      </c>
      <c r="I69" t="s">
        <v>156</v>
      </c>
      <c r="J69" t="s">
        <v>174</v>
      </c>
      <c r="K69">
        <f t="shared" si="9"/>
        <v>53004.805229773898</v>
      </c>
      <c r="L69">
        <v>53004.805229773898</v>
      </c>
      <c r="R69" t="s">
        <v>36</v>
      </c>
      <c r="S69" t="s">
        <v>224</v>
      </c>
      <c r="T69">
        <f t="shared" si="10"/>
        <v>42632.2592348912</v>
      </c>
      <c r="U69">
        <v>42632.2592348912</v>
      </c>
      <c r="W69">
        <v>38</v>
      </c>
      <c r="X69">
        <v>62</v>
      </c>
      <c r="Y69">
        <v>86</v>
      </c>
      <c r="Z69">
        <v>132</v>
      </c>
    </row>
    <row r="70" spans="2:26" x14ac:dyDescent="0.3">
      <c r="B70" t="s">
        <v>157</v>
      </c>
      <c r="C70" t="s">
        <v>65</v>
      </c>
      <c r="D70">
        <f t="shared" si="8"/>
        <v>13.613</v>
      </c>
      <c r="E70">
        <v>13.613</v>
      </c>
      <c r="I70" t="s">
        <v>157</v>
      </c>
      <c r="J70" t="s">
        <v>175</v>
      </c>
      <c r="K70">
        <f t="shared" si="9"/>
        <v>13.57</v>
      </c>
      <c r="L70">
        <v>13.57</v>
      </c>
      <c r="R70" t="s">
        <v>38</v>
      </c>
      <c r="S70" t="s">
        <v>225</v>
      </c>
      <c r="T70">
        <f t="shared" si="10"/>
        <v>12.61</v>
      </c>
      <c r="U70">
        <v>12.61</v>
      </c>
      <c r="W70">
        <v>286</v>
      </c>
      <c r="X70">
        <v>341</v>
      </c>
      <c r="Y70">
        <v>462</v>
      </c>
      <c r="Z70">
        <v>592</v>
      </c>
    </row>
    <row r="71" spans="2:26" x14ac:dyDescent="0.3">
      <c r="B71" t="s">
        <v>158</v>
      </c>
      <c r="C71" t="s">
        <v>66</v>
      </c>
      <c r="D71">
        <f t="shared" si="8"/>
        <v>23.201000000000001</v>
      </c>
      <c r="E71">
        <v>23.201000000000001</v>
      </c>
      <c r="I71" t="s">
        <v>158</v>
      </c>
      <c r="J71" t="s">
        <v>176</v>
      </c>
      <c r="K71">
        <f t="shared" si="9"/>
        <v>23.81</v>
      </c>
      <c r="L71">
        <v>23.81</v>
      </c>
      <c r="R71" t="s">
        <v>40</v>
      </c>
      <c r="S71" t="s">
        <v>226</v>
      </c>
      <c r="T71">
        <f t="shared" si="10"/>
        <v>22.783000000000001</v>
      </c>
      <c r="U71">
        <v>22.783000000000001</v>
      </c>
      <c r="W71">
        <v>8596.7861840416608</v>
      </c>
      <c r="X71">
        <v>10279.872942181</v>
      </c>
      <c r="Y71">
        <v>13901.6552281519</v>
      </c>
      <c r="Z71">
        <v>16806.914408509601</v>
      </c>
    </row>
    <row r="72" spans="2:26" x14ac:dyDescent="0.3">
      <c r="B72" t="s">
        <v>159</v>
      </c>
      <c r="C72" t="s">
        <v>67</v>
      </c>
      <c r="D72">
        <f t="shared" si="8"/>
        <v>3.04</v>
      </c>
      <c r="E72">
        <v>3.04</v>
      </c>
      <c r="I72" t="s">
        <v>159</v>
      </c>
      <c r="J72" t="s">
        <v>177</v>
      </c>
      <c r="K72">
        <f t="shared" si="9"/>
        <v>5.25</v>
      </c>
      <c r="L72">
        <v>5.25</v>
      </c>
      <c r="R72" t="s">
        <v>42</v>
      </c>
      <c r="S72" t="s">
        <v>227</v>
      </c>
      <c r="T72">
        <f t="shared" si="10"/>
        <v>6.39</v>
      </c>
      <c r="U72">
        <v>6.39</v>
      </c>
      <c r="W72">
        <v>7000</v>
      </c>
      <c r="X72">
        <v>11200</v>
      </c>
      <c r="Y72">
        <v>14000</v>
      </c>
      <c r="Z72">
        <v>21000</v>
      </c>
    </row>
    <row r="73" spans="2:26" x14ac:dyDescent="0.3">
      <c r="B73" t="s">
        <v>160</v>
      </c>
      <c r="C73" t="s">
        <v>45</v>
      </c>
      <c r="D73">
        <f t="shared" si="8"/>
        <v>0.5</v>
      </c>
      <c r="E73">
        <v>0.5</v>
      </c>
      <c r="I73" t="s">
        <v>160</v>
      </c>
      <c r="J73" t="s">
        <v>45</v>
      </c>
      <c r="K73">
        <f t="shared" si="9"/>
        <v>0.5</v>
      </c>
      <c r="L73">
        <v>0.5</v>
      </c>
      <c r="R73" t="s">
        <v>44</v>
      </c>
      <c r="S73" t="s">
        <v>45</v>
      </c>
      <c r="T73">
        <f t="shared" si="10"/>
        <v>0.5</v>
      </c>
      <c r="U73">
        <v>0.5</v>
      </c>
      <c r="W73">
        <v>3117.3483109225299</v>
      </c>
      <c r="X73">
        <v>5748.0526669303599</v>
      </c>
      <c r="Y73">
        <v>7173.3558518969003</v>
      </c>
      <c r="Z73">
        <v>10678.8954735526</v>
      </c>
    </row>
    <row r="74" spans="2:26" x14ac:dyDescent="0.3">
      <c r="B74" t="s">
        <v>161</v>
      </c>
      <c r="C74" t="s">
        <v>68</v>
      </c>
      <c r="D74">
        <f t="shared" si="8"/>
        <v>122</v>
      </c>
      <c r="E74">
        <v>122</v>
      </c>
      <c r="I74" t="s">
        <v>161</v>
      </c>
      <c r="J74" t="s">
        <v>178</v>
      </c>
      <c r="K74">
        <f t="shared" si="9"/>
        <v>124</v>
      </c>
      <c r="L74">
        <v>124</v>
      </c>
      <c r="R74" t="s">
        <v>46</v>
      </c>
      <c r="S74" t="s">
        <v>228</v>
      </c>
      <c r="T74">
        <f t="shared" si="10"/>
        <v>136</v>
      </c>
      <c r="U74">
        <v>136</v>
      </c>
      <c r="W74">
        <v>36.261787186347703</v>
      </c>
      <c r="X74">
        <v>55.915600311990197</v>
      </c>
      <c r="Y74">
        <v>51.600731957229797</v>
      </c>
      <c r="Z74">
        <v>63.538703262186502</v>
      </c>
    </row>
    <row r="75" spans="2:26" x14ac:dyDescent="0.3">
      <c r="B75" t="s">
        <v>162</v>
      </c>
      <c r="C75" t="s">
        <v>69</v>
      </c>
      <c r="D75">
        <f t="shared" si="8"/>
        <v>71</v>
      </c>
      <c r="E75">
        <v>71</v>
      </c>
      <c r="I75" t="s">
        <v>162</v>
      </c>
      <c r="J75" t="s">
        <v>179</v>
      </c>
      <c r="K75">
        <f t="shared" si="9"/>
        <v>65</v>
      </c>
      <c r="L75">
        <v>65</v>
      </c>
      <c r="R75" t="s">
        <v>48</v>
      </c>
      <c r="S75" t="s">
        <v>229</v>
      </c>
      <c r="T75">
        <f t="shared" si="10"/>
        <v>55</v>
      </c>
      <c r="U75">
        <v>55</v>
      </c>
      <c r="W75">
        <v>94194.359531732407</v>
      </c>
      <c r="X75">
        <v>193225.26859888999</v>
      </c>
      <c r="Y75">
        <v>197039.971117181</v>
      </c>
      <c r="Z75">
        <v>398702.18926500098</v>
      </c>
    </row>
    <row r="76" spans="2:26" x14ac:dyDescent="0.3">
      <c r="B76" t="s">
        <v>163</v>
      </c>
      <c r="C76" t="s">
        <v>70</v>
      </c>
      <c r="D76">
        <f t="shared" si="8"/>
        <v>117.66241715723601</v>
      </c>
      <c r="E76">
        <v>117.66241715723601</v>
      </c>
      <c r="I76" t="s">
        <v>163</v>
      </c>
      <c r="J76" t="s">
        <v>180</v>
      </c>
      <c r="K76">
        <f t="shared" si="9"/>
        <v>110.545944457975</v>
      </c>
      <c r="L76">
        <v>110.545944457975</v>
      </c>
      <c r="R76" t="s">
        <v>50</v>
      </c>
      <c r="S76" t="s">
        <v>230</v>
      </c>
      <c r="T76">
        <f t="shared" si="10"/>
        <v>89.505751815046395</v>
      </c>
      <c r="U76">
        <v>89.505751815046395</v>
      </c>
      <c r="W76">
        <v>15.629</v>
      </c>
      <c r="X76">
        <v>17.657</v>
      </c>
      <c r="Y76">
        <v>15.586</v>
      </c>
      <c r="Z76">
        <v>15.471</v>
      </c>
    </row>
    <row r="77" spans="2:26" x14ac:dyDescent="0.3">
      <c r="B77" t="s">
        <v>164</v>
      </c>
      <c r="C77" t="s">
        <v>71</v>
      </c>
      <c r="D77">
        <f t="shared" si="8"/>
        <v>82.337582842763197</v>
      </c>
      <c r="E77">
        <v>82.337582842763197</v>
      </c>
      <c r="I77" t="s">
        <v>164</v>
      </c>
      <c r="J77" t="s">
        <v>181</v>
      </c>
      <c r="K77">
        <f t="shared" si="9"/>
        <v>89.454055542024093</v>
      </c>
      <c r="L77">
        <v>89.454055542024093</v>
      </c>
      <c r="R77" t="s">
        <v>52</v>
      </c>
      <c r="S77" t="s">
        <v>231</v>
      </c>
      <c r="T77">
        <f t="shared" si="10"/>
        <v>110.49424818495299</v>
      </c>
      <c r="U77">
        <v>110.49424818495299</v>
      </c>
      <c r="W77">
        <v>24.741</v>
      </c>
      <c r="X77">
        <v>26.986000000000001</v>
      </c>
      <c r="Y77">
        <v>25.803000000000001</v>
      </c>
      <c r="Z77">
        <v>25.92</v>
      </c>
    </row>
    <row r="78" spans="2:26" x14ac:dyDescent="0.3">
      <c r="B78" t="s">
        <v>165</v>
      </c>
      <c r="C78" t="s">
        <v>72</v>
      </c>
      <c r="D78">
        <f t="shared" si="8"/>
        <v>54.242986208458802</v>
      </c>
      <c r="E78">
        <v>54.242986208458802</v>
      </c>
      <c r="I78" t="s">
        <v>165</v>
      </c>
      <c r="J78" t="s">
        <v>182</v>
      </c>
      <c r="K78">
        <f t="shared" si="9"/>
        <v>59.900257482457803</v>
      </c>
      <c r="L78">
        <v>59.900257482457803</v>
      </c>
      <c r="R78" t="s">
        <v>54</v>
      </c>
      <c r="S78" t="s">
        <v>232</v>
      </c>
      <c r="T78">
        <f t="shared" si="10"/>
        <v>53.038249250258801</v>
      </c>
      <c r="U78">
        <v>53.038249250258801</v>
      </c>
      <c r="W78">
        <v>1.0900000000000001</v>
      </c>
      <c r="X78">
        <v>1.75</v>
      </c>
      <c r="Y78">
        <v>3.5</v>
      </c>
      <c r="Z78">
        <v>3.5</v>
      </c>
    </row>
    <row r="79" spans="2:26" x14ac:dyDescent="0.3">
      <c r="B79" t="s">
        <v>166</v>
      </c>
      <c r="C79">
        <v>5.7196483612060502</v>
      </c>
      <c r="D79">
        <v>5.7196483612060502</v>
      </c>
      <c r="E79">
        <v>5.7196483612060502</v>
      </c>
      <c r="I79" t="s">
        <v>166</v>
      </c>
      <c r="J79">
        <v>7.9149007797241197E-2</v>
      </c>
      <c r="K79">
        <f>+J79</f>
        <v>7.9149007797241197E-2</v>
      </c>
      <c r="L79">
        <v>7.9149007797241197E-2</v>
      </c>
      <c r="R79" t="s">
        <v>56</v>
      </c>
      <c r="S79">
        <v>8.1972122192382799E-2</v>
      </c>
      <c r="T79">
        <f>+S79</f>
        <v>8.1972122192382799E-2</v>
      </c>
      <c r="U79">
        <v>8.1972122192382799E-2</v>
      </c>
      <c r="W79">
        <v>0.5</v>
      </c>
      <c r="X79">
        <v>0.5</v>
      </c>
      <c r="Y79">
        <v>0.5</v>
      </c>
      <c r="Z79">
        <v>0.5</v>
      </c>
    </row>
    <row r="80" spans="2:26" x14ac:dyDescent="0.3">
      <c r="B80" t="s">
        <v>19</v>
      </c>
      <c r="I80" t="s">
        <v>19</v>
      </c>
      <c r="R80" t="s">
        <v>19</v>
      </c>
      <c r="W80">
        <v>178</v>
      </c>
      <c r="X80">
        <v>153</v>
      </c>
      <c r="Y80">
        <v>212</v>
      </c>
      <c r="Z80">
        <v>205</v>
      </c>
    </row>
    <row r="81" spans="2:26" x14ac:dyDescent="0.3">
      <c r="B81" t="s">
        <v>73</v>
      </c>
      <c r="C81" t="s">
        <v>22</v>
      </c>
      <c r="I81" t="s">
        <v>73</v>
      </c>
      <c r="J81" t="s">
        <v>22</v>
      </c>
      <c r="R81" t="s">
        <v>73</v>
      </c>
      <c r="S81" t="s">
        <v>22</v>
      </c>
      <c r="W81">
        <v>126</v>
      </c>
      <c r="X81">
        <v>213</v>
      </c>
      <c r="Y81">
        <v>278</v>
      </c>
      <c r="Z81">
        <v>412</v>
      </c>
    </row>
    <row r="82" spans="2:26" x14ac:dyDescent="0.3">
      <c r="B82" t="s">
        <v>150</v>
      </c>
      <c r="C82" t="s">
        <v>74</v>
      </c>
      <c r="D82">
        <f>VALUE(LEFT(C82,FIND(",",C82,1)-1))</f>
        <v>22</v>
      </c>
      <c r="E82">
        <v>22</v>
      </c>
      <c r="I82" t="s">
        <v>150</v>
      </c>
      <c r="J82" t="s">
        <v>74</v>
      </c>
      <c r="K82">
        <f>VALUE(LEFT(J82,FIND(",",J82,1)-1))</f>
        <v>22</v>
      </c>
      <c r="L82">
        <v>22</v>
      </c>
      <c r="R82" t="s">
        <v>24</v>
      </c>
      <c r="S82" t="s">
        <v>74</v>
      </c>
      <c r="T82">
        <f>VALUE(LEFT(S82,FIND(",",S82,1)-1))</f>
        <v>22</v>
      </c>
      <c r="U82">
        <v>22</v>
      </c>
      <c r="W82">
        <v>222.667736494466</v>
      </c>
      <c r="X82">
        <v>410.51269049502599</v>
      </c>
      <c r="Y82">
        <v>512.31467316493104</v>
      </c>
      <c r="Z82">
        <v>762.65324811089999</v>
      </c>
    </row>
    <row r="83" spans="2:26" x14ac:dyDescent="0.3">
      <c r="B83" t="s">
        <v>151</v>
      </c>
      <c r="C83" t="s">
        <v>75</v>
      </c>
      <c r="D83">
        <f t="shared" ref="D83:D97" si="11">VALUE(LEFT(C83,FIND(",",C83,1)-1))</f>
        <v>217</v>
      </c>
      <c r="E83">
        <v>217</v>
      </c>
      <c r="I83" t="s">
        <v>151</v>
      </c>
      <c r="J83" t="s">
        <v>75</v>
      </c>
      <c r="K83">
        <f t="shared" ref="K83:K97" si="12">VALUE(LEFT(J83,FIND(",",J83,1)-1))</f>
        <v>217</v>
      </c>
      <c r="L83">
        <v>217</v>
      </c>
      <c r="R83" t="s">
        <v>26</v>
      </c>
      <c r="S83" t="s">
        <v>75</v>
      </c>
      <c r="T83">
        <f t="shared" ref="T83:U97" si="13">VALUE(LEFT(S83,FIND(",",S83,1)-1))</f>
        <v>217</v>
      </c>
      <c r="U83">
        <v>217</v>
      </c>
      <c r="W83">
        <v>277.33226350553298</v>
      </c>
      <c r="X83">
        <v>389.48730950497298</v>
      </c>
      <c r="Y83">
        <v>487.685326835068</v>
      </c>
      <c r="Z83">
        <v>737.34675188909898</v>
      </c>
    </row>
    <row r="84" spans="2:26" x14ac:dyDescent="0.3">
      <c r="B84" t="s">
        <v>152</v>
      </c>
      <c r="C84" t="s">
        <v>76</v>
      </c>
      <c r="D84">
        <f t="shared" si="11"/>
        <v>6249.88564958396</v>
      </c>
      <c r="E84">
        <v>6249.88564958396</v>
      </c>
      <c r="I84" t="s">
        <v>152</v>
      </c>
      <c r="J84" t="s">
        <v>76</v>
      </c>
      <c r="K84">
        <f t="shared" si="12"/>
        <v>6249.88564958396</v>
      </c>
      <c r="L84">
        <v>6249.88564958396</v>
      </c>
      <c r="R84" t="s">
        <v>28</v>
      </c>
      <c r="S84" t="s">
        <v>76</v>
      </c>
      <c r="T84">
        <f t="shared" si="13"/>
        <v>6249.88564958396</v>
      </c>
      <c r="U84">
        <v>6249.88564958396</v>
      </c>
      <c r="W84">
        <v>149.55892545077299</v>
      </c>
      <c r="X84">
        <v>237.18897575329601</v>
      </c>
      <c r="Y84">
        <v>334.85104536490502</v>
      </c>
      <c r="Z84">
        <v>474.026430401791</v>
      </c>
    </row>
    <row r="85" spans="2:26" x14ac:dyDescent="0.3">
      <c r="B85" t="s">
        <v>153</v>
      </c>
      <c r="C85" t="s">
        <v>77</v>
      </c>
      <c r="D85">
        <f t="shared" si="11"/>
        <v>4200</v>
      </c>
      <c r="E85">
        <v>4200</v>
      </c>
      <c r="I85" t="s">
        <v>153</v>
      </c>
      <c r="J85" t="s">
        <v>77</v>
      </c>
      <c r="K85">
        <f t="shared" si="12"/>
        <v>4200</v>
      </c>
      <c r="L85">
        <v>4200</v>
      </c>
      <c r="R85" t="s">
        <v>30</v>
      </c>
      <c r="S85" t="s">
        <v>77</v>
      </c>
      <c r="T85">
        <f t="shared" si="13"/>
        <v>4200</v>
      </c>
      <c r="U85">
        <v>4200</v>
      </c>
      <c r="W85">
        <v>0.27109909057617099</v>
      </c>
      <c r="X85">
        <v>0.50203108787536599</v>
      </c>
      <c r="Y85">
        <v>1.09310126304626</v>
      </c>
      <c r="Z85">
        <v>2.3016316890716499</v>
      </c>
    </row>
    <row r="86" spans="2:26" x14ac:dyDescent="0.3">
      <c r="B86" t="s">
        <v>154</v>
      </c>
      <c r="C86" t="s">
        <v>78</v>
      </c>
      <c r="D86">
        <f t="shared" si="11"/>
        <v>2613.0631446962002</v>
      </c>
      <c r="E86">
        <v>2613.0631446962002</v>
      </c>
      <c r="I86" t="s">
        <v>154</v>
      </c>
      <c r="J86" t="s">
        <v>183</v>
      </c>
      <c r="K86">
        <f t="shared" si="12"/>
        <v>2556.06651178529</v>
      </c>
      <c r="L86">
        <v>2556.06651178529</v>
      </c>
      <c r="R86" t="s">
        <v>32</v>
      </c>
      <c r="S86" t="s">
        <v>233</v>
      </c>
      <c r="T86">
        <f t="shared" si="13"/>
        <v>2189.1902561441798</v>
      </c>
      <c r="U86">
        <v>2189.1902561441798</v>
      </c>
    </row>
    <row r="87" spans="2:26" x14ac:dyDescent="0.3">
      <c r="B87" t="s">
        <v>155</v>
      </c>
      <c r="C87" t="s">
        <v>79</v>
      </c>
      <c r="D87">
        <f t="shared" si="11"/>
        <v>41.8097752695707</v>
      </c>
      <c r="E87">
        <v>41.8097752695707</v>
      </c>
      <c r="I87" t="s">
        <v>155</v>
      </c>
      <c r="J87" t="s">
        <v>184</v>
      </c>
      <c r="K87">
        <f t="shared" si="12"/>
        <v>40.897812457663697</v>
      </c>
      <c r="L87">
        <v>40.897812457663697</v>
      </c>
      <c r="R87" t="s">
        <v>34</v>
      </c>
      <c r="S87" t="s">
        <v>234</v>
      </c>
      <c r="T87">
        <f t="shared" si="13"/>
        <v>35.027684967162699</v>
      </c>
      <c r="U87">
        <v>35.027684967162699</v>
      </c>
    </row>
    <row r="88" spans="2:26" x14ac:dyDescent="0.3">
      <c r="B88" t="s">
        <v>156</v>
      </c>
      <c r="C88" t="s">
        <v>80</v>
      </c>
      <c r="D88">
        <f t="shared" si="11"/>
        <v>104069.233092639</v>
      </c>
      <c r="E88">
        <v>104069.233092639</v>
      </c>
      <c r="I88" t="s">
        <v>156</v>
      </c>
      <c r="J88" t="s">
        <v>185</v>
      </c>
      <c r="K88">
        <f t="shared" si="12"/>
        <v>101184.74567609301</v>
      </c>
      <c r="L88">
        <v>101184.74567609301</v>
      </c>
      <c r="R88" t="s">
        <v>36</v>
      </c>
      <c r="S88" t="s">
        <v>235</v>
      </c>
      <c r="T88">
        <f t="shared" si="13"/>
        <v>87952.030426591795</v>
      </c>
      <c r="U88">
        <v>87952.030426591795</v>
      </c>
    </row>
    <row r="89" spans="2:26" x14ac:dyDescent="0.3">
      <c r="B89" t="s">
        <v>157</v>
      </c>
      <c r="C89" t="s">
        <v>81</v>
      </c>
      <c r="D89">
        <f t="shared" si="11"/>
        <v>14.256</v>
      </c>
      <c r="E89">
        <v>14.256</v>
      </c>
      <c r="I89" t="s">
        <v>157</v>
      </c>
      <c r="J89" t="s">
        <v>186</v>
      </c>
      <c r="K89">
        <f t="shared" si="12"/>
        <v>13.882</v>
      </c>
      <c r="L89">
        <v>13.882</v>
      </c>
      <c r="R89" t="s">
        <v>38</v>
      </c>
      <c r="S89" t="s">
        <v>236</v>
      </c>
      <c r="T89">
        <f t="shared" si="13"/>
        <v>15.525</v>
      </c>
      <c r="U89">
        <v>15.525</v>
      </c>
    </row>
    <row r="90" spans="2:26" x14ac:dyDescent="0.3">
      <c r="B90" t="s">
        <v>158</v>
      </c>
      <c r="C90" t="s">
        <v>82</v>
      </c>
      <c r="D90">
        <f t="shared" si="11"/>
        <v>28.402999999999999</v>
      </c>
      <c r="E90">
        <v>28.402999999999999</v>
      </c>
      <c r="I90" t="s">
        <v>158</v>
      </c>
      <c r="J90" t="s">
        <v>187</v>
      </c>
      <c r="K90">
        <f t="shared" si="12"/>
        <v>29.38</v>
      </c>
      <c r="L90">
        <v>29.38</v>
      </c>
      <c r="R90" t="s">
        <v>40</v>
      </c>
      <c r="S90" t="s">
        <v>237</v>
      </c>
      <c r="T90">
        <f t="shared" si="13"/>
        <v>26.062000000000001</v>
      </c>
      <c r="U90">
        <v>26.062000000000001</v>
      </c>
    </row>
    <row r="91" spans="2:26" x14ac:dyDescent="0.3">
      <c r="B91" t="s">
        <v>159</v>
      </c>
      <c r="C91" t="s">
        <v>83</v>
      </c>
      <c r="D91">
        <f t="shared" si="11"/>
        <v>1.75</v>
      </c>
      <c r="E91">
        <v>1.75</v>
      </c>
      <c r="I91" t="s">
        <v>159</v>
      </c>
      <c r="J91" t="s">
        <v>83</v>
      </c>
      <c r="K91">
        <f t="shared" si="12"/>
        <v>1.75</v>
      </c>
      <c r="L91">
        <v>1.75</v>
      </c>
      <c r="R91" t="s">
        <v>42</v>
      </c>
      <c r="S91" t="s">
        <v>238</v>
      </c>
      <c r="T91">
        <f t="shared" si="13"/>
        <v>4.5599999999999996</v>
      </c>
      <c r="U91">
        <v>4.5599999999999996</v>
      </c>
    </row>
    <row r="92" spans="2:26" x14ac:dyDescent="0.3">
      <c r="B92" t="s">
        <v>160</v>
      </c>
      <c r="C92" t="s">
        <v>45</v>
      </c>
      <c r="D92">
        <f t="shared" si="11"/>
        <v>0.5</v>
      </c>
      <c r="E92">
        <v>0.5</v>
      </c>
      <c r="I92" t="s">
        <v>160</v>
      </c>
      <c r="J92" t="s">
        <v>45</v>
      </c>
      <c r="K92">
        <f t="shared" si="12"/>
        <v>0.5</v>
      </c>
      <c r="L92">
        <v>0.5</v>
      </c>
      <c r="R92" t="s">
        <v>44</v>
      </c>
      <c r="S92" t="s">
        <v>45</v>
      </c>
      <c r="T92">
        <f t="shared" si="13"/>
        <v>0.5</v>
      </c>
      <c r="U92">
        <v>0.5</v>
      </c>
    </row>
    <row r="93" spans="2:26" x14ac:dyDescent="0.3">
      <c r="B93" t="s">
        <v>161</v>
      </c>
      <c r="C93" t="s">
        <v>84</v>
      </c>
      <c r="D93">
        <f t="shared" si="11"/>
        <v>138</v>
      </c>
      <c r="E93">
        <v>138</v>
      </c>
      <c r="I93" t="s">
        <v>161</v>
      </c>
      <c r="J93" t="s">
        <v>84</v>
      </c>
      <c r="K93">
        <f t="shared" si="12"/>
        <v>138</v>
      </c>
      <c r="L93">
        <v>138</v>
      </c>
      <c r="R93" t="s">
        <v>46</v>
      </c>
      <c r="S93" t="s">
        <v>239</v>
      </c>
      <c r="T93">
        <f t="shared" si="13"/>
        <v>143</v>
      </c>
      <c r="U93">
        <v>143</v>
      </c>
    </row>
    <row r="94" spans="2:26" x14ac:dyDescent="0.3">
      <c r="B94" t="s">
        <v>162</v>
      </c>
      <c r="C94" t="s">
        <v>85</v>
      </c>
      <c r="D94">
        <f t="shared" si="11"/>
        <v>92</v>
      </c>
      <c r="E94">
        <v>92</v>
      </c>
      <c r="I94" t="s">
        <v>162</v>
      </c>
      <c r="J94" t="s">
        <v>188</v>
      </c>
      <c r="K94">
        <f t="shared" si="12"/>
        <v>87</v>
      </c>
      <c r="L94">
        <v>87</v>
      </c>
      <c r="R94" t="s">
        <v>48</v>
      </c>
      <c r="S94" t="s">
        <v>240</v>
      </c>
      <c r="T94">
        <f t="shared" si="13"/>
        <v>84</v>
      </c>
      <c r="U94">
        <v>84</v>
      </c>
    </row>
    <row r="95" spans="2:26" x14ac:dyDescent="0.3">
      <c r="B95" t="s">
        <v>163</v>
      </c>
      <c r="C95" t="s">
        <v>86</v>
      </c>
      <c r="D95">
        <f t="shared" si="11"/>
        <v>186.6473674783</v>
      </c>
      <c r="E95">
        <v>186.6473674783</v>
      </c>
      <c r="I95" t="s">
        <v>163</v>
      </c>
      <c r="J95" t="s">
        <v>189</v>
      </c>
      <c r="K95">
        <f t="shared" si="12"/>
        <v>182.576179413235</v>
      </c>
      <c r="L95">
        <v>182.576179413235</v>
      </c>
      <c r="R95" t="s">
        <v>50</v>
      </c>
      <c r="S95" t="s">
        <v>241</v>
      </c>
      <c r="T95">
        <f t="shared" si="13"/>
        <v>156.370732581727</v>
      </c>
      <c r="U95">
        <v>156.370732581727</v>
      </c>
    </row>
    <row r="96" spans="2:26" x14ac:dyDescent="0.3">
      <c r="B96" t="s">
        <v>164</v>
      </c>
      <c r="C96" t="s">
        <v>87</v>
      </c>
      <c r="D96">
        <f t="shared" si="11"/>
        <v>113.35263252169899</v>
      </c>
      <c r="E96">
        <v>113.35263252169899</v>
      </c>
      <c r="I96" t="s">
        <v>164</v>
      </c>
      <c r="J96" t="s">
        <v>190</v>
      </c>
      <c r="K96">
        <f t="shared" si="12"/>
        <v>117.42382058676399</v>
      </c>
      <c r="L96">
        <v>117.42382058676399</v>
      </c>
      <c r="R96" t="s">
        <v>52</v>
      </c>
      <c r="S96" t="s">
        <v>242</v>
      </c>
      <c r="T96">
        <f t="shared" si="13"/>
        <v>143.62926741827201</v>
      </c>
      <c r="U96">
        <v>143.62926741827201</v>
      </c>
    </row>
    <row r="97" spans="2:21" x14ac:dyDescent="0.3">
      <c r="B97" t="s">
        <v>165</v>
      </c>
      <c r="C97" t="s">
        <v>88</v>
      </c>
      <c r="D97">
        <f t="shared" si="11"/>
        <v>96.572484966817896</v>
      </c>
      <c r="E97">
        <v>96.572484966817896</v>
      </c>
      <c r="I97" t="s">
        <v>165</v>
      </c>
      <c r="J97" t="s">
        <v>191</v>
      </c>
      <c r="K97">
        <f t="shared" si="12"/>
        <v>105.80425040833001</v>
      </c>
      <c r="L97">
        <v>105.80425040833001</v>
      </c>
      <c r="R97" t="s">
        <v>54</v>
      </c>
      <c r="S97" t="s">
        <v>243</v>
      </c>
      <c r="T97">
        <f t="shared" si="13"/>
        <v>83.344101951463003</v>
      </c>
      <c r="U97">
        <v>83.344101951463003</v>
      </c>
    </row>
    <row r="98" spans="2:21" x14ac:dyDescent="0.3">
      <c r="B98" t="s">
        <v>166</v>
      </c>
      <c r="C98">
        <v>8.6025166511535591</v>
      </c>
      <c r="D98">
        <v>8.6025166511535591</v>
      </c>
      <c r="E98">
        <v>8.6025166511535591</v>
      </c>
      <c r="I98" t="s">
        <v>166</v>
      </c>
      <c r="J98">
        <v>0.133424997329711</v>
      </c>
      <c r="K98">
        <f>+J98</f>
        <v>0.133424997329711</v>
      </c>
      <c r="L98">
        <v>0.133424997329711</v>
      </c>
      <c r="R98" t="s">
        <v>56</v>
      </c>
      <c r="S98">
        <v>0.12396287918090799</v>
      </c>
      <c r="T98">
        <f>+S98</f>
        <v>0.12396287918090799</v>
      </c>
      <c r="U98">
        <v>0.12396287918090799</v>
      </c>
    </row>
    <row r="99" spans="2:21" x14ac:dyDescent="0.3">
      <c r="B99" t="s">
        <v>19</v>
      </c>
      <c r="I99" t="s">
        <v>19</v>
      </c>
      <c r="R99" t="s">
        <v>19</v>
      </c>
    </row>
    <row r="100" spans="2:21" x14ac:dyDescent="0.3">
      <c r="B100" t="s">
        <v>89</v>
      </c>
      <c r="C100" t="s">
        <v>22</v>
      </c>
      <c r="I100" t="s">
        <v>89</v>
      </c>
      <c r="J100" t="s">
        <v>22</v>
      </c>
      <c r="R100" t="s">
        <v>89</v>
      </c>
      <c r="S100" t="s">
        <v>22</v>
      </c>
    </row>
    <row r="101" spans="2:21" x14ac:dyDescent="0.3">
      <c r="B101" t="s">
        <v>150</v>
      </c>
      <c r="C101" t="s">
        <v>90</v>
      </c>
      <c r="D101">
        <f>VALUE(LEFT(C101,FIND(",",C101,1)-1))</f>
        <v>38</v>
      </c>
      <c r="E101">
        <v>38</v>
      </c>
      <c r="I101" t="s">
        <v>150</v>
      </c>
      <c r="J101" t="s">
        <v>90</v>
      </c>
      <c r="K101">
        <f>VALUE(LEFT(J101,FIND(",",J101,1)-1))</f>
        <v>38</v>
      </c>
      <c r="L101">
        <v>38</v>
      </c>
      <c r="R101" t="s">
        <v>24</v>
      </c>
      <c r="S101" t="s">
        <v>90</v>
      </c>
      <c r="T101">
        <f>VALUE(LEFT(S101,FIND(",",S101,1)-1))</f>
        <v>38</v>
      </c>
      <c r="U101">
        <v>38</v>
      </c>
    </row>
    <row r="102" spans="2:21" x14ac:dyDescent="0.3">
      <c r="B102" t="s">
        <v>151</v>
      </c>
      <c r="C102" t="s">
        <v>91</v>
      </c>
      <c r="D102">
        <f t="shared" ref="D102:D116" si="14">VALUE(LEFT(C102,FIND(",",C102,1)-1))</f>
        <v>286</v>
      </c>
      <c r="E102">
        <v>286</v>
      </c>
      <c r="I102" t="s">
        <v>151</v>
      </c>
      <c r="J102" t="s">
        <v>91</v>
      </c>
      <c r="K102">
        <f t="shared" ref="K102:K116" si="15">VALUE(LEFT(J102,FIND(",",J102,1)-1))</f>
        <v>286</v>
      </c>
      <c r="L102">
        <v>286</v>
      </c>
      <c r="R102" t="s">
        <v>26</v>
      </c>
      <c r="S102" t="s">
        <v>91</v>
      </c>
      <c r="T102">
        <f t="shared" ref="T102:U116" si="16">VALUE(LEFT(S102,FIND(",",S102,1)-1))</f>
        <v>286</v>
      </c>
      <c r="U102">
        <v>286</v>
      </c>
    </row>
    <row r="103" spans="2:21" x14ac:dyDescent="0.3">
      <c r="B103" t="s">
        <v>152</v>
      </c>
      <c r="C103" t="s">
        <v>92</v>
      </c>
      <c r="D103">
        <f t="shared" si="14"/>
        <v>8596.7861840416608</v>
      </c>
      <c r="E103">
        <v>8596.7861840416608</v>
      </c>
      <c r="I103" t="s">
        <v>152</v>
      </c>
      <c r="J103" t="s">
        <v>92</v>
      </c>
      <c r="K103">
        <f t="shared" si="15"/>
        <v>8596.7861840416608</v>
      </c>
      <c r="L103">
        <v>8596.7861840416608</v>
      </c>
      <c r="R103" t="s">
        <v>28</v>
      </c>
      <c r="S103" t="s">
        <v>92</v>
      </c>
      <c r="T103">
        <f t="shared" si="16"/>
        <v>8596.7861840416608</v>
      </c>
      <c r="U103">
        <v>8596.7861840416608</v>
      </c>
    </row>
    <row r="104" spans="2:21" x14ac:dyDescent="0.3">
      <c r="B104" t="s">
        <v>153</v>
      </c>
      <c r="C104" t="s">
        <v>93</v>
      </c>
      <c r="D104">
        <f t="shared" si="14"/>
        <v>7000</v>
      </c>
      <c r="E104">
        <v>7000</v>
      </c>
      <c r="I104" t="s">
        <v>153</v>
      </c>
      <c r="J104" t="s">
        <v>93</v>
      </c>
      <c r="K104">
        <f t="shared" si="15"/>
        <v>7000</v>
      </c>
      <c r="L104">
        <v>7000</v>
      </c>
      <c r="R104" t="s">
        <v>30</v>
      </c>
      <c r="S104" t="s">
        <v>93</v>
      </c>
      <c r="T104">
        <f t="shared" si="16"/>
        <v>7000</v>
      </c>
      <c r="U104">
        <v>7000</v>
      </c>
    </row>
    <row r="105" spans="2:21" x14ac:dyDescent="0.3">
      <c r="B105" t="s">
        <v>154</v>
      </c>
      <c r="C105" t="s">
        <v>94</v>
      </c>
      <c r="D105">
        <f t="shared" si="14"/>
        <v>4004.83486908434</v>
      </c>
      <c r="E105">
        <v>4004.83486908434</v>
      </c>
      <c r="I105" t="s">
        <v>154</v>
      </c>
      <c r="J105" t="s">
        <v>192</v>
      </c>
      <c r="K105">
        <f t="shared" si="15"/>
        <v>4001.9243998329998</v>
      </c>
      <c r="L105">
        <v>4001.9243998329998</v>
      </c>
      <c r="R105" t="s">
        <v>32</v>
      </c>
      <c r="S105" t="s">
        <v>244</v>
      </c>
      <c r="T105">
        <f t="shared" si="16"/>
        <v>3117.3483109225299</v>
      </c>
      <c r="U105">
        <v>3117.3483109225299</v>
      </c>
    </row>
    <row r="106" spans="2:21" x14ac:dyDescent="0.3">
      <c r="B106" t="s">
        <v>155</v>
      </c>
      <c r="C106" t="s">
        <v>95</v>
      </c>
      <c r="D106">
        <f t="shared" si="14"/>
        <v>46.585256203284104</v>
      </c>
      <c r="E106">
        <v>46.585256203284104</v>
      </c>
      <c r="I106" t="s">
        <v>155</v>
      </c>
      <c r="J106" t="s">
        <v>193</v>
      </c>
      <c r="K106">
        <f t="shared" si="15"/>
        <v>46.551400885854598</v>
      </c>
      <c r="L106">
        <v>46.551400885854598</v>
      </c>
      <c r="R106" t="s">
        <v>34</v>
      </c>
      <c r="S106" t="s">
        <v>245</v>
      </c>
      <c r="T106">
        <f t="shared" si="16"/>
        <v>36.261787186347703</v>
      </c>
      <c r="U106">
        <v>36.261787186347703</v>
      </c>
    </row>
    <row r="107" spans="2:21" x14ac:dyDescent="0.3">
      <c r="B107" t="s">
        <v>156</v>
      </c>
      <c r="C107" t="s">
        <v>96</v>
      </c>
      <c r="D107">
        <f t="shared" si="14"/>
        <v>124493.48103357101</v>
      </c>
      <c r="E107">
        <v>124493.48103357101</v>
      </c>
      <c r="I107" t="s">
        <v>156</v>
      </c>
      <c r="J107" t="s">
        <v>194</v>
      </c>
      <c r="K107">
        <f t="shared" si="15"/>
        <v>122572.29065351099</v>
      </c>
      <c r="L107">
        <v>122572.29065351099</v>
      </c>
      <c r="R107" t="s">
        <v>36</v>
      </c>
      <c r="S107" t="s">
        <v>246</v>
      </c>
      <c r="T107">
        <f t="shared" si="16"/>
        <v>94194.359531732407</v>
      </c>
      <c r="U107">
        <v>94194.359531732407</v>
      </c>
    </row>
    <row r="108" spans="2:21" x14ac:dyDescent="0.3">
      <c r="B108" t="s">
        <v>157</v>
      </c>
      <c r="C108" t="s">
        <v>97</v>
      </c>
      <c r="D108">
        <f t="shared" si="14"/>
        <v>16.756</v>
      </c>
      <c r="E108">
        <v>16.756</v>
      </c>
      <c r="I108" t="s">
        <v>157</v>
      </c>
      <c r="J108" t="s">
        <v>195</v>
      </c>
      <c r="K108">
        <f t="shared" si="15"/>
        <v>16.181000000000001</v>
      </c>
      <c r="L108">
        <v>16.181000000000001</v>
      </c>
      <c r="R108" t="s">
        <v>38</v>
      </c>
      <c r="S108" t="s">
        <v>247</v>
      </c>
      <c r="T108">
        <f t="shared" si="16"/>
        <v>15.629</v>
      </c>
      <c r="U108">
        <v>15.629</v>
      </c>
    </row>
    <row r="109" spans="2:21" x14ac:dyDescent="0.3">
      <c r="B109" t="s">
        <v>158</v>
      </c>
      <c r="C109" t="s">
        <v>98</v>
      </c>
      <c r="D109">
        <f t="shared" si="14"/>
        <v>29.664999999999999</v>
      </c>
      <c r="E109">
        <v>29.664999999999999</v>
      </c>
      <c r="I109" t="s">
        <v>158</v>
      </c>
      <c r="J109" t="s">
        <v>196</v>
      </c>
      <c r="K109">
        <f t="shared" si="15"/>
        <v>29.864999999999998</v>
      </c>
      <c r="L109">
        <v>29.864999999999998</v>
      </c>
      <c r="R109" t="s">
        <v>40</v>
      </c>
      <c r="S109" t="s">
        <v>248</v>
      </c>
      <c r="T109">
        <f t="shared" si="16"/>
        <v>24.741</v>
      </c>
      <c r="U109">
        <v>24.741</v>
      </c>
    </row>
    <row r="110" spans="2:21" x14ac:dyDescent="0.3">
      <c r="B110" t="s">
        <v>159</v>
      </c>
      <c r="C110" t="s">
        <v>99</v>
      </c>
      <c r="D110">
        <f t="shared" si="14"/>
        <v>2.97</v>
      </c>
      <c r="E110">
        <v>2.97</v>
      </c>
      <c r="I110" t="s">
        <v>159</v>
      </c>
      <c r="J110" t="s">
        <v>177</v>
      </c>
      <c r="K110">
        <f t="shared" si="15"/>
        <v>5.25</v>
      </c>
      <c r="L110">
        <v>5.25</v>
      </c>
      <c r="R110" t="s">
        <v>42</v>
      </c>
      <c r="S110" t="s">
        <v>249</v>
      </c>
      <c r="T110">
        <f t="shared" si="16"/>
        <v>1.0900000000000001</v>
      </c>
      <c r="U110">
        <v>1.0900000000000001</v>
      </c>
    </row>
    <row r="111" spans="2:21" x14ac:dyDescent="0.3">
      <c r="B111" t="s">
        <v>160</v>
      </c>
      <c r="C111" t="s">
        <v>45</v>
      </c>
      <c r="D111">
        <f t="shared" si="14"/>
        <v>0.5</v>
      </c>
      <c r="E111">
        <v>0.5</v>
      </c>
      <c r="I111" t="s">
        <v>160</v>
      </c>
      <c r="J111" t="s">
        <v>45</v>
      </c>
      <c r="K111">
        <f t="shared" si="15"/>
        <v>0.5</v>
      </c>
      <c r="L111">
        <v>0.5</v>
      </c>
      <c r="R111" t="s">
        <v>44</v>
      </c>
      <c r="S111" t="s">
        <v>45</v>
      </c>
      <c r="T111">
        <f t="shared" si="16"/>
        <v>0.5</v>
      </c>
      <c r="U111">
        <v>0.5</v>
      </c>
    </row>
    <row r="112" spans="2:21" x14ac:dyDescent="0.3">
      <c r="B112" t="s">
        <v>161</v>
      </c>
      <c r="C112" t="s">
        <v>100</v>
      </c>
      <c r="D112">
        <f t="shared" si="14"/>
        <v>170</v>
      </c>
      <c r="E112">
        <v>170</v>
      </c>
      <c r="I112" t="s">
        <v>161</v>
      </c>
      <c r="J112" t="s">
        <v>197</v>
      </c>
      <c r="K112">
        <f t="shared" si="15"/>
        <v>163</v>
      </c>
      <c r="L112">
        <v>163</v>
      </c>
      <c r="R112" t="s">
        <v>46</v>
      </c>
      <c r="S112" t="s">
        <v>250</v>
      </c>
      <c r="T112">
        <f t="shared" si="16"/>
        <v>178</v>
      </c>
      <c r="U112">
        <v>178</v>
      </c>
    </row>
    <row r="113" spans="2:21" x14ac:dyDescent="0.3">
      <c r="B113" t="s">
        <v>162</v>
      </c>
      <c r="C113" t="s">
        <v>101</v>
      </c>
      <c r="D113">
        <f t="shared" si="14"/>
        <v>135</v>
      </c>
      <c r="E113">
        <v>135</v>
      </c>
      <c r="I113" t="s">
        <v>162</v>
      </c>
      <c r="J113" t="s">
        <v>198</v>
      </c>
      <c r="K113">
        <f t="shared" si="15"/>
        <v>134</v>
      </c>
      <c r="L113">
        <v>134</v>
      </c>
      <c r="R113" t="s">
        <v>48</v>
      </c>
      <c r="S113" t="s">
        <v>251</v>
      </c>
      <c r="T113">
        <f t="shared" si="16"/>
        <v>126</v>
      </c>
      <c r="U113">
        <v>126</v>
      </c>
    </row>
    <row r="114" spans="2:21" x14ac:dyDescent="0.3">
      <c r="B114" t="s">
        <v>163</v>
      </c>
      <c r="C114" t="s">
        <v>102</v>
      </c>
      <c r="D114">
        <f t="shared" si="14"/>
        <v>286.059633506024</v>
      </c>
      <c r="E114">
        <v>286.059633506024</v>
      </c>
      <c r="I114" t="s">
        <v>163</v>
      </c>
      <c r="J114" t="s">
        <v>199</v>
      </c>
      <c r="K114">
        <f t="shared" si="15"/>
        <v>285.85174284521401</v>
      </c>
      <c r="L114">
        <v>285.85174284521401</v>
      </c>
      <c r="R114" t="s">
        <v>50</v>
      </c>
      <c r="S114" t="s">
        <v>252</v>
      </c>
      <c r="T114">
        <f t="shared" si="16"/>
        <v>222.667736494466</v>
      </c>
      <c r="U114">
        <v>222.667736494466</v>
      </c>
    </row>
    <row r="115" spans="2:21" x14ac:dyDescent="0.3">
      <c r="B115" t="s">
        <v>164</v>
      </c>
      <c r="C115" t="s">
        <v>103</v>
      </c>
      <c r="D115">
        <f t="shared" si="14"/>
        <v>213.94036649397501</v>
      </c>
      <c r="E115">
        <v>213.94036649397501</v>
      </c>
      <c r="I115" t="s">
        <v>164</v>
      </c>
      <c r="J115" t="s">
        <v>200</v>
      </c>
      <c r="K115">
        <f t="shared" si="15"/>
        <v>214.148257154785</v>
      </c>
      <c r="L115">
        <v>214.148257154785</v>
      </c>
      <c r="R115" t="s">
        <v>52</v>
      </c>
      <c r="S115" t="s">
        <v>253</v>
      </c>
      <c r="T115">
        <f t="shared" si="16"/>
        <v>277.33226350553298</v>
      </c>
      <c r="U115">
        <v>277.33226350553298</v>
      </c>
    </row>
    <row r="116" spans="2:21" x14ac:dyDescent="0.3">
      <c r="B116" t="s">
        <v>165</v>
      </c>
      <c r="C116" t="s">
        <v>104</v>
      </c>
      <c r="D116">
        <f t="shared" si="14"/>
        <v>162.9813173098</v>
      </c>
      <c r="E116">
        <v>162.9813173098</v>
      </c>
      <c r="I116" t="s">
        <v>165</v>
      </c>
      <c r="J116" t="s">
        <v>201</v>
      </c>
      <c r="K116">
        <f t="shared" si="15"/>
        <v>175.297668858458</v>
      </c>
      <c r="L116">
        <v>175.297668858458</v>
      </c>
      <c r="R116" t="s">
        <v>54</v>
      </c>
      <c r="S116" t="s">
        <v>254</v>
      </c>
      <c r="T116">
        <f t="shared" si="16"/>
        <v>149.55892545077299</v>
      </c>
      <c r="U116">
        <v>149.55892545077299</v>
      </c>
    </row>
    <row r="117" spans="2:21" x14ac:dyDescent="0.3">
      <c r="B117" t="s">
        <v>166</v>
      </c>
      <c r="C117">
        <v>27.430653810501099</v>
      </c>
      <c r="D117">
        <v>27.430653810501099</v>
      </c>
      <c r="E117">
        <v>27.430653810501099</v>
      </c>
      <c r="I117" t="s">
        <v>166</v>
      </c>
      <c r="J117">
        <v>0.26358532905578602</v>
      </c>
      <c r="K117">
        <f>+J117</f>
        <v>0.26358532905578602</v>
      </c>
      <c r="L117">
        <v>0.26358532905578602</v>
      </c>
      <c r="R117" t="s">
        <v>56</v>
      </c>
      <c r="S117">
        <v>0.27109909057617099</v>
      </c>
      <c r="T117">
        <f>+S117</f>
        <v>0.27109909057617099</v>
      </c>
      <c r="U117">
        <v>0.27109909057617099</v>
      </c>
    </row>
    <row r="118" spans="2:21" x14ac:dyDescent="0.3">
      <c r="B118" t="s">
        <v>19</v>
      </c>
      <c r="I118" t="s">
        <v>19</v>
      </c>
      <c r="R118" t="s">
        <v>19</v>
      </c>
    </row>
    <row r="119" spans="2:21" x14ac:dyDescent="0.3">
      <c r="B119" t="s">
        <v>105</v>
      </c>
      <c r="C119" t="s">
        <v>22</v>
      </c>
      <c r="I119" t="s">
        <v>105</v>
      </c>
      <c r="J119" t="s">
        <v>22</v>
      </c>
      <c r="R119" t="s">
        <v>105</v>
      </c>
      <c r="S119" t="s">
        <v>22</v>
      </c>
    </row>
    <row r="120" spans="2:21" x14ac:dyDescent="0.3">
      <c r="B120" t="s">
        <v>150</v>
      </c>
      <c r="C120" t="s">
        <v>106</v>
      </c>
      <c r="D120">
        <f>VALUE(LEFT(C120,FIND(",",C120,1)-1))</f>
        <v>62</v>
      </c>
      <c r="E120">
        <v>62</v>
      </c>
      <c r="I120" t="s">
        <v>150</v>
      </c>
      <c r="J120" t="s">
        <v>106</v>
      </c>
      <c r="K120">
        <f>VALUE(LEFT(J120,FIND(",",J120,1)-1))</f>
        <v>62</v>
      </c>
      <c r="L120">
        <v>62</v>
      </c>
      <c r="R120" t="s">
        <v>24</v>
      </c>
      <c r="S120" t="s">
        <v>106</v>
      </c>
      <c r="T120">
        <f>VALUE(LEFT(S120,FIND(",",S120,1)-1))</f>
        <v>62</v>
      </c>
      <c r="U120">
        <v>62</v>
      </c>
    </row>
    <row r="121" spans="2:21" x14ac:dyDescent="0.3">
      <c r="B121" t="s">
        <v>151</v>
      </c>
      <c r="C121" t="s">
        <v>107</v>
      </c>
      <c r="D121">
        <f t="shared" ref="D121:D135" si="17">VALUE(LEFT(C121,FIND(",",C121,1)-1))</f>
        <v>341</v>
      </c>
      <c r="E121">
        <v>341</v>
      </c>
      <c r="I121" t="s">
        <v>151</v>
      </c>
      <c r="J121" t="s">
        <v>107</v>
      </c>
      <c r="K121">
        <f t="shared" ref="K121:K135" si="18">VALUE(LEFT(J121,FIND(",",J121,1)-1))</f>
        <v>341</v>
      </c>
      <c r="L121">
        <v>341</v>
      </c>
      <c r="R121" t="s">
        <v>26</v>
      </c>
      <c r="S121" t="s">
        <v>107</v>
      </c>
      <c r="T121">
        <f t="shared" ref="T121:U135" si="19">VALUE(LEFT(S121,FIND(",",S121,1)-1))</f>
        <v>341</v>
      </c>
      <c r="U121">
        <v>341</v>
      </c>
    </row>
    <row r="122" spans="2:21" x14ac:dyDescent="0.3">
      <c r="B122" t="s">
        <v>152</v>
      </c>
      <c r="C122" t="s">
        <v>108</v>
      </c>
      <c r="D122">
        <f t="shared" si="17"/>
        <v>10279.872942181</v>
      </c>
      <c r="E122">
        <v>10279.872942181</v>
      </c>
      <c r="I122" t="s">
        <v>152</v>
      </c>
      <c r="J122" t="s">
        <v>108</v>
      </c>
      <c r="K122">
        <f t="shared" si="18"/>
        <v>10279.872942181</v>
      </c>
      <c r="L122">
        <v>10279.872942181</v>
      </c>
      <c r="R122" t="s">
        <v>28</v>
      </c>
      <c r="S122" t="s">
        <v>108</v>
      </c>
      <c r="T122">
        <f t="shared" si="19"/>
        <v>10279.872942181</v>
      </c>
      <c r="U122">
        <v>10279.872942181</v>
      </c>
    </row>
    <row r="123" spans="2:21" x14ac:dyDescent="0.3">
      <c r="B123" t="s">
        <v>153</v>
      </c>
      <c r="C123" t="s">
        <v>109</v>
      </c>
      <c r="D123">
        <f t="shared" si="17"/>
        <v>11200</v>
      </c>
      <c r="E123">
        <v>11200</v>
      </c>
      <c r="I123" t="s">
        <v>153</v>
      </c>
      <c r="J123" t="s">
        <v>109</v>
      </c>
      <c r="K123">
        <f t="shared" si="18"/>
        <v>11200</v>
      </c>
      <c r="L123">
        <v>11200</v>
      </c>
      <c r="R123" t="s">
        <v>30</v>
      </c>
      <c r="S123" t="s">
        <v>109</v>
      </c>
      <c r="T123">
        <f t="shared" si="19"/>
        <v>11200</v>
      </c>
      <c r="U123">
        <v>11200</v>
      </c>
    </row>
    <row r="124" spans="2:21" x14ac:dyDescent="0.3">
      <c r="B124" t="s">
        <v>154</v>
      </c>
      <c r="C124" t="s">
        <v>110</v>
      </c>
      <c r="D124">
        <f t="shared" si="17"/>
        <v>5937.9936655828096</v>
      </c>
      <c r="E124">
        <v>5937.9936655828096</v>
      </c>
      <c r="I124" t="s">
        <v>154</v>
      </c>
      <c r="J124" t="s">
        <v>110</v>
      </c>
      <c r="K124">
        <f t="shared" si="18"/>
        <v>5937.9936655828096</v>
      </c>
      <c r="L124">
        <v>5937.9936655828096</v>
      </c>
      <c r="R124" t="s">
        <v>32</v>
      </c>
      <c r="S124" t="s">
        <v>255</v>
      </c>
      <c r="T124">
        <f t="shared" si="19"/>
        <v>5748.0526669303599</v>
      </c>
      <c r="U124">
        <v>5748.0526669303599</v>
      </c>
    </row>
    <row r="125" spans="2:21" x14ac:dyDescent="0.3">
      <c r="B125" t="s">
        <v>155</v>
      </c>
      <c r="C125" t="s">
        <v>111</v>
      </c>
      <c r="D125">
        <f t="shared" si="17"/>
        <v>57.763298233168499</v>
      </c>
      <c r="E125">
        <v>57.763298233168499</v>
      </c>
      <c r="I125" t="s">
        <v>155</v>
      </c>
      <c r="J125" t="s">
        <v>111</v>
      </c>
      <c r="K125">
        <f t="shared" si="18"/>
        <v>57.763298233168499</v>
      </c>
      <c r="L125">
        <v>57.763298233168499</v>
      </c>
      <c r="R125" t="s">
        <v>34</v>
      </c>
      <c r="S125" t="s">
        <v>256</v>
      </c>
      <c r="T125">
        <f t="shared" si="19"/>
        <v>55.915600311990197</v>
      </c>
      <c r="U125">
        <v>55.915600311990197</v>
      </c>
    </row>
    <row r="126" spans="2:21" x14ac:dyDescent="0.3">
      <c r="B126" t="s">
        <v>156</v>
      </c>
      <c r="C126" t="s">
        <v>112</v>
      </c>
      <c r="D126">
        <f t="shared" si="17"/>
        <v>193544.01647936099</v>
      </c>
      <c r="E126">
        <v>193544.01647936099</v>
      </c>
      <c r="I126" t="s">
        <v>156</v>
      </c>
      <c r="J126" t="s">
        <v>112</v>
      </c>
      <c r="K126">
        <f t="shared" si="18"/>
        <v>193544.01647936099</v>
      </c>
      <c r="L126">
        <v>193544.01647936099</v>
      </c>
      <c r="R126" t="s">
        <v>36</v>
      </c>
      <c r="S126" t="s">
        <v>257</v>
      </c>
      <c r="T126">
        <f t="shared" si="19"/>
        <v>193225.26859888999</v>
      </c>
      <c r="U126">
        <v>193225.26859888999</v>
      </c>
    </row>
    <row r="127" spans="2:21" x14ac:dyDescent="0.3">
      <c r="B127" t="s">
        <v>157</v>
      </c>
      <c r="C127" t="s">
        <v>113</v>
      </c>
      <c r="D127">
        <f t="shared" si="17"/>
        <v>16.972999999999999</v>
      </c>
      <c r="E127">
        <v>16.972999999999999</v>
      </c>
      <c r="I127" t="s">
        <v>157</v>
      </c>
      <c r="J127" t="s">
        <v>113</v>
      </c>
      <c r="K127">
        <f t="shared" si="18"/>
        <v>16.972999999999999</v>
      </c>
      <c r="L127">
        <v>16.972999999999999</v>
      </c>
      <c r="R127" t="s">
        <v>38</v>
      </c>
      <c r="S127" t="s">
        <v>258</v>
      </c>
      <c r="T127">
        <f t="shared" si="19"/>
        <v>17.657</v>
      </c>
      <c r="U127">
        <v>17.657</v>
      </c>
    </row>
    <row r="128" spans="2:21" x14ac:dyDescent="0.3">
      <c r="B128" t="s">
        <v>158</v>
      </c>
      <c r="C128" t="s">
        <v>114</v>
      </c>
      <c r="D128">
        <f t="shared" si="17"/>
        <v>26.390999999999998</v>
      </c>
      <c r="E128">
        <v>26.390999999999998</v>
      </c>
      <c r="I128" t="s">
        <v>158</v>
      </c>
      <c r="J128" t="s">
        <v>114</v>
      </c>
      <c r="K128">
        <f t="shared" si="18"/>
        <v>26.390999999999998</v>
      </c>
      <c r="L128">
        <v>26.390999999999998</v>
      </c>
      <c r="R128" t="s">
        <v>40</v>
      </c>
      <c r="S128" t="s">
        <v>259</v>
      </c>
      <c r="T128">
        <f t="shared" si="19"/>
        <v>26.986000000000001</v>
      </c>
      <c r="U128">
        <v>26.986000000000001</v>
      </c>
    </row>
    <row r="129" spans="2:21" x14ac:dyDescent="0.3">
      <c r="B129" t="s">
        <v>159</v>
      </c>
      <c r="C129" t="s">
        <v>83</v>
      </c>
      <c r="D129">
        <f t="shared" si="17"/>
        <v>1.75</v>
      </c>
      <c r="E129">
        <v>1.75</v>
      </c>
      <c r="I129" t="s">
        <v>159</v>
      </c>
      <c r="J129" t="s">
        <v>83</v>
      </c>
      <c r="K129">
        <f t="shared" si="18"/>
        <v>1.75</v>
      </c>
      <c r="L129">
        <v>1.75</v>
      </c>
      <c r="R129" t="s">
        <v>42</v>
      </c>
      <c r="S129" t="s">
        <v>83</v>
      </c>
      <c r="T129">
        <f t="shared" si="19"/>
        <v>1.75</v>
      </c>
      <c r="U129">
        <v>1.75</v>
      </c>
    </row>
    <row r="130" spans="2:21" x14ac:dyDescent="0.3">
      <c r="B130" t="s">
        <v>160</v>
      </c>
      <c r="C130" t="s">
        <v>45</v>
      </c>
      <c r="D130">
        <f t="shared" si="17"/>
        <v>0.5</v>
      </c>
      <c r="E130">
        <v>0.5</v>
      </c>
      <c r="I130" t="s">
        <v>160</v>
      </c>
      <c r="J130" t="s">
        <v>45</v>
      </c>
      <c r="K130">
        <f t="shared" si="18"/>
        <v>0.5</v>
      </c>
      <c r="L130">
        <v>0.5</v>
      </c>
      <c r="R130" t="s">
        <v>44</v>
      </c>
      <c r="S130" t="s">
        <v>45</v>
      </c>
      <c r="T130">
        <f t="shared" si="19"/>
        <v>0.5</v>
      </c>
      <c r="U130">
        <v>0.5</v>
      </c>
    </row>
    <row r="131" spans="2:21" x14ac:dyDescent="0.3">
      <c r="B131" t="s">
        <v>161</v>
      </c>
      <c r="C131" t="s">
        <v>115</v>
      </c>
      <c r="D131">
        <f t="shared" si="17"/>
        <v>142</v>
      </c>
      <c r="E131">
        <v>142</v>
      </c>
      <c r="I131" t="s">
        <v>161</v>
      </c>
      <c r="J131" t="s">
        <v>115</v>
      </c>
      <c r="K131">
        <f t="shared" si="18"/>
        <v>142</v>
      </c>
      <c r="L131">
        <v>142</v>
      </c>
      <c r="R131" t="s">
        <v>46</v>
      </c>
      <c r="S131" t="s">
        <v>260</v>
      </c>
      <c r="T131">
        <f t="shared" si="19"/>
        <v>153</v>
      </c>
      <c r="U131">
        <v>153</v>
      </c>
    </row>
    <row r="132" spans="2:21" x14ac:dyDescent="0.3">
      <c r="B132" t="s">
        <v>162</v>
      </c>
      <c r="C132" t="s">
        <v>116</v>
      </c>
      <c r="D132">
        <f t="shared" si="17"/>
        <v>225</v>
      </c>
      <c r="E132">
        <v>225</v>
      </c>
      <c r="I132" t="s">
        <v>162</v>
      </c>
      <c r="J132" t="s">
        <v>116</v>
      </c>
      <c r="K132">
        <f t="shared" si="18"/>
        <v>225</v>
      </c>
      <c r="L132">
        <v>225</v>
      </c>
      <c r="R132" t="s">
        <v>48</v>
      </c>
      <c r="S132" t="s">
        <v>261</v>
      </c>
      <c r="T132">
        <f t="shared" si="19"/>
        <v>213</v>
      </c>
      <c r="U132">
        <v>213</v>
      </c>
    </row>
    <row r="133" spans="2:21" x14ac:dyDescent="0.3">
      <c r="B133" t="s">
        <v>163</v>
      </c>
      <c r="C133" t="s">
        <v>117</v>
      </c>
      <c r="D133">
        <f t="shared" si="17"/>
        <v>424.142404684486</v>
      </c>
      <c r="E133">
        <v>424.142404684486</v>
      </c>
      <c r="I133" t="s">
        <v>163</v>
      </c>
      <c r="J133" t="s">
        <v>117</v>
      </c>
      <c r="K133">
        <f t="shared" si="18"/>
        <v>424.142404684486</v>
      </c>
      <c r="L133">
        <v>424.142404684486</v>
      </c>
      <c r="R133" t="s">
        <v>50</v>
      </c>
      <c r="S133" t="s">
        <v>262</v>
      </c>
      <c r="T133">
        <f t="shared" si="19"/>
        <v>410.51269049502599</v>
      </c>
      <c r="U133">
        <v>410.51269049502599</v>
      </c>
    </row>
    <row r="134" spans="2:21" x14ac:dyDescent="0.3">
      <c r="B134" t="s">
        <v>164</v>
      </c>
      <c r="C134" t="s">
        <v>118</v>
      </c>
      <c r="D134">
        <f t="shared" si="17"/>
        <v>375.85759531551298</v>
      </c>
      <c r="E134">
        <v>375.85759531551298</v>
      </c>
      <c r="I134" t="s">
        <v>164</v>
      </c>
      <c r="J134" t="s">
        <v>118</v>
      </c>
      <c r="K134">
        <f t="shared" si="18"/>
        <v>375.85759531551298</v>
      </c>
      <c r="L134">
        <v>375.85759531551298</v>
      </c>
      <c r="R134" t="s">
        <v>52</v>
      </c>
      <c r="S134" t="s">
        <v>263</v>
      </c>
      <c r="T134">
        <f t="shared" si="19"/>
        <v>389.48730950497298</v>
      </c>
      <c r="U134">
        <v>389.48730950497298</v>
      </c>
    </row>
    <row r="135" spans="2:21" x14ac:dyDescent="0.3">
      <c r="B135" t="s">
        <v>165</v>
      </c>
      <c r="C135" t="s">
        <v>119</v>
      </c>
      <c r="D135">
        <f t="shared" si="17"/>
        <v>281.17930290220301</v>
      </c>
      <c r="E135">
        <v>281.17930290220301</v>
      </c>
      <c r="I135" t="s">
        <v>165</v>
      </c>
      <c r="J135" t="s">
        <v>119</v>
      </c>
      <c r="K135">
        <f t="shared" si="18"/>
        <v>281.17930290220301</v>
      </c>
      <c r="L135">
        <v>281.17930290220301</v>
      </c>
      <c r="R135" t="s">
        <v>54</v>
      </c>
      <c r="S135" t="s">
        <v>264</v>
      </c>
      <c r="T135">
        <f t="shared" si="19"/>
        <v>237.18897575329601</v>
      </c>
      <c r="U135">
        <v>237.18897575329601</v>
      </c>
    </row>
    <row r="136" spans="2:21" x14ac:dyDescent="0.3">
      <c r="B136" t="s">
        <v>166</v>
      </c>
      <c r="C136">
        <v>35.449987649917603</v>
      </c>
      <c r="D136">
        <v>35.449987649917603</v>
      </c>
      <c r="E136">
        <v>35.449987649917603</v>
      </c>
      <c r="I136" t="s">
        <v>166</v>
      </c>
      <c r="J136">
        <v>0.45255613327026301</v>
      </c>
      <c r="K136">
        <f>+J136</f>
        <v>0.45255613327026301</v>
      </c>
      <c r="L136">
        <v>0.45255613327026301</v>
      </c>
      <c r="R136" t="s">
        <v>56</v>
      </c>
      <c r="S136">
        <v>0.50203108787536599</v>
      </c>
      <c r="T136">
        <f>+S136</f>
        <v>0.50203108787536599</v>
      </c>
      <c r="U136">
        <v>0.50203108787536599</v>
      </c>
    </row>
    <row r="137" spans="2:21" x14ac:dyDescent="0.3">
      <c r="B137" t="s">
        <v>19</v>
      </c>
      <c r="I137" t="s">
        <v>19</v>
      </c>
      <c r="R137" t="s">
        <v>19</v>
      </c>
    </row>
    <row r="138" spans="2:21" x14ac:dyDescent="0.3">
      <c r="B138" t="s">
        <v>120</v>
      </c>
      <c r="C138" t="s">
        <v>22</v>
      </c>
      <c r="I138" t="s">
        <v>120</v>
      </c>
      <c r="J138" t="s">
        <v>22</v>
      </c>
      <c r="R138" t="s">
        <v>120</v>
      </c>
      <c r="S138" t="s">
        <v>22</v>
      </c>
    </row>
    <row r="139" spans="2:21" x14ac:dyDescent="0.3">
      <c r="B139" t="s">
        <v>150</v>
      </c>
      <c r="C139" t="s">
        <v>121</v>
      </c>
      <c r="D139">
        <f>VALUE(LEFT(C139,FIND(",",C139,1)-1))</f>
        <v>86</v>
      </c>
      <c r="E139">
        <v>86</v>
      </c>
      <c r="I139" t="s">
        <v>150</v>
      </c>
      <c r="J139" t="s">
        <v>121</v>
      </c>
      <c r="K139">
        <f>VALUE(LEFT(J139,FIND(",",J139,1)-1))</f>
        <v>86</v>
      </c>
      <c r="L139">
        <v>86</v>
      </c>
      <c r="R139" t="s">
        <v>24</v>
      </c>
      <c r="S139" t="s">
        <v>121</v>
      </c>
      <c r="T139">
        <f>VALUE(LEFT(S139,FIND(",",S139,1)-1))</f>
        <v>86</v>
      </c>
      <c r="U139">
        <v>86</v>
      </c>
    </row>
    <row r="140" spans="2:21" x14ac:dyDescent="0.3">
      <c r="B140" t="s">
        <v>151</v>
      </c>
      <c r="C140" t="s">
        <v>122</v>
      </c>
      <c r="D140">
        <f t="shared" ref="D140:D154" si="20">VALUE(LEFT(C140,FIND(",",C140,1)-1))</f>
        <v>462</v>
      </c>
      <c r="E140">
        <v>462</v>
      </c>
      <c r="I140" t="s">
        <v>151</v>
      </c>
      <c r="J140" t="s">
        <v>122</v>
      </c>
      <c r="K140">
        <f t="shared" ref="K140:K154" si="21">VALUE(LEFT(J140,FIND(",",J140,1)-1))</f>
        <v>462</v>
      </c>
      <c r="L140">
        <v>462</v>
      </c>
      <c r="R140" t="s">
        <v>26</v>
      </c>
      <c r="S140" t="s">
        <v>122</v>
      </c>
      <c r="T140">
        <f t="shared" ref="T140:U154" si="22">VALUE(LEFT(S140,FIND(",",S140,1)-1))</f>
        <v>462</v>
      </c>
      <c r="U140">
        <v>462</v>
      </c>
    </row>
    <row r="141" spans="2:21" x14ac:dyDescent="0.3">
      <c r="B141" t="s">
        <v>152</v>
      </c>
      <c r="C141" t="s">
        <v>123</v>
      </c>
      <c r="D141">
        <f t="shared" si="20"/>
        <v>13901.6552281519</v>
      </c>
      <c r="E141">
        <v>13901.6552281519</v>
      </c>
      <c r="I141" t="s">
        <v>152</v>
      </c>
      <c r="J141" t="s">
        <v>123</v>
      </c>
      <c r="K141">
        <f t="shared" si="21"/>
        <v>13901.6552281519</v>
      </c>
      <c r="L141">
        <v>13901.6552281519</v>
      </c>
      <c r="R141" t="s">
        <v>28</v>
      </c>
      <c r="S141" t="s">
        <v>123</v>
      </c>
      <c r="T141">
        <f t="shared" si="22"/>
        <v>13901.6552281519</v>
      </c>
      <c r="U141">
        <v>13901.6552281519</v>
      </c>
    </row>
    <row r="142" spans="2:21" x14ac:dyDescent="0.3">
      <c r="B142" t="s">
        <v>153</v>
      </c>
      <c r="C142" t="s">
        <v>124</v>
      </c>
      <c r="D142">
        <f t="shared" si="20"/>
        <v>14000</v>
      </c>
      <c r="E142">
        <v>14000</v>
      </c>
      <c r="I142" t="s">
        <v>153</v>
      </c>
      <c r="J142" t="s">
        <v>124</v>
      </c>
      <c r="K142">
        <f t="shared" si="21"/>
        <v>14000</v>
      </c>
      <c r="L142">
        <v>14000</v>
      </c>
      <c r="R142" t="s">
        <v>30</v>
      </c>
      <c r="S142" t="s">
        <v>124</v>
      </c>
      <c r="T142">
        <f t="shared" si="22"/>
        <v>14000</v>
      </c>
      <c r="U142">
        <v>14000</v>
      </c>
    </row>
    <row r="143" spans="2:21" x14ac:dyDescent="0.3">
      <c r="B143" t="s">
        <v>154</v>
      </c>
      <c r="C143" t="s">
        <v>125</v>
      </c>
      <c r="D143">
        <f t="shared" si="20"/>
        <v>7795.4153276228899</v>
      </c>
      <c r="E143">
        <v>7795.4153276228899</v>
      </c>
      <c r="I143" t="s">
        <v>154</v>
      </c>
      <c r="J143" t="s">
        <v>125</v>
      </c>
      <c r="K143">
        <f t="shared" si="21"/>
        <v>7795.4153276228899</v>
      </c>
      <c r="L143">
        <v>7795.4153276228899</v>
      </c>
      <c r="R143" t="s">
        <v>32</v>
      </c>
      <c r="S143" t="s">
        <v>265</v>
      </c>
      <c r="T143">
        <f t="shared" si="22"/>
        <v>7173.3558518969003</v>
      </c>
      <c r="U143">
        <v>7173.3558518969003</v>
      </c>
    </row>
    <row r="144" spans="2:21" x14ac:dyDescent="0.3">
      <c r="B144" t="s">
        <v>155</v>
      </c>
      <c r="C144" t="s">
        <v>126</v>
      </c>
      <c r="D144">
        <f t="shared" si="20"/>
        <v>56.075447129753101</v>
      </c>
      <c r="E144">
        <v>56.075447129753101</v>
      </c>
      <c r="I144" t="s">
        <v>155</v>
      </c>
      <c r="J144" t="s">
        <v>126</v>
      </c>
      <c r="K144">
        <f t="shared" si="21"/>
        <v>56.075447129753101</v>
      </c>
      <c r="L144">
        <v>56.075447129753101</v>
      </c>
      <c r="R144" t="s">
        <v>34</v>
      </c>
      <c r="S144" t="s">
        <v>266</v>
      </c>
      <c r="T144">
        <f t="shared" si="22"/>
        <v>51.600731957229797</v>
      </c>
      <c r="U144">
        <v>51.600731957229797</v>
      </c>
    </row>
    <row r="145" spans="2:21" x14ac:dyDescent="0.3">
      <c r="B145" t="s">
        <v>156</v>
      </c>
      <c r="C145" t="s">
        <v>127</v>
      </c>
      <c r="D145">
        <f t="shared" si="20"/>
        <v>221214.673549089</v>
      </c>
      <c r="E145">
        <v>221214.673549089</v>
      </c>
      <c r="I145" t="s">
        <v>156</v>
      </c>
      <c r="J145" t="s">
        <v>127</v>
      </c>
      <c r="K145">
        <f t="shared" si="21"/>
        <v>221214.673549089</v>
      </c>
      <c r="L145">
        <v>221214.673549089</v>
      </c>
      <c r="R145" t="s">
        <v>36</v>
      </c>
      <c r="S145" t="s">
        <v>267</v>
      </c>
      <c r="T145">
        <f t="shared" si="22"/>
        <v>197039.971117181</v>
      </c>
      <c r="U145">
        <v>197039.971117181</v>
      </c>
    </row>
    <row r="146" spans="2:21" x14ac:dyDescent="0.3">
      <c r="B146" t="s">
        <v>157</v>
      </c>
      <c r="C146" t="s">
        <v>128</v>
      </c>
      <c r="D146">
        <f t="shared" si="20"/>
        <v>16.015000000000001</v>
      </c>
      <c r="E146">
        <v>16.015000000000001</v>
      </c>
      <c r="I146" t="s">
        <v>157</v>
      </c>
      <c r="J146" t="s">
        <v>128</v>
      </c>
      <c r="K146">
        <f t="shared" si="21"/>
        <v>16.015000000000001</v>
      </c>
      <c r="L146">
        <v>16.015000000000001</v>
      </c>
      <c r="R146" t="s">
        <v>38</v>
      </c>
      <c r="S146" t="s">
        <v>268</v>
      </c>
      <c r="T146">
        <f t="shared" si="22"/>
        <v>15.586</v>
      </c>
      <c r="U146">
        <v>15.586</v>
      </c>
    </row>
    <row r="147" spans="2:21" x14ac:dyDescent="0.3">
      <c r="B147" t="s">
        <v>158</v>
      </c>
      <c r="C147" t="s">
        <v>129</v>
      </c>
      <c r="D147">
        <f t="shared" si="20"/>
        <v>27.742000000000001</v>
      </c>
      <c r="E147">
        <v>27.742000000000001</v>
      </c>
      <c r="I147" t="s">
        <v>158</v>
      </c>
      <c r="J147" t="s">
        <v>129</v>
      </c>
      <c r="K147">
        <f t="shared" si="21"/>
        <v>27.742000000000001</v>
      </c>
      <c r="L147">
        <v>27.742000000000001</v>
      </c>
      <c r="R147" t="s">
        <v>40</v>
      </c>
      <c r="S147" t="s">
        <v>269</v>
      </c>
      <c r="T147">
        <f t="shared" si="22"/>
        <v>25.803000000000001</v>
      </c>
      <c r="U147">
        <v>25.803000000000001</v>
      </c>
    </row>
    <row r="148" spans="2:21" x14ac:dyDescent="0.3">
      <c r="B148" t="s">
        <v>159</v>
      </c>
      <c r="C148" t="s">
        <v>83</v>
      </c>
      <c r="D148">
        <f t="shared" si="20"/>
        <v>1.75</v>
      </c>
      <c r="E148">
        <v>1.75</v>
      </c>
      <c r="I148" t="s">
        <v>159</v>
      </c>
      <c r="J148" t="s">
        <v>83</v>
      </c>
      <c r="K148">
        <f t="shared" si="21"/>
        <v>1.75</v>
      </c>
      <c r="L148">
        <v>1.75</v>
      </c>
      <c r="R148" t="s">
        <v>42</v>
      </c>
      <c r="S148" t="s">
        <v>216</v>
      </c>
      <c r="T148">
        <f t="shared" si="22"/>
        <v>3.5</v>
      </c>
      <c r="U148">
        <v>3.5</v>
      </c>
    </row>
    <row r="149" spans="2:21" x14ac:dyDescent="0.3">
      <c r="B149" t="s">
        <v>160</v>
      </c>
      <c r="C149" t="s">
        <v>45</v>
      </c>
      <c r="D149">
        <f t="shared" si="20"/>
        <v>0.5</v>
      </c>
      <c r="E149">
        <v>0.5</v>
      </c>
      <c r="I149" t="s">
        <v>160</v>
      </c>
      <c r="J149" t="s">
        <v>45</v>
      </c>
      <c r="K149">
        <f t="shared" si="21"/>
        <v>0.5</v>
      </c>
      <c r="L149">
        <v>0.5</v>
      </c>
      <c r="R149" t="s">
        <v>44</v>
      </c>
      <c r="S149" t="s">
        <v>45</v>
      </c>
      <c r="T149">
        <f t="shared" si="22"/>
        <v>0.5</v>
      </c>
      <c r="U149">
        <v>0.5</v>
      </c>
    </row>
    <row r="150" spans="2:21" x14ac:dyDescent="0.3">
      <c r="B150" t="s">
        <v>161</v>
      </c>
      <c r="C150" t="s">
        <v>130</v>
      </c>
      <c r="D150">
        <f t="shared" si="20"/>
        <v>204</v>
      </c>
      <c r="E150">
        <v>204</v>
      </c>
      <c r="I150" t="s">
        <v>161</v>
      </c>
      <c r="J150" t="s">
        <v>130</v>
      </c>
      <c r="K150">
        <f t="shared" si="21"/>
        <v>204</v>
      </c>
      <c r="L150">
        <v>204</v>
      </c>
      <c r="R150" t="s">
        <v>46</v>
      </c>
      <c r="S150" t="s">
        <v>270</v>
      </c>
      <c r="T150">
        <f t="shared" si="22"/>
        <v>212</v>
      </c>
      <c r="U150">
        <v>212</v>
      </c>
    </row>
    <row r="151" spans="2:21" x14ac:dyDescent="0.3">
      <c r="B151" t="s">
        <v>162</v>
      </c>
      <c r="C151" t="s">
        <v>131</v>
      </c>
      <c r="D151">
        <f t="shared" si="20"/>
        <v>281</v>
      </c>
      <c r="E151">
        <v>281</v>
      </c>
      <c r="I151" t="s">
        <v>162</v>
      </c>
      <c r="J151" t="s">
        <v>131</v>
      </c>
      <c r="K151">
        <f t="shared" si="21"/>
        <v>281</v>
      </c>
      <c r="L151">
        <v>281</v>
      </c>
      <c r="R151" t="s">
        <v>48</v>
      </c>
      <c r="S151" t="s">
        <v>271</v>
      </c>
      <c r="T151">
        <f t="shared" si="22"/>
        <v>278</v>
      </c>
      <c r="U151">
        <v>278</v>
      </c>
    </row>
    <row r="152" spans="2:21" x14ac:dyDescent="0.3">
      <c r="B152" t="s">
        <v>163</v>
      </c>
      <c r="C152" t="s">
        <v>132</v>
      </c>
      <c r="D152">
        <f t="shared" si="20"/>
        <v>556.81538054449197</v>
      </c>
      <c r="E152">
        <v>556.81538054449197</v>
      </c>
      <c r="I152" t="s">
        <v>163</v>
      </c>
      <c r="J152" t="s">
        <v>132</v>
      </c>
      <c r="K152">
        <f t="shared" si="21"/>
        <v>556.81538054449197</v>
      </c>
      <c r="L152">
        <v>556.81538054449197</v>
      </c>
      <c r="R152" t="s">
        <v>50</v>
      </c>
      <c r="S152" t="s">
        <v>272</v>
      </c>
      <c r="T152">
        <f t="shared" si="22"/>
        <v>512.31467316493104</v>
      </c>
      <c r="U152">
        <v>512.31467316493104</v>
      </c>
    </row>
    <row r="153" spans="2:21" x14ac:dyDescent="0.3">
      <c r="B153" t="s">
        <v>164</v>
      </c>
      <c r="C153" t="s">
        <v>133</v>
      </c>
      <c r="D153">
        <f t="shared" si="20"/>
        <v>443.184619455507</v>
      </c>
      <c r="E153">
        <v>443.184619455507</v>
      </c>
      <c r="I153" t="s">
        <v>164</v>
      </c>
      <c r="J153" t="s">
        <v>133</v>
      </c>
      <c r="K153">
        <f t="shared" si="21"/>
        <v>443.184619455507</v>
      </c>
      <c r="L153">
        <v>443.184619455507</v>
      </c>
      <c r="R153" t="s">
        <v>52</v>
      </c>
      <c r="S153" t="s">
        <v>273</v>
      </c>
      <c r="T153">
        <f t="shared" si="22"/>
        <v>487.685326835068</v>
      </c>
      <c r="U153">
        <v>487.685326835068</v>
      </c>
    </row>
    <row r="154" spans="2:21" x14ac:dyDescent="0.3">
      <c r="B154" t="s">
        <v>165</v>
      </c>
      <c r="C154" t="s">
        <v>134</v>
      </c>
      <c r="D154">
        <f t="shared" si="20"/>
        <v>337.386417725976</v>
      </c>
      <c r="E154">
        <v>337.386417725976</v>
      </c>
      <c r="I154" t="s">
        <v>165</v>
      </c>
      <c r="J154" t="s">
        <v>134</v>
      </c>
      <c r="K154">
        <f t="shared" si="21"/>
        <v>337.386417725976</v>
      </c>
      <c r="L154">
        <v>337.386417725976</v>
      </c>
      <c r="R154" t="s">
        <v>54</v>
      </c>
      <c r="S154" t="s">
        <v>274</v>
      </c>
      <c r="T154">
        <f t="shared" si="22"/>
        <v>334.85104536490502</v>
      </c>
      <c r="U154">
        <v>334.85104536490502</v>
      </c>
    </row>
    <row r="155" spans="2:21" x14ac:dyDescent="0.3">
      <c r="B155" t="s">
        <v>166</v>
      </c>
      <c r="C155">
        <v>80.956237792968693</v>
      </c>
      <c r="D155">
        <v>80.956237792968693</v>
      </c>
      <c r="E155">
        <v>80.956237792968693</v>
      </c>
      <c r="I155" t="s">
        <v>166</v>
      </c>
      <c r="J155">
        <v>1.0437870025634699</v>
      </c>
      <c r="K155">
        <f>+J155</f>
        <v>1.0437870025634699</v>
      </c>
      <c r="L155">
        <v>1.0437870025634699</v>
      </c>
      <c r="R155" t="s">
        <v>56</v>
      </c>
      <c r="S155">
        <v>1.09310126304626</v>
      </c>
      <c r="T155">
        <f>+S155</f>
        <v>1.09310126304626</v>
      </c>
      <c r="U155">
        <v>1.09310126304626</v>
      </c>
    </row>
    <row r="156" spans="2:21" x14ac:dyDescent="0.3">
      <c r="B156" t="s">
        <v>19</v>
      </c>
      <c r="I156" t="s">
        <v>19</v>
      </c>
      <c r="R156" t="s">
        <v>19</v>
      </c>
    </row>
    <row r="157" spans="2:21" x14ac:dyDescent="0.3">
      <c r="B157" t="s">
        <v>135</v>
      </c>
      <c r="C157" t="s">
        <v>22</v>
      </c>
      <c r="I157" t="s">
        <v>135</v>
      </c>
      <c r="J157" t="s">
        <v>22</v>
      </c>
      <c r="R157" t="s">
        <v>135</v>
      </c>
      <c r="S157" t="s">
        <v>22</v>
      </c>
    </row>
    <row r="158" spans="2:21" x14ac:dyDescent="0.3">
      <c r="B158" t="s">
        <v>150</v>
      </c>
      <c r="C158" t="s">
        <v>136</v>
      </c>
      <c r="D158">
        <f>VALUE(LEFT(C158,FIND(",",C158,1)-1))</f>
        <v>132</v>
      </c>
      <c r="E158">
        <v>132</v>
      </c>
      <c r="I158" t="s">
        <v>150</v>
      </c>
      <c r="J158" t="s">
        <v>136</v>
      </c>
      <c r="K158">
        <f>VALUE(LEFT(J158,FIND(",",J158,1)-1))</f>
        <v>132</v>
      </c>
      <c r="L158">
        <v>132</v>
      </c>
      <c r="R158" t="s">
        <v>24</v>
      </c>
      <c r="S158" t="s">
        <v>136</v>
      </c>
      <c r="T158">
        <f>VALUE(LEFT(S158,FIND(",",S158,1)-1))</f>
        <v>132</v>
      </c>
      <c r="U158">
        <v>132</v>
      </c>
    </row>
    <row r="159" spans="2:21" x14ac:dyDescent="0.3">
      <c r="B159" t="s">
        <v>151</v>
      </c>
      <c r="C159" t="s">
        <v>137</v>
      </c>
      <c r="D159">
        <f t="shared" ref="D159:D173" si="23">VALUE(LEFT(C159,FIND(",",C159,1)-1))</f>
        <v>592</v>
      </c>
      <c r="E159">
        <v>592</v>
      </c>
      <c r="I159" t="s">
        <v>151</v>
      </c>
      <c r="J159" t="s">
        <v>137</v>
      </c>
      <c r="K159">
        <f t="shared" ref="K159:K173" si="24">VALUE(LEFT(J159,FIND(",",J159,1)-1))</f>
        <v>592</v>
      </c>
      <c r="L159">
        <v>592</v>
      </c>
      <c r="R159" t="s">
        <v>26</v>
      </c>
      <c r="S159" t="s">
        <v>137</v>
      </c>
      <c r="T159">
        <f t="shared" ref="T159:U173" si="25">VALUE(LEFT(S159,FIND(",",S159,1)-1))</f>
        <v>592</v>
      </c>
      <c r="U159">
        <v>592</v>
      </c>
    </row>
    <row r="160" spans="2:21" x14ac:dyDescent="0.3">
      <c r="B160" t="s">
        <v>152</v>
      </c>
      <c r="C160" t="s">
        <v>138</v>
      </c>
      <c r="D160">
        <f t="shared" si="23"/>
        <v>16806.914408509601</v>
      </c>
      <c r="E160">
        <v>16806.914408509601</v>
      </c>
      <c r="I160" t="s">
        <v>152</v>
      </c>
      <c r="J160" t="s">
        <v>138</v>
      </c>
      <c r="K160">
        <f t="shared" si="24"/>
        <v>16806.914408509601</v>
      </c>
      <c r="L160">
        <v>16806.914408509601</v>
      </c>
      <c r="R160" t="s">
        <v>28</v>
      </c>
      <c r="S160" t="s">
        <v>138</v>
      </c>
      <c r="T160">
        <f t="shared" si="25"/>
        <v>16806.914408509601</v>
      </c>
      <c r="U160">
        <v>16806.914408509601</v>
      </c>
    </row>
    <row r="161" spans="2:21" x14ac:dyDescent="0.3">
      <c r="B161" t="s">
        <v>153</v>
      </c>
      <c r="C161" t="s">
        <v>139</v>
      </c>
      <c r="D161">
        <f t="shared" si="23"/>
        <v>21000</v>
      </c>
      <c r="E161">
        <v>21000</v>
      </c>
      <c r="I161" t="s">
        <v>153</v>
      </c>
      <c r="J161" t="s">
        <v>139</v>
      </c>
      <c r="K161">
        <f t="shared" si="24"/>
        <v>21000</v>
      </c>
      <c r="L161">
        <v>21000</v>
      </c>
      <c r="R161" t="s">
        <v>30</v>
      </c>
      <c r="S161" t="s">
        <v>139</v>
      </c>
      <c r="T161">
        <f t="shared" si="25"/>
        <v>21000</v>
      </c>
      <c r="U161">
        <v>21000</v>
      </c>
    </row>
    <row r="162" spans="2:21" x14ac:dyDescent="0.3">
      <c r="B162" t="s">
        <v>154</v>
      </c>
      <c r="C162" t="s">
        <v>140</v>
      </c>
      <c r="D162">
        <f t="shared" si="23"/>
        <v>11899.355200706301</v>
      </c>
      <c r="E162">
        <v>11899.355200706301</v>
      </c>
      <c r="I162" t="s">
        <v>154</v>
      </c>
      <c r="J162" t="s">
        <v>140</v>
      </c>
      <c r="K162">
        <f t="shared" si="24"/>
        <v>11899.355200706301</v>
      </c>
      <c r="L162">
        <v>11899.355200706301</v>
      </c>
      <c r="R162" t="s">
        <v>32</v>
      </c>
      <c r="S162" t="s">
        <v>275</v>
      </c>
      <c r="T162">
        <f t="shared" si="25"/>
        <v>10678.8954735526</v>
      </c>
      <c r="U162">
        <v>10678.8954735526</v>
      </c>
    </row>
    <row r="163" spans="2:21" x14ac:dyDescent="0.3">
      <c r="B163" t="s">
        <v>155</v>
      </c>
      <c r="C163" t="s">
        <v>141</v>
      </c>
      <c r="D163">
        <f t="shared" si="23"/>
        <v>70.800355802856302</v>
      </c>
      <c r="E163">
        <v>70.800355802856302</v>
      </c>
      <c r="I163" t="s">
        <v>155</v>
      </c>
      <c r="J163" t="s">
        <v>141</v>
      </c>
      <c r="K163">
        <f t="shared" si="24"/>
        <v>70.800355802856302</v>
      </c>
      <c r="L163">
        <v>70.800355802856302</v>
      </c>
      <c r="R163" t="s">
        <v>34</v>
      </c>
      <c r="S163" t="s">
        <v>276</v>
      </c>
      <c r="T163">
        <f t="shared" si="25"/>
        <v>63.538703262186502</v>
      </c>
      <c r="U163">
        <v>63.538703262186502</v>
      </c>
    </row>
    <row r="164" spans="2:21" x14ac:dyDescent="0.3">
      <c r="B164" t="s">
        <v>156</v>
      </c>
      <c r="C164" t="s">
        <v>142</v>
      </c>
      <c r="D164">
        <f t="shared" si="23"/>
        <v>441481.10581045097</v>
      </c>
      <c r="E164">
        <v>441481.10581045097</v>
      </c>
      <c r="I164" t="s">
        <v>156</v>
      </c>
      <c r="J164" t="s">
        <v>142</v>
      </c>
      <c r="K164">
        <f t="shared" si="24"/>
        <v>441481.10581045097</v>
      </c>
      <c r="L164">
        <v>441481.10581045097</v>
      </c>
      <c r="R164" t="s">
        <v>36</v>
      </c>
      <c r="S164" t="s">
        <v>277</v>
      </c>
      <c r="T164">
        <f t="shared" si="25"/>
        <v>398702.18926500098</v>
      </c>
      <c r="U164">
        <v>398702.18926500098</v>
      </c>
    </row>
    <row r="165" spans="2:21" x14ac:dyDescent="0.3">
      <c r="B165" t="s">
        <v>157</v>
      </c>
      <c r="C165" t="s">
        <v>143</v>
      </c>
      <c r="D165">
        <f t="shared" si="23"/>
        <v>16.530999999999999</v>
      </c>
      <c r="E165">
        <v>16.530999999999999</v>
      </c>
      <c r="I165" t="s">
        <v>157</v>
      </c>
      <c r="J165" t="s">
        <v>143</v>
      </c>
      <c r="K165">
        <f t="shared" si="24"/>
        <v>16.530999999999999</v>
      </c>
      <c r="L165">
        <v>16.530999999999999</v>
      </c>
      <c r="R165" t="s">
        <v>38</v>
      </c>
      <c r="S165" t="s">
        <v>278</v>
      </c>
      <c r="T165">
        <f t="shared" si="25"/>
        <v>15.471</v>
      </c>
      <c r="U165">
        <v>15.471</v>
      </c>
    </row>
    <row r="166" spans="2:21" x14ac:dyDescent="0.3">
      <c r="B166" t="s">
        <v>158</v>
      </c>
      <c r="C166" t="s">
        <v>144</v>
      </c>
      <c r="D166">
        <f t="shared" si="23"/>
        <v>26.861000000000001</v>
      </c>
      <c r="E166">
        <v>26.861000000000001</v>
      </c>
      <c r="I166" t="s">
        <v>158</v>
      </c>
      <c r="J166" t="s">
        <v>144</v>
      </c>
      <c r="K166">
        <f t="shared" si="24"/>
        <v>26.861000000000001</v>
      </c>
      <c r="L166">
        <v>26.861000000000001</v>
      </c>
      <c r="R166" t="s">
        <v>40</v>
      </c>
      <c r="S166" t="s">
        <v>279</v>
      </c>
      <c r="T166">
        <f t="shared" si="25"/>
        <v>25.92</v>
      </c>
      <c r="U166">
        <v>25.92</v>
      </c>
    </row>
    <row r="167" spans="2:21" x14ac:dyDescent="0.3">
      <c r="B167" t="s">
        <v>159</v>
      </c>
      <c r="C167" t="s">
        <v>83</v>
      </c>
      <c r="D167">
        <f t="shared" si="23"/>
        <v>1.75</v>
      </c>
      <c r="E167">
        <v>1.75</v>
      </c>
      <c r="I167" t="s">
        <v>159</v>
      </c>
      <c r="J167" t="s">
        <v>83</v>
      </c>
      <c r="K167">
        <f t="shared" si="24"/>
        <v>1.75</v>
      </c>
      <c r="L167">
        <v>1.75</v>
      </c>
      <c r="R167" t="s">
        <v>42</v>
      </c>
      <c r="S167" t="s">
        <v>216</v>
      </c>
      <c r="T167">
        <f t="shared" si="25"/>
        <v>3.5</v>
      </c>
      <c r="U167">
        <v>3.5</v>
      </c>
    </row>
    <row r="168" spans="2:21" x14ac:dyDescent="0.3">
      <c r="B168" t="s">
        <v>160</v>
      </c>
      <c r="C168" t="s">
        <v>45</v>
      </c>
      <c r="D168">
        <f t="shared" si="23"/>
        <v>0.5</v>
      </c>
      <c r="E168">
        <v>0.5</v>
      </c>
      <c r="I168" t="s">
        <v>160</v>
      </c>
      <c r="J168" t="s">
        <v>45</v>
      </c>
      <c r="K168">
        <f t="shared" si="24"/>
        <v>0.5</v>
      </c>
      <c r="L168">
        <v>0.5</v>
      </c>
      <c r="R168" t="s">
        <v>44</v>
      </c>
      <c r="S168" t="s">
        <v>45</v>
      </c>
      <c r="T168">
        <f t="shared" si="25"/>
        <v>0.5</v>
      </c>
      <c r="U168">
        <v>0.5</v>
      </c>
    </row>
    <row r="169" spans="2:21" x14ac:dyDescent="0.3">
      <c r="B169" t="s">
        <v>161</v>
      </c>
      <c r="C169" t="s">
        <v>145</v>
      </c>
      <c r="D169">
        <f t="shared" si="23"/>
        <v>188</v>
      </c>
      <c r="E169">
        <v>188</v>
      </c>
      <c r="I169" t="s">
        <v>161</v>
      </c>
      <c r="J169" t="s">
        <v>145</v>
      </c>
      <c r="K169">
        <f t="shared" si="24"/>
        <v>188</v>
      </c>
      <c r="L169">
        <v>188</v>
      </c>
      <c r="R169" t="s">
        <v>46</v>
      </c>
      <c r="S169" t="s">
        <v>280</v>
      </c>
      <c r="T169">
        <f t="shared" si="25"/>
        <v>205</v>
      </c>
      <c r="U169">
        <v>205</v>
      </c>
    </row>
    <row r="170" spans="2:21" x14ac:dyDescent="0.3">
      <c r="B170" t="s">
        <v>162</v>
      </c>
      <c r="C170" t="s">
        <v>146</v>
      </c>
      <c r="D170">
        <f t="shared" si="23"/>
        <v>443</v>
      </c>
      <c r="E170">
        <v>443</v>
      </c>
      <c r="I170" t="s">
        <v>162</v>
      </c>
      <c r="J170" t="s">
        <v>146</v>
      </c>
      <c r="K170">
        <f t="shared" si="24"/>
        <v>443</v>
      </c>
      <c r="L170">
        <v>443</v>
      </c>
      <c r="R170" t="s">
        <v>48</v>
      </c>
      <c r="S170" t="s">
        <v>281</v>
      </c>
      <c r="T170">
        <f t="shared" si="25"/>
        <v>412</v>
      </c>
      <c r="U170">
        <v>412</v>
      </c>
    </row>
    <row r="171" spans="2:21" x14ac:dyDescent="0.3">
      <c r="B171" t="s">
        <v>163</v>
      </c>
      <c r="C171" t="s">
        <v>147</v>
      </c>
      <c r="D171">
        <f t="shared" si="23"/>
        <v>849.953942907596</v>
      </c>
      <c r="E171">
        <v>849.953942907596</v>
      </c>
      <c r="I171" t="s">
        <v>163</v>
      </c>
      <c r="J171" t="s">
        <v>147</v>
      </c>
      <c r="K171">
        <f t="shared" si="24"/>
        <v>849.953942907596</v>
      </c>
      <c r="L171">
        <v>849.953942907596</v>
      </c>
      <c r="R171" t="s">
        <v>50</v>
      </c>
      <c r="S171" t="s">
        <v>282</v>
      </c>
      <c r="T171">
        <f t="shared" si="25"/>
        <v>762.65324811089999</v>
      </c>
      <c r="U171">
        <v>762.65324811089999</v>
      </c>
    </row>
    <row r="172" spans="2:21" x14ac:dyDescent="0.3">
      <c r="B172" t="s">
        <v>164</v>
      </c>
      <c r="C172" t="s">
        <v>148</v>
      </c>
      <c r="D172">
        <f t="shared" si="23"/>
        <v>650.04605709240298</v>
      </c>
      <c r="E172">
        <v>650.04605709240298</v>
      </c>
      <c r="I172" t="s">
        <v>164</v>
      </c>
      <c r="J172" t="s">
        <v>148</v>
      </c>
      <c r="K172">
        <f t="shared" si="24"/>
        <v>650.04605709240298</v>
      </c>
      <c r="L172">
        <v>650.04605709240298</v>
      </c>
      <c r="R172" t="s">
        <v>52</v>
      </c>
      <c r="S172" t="s">
        <v>283</v>
      </c>
      <c r="T172">
        <f t="shared" si="25"/>
        <v>737.34675188909898</v>
      </c>
      <c r="U172">
        <v>737.34675188909898</v>
      </c>
    </row>
    <row r="173" spans="2:21" x14ac:dyDescent="0.3">
      <c r="B173" t="s">
        <v>165</v>
      </c>
      <c r="C173" t="s">
        <v>149</v>
      </c>
      <c r="D173">
        <f t="shared" si="23"/>
        <v>542.42522365525394</v>
      </c>
      <c r="E173">
        <v>542.42522365525394</v>
      </c>
      <c r="I173" t="s">
        <v>165</v>
      </c>
      <c r="J173" t="s">
        <v>149</v>
      </c>
      <c r="K173">
        <f t="shared" si="24"/>
        <v>542.42522365525394</v>
      </c>
      <c r="L173">
        <v>542.42522365525394</v>
      </c>
      <c r="R173" t="s">
        <v>54</v>
      </c>
      <c r="S173" t="s">
        <v>284</v>
      </c>
      <c r="T173">
        <f t="shared" si="25"/>
        <v>474.026430401791</v>
      </c>
      <c r="U173">
        <v>474.026430401791</v>
      </c>
    </row>
    <row r="174" spans="2:21" x14ac:dyDescent="0.3">
      <c r="B174" t="s">
        <v>166</v>
      </c>
      <c r="C174">
        <v>217.176985025405</v>
      </c>
      <c r="D174">
        <v>217.176985025405</v>
      </c>
      <c r="E174">
        <v>217.176985025405</v>
      </c>
      <c r="I174" t="s">
        <v>166</v>
      </c>
      <c r="J174">
        <v>2.3986911773681601</v>
      </c>
      <c r="K174">
        <f>+J174</f>
        <v>2.3986911773681601</v>
      </c>
      <c r="L174">
        <v>2.3986911773681601</v>
      </c>
      <c r="R174" t="s">
        <v>56</v>
      </c>
      <c r="S174">
        <v>2.3016316890716499</v>
      </c>
      <c r="T174">
        <f>+S174</f>
        <v>2.3016316890716499</v>
      </c>
      <c r="U174">
        <v>2.3016316890716499</v>
      </c>
    </row>
    <row r="175" spans="2:21" x14ac:dyDescent="0.3">
      <c r="B175" t="s">
        <v>20</v>
      </c>
      <c r="I175" t="s">
        <v>20</v>
      </c>
      <c r="R175" t="s">
        <v>20</v>
      </c>
    </row>
    <row r="176" spans="2:21" x14ac:dyDescent="0.3">
      <c r="I176" t="s">
        <v>168</v>
      </c>
      <c r="R176" t="s">
        <v>168</v>
      </c>
    </row>
    <row r="177" spans="9:18" x14ac:dyDescent="0.3">
      <c r="I177" t="s">
        <v>169</v>
      </c>
      <c r="R177" t="s">
        <v>169</v>
      </c>
    </row>
  </sheetData>
  <mergeCells count="8">
    <mergeCell ref="Y3:Z3"/>
    <mergeCell ref="AA3:AB3"/>
    <mergeCell ref="AC3:AD3"/>
    <mergeCell ref="B3:B9"/>
    <mergeCell ref="B12:B18"/>
    <mergeCell ref="B22:B28"/>
    <mergeCell ref="B31:B37"/>
    <mergeCell ref="W3: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 Calderón</dc:creator>
  <cp:lastModifiedBy>Wilmar Calderón</cp:lastModifiedBy>
  <dcterms:created xsi:type="dcterms:W3CDTF">2015-06-05T18:17:20Z</dcterms:created>
  <dcterms:modified xsi:type="dcterms:W3CDTF">2025-06-02T18:29:25Z</dcterms:modified>
</cp:coreProperties>
</file>