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2385" windowWidth="12000" windowHeight="5430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C26" i="3" l="1"/>
  <c r="C25" i="3"/>
  <c r="C24" i="3"/>
  <c r="C23" i="3"/>
  <c r="C22" i="3"/>
  <c r="B26" i="3"/>
  <c r="B25" i="3"/>
  <c r="B24" i="3"/>
  <c r="B23" i="3"/>
  <c r="B22" i="3"/>
  <c r="C21" i="3"/>
  <c r="B21" i="3"/>
  <c r="F20" i="3"/>
  <c r="E20" i="3"/>
  <c r="E19" i="3"/>
  <c r="F18" i="3"/>
  <c r="E18" i="3"/>
  <c r="E17" i="3"/>
  <c r="F16" i="3"/>
  <c r="F15" i="3"/>
  <c r="E15" i="3"/>
  <c r="F14" i="3"/>
  <c r="F13" i="3"/>
  <c r="E13" i="3"/>
  <c r="E12" i="3"/>
  <c r="F26" i="3"/>
  <c r="E26" i="3"/>
  <c r="D26" i="3"/>
  <c r="F25" i="3"/>
  <c r="E25" i="3"/>
  <c r="H49" i="2"/>
  <c r="F24" i="3" s="1"/>
  <c r="G49" i="2"/>
  <c r="E24" i="3" s="1"/>
  <c r="E49" i="2"/>
  <c r="D49" i="2"/>
  <c r="B49" i="2"/>
  <c r="I47" i="2"/>
  <c r="K47" i="2" s="1"/>
  <c r="F47" i="2"/>
  <c r="I46" i="2"/>
  <c r="K46" i="2" s="1"/>
  <c r="F46" i="2"/>
  <c r="I45" i="2"/>
  <c r="K45" i="2" s="1"/>
  <c r="F45" i="2"/>
  <c r="I44" i="2"/>
  <c r="K44" i="2" s="1"/>
  <c r="F44" i="2"/>
  <c r="I43" i="2"/>
  <c r="K43" i="2" s="1"/>
  <c r="F43" i="2"/>
  <c r="I42" i="2"/>
  <c r="K42" i="2" s="1"/>
  <c r="F42" i="2"/>
  <c r="I41" i="2"/>
  <c r="K41" i="2" s="1"/>
  <c r="F41" i="2"/>
  <c r="I40" i="2"/>
  <c r="K40" i="2" s="1"/>
  <c r="F40" i="2"/>
  <c r="I39" i="2"/>
  <c r="K39" i="2" s="1"/>
  <c r="F39" i="2"/>
  <c r="I38" i="2"/>
  <c r="F38" i="2"/>
  <c r="H33" i="2"/>
  <c r="F23" i="3" s="1"/>
  <c r="G33" i="2"/>
  <c r="E23" i="3" s="1"/>
  <c r="E33" i="2"/>
  <c r="D33" i="2"/>
  <c r="B33" i="2"/>
  <c r="I31" i="2"/>
  <c r="K31" i="2" s="1"/>
  <c r="F31" i="2"/>
  <c r="I30" i="2"/>
  <c r="K30" i="2" s="1"/>
  <c r="F30" i="2"/>
  <c r="I29" i="2"/>
  <c r="F29" i="2"/>
  <c r="I28" i="2"/>
  <c r="K28" i="2" s="1"/>
  <c r="F28" i="2"/>
  <c r="I27" i="2"/>
  <c r="K27" i="2" s="1"/>
  <c r="F27" i="2"/>
  <c r="I26" i="2"/>
  <c r="K26" i="2" s="1"/>
  <c r="F26" i="2"/>
  <c r="I25" i="2"/>
  <c r="F25" i="2"/>
  <c r="I24" i="2"/>
  <c r="K24" i="2" s="1"/>
  <c r="F24" i="2"/>
  <c r="I23" i="2"/>
  <c r="K23" i="2" s="1"/>
  <c r="F23" i="2"/>
  <c r="I22" i="2"/>
  <c r="K22" i="2" s="1"/>
  <c r="F22" i="2"/>
  <c r="F22" i="3"/>
  <c r="E22" i="3"/>
  <c r="F21" i="3"/>
  <c r="E21" i="3"/>
  <c r="C15" i="3"/>
  <c r="C5" i="5"/>
  <c r="C19" i="5"/>
  <c r="C33" i="5"/>
  <c r="C47" i="5"/>
  <c r="C61" i="5"/>
  <c r="C75" i="5"/>
  <c r="C89" i="5"/>
  <c r="C103" i="5"/>
  <c r="C117" i="5"/>
  <c r="C131" i="5"/>
  <c r="B144" i="5"/>
  <c r="C146" i="5"/>
  <c r="B159" i="5"/>
  <c r="C161" i="5"/>
  <c r="B174" i="5"/>
  <c r="C176" i="5"/>
  <c r="B189" i="5"/>
  <c r="C191" i="5"/>
  <c r="B204" i="5"/>
  <c r="C206" i="5"/>
  <c r="B219" i="5"/>
  <c r="C221" i="5"/>
  <c r="B234" i="5"/>
  <c r="C236" i="5"/>
  <c r="B249" i="5"/>
  <c r="C251" i="5"/>
  <c r="B264" i="5"/>
  <c r="C266" i="5"/>
  <c r="D8" i="3"/>
  <c r="B11" i="3"/>
  <c r="C11" i="3"/>
  <c r="B12" i="3"/>
  <c r="C12" i="3"/>
  <c r="B13" i="3"/>
  <c r="C13" i="3"/>
  <c r="B14" i="3"/>
  <c r="C14" i="3"/>
  <c r="B15" i="3"/>
  <c r="B16" i="3"/>
  <c r="C16" i="3"/>
  <c r="B17" i="3"/>
  <c r="C17" i="3"/>
  <c r="B18" i="3"/>
  <c r="C18" i="3"/>
  <c r="B19" i="3"/>
  <c r="C19" i="3"/>
  <c r="B20" i="3"/>
  <c r="C20" i="3"/>
  <c r="E11" i="3"/>
  <c r="E14" i="3"/>
  <c r="E16" i="3"/>
  <c r="F11" i="3"/>
  <c r="F12" i="3"/>
  <c r="F17" i="3"/>
  <c r="F19" i="3"/>
  <c r="G21" i="3" l="1"/>
  <c r="G16" i="3"/>
  <c r="D14" i="3"/>
  <c r="I49" i="2"/>
  <c r="G24" i="3" s="1"/>
  <c r="G25" i="3"/>
  <c r="D21" i="3"/>
  <c r="D25" i="3"/>
  <c r="D19" i="3"/>
  <c r="L22" i="2"/>
  <c r="L25" i="2"/>
  <c r="L26" i="2"/>
  <c r="L29" i="2"/>
  <c r="L30" i="2"/>
  <c r="K38" i="2"/>
  <c r="K49" i="2" s="1"/>
  <c r="I24" i="3" s="1"/>
  <c r="H12" i="3"/>
  <c r="B8" i="4"/>
  <c r="G22" i="3"/>
  <c r="F33" i="2"/>
  <c r="D23" i="3" s="1"/>
  <c r="L23" i="2"/>
  <c r="L27" i="2"/>
  <c r="L31" i="2"/>
  <c r="F49" i="2"/>
  <c r="D24" i="3" s="1"/>
  <c r="L39" i="2"/>
  <c r="D22" i="3"/>
  <c r="L24" i="2"/>
  <c r="K25" i="2"/>
  <c r="L28" i="2"/>
  <c r="K29" i="2"/>
  <c r="I33" i="2"/>
  <c r="G23" i="3" s="1"/>
  <c r="I26" i="3"/>
  <c r="L38" i="2"/>
  <c r="L40" i="2"/>
  <c r="L41" i="2"/>
  <c r="L42" i="2"/>
  <c r="L43" i="2"/>
  <c r="L44" i="2"/>
  <c r="L45" i="2"/>
  <c r="L46" i="2"/>
  <c r="L47" i="2"/>
  <c r="I22" i="3"/>
  <c r="I21" i="3"/>
  <c r="G13" i="3"/>
  <c r="G12" i="3"/>
  <c r="D17" i="3"/>
  <c r="G13" i="2"/>
  <c r="D13" i="3"/>
  <c r="D18" i="3"/>
  <c r="D16" i="3"/>
  <c r="D15" i="3"/>
  <c r="G17" i="3"/>
  <c r="G20" i="3"/>
  <c r="D20" i="3"/>
  <c r="G18" i="3"/>
  <c r="G11" i="3"/>
  <c r="C7" i="5"/>
  <c r="D11" i="3"/>
  <c r="D8" i="4"/>
  <c r="C8" i="4"/>
  <c r="D12" i="3"/>
  <c r="F27" i="3"/>
  <c r="E27" i="3"/>
  <c r="J49" i="2" l="1"/>
  <c r="H24" i="3" s="1"/>
  <c r="L33" i="2"/>
  <c r="H19" i="3"/>
  <c r="H15" i="3"/>
  <c r="H21" i="3"/>
  <c r="H22" i="3"/>
  <c r="H26" i="3"/>
  <c r="G26" i="3"/>
  <c r="K33" i="2"/>
  <c r="I23" i="3" s="1"/>
  <c r="C83" i="5"/>
  <c r="J33" i="2"/>
  <c r="H23" i="3" s="1"/>
  <c r="L49" i="2"/>
  <c r="C110" i="5"/>
  <c r="C239" i="5"/>
  <c r="C133" i="5"/>
  <c r="C269" i="5"/>
  <c r="D27" i="3"/>
  <c r="C180" i="5"/>
  <c r="C214" i="5"/>
  <c r="D3" i="3"/>
  <c r="I19" i="3"/>
  <c r="C119" i="5"/>
  <c r="C121" i="5"/>
  <c r="C124" i="5"/>
  <c r="C127" i="5"/>
  <c r="C125" i="5"/>
  <c r="C120" i="5"/>
  <c r="C118" i="5"/>
  <c r="C122" i="5"/>
  <c r="C126" i="5"/>
  <c r="C123" i="5"/>
  <c r="C243" i="5"/>
  <c r="C246" i="5"/>
  <c r="C38" i="5"/>
  <c r="C37" i="5"/>
  <c r="I13" i="3"/>
  <c r="C36" i="5"/>
  <c r="C35" i="5"/>
  <c r="C43" i="5"/>
  <c r="C40" i="5"/>
  <c r="C42" i="5"/>
  <c r="H13" i="3"/>
  <c r="C39" i="5"/>
  <c r="C34" i="5"/>
  <c r="C41" i="5"/>
  <c r="C167" i="5"/>
  <c r="G19" i="3"/>
  <c r="G14" i="3"/>
  <c r="G9" i="2"/>
  <c r="G15" i="3"/>
  <c r="C50" i="5"/>
  <c r="C53" i="5"/>
  <c r="C274" i="5"/>
  <c r="C273" i="5"/>
  <c r="C275" i="5"/>
  <c r="C271" i="5"/>
  <c r="C270" i="5"/>
  <c r="C132" i="5"/>
  <c r="C135" i="5"/>
  <c r="C258" i="5"/>
  <c r="C260" i="5"/>
  <c r="C254" i="5"/>
  <c r="C255" i="5"/>
  <c r="C252" i="5"/>
  <c r="C262" i="5" s="1"/>
  <c r="C253" i="5"/>
  <c r="C261" i="5"/>
  <c r="C256" i="5"/>
  <c r="C257" i="5"/>
  <c r="C259" i="5"/>
  <c r="C105" i="5"/>
  <c r="I18" i="3"/>
  <c r="C111" i="5"/>
  <c r="C215" i="5"/>
  <c r="C230" i="5"/>
  <c r="C222" i="5"/>
  <c r="C232" i="5" s="1"/>
  <c r="C229" i="5"/>
  <c r="C227" i="5"/>
  <c r="C225" i="5"/>
  <c r="C224" i="5"/>
  <c r="C231" i="5"/>
  <c r="C226" i="5"/>
  <c r="C228" i="5"/>
  <c r="C223" i="5"/>
  <c r="C80" i="5"/>
  <c r="C76" i="5"/>
  <c r="H16" i="3"/>
  <c r="C79" i="5"/>
  <c r="C78" i="5"/>
  <c r="C82" i="5"/>
  <c r="C164" i="5"/>
  <c r="C165" i="5"/>
  <c r="C26" i="5"/>
  <c r="C22" i="5"/>
  <c r="I12" i="3"/>
  <c r="C23" i="5"/>
  <c r="C24" i="5"/>
  <c r="C27" i="5"/>
  <c r="C29" i="5"/>
  <c r="C28" i="5"/>
  <c r="C25" i="5"/>
  <c r="C21" i="5"/>
  <c r="C20" i="5"/>
  <c r="C13" i="5"/>
  <c r="C15" i="5"/>
  <c r="C11" i="5"/>
  <c r="C9" i="5"/>
  <c r="C10" i="5"/>
  <c r="C12" i="5"/>
  <c r="C8" i="5"/>
  <c r="I11" i="3"/>
  <c r="H11" i="3"/>
  <c r="C14" i="5"/>
  <c r="C6" i="5"/>
  <c r="C184" i="5" l="1"/>
  <c r="C179" i="5"/>
  <c r="C185" i="5"/>
  <c r="C177" i="5"/>
  <c r="C276" i="5"/>
  <c r="C268" i="5"/>
  <c r="C182" i="5"/>
  <c r="H25" i="3"/>
  <c r="I25" i="3"/>
  <c r="C77" i="5"/>
  <c r="C84" i="5"/>
  <c r="I16" i="3"/>
  <c r="C107" i="5"/>
  <c r="C112" i="5"/>
  <c r="C136" i="5"/>
  <c r="C64" i="5"/>
  <c r="C81" i="5"/>
  <c r="C85" i="5"/>
  <c r="C109" i="5"/>
  <c r="C139" i="5"/>
  <c r="C138" i="5"/>
  <c r="I20" i="3"/>
  <c r="C140" i="5"/>
  <c r="C128" i="5"/>
  <c r="C56" i="5"/>
  <c r="C55" i="5"/>
  <c r="C272" i="5"/>
  <c r="C267" i="5"/>
  <c r="C277" i="5" s="1"/>
  <c r="C162" i="5"/>
  <c r="C212" i="5"/>
  <c r="C54" i="5"/>
  <c r="C52" i="5"/>
  <c r="C57" i="5"/>
  <c r="C171" i="5"/>
  <c r="C209" i="5"/>
  <c r="C104" i="5"/>
  <c r="H18" i="3"/>
  <c r="C106" i="5"/>
  <c r="C65" i="5"/>
  <c r="I14" i="3"/>
  <c r="C49" i="5"/>
  <c r="H14" i="3"/>
  <c r="C241" i="5"/>
  <c r="C108" i="5"/>
  <c r="C113" i="5"/>
  <c r="C134" i="5"/>
  <c r="C137" i="5"/>
  <c r="I15" i="3"/>
  <c r="C48" i="5"/>
  <c r="C51" i="5"/>
  <c r="C240" i="5"/>
  <c r="C238" i="5"/>
  <c r="C183" i="5"/>
  <c r="C178" i="5"/>
  <c r="C210" i="5"/>
  <c r="C208" i="5"/>
  <c r="C70" i="5"/>
  <c r="C62" i="5"/>
  <c r="C69" i="5"/>
  <c r="C163" i="5"/>
  <c r="C170" i="5"/>
  <c r="C168" i="5"/>
  <c r="C213" i="5"/>
  <c r="C207" i="5"/>
  <c r="C217" i="5" s="1"/>
  <c r="C68" i="5"/>
  <c r="C67" i="5"/>
  <c r="C66" i="5"/>
  <c r="C245" i="5"/>
  <c r="C242" i="5"/>
  <c r="C166" i="5"/>
  <c r="C169" i="5"/>
  <c r="C211" i="5"/>
  <c r="C216" i="5"/>
  <c r="H20" i="3"/>
  <c r="C141" i="5"/>
  <c r="C63" i="5"/>
  <c r="C71" i="5"/>
  <c r="C237" i="5"/>
  <c r="C247" i="5" s="1"/>
  <c r="C244" i="5"/>
  <c r="C181" i="5"/>
  <c r="C186" i="5"/>
  <c r="C44" i="5"/>
  <c r="D4" i="3"/>
  <c r="G27" i="3"/>
  <c r="C195" i="5"/>
  <c r="C200" i="5"/>
  <c r="C201" i="5"/>
  <c r="C194" i="5"/>
  <c r="C199" i="5"/>
  <c r="C198" i="5"/>
  <c r="C192" i="5"/>
  <c r="C197" i="5"/>
  <c r="C196" i="5"/>
  <c r="C193" i="5"/>
  <c r="C148" i="5"/>
  <c r="C150" i="5"/>
  <c r="C149" i="5"/>
  <c r="C147" i="5"/>
  <c r="C156" i="5"/>
  <c r="C152" i="5"/>
  <c r="C154" i="5"/>
  <c r="C151" i="5"/>
  <c r="C153" i="5"/>
  <c r="C155" i="5"/>
  <c r="C30" i="5"/>
  <c r="C16" i="5"/>
  <c r="C202" i="5" l="1"/>
  <c r="C187" i="5"/>
  <c r="C172" i="5"/>
  <c r="C157" i="5"/>
  <c r="C86" i="5"/>
  <c r="C58" i="5"/>
  <c r="C114" i="5"/>
  <c r="C142" i="5"/>
  <c r="C72" i="5"/>
  <c r="C97" i="5" l="1"/>
  <c r="C99" i="5"/>
  <c r="C92" i="5"/>
  <c r="C93" i="5"/>
  <c r="C91" i="5"/>
  <c r="I17" i="3"/>
  <c r="C90" i="5"/>
  <c r="C94" i="5"/>
  <c r="C96" i="5"/>
  <c r="C98" i="5"/>
  <c r="C95" i="5"/>
  <c r="H17" i="3"/>
  <c r="G10" i="2"/>
  <c r="C100" i="5" l="1"/>
  <c r="D5" i="3"/>
  <c r="D6" i="3" s="1"/>
  <c r="I27" i="3"/>
  <c r="H27" i="3" s="1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<sst xmlns="http://schemas.openxmlformats.org/spreadsheetml/2006/main" count="357" uniqueCount="72">
  <si>
    <t xml:space="preserve">           INFORME DE INSPECCION</t>
  </si>
  <si>
    <t>CLIENTE</t>
  </si>
  <si>
    <t>:</t>
  </si>
  <si>
    <t>CODELCO CHILE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</si>
  <si>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</si>
  <si>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</si>
  <si>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</si>
  <si>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</si>
  <si>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</si>
  <si>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</si>
  <si>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</si>
  <si>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Barquito Chañaral</t>
  </si>
  <si>
    <t>TOTAL DE CAMIONES</t>
  </si>
  <si>
    <t>LOTE:</t>
  </si>
  <si>
    <t>PESOS DESPACHO</t>
  </si>
  <si>
    <t>PESOS RECEPCION</t>
  </si>
  <si>
    <t>Fecha de recepción</t>
  </si>
  <si>
    <t>REC</t>
  </si>
  <si>
    <t>PATENTE</t>
  </si>
  <si>
    <t>GUIA</t>
  </si>
  <si>
    <t>BARQUITO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</si>
  <si>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</si>
  <si>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</si>
  <si>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</si>
  <si>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</si>
  <si>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</si>
  <si>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</si>
  <si>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</si>
  <si>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</si>
  <si>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</si>
  <si>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</si>
  <si>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</si>
  <si>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</si>
  <si>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TOTAL PESO NETO HUMEDO ORIGEN</t>
  </si>
  <si>
    <t>TOTAL PESO NETO HUMEDO RECEPCIÓN</t>
  </si>
  <si>
    <t>TOTAL PESO NETO SECO RECEPCEPCIÓN</t>
  </si>
  <si>
    <t>PROMEDIO TOTAL HUMEDAD</t>
  </si>
  <si>
    <t>FECH. RECEP.</t>
  </si>
  <si>
    <t>PRODUCER</t>
  </si>
  <si>
    <t>LOT</t>
  </si>
  <si>
    <t>NET WEIGHT</t>
  </si>
  <si>
    <t>WEIGHT RECEPTION BARQUITO</t>
  </si>
  <si>
    <t>RECEPTION</t>
  </si>
  <si>
    <t>ORIGIN</t>
  </si>
  <si>
    <t>GROSS</t>
  </si>
  <si>
    <t>TARE</t>
  </si>
  <si>
    <t>NET</t>
  </si>
  <si>
    <t>MOISTURE</t>
  </si>
  <si>
    <t>DRY</t>
  </si>
  <si>
    <t>TOTAL</t>
  </si>
  <si>
    <t>PESO HUMEDO ORIGEN</t>
  </si>
  <si>
    <t>PESO HUMEDO RECP.</t>
  </si>
  <si>
    <t>PESO SECO RECP.</t>
  </si>
  <si>
    <t>REC.</t>
  </si>
  <si>
    <t>LOTE</t>
  </si>
  <si>
    <t>grs.</t>
  </si>
  <si>
    <t>N° TICKET PESAJE</t>
  </si>
  <si>
    <t>FGXG30</t>
  </si>
  <si>
    <t>Chañaral, AGOSTO 2014</t>
  </si>
  <si>
    <t>MRA. DELTA CUOTA AGOSTO 2014</t>
  </si>
  <si>
    <t>AGOSTO 2014</t>
  </si>
  <si>
    <t>DLVK29</t>
  </si>
  <si>
    <t>FXFW16</t>
  </si>
  <si>
    <t>DCCP77</t>
  </si>
  <si>
    <t>CXLF43</t>
  </si>
  <si>
    <t>DRPV66</t>
  </si>
  <si>
    <t>CLHJ72</t>
  </si>
  <si>
    <t>BPWZ25</t>
  </si>
  <si>
    <t>GKSC82</t>
  </si>
  <si>
    <t>1408014D</t>
  </si>
  <si>
    <t>1408015D</t>
  </si>
  <si>
    <t>FZZC97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</si>
</sst>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dd/mm/yy;@"/>
  </numFmts>
  <fonts count="19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7" fillId="0" borderId="7" xfId="0" applyFont="1" applyFill="1" applyBorder="1" applyAlignment="1" applyProtection="1">
      <alignment horizontal="center"/>
      <protection locked="0"/>
    </xf>
    <xf numFmtId="167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167" fontId="7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</xf>
    <xf numFmtId="0" fontId="5" fillId="2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1" fillId="4" borderId="4" xfId="0" applyFont="1" applyFill="1" applyBorder="1" applyAlignment="1" applyProtection="1"/>
    <xf numFmtId="0" fontId="12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4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0" fontId="0" fillId="0" borderId="17" xfId="0" applyBorder="1"/>
    <xf numFmtId="0" fontId="8" fillId="0" borderId="0" xfId="0" applyFont="1"/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4" fontId="12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0" fontId="12" fillId="0" borderId="17" xfId="0" applyNumberFormat="1" applyFont="1" applyBorder="1" applyAlignment="1">
      <alignment horizontal="center" vertical="center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0" xfId="0" applyNumberFormat="1" applyFont="1" applyFill="1" applyBorder="1" applyAlignment="1" applyProtection="1"/>
    <xf numFmtId="166" fontId="2" fillId="2" borderId="1" xfId="0" applyNumberFormat="1" applyFont="1" applyFill="1" applyBorder="1" applyAlignment="1" applyProtection="1"/>
    <xf numFmtId="166" fontId="2" fillId="2" borderId="18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/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10" fillId="4" borderId="6" xfId="0" applyNumberFormat="1" applyFont="1" applyFill="1" applyBorder="1" applyProtection="1"/>
    <xf numFmtId="166" fontId="0" fillId="0" borderId="0" xfId="0" applyNumberFormat="1" applyProtection="1"/>
    <xf numFmtId="166" fontId="8" fillId="0" borderId="0" xfId="0" applyNumberFormat="1" applyFont="1" applyProtection="1"/>
    <xf numFmtId="166" fontId="10" fillId="4" borderId="6" xfId="0" applyNumberFormat="1" applyFont="1" applyFill="1" applyBorder="1" applyAlignment="1" applyProtection="1">
      <alignment horizontal="right" vertical="center"/>
    </xf>
    <xf numFmtId="166" fontId="8" fillId="0" borderId="0" xfId="0" applyNumberFormat="1" applyFont="1" applyFill="1" applyBorder="1" applyProtection="1"/>
    <xf numFmtId="166" fontId="10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 applyProtection="1"/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2" xfId="0" applyNumberFormat="1" applyFont="1" applyFill="1" applyBorder="1" applyAlignment="1" applyProtection="1">
      <alignment horizontal="center"/>
      <protection locked="0"/>
    </xf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7" fillId="0" borderId="7" xfId="0" applyNumberFormat="1" applyFont="1" applyFill="1" applyBorder="1" applyAlignment="1" applyProtection="1">
      <alignment horizontal="center"/>
      <protection locked="0"/>
    </xf>
    <xf numFmtId="166" fontId="7" fillId="0" borderId="8" xfId="0" applyNumberFormat="1" applyFont="1" applyFill="1" applyBorder="1" applyAlignment="1" applyProtection="1">
      <alignment horizontal="center"/>
      <protection locked="0"/>
    </xf>
    <xf numFmtId="166" fontId="7" fillId="0" borderId="9" xfId="0" applyNumberFormat="1" applyFont="1" applyFill="1" applyBorder="1" applyAlignment="1" applyProtection="1">
      <alignment horizontal="center"/>
      <protection locked="0"/>
    </xf>
    <xf numFmtId="166" fontId="7" fillId="0" borderId="10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Border="1" applyAlignment="1" applyProtection="1">
      <protection locked="0"/>
    </xf>
    <xf numFmtId="166" fontId="4" fillId="2" borderId="0" xfId="0" applyNumberFormat="1" applyFont="1" applyFill="1" applyProtection="1"/>
    <xf numFmtId="166" fontId="2" fillId="2" borderId="18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4" fontId="8" fillId="0" borderId="17" xfId="0" applyNumberFormat="1" applyFont="1" applyBorder="1" applyAlignment="1">
      <alignment horizontal="center"/>
    </xf>
    <xf numFmtId="0" fontId="17" fillId="0" borderId="17" xfId="0" applyFont="1" applyBorder="1"/>
    <xf numFmtId="3" fontId="2" fillId="3" borderId="0" xfId="0" applyNumberFormat="1" applyFont="1" applyFill="1" applyAlignment="1" applyProtection="1">
      <alignment horizontal="left"/>
    </xf>
    <xf numFmtId="168" fontId="0" fillId="0" borderId="0" xfId="0" applyNumberFormat="1" applyProtection="1"/>
    <xf numFmtId="49" fontId="2" fillId="2" borderId="0" xfId="1" applyNumberFormat="1" applyFont="1" applyFill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Protection="1">
      <protection locked="0"/>
    </xf>
    <xf numFmtId="166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66" fontId="2" fillId="0" borderId="0" xfId="0" applyNumberFormat="1" applyFont="1" applyFill="1" applyBorder="1" applyProtection="1"/>
    <xf numFmtId="0" fontId="9" fillId="0" borderId="21" xfId="0" applyFont="1" applyBorder="1" applyAlignment="1" applyProtection="1">
      <alignment horizontal="center"/>
    </xf>
    <xf numFmtId="165" fontId="2" fillId="2" borderId="17" xfId="0" applyNumberFormat="1" applyFont="1" applyFill="1" applyBorder="1" applyAlignment="1" applyProtection="1">
      <alignment horizontal="center"/>
    </xf>
    <xf numFmtId="165" fontId="2" fillId="2" borderId="22" xfId="0" applyNumberFormat="1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165" fontId="2" fillId="2" borderId="23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8" fontId="2" fillId="2" borderId="4" xfId="0" applyNumberFormat="1" applyFont="1" applyFill="1" applyBorder="1" applyAlignment="1" applyProtection="1">
      <alignment horizontal="center"/>
    </xf>
    <xf numFmtId="1" fontId="2" fillId="2" borderId="17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</xf>
    <xf numFmtId="2" fontId="2" fillId="2" borderId="17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167" fontId="5" fillId="2" borderId="0" xfId="0" applyNumberFormat="1" applyFont="1" applyFill="1" applyBorder="1" applyAlignment="1" applyProtection="1">
      <protection locked="0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" fontId="4" fillId="2" borderId="0" xfId="0" applyNumberFormat="1" applyFont="1" applyFill="1" applyProtection="1">
      <protection locked="0"/>
    </xf>
    <xf numFmtId="1" fontId="5" fillId="2" borderId="0" xfId="0" applyNumberFormat="1" applyFont="1" applyFill="1" applyProtection="1"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" fontId="5" fillId="2" borderId="0" xfId="0" applyNumberFormat="1" applyFont="1" applyFill="1" applyProtection="1"/>
    <xf numFmtId="1" fontId="10" fillId="2" borderId="13" xfId="0" applyNumberFormat="1" applyFont="1" applyFill="1" applyBorder="1" applyAlignment="1" applyProtection="1">
      <alignment horizontal="center" wrapText="1"/>
      <protection locked="0"/>
    </xf>
    <xf numFmtId="1" fontId="10" fillId="2" borderId="26" xfId="0" applyNumberFormat="1" applyFont="1" applyFill="1" applyBorder="1" applyAlignment="1" applyProtection="1">
      <alignment horizontal="center" wrapText="1"/>
      <protection locked="0"/>
    </xf>
    <xf numFmtId="1" fontId="10" fillId="2" borderId="14" xfId="0" applyNumberFormat="1" applyFont="1" applyFill="1" applyBorder="1" applyAlignment="1" applyProtection="1">
      <alignment horizontal="center" wrapText="1"/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2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4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5" xfId="0" applyNumberFormat="1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68" fontId="12" fillId="0" borderId="6" xfId="0" applyNumberFormat="1" applyFont="1" applyBorder="1" applyAlignment="1" applyProtection="1">
      <alignment horizontal="center" wrapText="1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66" fontId="0" fillId="0" borderId="17" xfId="0" applyNumberFormat="1" applyBorder="1" applyAlignment="1" applyProtection="1">
      <alignment horizontal="center"/>
    </xf>
    <xf numFmtId="14" fontId="15" fillId="6" borderId="6" xfId="0" applyNumberFormat="1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49"/>
  <sheetViews>
    <sheetView showGridLines="0" tabSelected="1" workbookViewId="0">
      <selection activeCell="D13" sqref="D13"/>
    </sheetView>
  </sheetViews>
  <sheetFormatPr baseColWidth="10" defaultColWidth="10" defaultRowHeight="15" x14ac:dyDescent="0.2"/>
  <cols>
    <col min="1" max="1" width="8.28515625" style="21" customWidth="1"/>
    <col min="2" max="2" width="11.140625" style="20" customWidth="1"/>
    <col min="3" max="3" width="18.7109375" style="20" customWidth="1"/>
    <col min="4" max="5" width="12.140625" style="75" customWidth="1"/>
    <col min="6" max="6" width="14.5703125" style="51" customWidth="1"/>
    <col min="7" max="7" width="15.7109375" style="75" customWidth="1"/>
    <col min="8" max="8" width="13.140625" style="75" customWidth="1"/>
    <col min="9" max="9" width="13.140625" style="51" customWidth="1"/>
    <col min="10" max="10" width="13.140625" style="40" customWidth="1"/>
    <col min="11" max="11" width="13.140625" style="51" customWidth="1"/>
    <col min="12" max="12" width="14.140625" style="51" customWidth="1"/>
    <col min="13" max="13" width="19" style="33" customWidth="1"/>
    <col min="14" max="14" width="11.28515625" style="118" bestFit="1" customWidth="1"/>
    <col min="15" max="15" width="12.140625" style="20" customWidth="1"/>
    <col min="16" max="16384" width="10" style="20"/>
  </cols>
  <sheetData>
    <row r="1" spans="1:15" ht="15.75" x14ac:dyDescent="0.25">
      <c r="A1" s="3" t="s">
        <v>58</v>
      </c>
      <c r="B1" s="1"/>
      <c r="C1" s="1"/>
      <c r="D1" s="72"/>
      <c r="E1" s="72"/>
      <c r="F1" s="7"/>
      <c r="G1" s="72"/>
      <c r="H1" s="73"/>
      <c r="I1" s="7"/>
      <c r="J1" s="39"/>
      <c r="K1" s="7"/>
      <c r="L1" s="88"/>
      <c r="M1" s="32"/>
      <c r="N1" s="117"/>
    </row>
    <row r="2" spans="1:15" ht="15.75" x14ac:dyDescent="0.25">
      <c r="A2" s="3"/>
      <c r="B2" s="1"/>
      <c r="C2" s="1"/>
      <c r="D2" s="72"/>
      <c r="E2" s="72"/>
      <c r="F2" s="7"/>
      <c r="G2" s="74"/>
      <c r="H2" s="72"/>
      <c r="I2" s="7"/>
      <c r="J2" s="39"/>
      <c r="K2" s="7"/>
      <c r="L2" s="88"/>
      <c r="M2" s="32"/>
      <c r="N2" s="117"/>
    </row>
    <row r="3" spans="1:15" ht="15.75" x14ac:dyDescent="0.25">
      <c r="A3" s="3"/>
      <c r="B3" s="1"/>
      <c r="C3" s="1"/>
      <c r="D3" s="72"/>
      <c r="E3" s="72"/>
      <c r="F3" s="7"/>
      <c r="G3" s="72"/>
      <c r="H3" s="72"/>
      <c r="I3" s="7"/>
      <c r="J3" s="39"/>
      <c r="K3" s="7"/>
      <c r="L3" s="88"/>
      <c r="M3" s="32"/>
      <c r="N3" s="117"/>
    </row>
    <row r="4" spans="1:15" ht="15.75" x14ac:dyDescent="0.25">
      <c r="A4" s="3"/>
      <c r="B4" s="1"/>
      <c r="C4" s="1"/>
      <c r="D4" s="72"/>
      <c r="G4" s="76" t="s">
        <v>0</v>
      </c>
      <c r="H4" s="76"/>
      <c r="I4" s="52"/>
      <c r="J4" s="39"/>
      <c r="K4" s="7"/>
      <c r="L4" s="88"/>
      <c r="M4" s="32"/>
      <c r="N4" s="117"/>
    </row>
    <row r="5" spans="1:15" ht="15.75" x14ac:dyDescent="0.25">
      <c r="A5" s="3"/>
      <c r="B5" s="1"/>
      <c r="C5" s="1"/>
      <c r="D5" s="72"/>
      <c r="E5" s="72"/>
      <c r="F5" s="7"/>
      <c r="G5" s="72"/>
      <c r="H5" s="72"/>
      <c r="I5" s="7"/>
      <c r="J5" s="39"/>
      <c r="K5" s="7"/>
      <c r="L5" s="88"/>
      <c r="M5" s="32"/>
      <c r="N5" s="117"/>
    </row>
    <row r="6" spans="1:15" ht="15.75" x14ac:dyDescent="0.25">
      <c r="A6" s="3"/>
      <c r="B6" s="1"/>
      <c r="C6" s="1"/>
      <c r="D6" s="72"/>
      <c r="E6" s="72"/>
      <c r="F6" s="7"/>
      <c r="G6" s="72"/>
      <c r="H6" s="72"/>
      <c r="I6" s="7"/>
      <c r="J6" s="39"/>
      <c r="K6" s="7"/>
      <c r="L6" s="88"/>
      <c r="M6" s="32"/>
      <c r="N6" s="117"/>
    </row>
    <row r="7" spans="1:15" ht="15.75" customHeight="1" x14ac:dyDescent="0.25">
      <c r="A7" s="3" t="s">
        <v>1</v>
      </c>
      <c r="B7" s="1"/>
      <c r="C7" s="1"/>
      <c r="D7" s="72"/>
      <c r="E7" s="72"/>
      <c r="F7" s="52" t="s">
        <v>2</v>
      </c>
      <c r="G7" s="72" t="s">
        <v>3</v>
      </c>
      <c r="H7" s="72"/>
      <c r="I7" s="7"/>
      <c r="J7" s="116"/>
      <c r="K7" s="116"/>
      <c r="L7" s="131"/>
      <c r="M7" s="131"/>
      <c r="N7" s="117"/>
    </row>
    <row r="8" spans="1:15" ht="15.75" x14ac:dyDescent="0.25">
      <c r="A8" s="3" t="s">
        <v>4</v>
      </c>
      <c r="B8" s="1"/>
      <c r="C8" s="1"/>
      <c r="D8" s="72"/>
      <c r="E8" s="72"/>
      <c r="F8" s="52" t="s">
        <v>2</v>
      </c>
      <c r="G8" s="77" t="s">
        <v>59</v>
      </c>
      <c r="H8" s="72"/>
      <c r="I8" s="7"/>
      <c r="J8" s="116"/>
      <c r="K8" s="116"/>
      <c r="L8" s="131"/>
      <c r="M8" s="131"/>
      <c r="N8" s="117"/>
    </row>
    <row r="9" spans="1:15" ht="15.75" x14ac:dyDescent="0.25">
      <c r="A9" s="3" t="s">
        <v>5</v>
      </c>
      <c r="B9" s="1"/>
      <c r="C9" s="1"/>
      <c r="D9" s="72"/>
      <c r="E9" s="72"/>
      <c r="F9" s="52" t="s">
        <v>2</v>
      </c>
      <c r="G9" s="7">
        <f>SUM(I16:I371)/2</f>
        <v>283.47999999999996</v>
      </c>
      <c r="H9" s="76" t="s">
        <v>6</v>
      </c>
      <c r="I9" s="7"/>
      <c r="J9" s="96"/>
      <c r="K9" s="97"/>
      <c r="L9" s="97"/>
      <c r="M9" s="98"/>
      <c r="N9" s="117"/>
      <c r="O9" s="75"/>
    </row>
    <row r="10" spans="1:15" ht="15.75" x14ac:dyDescent="0.25">
      <c r="A10" s="3" t="s">
        <v>7</v>
      </c>
      <c r="B10" s="1"/>
      <c r="C10" s="1"/>
      <c r="D10" s="72"/>
      <c r="E10" s="72"/>
      <c r="F10" s="52" t="s">
        <v>2</v>
      </c>
      <c r="G10" s="7">
        <f>SUM(K16:K429)/2</f>
        <v>253.68100000000001</v>
      </c>
      <c r="H10" s="76" t="s">
        <v>8</v>
      </c>
      <c r="I10" s="7"/>
      <c r="J10" s="96"/>
      <c r="K10" s="97"/>
      <c r="L10" s="97"/>
      <c r="M10" s="98"/>
      <c r="N10" s="117"/>
      <c r="O10" s="75"/>
    </row>
    <row r="11" spans="1:15" ht="15.75" x14ac:dyDescent="0.25">
      <c r="A11" s="3" t="s">
        <v>9</v>
      </c>
      <c r="B11" s="1"/>
      <c r="C11" s="1"/>
      <c r="D11" s="72"/>
      <c r="E11" s="72"/>
      <c r="F11" s="52" t="s">
        <v>2</v>
      </c>
      <c r="G11" s="95" t="s">
        <v>60</v>
      </c>
      <c r="H11" s="72"/>
      <c r="I11" s="7"/>
      <c r="J11" s="99"/>
      <c r="K11" s="97"/>
      <c r="L11" s="100"/>
      <c r="M11" s="101"/>
      <c r="N11" s="117"/>
    </row>
    <row r="12" spans="1:15" ht="15.75" x14ac:dyDescent="0.25">
      <c r="A12" s="3" t="s">
        <v>10</v>
      </c>
      <c r="B12" s="1"/>
      <c r="C12" s="1"/>
      <c r="D12" s="72"/>
      <c r="E12" s="72"/>
      <c r="F12" s="52" t="s">
        <v>2</v>
      </c>
      <c r="G12" s="72" t="s">
        <v>11</v>
      </c>
      <c r="H12" s="72"/>
      <c r="I12" s="7"/>
      <c r="J12" s="99"/>
      <c r="K12" s="102"/>
      <c r="L12" s="100"/>
      <c r="M12" s="101"/>
      <c r="N12" s="117"/>
    </row>
    <row r="13" spans="1:15" ht="15.75" x14ac:dyDescent="0.25">
      <c r="A13" s="3" t="s">
        <v>12</v>
      </c>
      <c r="B13" s="1"/>
      <c r="C13" s="1"/>
      <c r="D13" s="72"/>
      <c r="E13" s="72"/>
      <c r="F13" s="52" t="s">
        <v>2</v>
      </c>
      <c r="G13" s="93">
        <f>SUM(B16:B874)</f>
        <v>10</v>
      </c>
      <c r="H13" s="72"/>
      <c r="I13" s="7"/>
      <c r="J13" s="39"/>
      <c r="K13" s="7"/>
      <c r="L13" s="88"/>
      <c r="M13" s="32"/>
      <c r="N13" s="117"/>
    </row>
    <row r="14" spans="1:15" ht="15.75" x14ac:dyDescent="0.25">
      <c r="A14" s="3"/>
      <c r="B14" s="1"/>
      <c r="C14" s="1"/>
      <c r="D14" s="72"/>
      <c r="E14" s="72"/>
      <c r="F14" s="52"/>
      <c r="G14" s="72"/>
      <c r="H14" s="72"/>
      <c r="I14" s="7"/>
      <c r="J14" s="39"/>
      <c r="K14" s="7"/>
      <c r="L14" s="88"/>
      <c r="M14" s="32"/>
      <c r="N14" s="117"/>
    </row>
    <row r="18" spans="1:14" ht="15.75" thickBot="1" x14ac:dyDescent="0.25"/>
    <row r="19" spans="1:14" ht="16.5" customHeight="1" thickBot="1" x14ac:dyDescent="0.3">
      <c r="A19" s="38" t="s">
        <v>13</v>
      </c>
      <c r="B19" s="48"/>
      <c r="C19" s="2" t="s">
        <v>69</v>
      </c>
      <c r="D19" s="124" t="s">
        <v>14</v>
      </c>
      <c r="E19" s="125"/>
      <c r="F19" s="126"/>
      <c r="G19" s="78"/>
      <c r="H19" s="79" t="s">
        <v>15</v>
      </c>
      <c r="I19" s="57"/>
      <c r="J19" s="49">
        <v>41877</v>
      </c>
      <c r="K19" s="61"/>
      <c r="L19" s="89"/>
      <c r="M19" s="130" t="s">
        <v>16</v>
      </c>
      <c r="N19" s="121" t="s">
        <v>56</v>
      </c>
    </row>
    <row r="20" spans="1:14" ht="16.5" thickBot="1" x14ac:dyDescent="0.3">
      <c r="A20" s="23" t="s">
        <v>17</v>
      </c>
      <c r="B20" s="22" t="s">
        <v>18</v>
      </c>
      <c r="C20" s="24" t="s">
        <v>19</v>
      </c>
      <c r="D20" s="127"/>
      <c r="E20" s="128"/>
      <c r="F20" s="129"/>
      <c r="G20" s="80"/>
      <c r="H20" s="81" t="s">
        <v>20</v>
      </c>
      <c r="I20" s="58"/>
      <c r="J20" s="41" t="s">
        <v>21</v>
      </c>
      <c r="K20" s="62" t="s">
        <v>22</v>
      </c>
      <c r="L20" s="62" t="s">
        <v>23</v>
      </c>
      <c r="M20" s="130"/>
      <c r="N20" s="122"/>
    </row>
    <row r="21" spans="1:14" ht="16.5" thickBot="1" x14ac:dyDescent="0.3">
      <c r="A21" s="25" t="s">
        <v>24</v>
      </c>
      <c r="B21" s="26" t="s">
        <v>25</v>
      </c>
      <c r="C21" s="27" t="s">
        <v>26</v>
      </c>
      <c r="D21" s="82" t="s">
        <v>27</v>
      </c>
      <c r="E21" s="82" t="s">
        <v>28</v>
      </c>
      <c r="F21" s="53" t="s">
        <v>29</v>
      </c>
      <c r="G21" s="82" t="s">
        <v>27</v>
      </c>
      <c r="H21" s="81" t="s">
        <v>28</v>
      </c>
      <c r="I21" s="53" t="s">
        <v>29</v>
      </c>
      <c r="J21" s="42" t="s">
        <v>30</v>
      </c>
      <c r="K21" s="63" t="s">
        <v>31</v>
      </c>
      <c r="L21" s="63" t="s">
        <v>6</v>
      </c>
      <c r="M21" s="130"/>
      <c r="N21" s="123"/>
    </row>
    <row r="22" spans="1:14" ht="16.5" thickBot="1" x14ac:dyDescent="0.3">
      <c r="A22" s="4">
        <v>1</v>
      </c>
      <c r="B22" s="13" t="s">
        <v>57</v>
      </c>
      <c r="C22" s="14">
        <v>1405253</v>
      </c>
      <c r="D22" s="83">
        <v>44.94</v>
      </c>
      <c r="E22" s="84">
        <v>16.22</v>
      </c>
      <c r="F22" s="54">
        <f t="shared" ref="F22:F27" si="0">D22-E22</f>
        <v>28.72</v>
      </c>
      <c r="G22" s="84">
        <v>44.64</v>
      </c>
      <c r="H22" s="83">
        <v>15.83</v>
      </c>
      <c r="I22" s="59">
        <f t="shared" ref="I22:I27" si="1">G22-H22</f>
        <v>28.810000000000002</v>
      </c>
      <c r="J22" s="17">
        <v>10.25</v>
      </c>
      <c r="K22" s="59">
        <f t="shared" ref="K22:K27" si="2">ROUND((I22*(100-J22)/100),3)</f>
        <v>25.856999999999999</v>
      </c>
      <c r="L22" s="54">
        <f t="shared" ref="L22:L27" si="3">I22-F22</f>
        <v>9.0000000000003411E-2</v>
      </c>
      <c r="M22" s="34">
        <v>41877</v>
      </c>
      <c r="N22" s="119">
        <v>40557</v>
      </c>
    </row>
    <row r="23" spans="1:14" ht="16.5" thickBot="1" x14ac:dyDescent="0.3">
      <c r="A23" s="5">
        <v>2</v>
      </c>
      <c r="B23" s="15" t="s">
        <v>61</v>
      </c>
      <c r="C23" s="16">
        <v>1405254</v>
      </c>
      <c r="D23" s="85">
        <v>44.82</v>
      </c>
      <c r="E23" s="86">
        <v>15.83</v>
      </c>
      <c r="F23" s="55">
        <f t="shared" si="0"/>
        <v>28.990000000000002</v>
      </c>
      <c r="G23" s="86">
        <v>44.69</v>
      </c>
      <c r="H23" s="85">
        <v>15.66</v>
      </c>
      <c r="I23" s="60">
        <f t="shared" si="1"/>
        <v>29.029999999999998</v>
      </c>
      <c r="J23" s="18">
        <v>10.66</v>
      </c>
      <c r="K23" s="60">
        <f t="shared" si="2"/>
        <v>25.934999999999999</v>
      </c>
      <c r="L23" s="55">
        <f t="shared" si="3"/>
        <v>3.9999999999995595E-2</v>
      </c>
      <c r="M23" s="34">
        <v>41877</v>
      </c>
      <c r="N23" s="119">
        <v>40558</v>
      </c>
    </row>
    <row r="24" spans="1:14" ht="16.5" thickBot="1" x14ac:dyDescent="0.3">
      <c r="A24" s="5">
        <v>3</v>
      </c>
      <c r="B24" s="15" t="s">
        <v>65</v>
      </c>
      <c r="C24" s="16">
        <v>1405259</v>
      </c>
      <c r="D24" s="85">
        <v>43.85</v>
      </c>
      <c r="E24" s="86">
        <v>15.85</v>
      </c>
      <c r="F24" s="55">
        <f t="shared" si="0"/>
        <v>28</v>
      </c>
      <c r="G24" s="86">
        <v>43.98</v>
      </c>
      <c r="H24" s="85">
        <v>15.97</v>
      </c>
      <c r="I24" s="60">
        <f t="shared" si="1"/>
        <v>28.009999999999998</v>
      </c>
      <c r="J24" s="18">
        <v>10.220000000000001</v>
      </c>
      <c r="K24" s="60">
        <f t="shared" si="2"/>
        <v>25.146999999999998</v>
      </c>
      <c r="L24" s="55">
        <f t="shared" si="3"/>
        <v>9.9999999999980105E-3</v>
      </c>
      <c r="M24" s="34">
        <v>41877</v>
      </c>
      <c r="N24" s="119">
        <v>40559</v>
      </c>
    </row>
    <row r="25" spans="1:14" ht="16.5" thickBot="1" x14ac:dyDescent="0.3">
      <c r="A25" s="5">
        <v>4</v>
      </c>
      <c r="B25" s="15" t="s">
        <v>66</v>
      </c>
      <c r="C25" s="16">
        <v>1405256</v>
      </c>
      <c r="D25" s="85">
        <v>44.64</v>
      </c>
      <c r="E25" s="86">
        <v>16.2</v>
      </c>
      <c r="F25" s="55">
        <f t="shared" si="0"/>
        <v>28.44</v>
      </c>
      <c r="G25" s="86">
        <v>44.69</v>
      </c>
      <c r="H25" s="85">
        <v>16.239999999999998</v>
      </c>
      <c r="I25" s="60">
        <f t="shared" si="1"/>
        <v>28.45</v>
      </c>
      <c r="J25" s="18">
        <v>10.81</v>
      </c>
      <c r="K25" s="60">
        <f t="shared" si="2"/>
        <v>25.375</v>
      </c>
      <c r="L25" s="55">
        <f t="shared" si="3"/>
        <v>9.9999999999980105E-3</v>
      </c>
      <c r="M25" s="34">
        <v>41877</v>
      </c>
      <c r="N25" s="119">
        <v>40560</v>
      </c>
    </row>
    <row r="26" spans="1:14" ht="16.5" thickBot="1" x14ac:dyDescent="0.3">
      <c r="A26" s="5">
        <v>5</v>
      </c>
      <c r="B26" s="15" t="s">
        <v>63</v>
      </c>
      <c r="C26" s="16">
        <v>1405255</v>
      </c>
      <c r="D26" s="85">
        <v>42.86</v>
      </c>
      <c r="E26" s="86">
        <v>16.5</v>
      </c>
      <c r="F26" s="55">
        <f t="shared" si="0"/>
        <v>26.36</v>
      </c>
      <c r="G26" s="86">
        <v>42.59</v>
      </c>
      <c r="H26" s="85">
        <v>16.18</v>
      </c>
      <c r="I26" s="60">
        <f t="shared" si="1"/>
        <v>26.410000000000004</v>
      </c>
      <c r="J26" s="18">
        <v>10.79</v>
      </c>
      <c r="K26" s="60">
        <f t="shared" si="2"/>
        <v>23.56</v>
      </c>
      <c r="L26" s="55">
        <f t="shared" si="3"/>
        <v>5.0000000000004263E-2</v>
      </c>
      <c r="M26" s="34">
        <v>41877</v>
      </c>
      <c r="N26" s="119">
        <v>40561</v>
      </c>
    </row>
    <row r="27" spans="1:14" ht="16.5" thickBot="1" x14ac:dyDescent="0.3">
      <c r="A27" s="5"/>
      <c r="B27" s="15"/>
      <c r="C27" s="16"/>
      <c r="D27" s="85"/>
      <c r="E27" s="86"/>
      <c r="F27" s="55">
        <f t="shared" si="0"/>
        <v>0</v>
      </c>
      <c r="G27" s="86"/>
      <c r="H27" s="85"/>
      <c r="I27" s="60">
        <f t="shared" si="1"/>
        <v>0</v>
      </c>
      <c r="J27" s="18"/>
      <c r="K27" s="60">
        <f t="shared" si="2"/>
        <v>0</v>
      </c>
      <c r="L27" s="55">
        <f t="shared" si="3"/>
        <v>0</v>
      </c>
      <c r="M27" s="35"/>
      <c r="N27" s="119"/>
    </row>
    <row r="28" spans="1:14" ht="16.5" thickBot="1" x14ac:dyDescent="0.3">
      <c r="A28" s="5"/>
      <c r="B28" s="15"/>
      <c r="C28" s="16"/>
      <c r="D28" s="85"/>
      <c r="E28" s="86"/>
      <c r="F28" s="55">
        <f>D28-E28</f>
        <v>0</v>
      </c>
      <c r="G28" s="86"/>
      <c r="H28" s="85"/>
      <c r="I28" s="60">
        <f>G28-H28</f>
        <v>0</v>
      </c>
      <c r="J28" s="18"/>
      <c r="K28" s="60">
        <f>ROUND((I28*(100-J28)/100),3)</f>
        <v>0</v>
      </c>
      <c r="L28" s="55">
        <f>I28-F28</f>
        <v>0</v>
      </c>
      <c r="M28" s="35"/>
      <c r="N28" s="119"/>
    </row>
    <row r="29" spans="1:14" ht="16.5" thickBot="1" x14ac:dyDescent="0.3">
      <c r="A29" s="5"/>
      <c r="B29" s="15"/>
      <c r="C29" s="16"/>
      <c r="D29" s="85"/>
      <c r="E29" s="86"/>
      <c r="F29" s="55">
        <f>D29-E29</f>
        <v>0</v>
      </c>
      <c r="G29" s="86"/>
      <c r="H29" s="85"/>
      <c r="I29" s="60">
        <f>G29-H29</f>
        <v>0</v>
      </c>
      <c r="J29" s="18"/>
      <c r="K29" s="60">
        <f>ROUND((I29*(100-J29)/100),3)</f>
        <v>0</v>
      </c>
      <c r="L29" s="55">
        <f>I29-F29</f>
        <v>0</v>
      </c>
      <c r="M29" s="35"/>
      <c r="N29" s="119"/>
    </row>
    <row r="30" spans="1:14" ht="16.5" thickBot="1" x14ac:dyDescent="0.3">
      <c r="A30" s="5"/>
      <c r="B30" s="15"/>
      <c r="C30" s="16"/>
      <c r="D30" s="85"/>
      <c r="E30" s="86"/>
      <c r="F30" s="55">
        <f>D30-E30</f>
        <v>0</v>
      </c>
      <c r="G30" s="86"/>
      <c r="H30" s="85"/>
      <c r="I30" s="60">
        <f>G30-H30</f>
        <v>0</v>
      </c>
      <c r="J30" s="18"/>
      <c r="K30" s="60">
        <f>ROUND((I30*(100-J30)/100),3)</f>
        <v>0</v>
      </c>
      <c r="L30" s="55">
        <f>I30-F30</f>
        <v>0</v>
      </c>
      <c r="M30" s="35"/>
      <c r="N30" s="119"/>
    </row>
    <row r="31" spans="1:14" ht="16.5" thickBot="1" x14ac:dyDescent="0.3">
      <c r="A31" s="5"/>
      <c r="B31" s="15"/>
      <c r="C31" s="16"/>
      <c r="D31" s="85"/>
      <c r="E31" s="86"/>
      <c r="F31" s="55">
        <f>D31-E31</f>
        <v>0</v>
      </c>
      <c r="G31" s="86"/>
      <c r="H31" s="85"/>
      <c r="I31" s="60">
        <f>G31-H31</f>
        <v>0</v>
      </c>
      <c r="J31" s="18"/>
      <c r="K31" s="60">
        <f>ROUND((I31*(100-J31)/100),3)</f>
        <v>0</v>
      </c>
      <c r="L31" s="55">
        <f>I31-F31</f>
        <v>0</v>
      </c>
      <c r="M31" s="35"/>
      <c r="N31" s="119"/>
    </row>
    <row r="32" spans="1:14" ht="3.75" customHeight="1" thickBot="1" x14ac:dyDescent="0.3">
      <c r="A32" s="28"/>
      <c r="B32" s="114"/>
      <c r="C32" s="115"/>
      <c r="D32" s="87"/>
      <c r="E32" s="87"/>
      <c r="F32" s="56"/>
      <c r="G32" s="87"/>
      <c r="H32" s="87"/>
      <c r="I32" s="56"/>
      <c r="J32" s="29"/>
      <c r="K32" s="56"/>
      <c r="L32" s="90"/>
    </row>
    <row r="33" spans="1:14" s="6" customFormat="1" ht="16.5" thickBot="1" x14ac:dyDescent="0.3">
      <c r="A33" s="8"/>
      <c r="B33" s="9">
        <f>(COUNTA(B22:B31))</f>
        <v>5</v>
      </c>
      <c r="C33" s="10" t="s">
        <v>32</v>
      </c>
      <c r="D33" s="53">
        <f t="shared" ref="D33:I33" si="4">SUM(D22:D31)</f>
        <v>221.11</v>
      </c>
      <c r="E33" s="53">
        <f t="shared" si="4"/>
        <v>80.599999999999994</v>
      </c>
      <c r="F33" s="53">
        <f t="shared" si="4"/>
        <v>140.51</v>
      </c>
      <c r="G33" s="53">
        <f t="shared" si="4"/>
        <v>220.59</v>
      </c>
      <c r="H33" s="53">
        <f t="shared" si="4"/>
        <v>79.88</v>
      </c>
      <c r="I33" s="53">
        <f t="shared" si="4"/>
        <v>140.71</v>
      </c>
      <c r="J33" s="11">
        <f>ROUND((((I33-K33)/I33)*100),2)</f>
        <v>10.54</v>
      </c>
      <c r="K33" s="64">
        <f>SUM(K22:K31)</f>
        <v>125.874</v>
      </c>
      <c r="L33" s="53">
        <f>SUM(L22:L31)</f>
        <v>0.19999999999999929</v>
      </c>
      <c r="M33" s="36"/>
      <c r="N33" s="120"/>
    </row>
    <row r="34" spans="1:14" ht="15.75" thickBot="1" x14ac:dyDescent="0.25"/>
    <row r="35" spans="1:14" ht="16.5" customHeight="1" thickBot="1" x14ac:dyDescent="0.3">
      <c r="A35" s="38" t="s">
        <v>13</v>
      </c>
      <c r="B35" s="48"/>
      <c r="C35" s="2" t="s">
        <v>70</v>
      </c>
      <c r="D35" s="124" t="s">
        <v>14</v>
      </c>
      <c r="E35" s="125"/>
      <c r="F35" s="126"/>
      <c r="G35" s="78"/>
      <c r="H35" s="79" t="s">
        <v>15</v>
      </c>
      <c r="I35" s="57"/>
      <c r="J35" s="49">
        <v>41877</v>
      </c>
      <c r="K35" s="61"/>
      <c r="L35" s="89"/>
      <c r="M35" s="130" t="s">
        <v>16</v>
      </c>
      <c r="N35" s="121" t="s">
        <v>56</v>
      </c>
    </row>
    <row r="36" spans="1:14" ht="16.5" thickBot="1" x14ac:dyDescent="0.3">
      <c r="A36" s="23" t="s">
        <v>17</v>
      </c>
      <c r="B36" s="22" t="s">
        <v>18</v>
      </c>
      <c r="C36" s="24" t="s">
        <v>19</v>
      </c>
      <c r="D36" s="127"/>
      <c r="E36" s="128"/>
      <c r="F36" s="129"/>
      <c r="G36" s="80"/>
      <c r="H36" s="81" t="s">
        <v>20</v>
      </c>
      <c r="I36" s="58"/>
      <c r="J36" s="41" t="s">
        <v>21</v>
      </c>
      <c r="K36" s="62" t="s">
        <v>22</v>
      </c>
      <c r="L36" s="62" t="s">
        <v>23</v>
      </c>
      <c r="M36" s="130"/>
      <c r="N36" s="122"/>
    </row>
    <row r="37" spans="1:14" ht="16.5" thickBot="1" x14ac:dyDescent="0.3">
      <c r="A37" s="25" t="s">
        <v>24</v>
      </c>
      <c r="B37" s="26" t="s">
        <v>25</v>
      </c>
      <c r="C37" s="27" t="s">
        <v>26</v>
      </c>
      <c r="D37" s="82" t="s">
        <v>27</v>
      </c>
      <c r="E37" s="82" t="s">
        <v>28</v>
      </c>
      <c r="F37" s="53" t="s">
        <v>29</v>
      </c>
      <c r="G37" s="82" t="s">
        <v>27</v>
      </c>
      <c r="H37" s="81" t="s">
        <v>28</v>
      </c>
      <c r="I37" s="53" t="s">
        <v>29</v>
      </c>
      <c r="J37" s="42" t="s">
        <v>30</v>
      </c>
      <c r="K37" s="63" t="s">
        <v>31</v>
      </c>
      <c r="L37" s="63" t="s">
        <v>6</v>
      </c>
      <c r="M37" s="130"/>
      <c r="N37" s="123"/>
    </row>
    <row r="38" spans="1:14" ht="16.5" thickBot="1" x14ac:dyDescent="0.3">
      <c r="A38" s="4">
        <v>1</v>
      </c>
      <c r="B38" s="13" t="s">
        <v>68</v>
      </c>
      <c r="C38" s="14">
        <v>1405251</v>
      </c>
      <c r="D38" s="83">
        <v>44.91</v>
      </c>
      <c r="E38" s="84">
        <v>16.62</v>
      </c>
      <c r="F38" s="54">
        <f t="shared" ref="F38:F43" si="5">D38-E38</f>
        <v>28.289999999999996</v>
      </c>
      <c r="G38" s="84">
        <v>44.91</v>
      </c>
      <c r="H38" s="83">
        <v>16.64</v>
      </c>
      <c r="I38" s="59">
        <f t="shared" ref="I38:I43" si="6">G38-H38</f>
        <v>28.269999999999996</v>
      </c>
      <c r="J38" s="17">
        <v>10.51</v>
      </c>
      <c r="K38" s="59">
        <f t="shared" ref="K38:K43" si="7">ROUND((I38*(100-J38)/100),3)</f>
        <v>25.298999999999999</v>
      </c>
      <c r="L38" s="54">
        <f t="shared" ref="L38:L43" si="8">I38-F38</f>
        <v>-1.9999999999999574E-2</v>
      </c>
      <c r="M38" s="34">
        <v>41877</v>
      </c>
      <c r="N38" s="119">
        <v>40562</v>
      </c>
    </row>
    <row r="39" spans="1:14" ht="16.5" thickBot="1" x14ac:dyDescent="0.3">
      <c r="A39" s="5">
        <v>2</v>
      </c>
      <c r="B39" s="15" t="s">
        <v>62</v>
      </c>
      <c r="C39" s="16">
        <v>1405258</v>
      </c>
      <c r="D39" s="85">
        <v>44.85</v>
      </c>
      <c r="E39" s="86">
        <v>16.75</v>
      </c>
      <c r="F39" s="55">
        <f t="shared" si="5"/>
        <v>28.1</v>
      </c>
      <c r="G39" s="86">
        <v>44.81</v>
      </c>
      <c r="H39" s="85">
        <v>16.600000000000001</v>
      </c>
      <c r="I39" s="60">
        <f t="shared" si="6"/>
        <v>28.21</v>
      </c>
      <c r="J39" s="18">
        <v>10.41</v>
      </c>
      <c r="K39" s="60">
        <f t="shared" si="7"/>
        <v>25.273</v>
      </c>
      <c r="L39" s="55">
        <f t="shared" si="8"/>
        <v>0.10999999999999943</v>
      </c>
      <c r="M39" s="34">
        <v>41877</v>
      </c>
      <c r="N39" s="119">
        <v>40563</v>
      </c>
    </row>
    <row r="40" spans="1:14" ht="16.5" thickBot="1" x14ac:dyDescent="0.3">
      <c r="A40" s="5">
        <v>3</v>
      </c>
      <c r="B40" s="15" t="s">
        <v>71</v>
      </c>
      <c r="C40" s="16">
        <v>1405252</v>
      </c>
      <c r="D40" s="85">
        <v>44.87</v>
      </c>
      <c r="E40" s="86">
        <v>16.350000000000001</v>
      </c>
      <c r="F40" s="55">
        <f t="shared" si="5"/>
        <v>28.519999999999996</v>
      </c>
      <c r="G40" s="86">
        <v>44.53</v>
      </c>
      <c r="H40" s="85">
        <v>16.09</v>
      </c>
      <c r="I40" s="60">
        <f t="shared" si="6"/>
        <v>28.44</v>
      </c>
      <c r="J40" s="18">
        <v>10.55</v>
      </c>
      <c r="K40" s="60">
        <f t="shared" si="7"/>
        <v>25.44</v>
      </c>
      <c r="L40" s="55">
        <f t="shared" si="8"/>
        <v>-7.9999999999994742E-2</v>
      </c>
      <c r="M40" s="34">
        <v>41877</v>
      </c>
      <c r="N40" s="119">
        <v>40564</v>
      </c>
    </row>
    <row r="41" spans="1:14" ht="16.5" thickBot="1" x14ac:dyDescent="0.3">
      <c r="A41" s="5">
        <v>4</v>
      </c>
      <c r="B41" s="15" t="s">
        <v>64</v>
      </c>
      <c r="C41" s="16">
        <v>1405260</v>
      </c>
      <c r="D41" s="85">
        <v>44.86</v>
      </c>
      <c r="E41" s="86">
        <v>16.32</v>
      </c>
      <c r="F41" s="55">
        <f t="shared" si="5"/>
        <v>28.54</v>
      </c>
      <c r="G41" s="86">
        <v>44.62</v>
      </c>
      <c r="H41" s="85">
        <v>15.99</v>
      </c>
      <c r="I41" s="60">
        <f t="shared" si="6"/>
        <v>28.629999999999995</v>
      </c>
      <c r="J41" s="18">
        <v>10.38</v>
      </c>
      <c r="K41" s="60">
        <f t="shared" si="7"/>
        <v>25.658000000000001</v>
      </c>
      <c r="L41" s="55">
        <f t="shared" si="8"/>
        <v>8.9999999999996305E-2</v>
      </c>
      <c r="M41" s="34">
        <v>41877</v>
      </c>
      <c r="N41" s="119">
        <v>40565</v>
      </c>
    </row>
    <row r="42" spans="1:14" ht="16.5" thickBot="1" x14ac:dyDescent="0.3">
      <c r="A42" s="5">
        <v>5</v>
      </c>
      <c r="B42" s="15" t="s">
        <v>67</v>
      </c>
      <c r="C42" s="16">
        <v>1405257</v>
      </c>
      <c r="D42" s="85">
        <v>44.89</v>
      </c>
      <c r="E42" s="86">
        <v>15.64</v>
      </c>
      <c r="F42" s="55">
        <f t="shared" si="5"/>
        <v>29.25</v>
      </c>
      <c r="G42" s="86">
        <v>45</v>
      </c>
      <c r="H42" s="85">
        <v>15.78</v>
      </c>
      <c r="I42" s="60">
        <f t="shared" si="6"/>
        <v>29.22</v>
      </c>
      <c r="J42" s="18">
        <v>10.55</v>
      </c>
      <c r="K42" s="60">
        <f t="shared" si="7"/>
        <v>26.137</v>
      </c>
      <c r="L42" s="55">
        <f t="shared" si="8"/>
        <v>-3.0000000000001137E-2</v>
      </c>
      <c r="M42" s="34">
        <v>41877</v>
      </c>
      <c r="N42" s="119">
        <v>40566</v>
      </c>
    </row>
    <row r="43" spans="1:14" ht="16.5" thickBot="1" x14ac:dyDescent="0.3">
      <c r="A43" s="5"/>
      <c r="B43" s="15"/>
      <c r="C43" s="16"/>
      <c r="D43" s="85"/>
      <c r="E43" s="86"/>
      <c r="F43" s="55">
        <f t="shared" si="5"/>
        <v>0</v>
      </c>
      <c r="G43" s="86"/>
      <c r="H43" s="85"/>
      <c r="I43" s="60">
        <f t="shared" si="6"/>
        <v>0</v>
      </c>
      <c r="J43" s="18"/>
      <c r="K43" s="60">
        <f t="shared" si="7"/>
        <v>0</v>
      </c>
      <c r="L43" s="55">
        <f t="shared" si="8"/>
        <v>0</v>
      </c>
      <c r="M43" s="35"/>
      <c r="N43" s="119"/>
    </row>
    <row r="44" spans="1:14" ht="16.5" thickBot="1" x14ac:dyDescent="0.3">
      <c r="A44" s="5"/>
      <c r="B44" s="15"/>
      <c r="C44" s="16"/>
      <c r="D44" s="85"/>
      <c r="E44" s="86"/>
      <c r="F44" s="55">
        <f>D44-E44</f>
        <v>0</v>
      </c>
      <c r="G44" s="86"/>
      <c r="H44" s="85"/>
      <c r="I44" s="60">
        <f>G44-H44</f>
        <v>0</v>
      </c>
      <c r="J44" s="18"/>
      <c r="K44" s="60">
        <f>ROUND((I44*(100-J44)/100),3)</f>
        <v>0</v>
      </c>
      <c r="L44" s="55">
        <f>I44-F44</f>
        <v>0</v>
      </c>
      <c r="M44" s="35"/>
      <c r="N44" s="119"/>
    </row>
    <row r="45" spans="1:14" ht="16.5" thickBot="1" x14ac:dyDescent="0.3">
      <c r="A45" s="5"/>
      <c r="B45" s="15"/>
      <c r="C45" s="16"/>
      <c r="D45" s="85"/>
      <c r="E45" s="86"/>
      <c r="F45" s="55">
        <f>D45-E45</f>
        <v>0</v>
      </c>
      <c r="G45" s="86"/>
      <c r="H45" s="85"/>
      <c r="I45" s="60">
        <f>G45-H45</f>
        <v>0</v>
      </c>
      <c r="J45" s="18"/>
      <c r="K45" s="60">
        <f>ROUND((I45*(100-J45)/100),3)</f>
        <v>0</v>
      </c>
      <c r="L45" s="55">
        <f>I45-F45</f>
        <v>0</v>
      </c>
      <c r="M45" s="35"/>
      <c r="N45" s="119"/>
    </row>
    <row r="46" spans="1:14" ht="16.5" thickBot="1" x14ac:dyDescent="0.3">
      <c r="A46" s="5"/>
      <c r="B46" s="15"/>
      <c r="C46" s="16"/>
      <c r="D46" s="85"/>
      <c r="E46" s="86"/>
      <c r="F46" s="55">
        <f>D46-E46</f>
        <v>0</v>
      </c>
      <c r="G46" s="86"/>
      <c r="H46" s="85"/>
      <c r="I46" s="60">
        <f>G46-H46</f>
        <v>0</v>
      </c>
      <c r="J46" s="18"/>
      <c r="K46" s="60">
        <f>ROUND((I46*(100-J46)/100),3)</f>
        <v>0</v>
      </c>
      <c r="L46" s="55">
        <f>I46-F46</f>
        <v>0</v>
      </c>
      <c r="M46" s="35"/>
      <c r="N46" s="119"/>
    </row>
    <row r="47" spans="1:14" ht="16.5" thickBot="1" x14ac:dyDescent="0.3">
      <c r="A47" s="5"/>
      <c r="B47" s="15"/>
      <c r="C47" s="16"/>
      <c r="D47" s="85"/>
      <c r="E47" s="86"/>
      <c r="F47" s="55">
        <f>D47-E47</f>
        <v>0</v>
      </c>
      <c r="G47" s="86"/>
      <c r="H47" s="85"/>
      <c r="I47" s="60">
        <f>G47-H47</f>
        <v>0</v>
      </c>
      <c r="J47" s="18"/>
      <c r="K47" s="60">
        <f>ROUND((I47*(100-J47)/100),3)</f>
        <v>0</v>
      </c>
      <c r="L47" s="55">
        <f>I47-F47</f>
        <v>0</v>
      </c>
      <c r="M47" s="35"/>
      <c r="N47" s="119"/>
    </row>
    <row r="48" spans="1:14" ht="3.75" customHeight="1" thickBot="1" x14ac:dyDescent="0.3">
      <c r="A48" s="28"/>
      <c r="B48" s="114"/>
      <c r="C48" s="115"/>
      <c r="D48" s="87"/>
      <c r="E48" s="87"/>
      <c r="F48" s="56"/>
      <c r="G48" s="87"/>
      <c r="H48" s="87"/>
      <c r="I48" s="56"/>
      <c r="J48" s="29"/>
      <c r="K48" s="56"/>
      <c r="L48" s="90"/>
    </row>
    <row r="49" spans="1:14" s="6" customFormat="1" ht="16.5" thickBot="1" x14ac:dyDescent="0.3">
      <c r="A49" s="8"/>
      <c r="B49" s="9">
        <f>(COUNTA(B38:B47))</f>
        <v>5</v>
      </c>
      <c r="C49" s="10" t="s">
        <v>32</v>
      </c>
      <c r="D49" s="53">
        <f t="shared" ref="D49:I49" si="9">SUM(D38:D47)</f>
        <v>224.38</v>
      </c>
      <c r="E49" s="53">
        <f t="shared" si="9"/>
        <v>81.680000000000007</v>
      </c>
      <c r="F49" s="53">
        <f t="shared" si="9"/>
        <v>142.69999999999999</v>
      </c>
      <c r="G49" s="53">
        <f t="shared" si="9"/>
        <v>223.87</v>
      </c>
      <c r="H49" s="53">
        <f t="shared" si="9"/>
        <v>81.099999999999994</v>
      </c>
      <c r="I49" s="53">
        <f t="shared" si="9"/>
        <v>142.76999999999998</v>
      </c>
      <c r="J49" s="11">
        <f>ROUND((((I49-K49)/I49)*100),2)</f>
        <v>10.48</v>
      </c>
      <c r="K49" s="64">
        <f>SUM(K38:K47)</f>
        <v>127.807</v>
      </c>
      <c r="L49" s="53">
        <f>SUM(L38:L47)</f>
        <v>7.0000000000000284E-2</v>
      </c>
      <c r="M49" s="36"/>
      <c r="N49" s="120"/>
    </row>
  </sheetData>
  <sortState ref="A100:L109">
    <sortCondition ref="A100"/>
  </sortState>
  <mergeCells count="7">
    <mergeCell ref="L7:M8"/>
    <mergeCell ref="D19:F20"/>
    <mergeCell ref="M19:M21"/>
    <mergeCell ref="D35:F36"/>
    <mergeCell ref="M35:M37"/>
    <mergeCell ref="N19:N21"/>
    <mergeCell ref="N35:N37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27"/>
  <sheetViews>
    <sheetView showGridLines="0" topLeftCell="A4" workbookViewId="0">
      <selection activeCell="C23" sqref="C23"/>
    </sheetView>
  </sheetViews>
  <sheetFormatPr baseColWidth="10" defaultColWidth="11.42578125" defaultRowHeight="12.75" x14ac:dyDescent="0.2"/>
  <cols>
    <col min="1" max="1" width="11.42578125" style="12"/>
    <col min="2" max="2" width="11.42578125" style="94"/>
    <col min="3" max="3" width="34.28515625" style="12" customWidth="1"/>
    <col min="4" max="4" width="16" style="66" customWidth="1"/>
    <col min="5" max="5" width="11.42578125" style="66" customWidth="1"/>
    <col min="6" max="6" width="12.28515625" style="66" customWidth="1"/>
    <col min="7" max="7" width="12.5703125" style="66" customWidth="1"/>
    <col min="8" max="8" width="11.7109375" style="71" customWidth="1"/>
    <col min="9" max="9" width="15" style="66" customWidth="1"/>
    <col min="10" max="16384" width="11.42578125" style="12"/>
  </cols>
  <sheetData>
    <row r="2" spans="2:9" ht="13.5" customHeight="1" thickBot="1" x14ac:dyDescent="0.25">
      <c r="F2" s="133"/>
      <c r="G2" s="133"/>
      <c r="H2" s="131"/>
      <c r="I2" s="131"/>
    </row>
    <row r="3" spans="2:9" ht="15.75" customHeight="1" thickBot="1" x14ac:dyDescent="0.3">
      <c r="C3" s="30" t="s">
        <v>33</v>
      </c>
      <c r="D3" s="65" t="e">
        <f>SUM(D11:D26)</f>
        <v>#REF!</v>
      </c>
      <c r="E3" s="67" t="s">
        <v>6</v>
      </c>
      <c r="F3" s="133"/>
      <c r="G3" s="133"/>
      <c r="H3" s="131"/>
      <c r="I3" s="131"/>
    </row>
    <row r="4" spans="2:9" ht="16.5" thickBot="1" x14ac:dyDescent="0.3">
      <c r="C4" s="30" t="s">
        <v>34</v>
      </c>
      <c r="D4" s="65" t="e">
        <f>SUM(G11:G26)</f>
        <v>#REF!</v>
      </c>
      <c r="E4" s="67" t="s">
        <v>6</v>
      </c>
      <c r="F4" s="96"/>
      <c r="G4" s="97"/>
      <c r="H4" s="97"/>
      <c r="I4" s="98"/>
    </row>
    <row r="5" spans="2:9" ht="16.5" thickBot="1" x14ac:dyDescent="0.3">
      <c r="C5" s="30" t="s">
        <v>35</v>
      </c>
      <c r="D5" s="65" t="e">
        <f>SUM(I11:I26)</f>
        <v>#REF!</v>
      </c>
      <c r="E5" s="67" t="s">
        <v>8</v>
      </c>
      <c r="F5" s="96"/>
      <c r="G5" s="97"/>
      <c r="H5" s="97"/>
      <c r="I5" s="98"/>
    </row>
    <row r="6" spans="2:9" ht="16.5" thickBot="1" x14ac:dyDescent="0.3">
      <c r="C6" s="30" t="s">
        <v>36</v>
      </c>
      <c r="D6" s="68" t="e">
        <f>ROUND((((D4-D5)/D4)*100),2)</f>
        <v>#REF!</v>
      </c>
      <c r="E6" s="69" t="s">
        <v>21</v>
      </c>
      <c r="F6" s="99"/>
      <c r="G6" s="97"/>
      <c r="H6" s="100"/>
      <c r="I6" s="101"/>
    </row>
    <row r="7" spans="2:9" ht="15.75" thickBot="1" x14ac:dyDescent="0.3">
      <c r="C7" s="19"/>
      <c r="D7" s="70"/>
    </row>
    <row r="8" spans="2:9" ht="21" customHeight="1" thickBot="1" x14ac:dyDescent="0.25">
      <c r="B8" s="132" t="s">
        <v>37</v>
      </c>
      <c r="C8" s="103" t="s">
        <v>38</v>
      </c>
      <c r="D8" s="134" t="str">
        <f>'PESOS POR LOTE'!G8</f>
        <v>MRA. DELTA CUOTA AGOSTO 2014</v>
      </c>
      <c r="E8" s="134"/>
      <c r="F8" s="134"/>
      <c r="G8" s="134"/>
    </row>
    <row r="9" spans="2:9" ht="16.5" customHeight="1" thickBot="1" x14ac:dyDescent="0.3">
      <c r="B9" s="132"/>
      <c r="C9" s="104" t="s">
        <v>39</v>
      </c>
      <c r="D9" s="106" t="s">
        <v>40</v>
      </c>
      <c r="E9" s="106"/>
      <c r="F9" s="107" t="s">
        <v>41</v>
      </c>
      <c r="G9" s="106"/>
      <c r="H9" s="108" t="s">
        <v>21</v>
      </c>
      <c r="I9" s="108" t="s">
        <v>40</v>
      </c>
    </row>
    <row r="10" spans="2:9" ht="16.5" thickBot="1" x14ac:dyDescent="0.3">
      <c r="B10" s="132"/>
      <c r="C10" s="105" t="s">
        <v>42</v>
      </c>
      <c r="D10" s="109" t="s">
        <v>43</v>
      </c>
      <c r="E10" s="109" t="s">
        <v>44</v>
      </c>
      <c r="F10" s="105" t="s">
        <v>45</v>
      </c>
      <c r="G10" s="109" t="s">
        <v>46</v>
      </c>
      <c r="H10" s="109" t="s">
        <v>47</v>
      </c>
      <c r="I10" s="109" t="s">
        <v>48</v>
      </c>
    </row>
    <row r="11" spans="2:9" ht="16.5" thickBot="1" x14ac:dyDescent="0.3">
      <c r="B11" s="110" t="e">
        <f>'PESOS POR LOTE'!#REF!</f>
        <v>#REF!</v>
      </c>
      <c r="C11" s="111" t="e">
        <f>'PESOS POR LOTE'!#REF!</f>
        <v>#REF!</v>
      </c>
      <c r="D11" s="112" t="e">
        <f>'PESOS POR LOTE'!#REF!</f>
        <v>#REF!</v>
      </c>
      <c r="E11" s="112" t="e">
        <f>'PESOS POR LOTE'!#REF!</f>
        <v>#REF!</v>
      </c>
      <c r="F11" s="112" t="e">
        <f>'PESOS POR LOTE'!#REF!</f>
        <v>#REF!</v>
      </c>
      <c r="G11" s="112" t="e">
        <f>'PESOS POR LOTE'!#REF!</f>
        <v>#REF!</v>
      </c>
      <c r="H11" s="113" t="e">
        <f>'PESOS POR LOTE'!#REF!</f>
        <v>#REF!</v>
      </c>
      <c r="I11" s="112" t="e">
        <f>'PESOS POR LOTE'!#REF!</f>
        <v>#REF!</v>
      </c>
    </row>
    <row r="12" spans="2:9" ht="16.5" thickBot="1" x14ac:dyDescent="0.3">
      <c r="B12" s="110" t="e">
        <f>'PESOS POR LOTE'!#REF!</f>
        <v>#REF!</v>
      </c>
      <c r="C12" s="111" t="e">
        <f>'PESOS POR LOTE'!#REF!</f>
        <v>#REF!</v>
      </c>
      <c r="D12" s="112" t="e">
        <f>'PESOS POR LOTE'!#REF!</f>
        <v>#REF!</v>
      </c>
      <c r="E12" s="112" t="e">
        <f>'PESOS POR LOTE'!#REF!</f>
        <v>#REF!</v>
      </c>
      <c r="F12" s="112" t="e">
        <f>'PESOS POR LOTE'!#REF!</f>
        <v>#REF!</v>
      </c>
      <c r="G12" s="112" t="e">
        <f>'PESOS POR LOTE'!#REF!</f>
        <v>#REF!</v>
      </c>
      <c r="H12" s="113" t="e">
        <f>'PESOS POR LOTE'!#REF!</f>
        <v>#REF!</v>
      </c>
      <c r="I12" s="112" t="e">
        <f>'PESOS POR LOTE'!#REF!</f>
        <v>#REF!</v>
      </c>
    </row>
    <row r="13" spans="2:9" ht="16.5" thickBot="1" x14ac:dyDescent="0.3">
      <c r="B13" s="110" t="e">
        <f>'PESOS POR LOTE'!#REF!</f>
        <v>#REF!</v>
      </c>
      <c r="C13" s="111" t="e">
        <f>'PESOS POR LOTE'!#REF!</f>
        <v>#REF!</v>
      </c>
      <c r="D13" s="112" t="e">
        <f>'PESOS POR LOTE'!#REF!</f>
        <v>#REF!</v>
      </c>
      <c r="E13" s="112" t="e">
        <f>'PESOS POR LOTE'!#REF!</f>
        <v>#REF!</v>
      </c>
      <c r="F13" s="112" t="e">
        <f>'PESOS POR LOTE'!#REF!</f>
        <v>#REF!</v>
      </c>
      <c r="G13" s="112" t="e">
        <f>'PESOS POR LOTE'!#REF!</f>
        <v>#REF!</v>
      </c>
      <c r="H13" s="113" t="e">
        <f>'PESOS POR LOTE'!#REF!</f>
        <v>#REF!</v>
      </c>
      <c r="I13" s="112" t="e">
        <f>'PESOS POR LOTE'!#REF!</f>
        <v>#REF!</v>
      </c>
    </row>
    <row r="14" spans="2:9" ht="16.5" thickBot="1" x14ac:dyDescent="0.3">
      <c r="B14" s="110" t="e">
        <f>'PESOS POR LOTE'!#REF!</f>
        <v>#REF!</v>
      </c>
      <c r="C14" s="111" t="e">
        <f>'PESOS POR LOTE'!#REF!</f>
        <v>#REF!</v>
      </c>
      <c r="D14" s="112" t="e">
        <f>'PESOS POR LOTE'!#REF!</f>
        <v>#REF!</v>
      </c>
      <c r="E14" s="112" t="e">
        <f>'PESOS POR LOTE'!#REF!</f>
        <v>#REF!</v>
      </c>
      <c r="F14" s="112" t="e">
        <f>'PESOS POR LOTE'!#REF!</f>
        <v>#REF!</v>
      </c>
      <c r="G14" s="112" t="e">
        <f>'PESOS POR LOTE'!#REF!</f>
        <v>#REF!</v>
      </c>
      <c r="H14" s="113" t="e">
        <f>'PESOS POR LOTE'!#REF!</f>
        <v>#REF!</v>
      </c>
      <c r="I14" s="112" t="e">
        <f>'PESOS POR LOTE'!#REF!</f>
        <v>#REF!</v>
      </c>
    </row>
    <row r="15" spans="2:9" ht="16.5" thickBot="1" x14ac:dyDescent="0.3">
      <c r="B15" s="110" t="e">
        <f>'PESOS POR LOTE'!#REF!</f>
        <v>#REF!</v>
      </c>
      <c r="C15" s="111" t="e">
        <f>'PESOS POR LOTE'!#REF!</f>
        <v>#REF!</v>
      </c>
      <c r="D15" s="112" t="e">
        <f>'PESOS POR LOTE'!#REF!</f>
        <v>#REF!</v>
      </c>
      <c r="E15" s="112" t="e">
        <f>'PESOS POR LOTE'!#REF!</f>
        <v>#REF!</v>
      </c>
      <c r="F15" s="112" t="e">
        <f>'PESOS POR LOTE'!#REF!</f>
        <v>#REF!</v>
      </c>
      <c r="G15" s="112" t="e">
        <f>'PESOS POR LOTE'!#REF!</f>
        <v>#REF!</v>
      </c>
      <c r="H15" s="113" t="e">
        <f>'PESOS POR LOTE'!#REF!</f>
        <v>#REF!</v>
      </c>
      <c r="I15" s="112" t="e">
        <f>'PESOS POR LOTE'!#REF!</f>
        <v>#REF!</v>
      </c>
    </row>
    <row r="16" spans="2:9" ht="16.5" thickBot="1" x14ac:dyDescent="0.3">
      <c r="B16" s="110" t="e">
        <f>'PESOS POR LOTE'!#REF!</f>
        <v>#REF!</v>
      </c>
      <c r="C16" s="111" t="e">
        <f>'PESOS POR LOTE'!#REF!</f>
        <v>#REF!</v>
      </c>
      <c r="D16" s="112" t="e">
        <f>'PESOS POR LOTE'!#REF!</f>
        <v>#REF!</v>
      </c>
      <c r="E16" s="112" t="e">
        <f>'PESOS POR LOTE'!#REF!</f>
        <v>#REF!</v>
      </c>
      <c r="F16" s="112" t="e">
        <f>'PESOS POR LOTE'!#REF!</f>
        <v>#REF!</v>
      </c>
      <c r="G16" s="112" t="e">
        <f>'PESOS POR LOTE'!#REF!</f>
        <v>#REF!</v>
      </c>
      <c r="H16" s="113" t="e">
        <f>'PESOS POR LOTE'!#REF!</f>
        <v>#REF!</v>
      </c>
      <c r="I16" s="112" t="e">
        <f>'PESOS POR LOTE'!#REF!</f>
        <v>#REF!</v>
      </c>
    </row>
    <row r="17" spans="2:9" ht="16.5" thickBot="1" x14ac:dyDescent="0.3">
      <c r="B17" s="110" t="e">
        <f>'PESOS POR LOTE'!#REF!</f>
        <v>#REF!</v>
      </c>
      <c r="C17" s="111" t="e">
        <f>'PESOS POR LOTE'!#REF!</f>
        <v>#REF!</v>
      </c>
      <c r="D17" s="112" t="e">
        <f>'PESOS POR LOTE'!#REF!</f>
        <v>#REF!</v>
      </c>
      <c r="E17" s="112" t="e">
        <f>'PESOS POR LOTE'!#REF!</f>
        <v>#REF!</v>
      </c>
      <c r="F17" s="112" t="e">
        <f>'PESOS POR LOTE'!#REF!</f>
        <v>#REF!</v>
      </c>
      <c r="G17" s="112" t="e">
        <f>'PESOS POR LOTE'!#REF!</f>
        <v>#REF!</v>
      </c>
      <c r="H17" s="113" t="e">
        <f>'PESOS POR LOTE'!#REF!</f>
        <v>#REF!</v>
      </c>
      <c r="I17" s="112" t="e">
        <f>'PESOS POR LOTE'!#REF!</f>
        <v>#REF!</v>
      </c>
    </row>
    <row r="18" spans="2:9" ht="16.5" thickBot="1" x14ac:dyDescent="0.3">
      <c r="B18" s="110" t="e">
        <f>'PESOS POR LOTE'!#REF!</f>
        <v>#REF!</v>
      </c>
      <c r="C18" s="111" t="e">
        <f>'PESOS POR LOTE'!#REF!</f>
        <v>#REF!</v>
      </c>
      <c r="D18" s="112" t="e">
        <f>'PESOS POR LOTE'!#REF!</f>
        <v>#REF!</v>
      </c>
      <c r="E18" s="112" t="e">
        <f>'PESOS POR LOTE'!#REF!</f>
        <v>#REF!</v>
      </c>
      <c r="F18" s="112" t="e">
        <f>'PESOS POR LOTE'!#REF!</f>
        <v>#REF!</v>
      </c>
      <c r="G18" s="112" t="e">
        <f>'PESOS POR LOTE'!#REF!</f>
        <v>#REF!</v>
      </c>
      <c r="H18" s="113" t="e">
        <f>'PESOS POR LOTE'!#REF!</f>
        <v>#REF!</v>
      </c>
      <c r="I18" s="112" t="e">
        <f>'PESOS POR LOTE'!#REF!</f>
        <v>#REF!</v>
      </c>
    </row>
    <row r="19" spans="2:9" ht="16.5" thickBot="1" x14ac:dyDescent="0.3">
      <c r="B19" s="110" t="e">
        <f>'PESOS POR LOTE'!#REF!</f>
        <v>#REF!</v>
      </c>
      <c r="C19" s="111" t="e">
        <f>'PESOS POR LOTE'!#REF!</f>
        <v>#REF!</v>
      </c>
      <c r="D19" s="112" t="e">
        <f>'PESOS POR LOTE'!#REF!</f>
        <v>#REF!</v>
      </c>
      <c r="E19" s="112" t="e">
        <f>'PESOS POR LOTE'!#REF!</f>
        <v>#REF!</v>
      </c>
      <c r="F19" s="112" t="e">
        <f>'PESOS POR LOTE'!#REF!</f>
        <v>#REF!</v>
      </c>
      <c r="G19" s="112" t="e">
        <f>'PESOS POR LOTE'!#REF!</f>
        <v>#REF!</v>
      </c>
      <c r="H19" s="113" t="e">
        <f>'PESOS POR LOTE'!#REF!</f>
        <v>#REF!</v>
      </c>
      <c r="I19" s="112" t="e">
        <f>'PESOS POR LOTE'!#REF!</f>
        <v>#REF!</v>
      </c>
    </row>
    <row r="20" spans="2:9" ht="16.5" thickBot="1" x14ac:dyDescent="0.3">
      <c r="B20" s="110" t="e">
        <f>'PESOS POR LOTE'!#REF!</f>
        <v>#REF!</v>
      </c>
      <c r="C20" s="111" t="e">
        <f>'PESOS POR LOTE'!#REF!</f>
        <v>#REF!</v>
      </c>
      <c r="D20" s="112" t="e">
        <f>'PESOS POR LOTE'!#REF!</f>
        <v>#REF!</v>
      </c>
      <c r="E20" s="112" t="e">
        <f>'PESOS POR LOTE'!#REF!</f>
        <v>#REF!</v>
      </c>
      <c r="F20" s="112" t="e">
        <f>'PESOS POR LOTE'!#REF!</f>
        <v>#REF!</v>
      </c>
      <c r="G20" s="112" t="e">
        <f>'PESOS POR LOTE'!#REF!</f>
        <v>#REF!</v>
      </c>
      <c r="H20" s="113" t="e">
        <f>'PESOS POR LOTE'!#REF!</f>
        <v>#REF!</v>
      </c>
      <c r="I20" s="112" t="e">
        <f>'PESOS POR LOTE'!#REF!</f>
        <v>#REF!</v>
      </c>
    </row>
    <row r="21" spans="2:9" ht="16.5" thickBot="1" x14ac:dyDescent="0.3">
      <c r="B21" s="110" t="e">
        <f>'PESOS POR LOTE'!#REF!</f>
        <v>#REF!</v>
      </c>
      <c r="C21" s="111" t="e">
        <f>'PESOS POR LOTE'!#REF!</f>
        <v>#REF!</v>
      </c>
      <c r="D21" s="112" t="e">
        <f>'PESOS POR LOTE'!#REF!</f>
        <v>#REF!</v>
      </c>
      <c r="E21" s="112" t="e">
        <f>'PESOS POR LOTE'!#REF!</f>
        <v>#REF!</v>
      </c>
      <c r="F21" s="112" t="e">
        <f>'PESOS POR LOTE'!#REF!</f>
        <v>#REF!</v>
      </c>
      <c r="G21" s="112" t="e">
        <f>'PESOS POR LOTE'!#REF!</f>
        <v>#REF!</v>
      </c>
      <c r="H21" s="112" t="e">
        <f>'PESOS POR LOTE'!#REF!</f>
        <v>#REF!</v>
      </c>
      <c r="I21" s="112" t="e">
        <f>'PESOS POR LOTE'!#REF!</f>
        <v>#REF!</v>
      </c>
    </row>
    <row r="22" spans="2:9" ht="16.5" thickBot="1" x14ac:dyDescent="0.3">
      <c r="B22" s="110" t="e">
        <f>'PESOS POR LOTE'!#REF!</f>
        <v>#REF!</v>
      </c>
      <c r="C22" s="111" t="e">
        <f>'PESOS POR LOTE'!#REF!</f>
        <v>#REF!</v>
      </c>
      <c r="D22" s="112" t="e">
        <f>'PESOS POR LOTE'!#REF!</f>
        <v>#REF!</v>
      </c>
      <c r="E22" s="112" t="e">
        <f>'PESOS POR LOTE'!#REF!</f>
        <v>#REF!</v>
      </c>
      <c r="F22" s="112" t="e">
        <f>'PESOS POR LOTE'!#REF!</f>
        <v>#REF!</v>
      </c>
      <c r="G22" s="112" t="e">
        <f>'PESOS POR LOTE'!#REF!</f>
        <v>#REF!</v>
      </c>
      <c r="H22" s="112" t="e">
        <f>'PESOS POR LOTE'!#REF!</f>
        <v>#REF!</v>
      </c>
      <c r="I22" s="112" t="e">
        <f>'PESOS POR LOTE'!#REF!</f>
        <v>#REF!</v>
      </c>
    </row>
    <row r="23" spans="2:9" ht="16.5" thickBot="1" x14ac:dyDescent="0.3">
      <c r="B23" s="110">
        <f>'PESOS POR LOTE'!J19</f>
        <v>41877</v>
      </c>
      <c r="C23" s="111" t="str">
        <f>'PESOS POR LOTE'!C19</f>
        <v>1408014D</v>
      </c>
      <c r="D23" s="112">
        <f>'PESOS POR LOTE'!F33</f>
        <v>140.51</v>
      </c>
      <c r="E23" s="112">
        <f>'PESOS POR LOTE'!G33</f>
        <v>220.59</v>
      </c>
      <c r="F23" s="112">
        <f>'PESOS POR LOTE'!H33</f>
        <v>79.88</v>
      </c>
      <c r="G23" s="112">
        <f>'PESOS POR LOTE'!I33</f>
        <v>140.71</v>
      </c>
      <c r="H23" s="112">
        <f>'PESOS POR LOTE'!J33</f>
        <v>10.54</v>
      </c>
      <c r="I23" s="112">
        <f>'PESOS POR LOTE'!K33</f>
        <v>125.874</v>
      </c>
    </row>
    <row r="24" spans="2:9" ht="16.5" thickBot="1" x14ac:dyDescent="0.3">
      <c r="B24" s="110">
        <f>'PESOS POR LOTE'!J35</f>
        <v>41877</v>
      </c>
      <c r="C24" s="111" t="str">
        <f>'PESOS POR LOTE'!C35</f>
        <v>1408015D</v>
      </c>
      <c r="D24" s="112">
        <f>'PESOS POR LOTE'!F49</f>
        <v>142.69999999999999</v>
      </c>
      <c r="E24" s="112">
        <f>'PESOS POR LOTE'!G49</f>
        <v>223.87</v>
      </c>
      <c r="F24" s="112">
        <f>'PESOS POR LOTE'!H49</f>
        <v>81.099999999999994</v>
      </c>
      <c r="G24" s="112">
        <f>'PESOS POR LOTE'!I49</f>
        <v>142.76999999999998</v>
      </c>
      <c r="H24" s="112">
        <f>'PESOS POR LOTE'!J49</f>
        <v>10.48</v>
      </c>
      <c r="I24" s="112">
        <f>'PESOS POR LOTE'!K49</f>
        <v>127.807</v>
      </c>
    </row>
    <row r="25" spans="2:9" ht="16.5" thickBot="1" x14ac:dyDescent="0.3">
      <c r="B25" s="110" t="e">
        <f>'PESOS POR LOTE'!#REF!</f>
        <v>#REF!</v>
      </c>
      <c r="C25" s="111" t="e">
        <f>'PESOS POR LOTE'!#REF!</f>
        <v>#REF!</v>
      </c>
      <c r="D25" s="112" t="e">
        <f>'PESOS POR LOTE'!#REF!</f>
        <v>#REF!</v>
      </c>
      <c r="E25" s="112" t="e">
        <f>'PESOS POR LOTE'!#REF!</f>
        <v>#REF!</v>
      </c>
      <c r="F25" s="112" t="e">
        <f>'PESOS POR LOTE'!#REF!</f>
        <v>#REF!</v>
      </c>
      <c r="G25" s="112" t="e">
        <f>'PESOS POR LOTE'!#REF!</f>
        <v>#REF!</v>
      </c>
      <c r="H25" s="112" t="e">
        <f>'PESOS POR LOTE'!#REF!</f>
        <v>#REF!</v>
      </c>
      <c r="I25" s="112" t="e">
        <f>'PESOS POR LOTE'!#REF!</f>
        <v>#REF!</v>
      </c>
    </row>
    <row r="26" spans="2:9" ht="16.5" thickBot="1" x14ac:dyDescent="0.3">
      <c r="B26" s="110" t="e">
        <f>'PESOS POR LOTE'!#REF!</f>
        <v>#REF!</v>
      </c>
      <c r="C26" s="111" t="e">
        <f>'PESOS POR LOTE'!#REF!</f>
        <v>#REF!</v>
      </c>
      <c r="D26" s="112" t="e">
        <f>'PESOS POR LOTE'!#REF!</f>
        <v>#REF!</v>
      </c>
      <c r="E26" s="112" t="e">
        <f>'PESOS POR LOTE'!#REF!</f>
        <v>#REF!</v>
      </c>
      <c r="F26" s="112" t="e">
        <f>'PESOS POR LOTE'!#REF!</f>
        <v>#REF!</v>
      </c>
      <c r="G26" s="112" t="e">
        <f>'PESOS POR LOTE'!#REF!</f>
        <v>#REF!</v>
      </c>
      <c r="H26" s="112" t="e">
        <f>'PESOS POR LOTE'!#REF!</f>
        <v>#REF!</v>
      </c>
      <c r="I26" s="112" t="e">
        <f>'PESOS POR LOTE'!#REF!</f>
        <v>#REF!</v>
      </c>
    </row>
    <row r="27" spans="2:9" ht="16.5" thickBot="1" x14ac:dyDescent="0.3">
      <c r="B27" s="110"/>
      <c r="C27" s="111" t="s">
        <v>49</v>
      </c>
      <c r="D27" s="112" t="e">
        <f>SUM(D10:D26)</f>
        <v>#REF!</v>
      </c>
      <c r="E27" s="112" t="e">
        <f>SUM(E10:E26)</f>
        <v>#REF!</v>
      </c>
      <c r="F27" s="112" t="e">
        <f>SUM(F10:F26)</f>
        <v>#REF!</v>
      </c>
      <c r="G27" s="112" t="e">
        <f>SUM(G10:G26)</f>
        <v>#REF!</v>
      </c>
      <c r="H27" s="113" t="e">
        <f>ROUND((((G27-I27)/G27)*100),2)</f>
        <v>#REF!</v>
      </c>
      <c r="I27" s="112" t="e">
        <f>SUM(I10:I26)</f>
        <v>#REF!</v>
      </c>
    </row>
  </sheetData>
  <sheetProtection sheet="1" objects="1" scenarios="1"/>
  <mergeCells count="4">
    <mergeCell ref="B8:B10"/>
    <mergeCell ref="F2:G3"/>
    <mergeCell ref="H2:I3"/>
    <mergeCell ref="D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D12"/>
  <sheetViews>
    <sheetView showGridLines="0" workbookViewId="0">
      <selection activeCell="C14" sqref="C14"/>
    </sheetView>
  </sheetViews>
  <sheetFormatPr baseColWidth="10" defaultColWidth="9.140625" defaultRowHeight="12.75" x14ac:dyDescent="0.2"/>
  <cols>
    <col min="1" max="1" width="11.42578125" customWidth="1"/>
    <col min="2" max="6" width="22.85546875" customWidth="1"/>
    <col min="7" max="256" width="11.42578125" customWidth="1"/>
  </cols>
  <sheetData>
    <row r="5" spans="2:4" ht="13.5" thickBot="1" x14ac:dyDescent="0.25"/>
    <row r="6" spans="2:4" ht="30.75" customHeight="1" thickBot="1" x14ac:dyDescent="0.35">
      <c r="B6" s="135">
        <v>41703</v>
      </c>
      <c r="C6" s="136"/>
      <c r="D6" s="136"/>
    </row>
    <row r="7" spans="2:4" ht="13.5" thickBot="1" x14ac:dyDescent="0.25">
      <c r="B7" s="31" t="s">
        <v>50</v>
      </c>
      <c r="C7" s="31" t="s">
        <v>51</v>
      </c>
      <c r="D7" s="31" t="s">
        <v>52</v>
      </c>
    </row>
    <row r="8" spans="2:4" ht="30.75" customHeight="1" thickBot="1" x14ac:dyDescent="0.25">
      <c r="B8" s="37">
        <f>SUMIF('PESOS POR LOTE'!M16:M17,B6,'PESOS POR LOTE'!F16:F17)</f>
        <v>0</v>
      </c>
      <c r="C8" s="37">
        <f>SUMIF('PESOS POR LOTE'!M16:M17,B6,'PESOS POR LOTE'!I16:I17)</f>
        <v>0</v>
      </c>
      <c r="D8" s="37">
        <f>SUMIF('PESOS POR LOTE'!M16:M17,B6,'PESOS POR LOTE'!K16:K17)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7"/>
  <sheetViews>
    <sheetView showGridLines="0" topLeftCell="A140" workbookViewId="0">
      <selection activeCell="K170" sqref="K170"/>
    </sheetView>
  </sheetViews>
  <sheetFormatPr baseColWidth="10" defaultColWidth="9.140625" defaultRowHeight="12.75" x14ac:dyDescent="0.2"/>
  <cols>
    <col min="1" max="1" width="11.42578125" customWidth="1"/>
    <col min="2" max="2" width="5.5703125" customWidth="1"/>
    <col min="3" max="3" width="11.42578125" style="45" customWidth="1"/>
    <col min="4" max="4" width="6.42578125" customWidth="1"/>
    <col min="5" max="256" width="11.42578125" customWidth="1"/>
  </cols>
  <sheetData>
    <row r="2" spans="2:4" x14ac:dyDescent="0.2">
      <c r="B2" s="137"/>
      <c r="C2" s="137"/>
    </row>
    <row r="4" spans="2:4" x14ac:dyDescent="0.2">
      <c r="B4" s="138" t="s">
        <v>53</v>
      </c>
      <c r="C4" s="47" t="s">
        <v>54</v>
      </c>
    </row>
    <row r="5" spans="2:4" x14ac:dyDescent="0.2">
      <c r="B5" s="138"/>
      <c r="C5" s="50" t="e">
        <f>'PESOS POR LOTE'!#REF!</f>
        <v>#REF!</v>
      </c>
    </row>
    <row r="6" spans="2:4" x14ac:dyDescent="0.2">
      <c r="B6" s="43">
        <v>1</v>
      </c>
      <c r="C6" s="46" t="e">
        <f>1800/'PESOS POR LOTE'!#REF!*'PESOS POR LOTE'!#REF!</f>
        <v>#REF!</v>
      </c>
      <c r="D6" s="44" t="s">
        <v>55</v>
      </c>
    </row>
    <row r="7" spans="2:4" x14ac:dyDescent="0.2">
      <c r="B7" s="43">
        <v>2</v>
      </c>
      <c r="C7" s="46" t="e">
        <f>1800/'PESOS POR LOTE'!#REF!*'PESOS POR LOTE'!#REF!</f>
        <v>#REF!</v>
      </c>
      <c r="D7" s="44" t="s">
        <v>55</v>
      </c>
    </row>
    <row r="8" spans="2:4" x14ac:dyDescent="0.2">
      <c r="B8" s="43">
        <v>3</v>
      </c>
      <c r="C8" s="46" t="e">
        <f>1800/'PESOS POR LOTE'!#REF!*'PESOS POR LOTE'!#REF!</f>
        <v>#REF!</v>
      </c>
      <c r="D8" s="44" t="s">
        <v>55</v>
      </c>
    </row>
    <row r="9" spans="2:4" x14ac:dyDescent="0.2">
      <c r="B9" s="43">
        <v>4</v>
      </c>
      <c r="C9" s="46" t="e">
        <f>1800/'PESOS POR LOTE'!#REF!*'PESOS POR LOTE'!#REF!</f>
        <v>#REF!</v>
      </c>
      <c r="D9" s="44" t="s">
        <v>55</v>
      </c>
    </row>
    <row r="10" spans="2:4" x14ac:dyDescent="0.2">
      <c r="B10" s="43">
        <v>5</v>
      </c>
      <c r="C10" s="46" t="e">
        <f>1800/'PESOS POR LOTE'!#REF!*'PESOS POR LOTE'!#REF!</f>
        <v>#REF!</v>
      </c>
      <c r="D10" s="44" t="s">
        <v>55</v>
      </c>
    </row>
    <row r="11" spans="2:4" x14ac:dyDescent="0.2">
      <c r="B11" s="43">
        <v>6</v>
      </c>
      <c r="C11" s="46" t="e">
        <f>1800/'PESOS POR LOTE'!#REF!*'PESOS POR LOTE'!#REF!</f>
        <v>#REF!</v>
      </c>
      <c r="D11" s="44" t="s">
        <v>55</v>
      </c>
    </row>
    <row r="12" spans="2:4" x14ac:dyDescent="0.2">
      <c r="B12" s="43">
        <v>7</v>
      </c>
      <c r="C12" s="46" t="e">
        <f>1800/'PESOS POR LOTE'!#REF!*'PESOS POR LOTE'!#REF!</f>
        <v>#REF!</v>
      </c>
      <c r="D12" s="44" t="s">
        <v>55</v>
      </c>
    </row>
    <row r="13" spans="2:4" x14ac:dyDescent="0.2">
      <c r="B13" s="43">
        <v>8</v>
      </c>
      <c r="C13" s="46" t="e">
        <f>1800/'PESOS POR LOTE'!#REF!*'PESOS POR LOTE'!#REF!</f>
        <v>#REF!</v>
      </c>
      <c r="D13" s="44" t="s">
        <v>55</v>
      </c>
    </row>
    <row r="14" spans="2:4" x14ac:dyDescent="0.2">
      <c r="B14" s="43">
        <v>9</v>
      </c>
      <c r="C14" s="46" t="e">
        <f>1800/'PESOS POR LOTE'!#REF!*'PESOS POR LOTE'!#REF!</f>
        <v>#REF!</v>
      </c>
      <c r="D14" s="44" t="s">
        <v>55</v>
      </c>
    </row>
    <row r="15" spans="2:4" x14ac:dyDescent="0.2">
      <c r="B15" s="43">
        <v>10</v>
      </c>
      <c r="C15" s="46" t="e">
        <f>1800/'PESOS POR LOTE'!#REF!*'PESOS POR LOTE'!#REF!</f>
        <v>#REF!</v>
      </c>
      <c r="D15" s="44" t="s">
        <v>55</v>
      </c>
    </row>
    <row r="16" spans="2:4" x14ac:dyDescent="0.2">
      <c r="B16" s="92" t="s">
        <v>49</v>
      </c>
      <c r="C16" s="46" t="e">
        <f>SUM(C6:C15)</f>
        <v>#REF!</v>
      </c>
    </row>
    <row r="18" spans="2:4" x14ac:dyDescent="0.2">
      <c r="B18" s="138" t="s">
        <v>53</v>
      </c>
      <c r="C18" s="47" t="s">
        <v>54</v>
      </c>
    </row>
    <row r="19" spans="2:4" x14ac:dyDescent="0.2">
      <c r="B19" s="138"/>
      <c r="C19" s="50" t="e">
        <f>'PESOS POR LOTE'!#REF!</f>
        <v>#REF!</v>
      </c>
    </row>
    <row r="20" spans="2:4" x14ac:dyDescent="0.2">
      <c r="B20" s="43">
        <v>1</v>
      </c>
      <c r="C20" s="46" t="e">
        <f>1800/'PESOS POR LOTE'!#REF!*'PESOS POR LOTE'!#REF!</f>
        <v>#REF!</v>
      </c>
      <c r="D20" s="44" t="s">
        <v>55</v>
      </c>
    </row>
    <row r="21" spans="2:4" x14ac:dyDescent="0.2">
      <c r="B21" s="43">
        <v>2</v>
      </c>
      <c r="C21" s="46" t="e">
        <f>1800/'PESOS POR LOTE'!#REF!*'PESOS POR LOTE'!#REF!</f>
        <v>#REF!</v>
      </c>
      <c r="D21" s="44" t="s">
        <v>55</v>
      </c>
    </row>
    <row r="22" spans="2:4" x14ac:dyDescent="0.2">
      <c r="B22" s="43">
        <v>3</v>
      </c>
      <c r="C22" s="46" t="e">
        <f>1800/'PESOS POR LOTE'!#REF!*'PESOS POR LOTE'!#REF!</f>
        <v>#REF!</v>
      </c>
      <c r="D22" s="44" t="s">
        <v>55</v>
      </c>
    </row>
    <row r="23" spans="2:4" x14ac:dyDescent="0.2">
      <c r="B23" s="43">
        <v>4</v>
      </c>
      <c r="C23" s="46" t="e">
        <f>1800/'PESOS POR LOTE'!#REF!*'PESOS POR LOTE'!#REF!</f>
        <v>#REF!</v>
      </c>
      <c r="D23" s="44" t="s">
        <v>55</v>
      </c>
    </row>
    <row r="24" spans="2:4" x14ac:dyDescent="0.2">
      <c r="B24" s="43">
        <v>5</v>
      </c>
      <c r="C24" s="46" t="e">
        <f>1800/'PESOS POR LOTE'!#REF!*'PESOS POR LOTE'!#REF!</f>
        <v>#REF!</v>
      </c>
      <c r="D24" s="44" t="s">
        <v>55</v>
      </c>
    </row>
    <row r="25" spans="2:4" x14ac:dyDescent="0.2">
      <c r="B25" s="43">
        <v>6</v>
      </c>
      <c r="C25" s="46" t="e">
        <f>1800/'PESOS POR LOTE'!#REF!*'PESOS POR LOTE'!#REF!</f>
        <v>#REF!</v>
      </c>
      <c r="D25" s="44" t="s">
        <v>55</v>
      </c>
    </row>
    <row r="26" spans="2:4" x14ac:dyDescent="0.2">
      <c r="B26" s="43">
        <v>7</v>
      </c>
      <c r="C26" s="46" t="e">
        <f>1800/'PESOS POR LOTE'!#REF!*'PESOS POR LOTE'!#REF!</f>
        <v>#REF!</v>
      </c>
      <c r="D26" s="44" t="s">
        <v>55</v>
      </c>
    </row>
    <row r="27" spans="2:4" x14ac:dyDescent="0.2">
      <c r="B27" s="43">
        <v>8</v>
      </c>
      <c r="C27" s="46" t="e">
        <f>1800/'PESOS POR LOTE'!#REF!*'PESOS POR LOTE'!#REF!</f>
        <v>#REF!</v>
      </c>
      <c r="D27" s="44" t="s">
        <v>55</v>
      </c>
    </row>
    <row r="28" spans="2:4" x14ac:dyDescent="0.2">
      <c r="B28" s="43">
        <v>9</v>
      </c>
      <c r="C28" s="46" t="e">
        <f>1800/'PESOS POR LOTE'!#REF!*'PESOS POR LOTE'!#REF!</f>
        <v>#REF!</v>
      </c>
      <c r="D28" s="44" t="s">
        <v>55</v>
      </c>
    </row>
    <row r="29" spans="2:4" x14ac:dyDescent="0.2">
      <c r="B29" s="43">
        <v>10</v>
      </c>
      <c r="C29" s="46" t="e">
        <f>1800/'PESOS POR LOTE'!#REF!*'PESOS POR LOTE'!#REF!</f>
        <v>#REF!</v>
      </c>
      <c r="D29" s="44" t="s">
        <v>55</v>
      </c>
    </row>
    <row r="30" spans="2:4" x14ac:dyDescent="0.2">
      <c r="B30" s="92" t="s">
        <v>49</v>
      </c>
      <c r="C30" s="46" t="e">
        <f>SUM(C20:C29)</f>
        <v>#REF!</v>
      </c>
    </row>
    <row r="32" spans="2:4" x14ac:dyDescent="0.2">
      <c r="B32" s="138" t="s">
        <v>53</v>
      </c>
      <c r="C32" s="47" t="s">
        <v>54</v>
      </c>
    </row>
    <row r="33" spans="2:4" x14ac:dyDescent="0.2">
      <c r="B33" s="138"/>
      <c r="C33" s="50" t="e">
        <f>'PESOS POR LOTE'!#REF!</f>
        <v>#REF!</v>
      </c>
    </row>
    <row r="34" spans="2:4" x14ac:dyDescent="0.2">
      <c r="B34" s="43">
        <v>1</v>
      </c>
      <c r="C34" s="46" t="e">
        <f>1800/'PESOS POR LOTE'!#REF!*'PESOS POR LOTE'!#REF!</f>
        <v>#REF!</v>
      </c>
      <c r="D34" s="44" t="s">
        <v>55</v>
      </c>
    </row>
    <row r="35" spans="2:4" x14ac:dyDescent="0.2">
      <c r="B35" s="43">
        <v>2</v>
      </c>
      <c r="C35" s="46" t="e">
        <f>1800/'PESOS POR LOTE'!#REF!*'PESOS POR LOTE'!#REF!</f>
        <v>#REF!</v>
      </c>
      <c r="D35" s="44" t="s">
        <v>55</v>
      </c>
    </row>
    <row r="36" spans="2:4" x14ac:dyDescent="0.2">
      <c r="B36" s="43">
        <v>3</v>
      </c>
      <c r="C36" s="46" t="e">
        <f>1800/'PESOS POR LOTE'!#REF!*'PESOS POR LOTE'!#REF!</f>
        <v>#REF!</v>
      </c>
      <c r="D36" s="44" t="s">
        <v>55</v>
      </c>
    </row>
    <row r="37" spans="2:4" x14ac:dyDescent="0.2">
      <c r="B37" s="43">
        <v>4</v>
      </c>
      <c r="C37" s="46" t="e">
        <f>1800/'PESOS POR LOTE'!#REF!*'PESOS POR LOTE'!#REF!</f>
        <v>#REF!</v>
      </c>
      <c r="D37" s="44" t="s">
        <v>55</v>
      </c>
    </row>
    <row r="38" spans="2:4" x14ac:dyDescent="0.2">
      <c r="B38" s="43">
        <v>5</v>
      </c>
      <c r="C38" s="46" t="e">
        <f>1800/'PESOS POR LOTE'!#REF!*'PESOS POR LOTE'!#REF!</f>
        <v>#REF!</v>
      </c>
      <c r="D38" s="44" t="s">
        <v>55</v>
      </c>
    </row>
    <row r="39" spans="2:4" x14ac:dyDescent="0.2">
      <c r="B39" s="43">
        <v>6</v>
      </c>
      <c r="C39" s="46" t="e">
        <f>1800/'PESOS POR LOTE'!#REF!*'PESOS POR LOTE'!#REF!</f>
        <v>#REF!</v>
      </c>
      <c r="D39" s="44" t="s">
        <v>55</v>
      </c>
    </row>
    <row r="40" spans="2:4" x14ac:dyDescent="0.2">
      <c r="B40" s="43">
        <v>7</v>
      </c>
      <c r="C40" s="46" t="e">
        <f>1800/'PESOS POR LOTE'!#REF!*'PESOS POR LOTE'!#REF!</f>
        <v>#REF!</v>
      </c>
      <c r="D40" s="44" t="s">
        <v>55</v>
      </c>
    </row>
    <row r="41" spans="2:4" x14ac:dyDescent="0.2">
      <c r="B41" s="43">
        <v>8</v>
      </c>
      <c r="C41" s="46" t="e">
        <f>1800/'PESOS POR LOTE'!#REF!*'PESOS POR LOTE'!#REF!</f>
        <v>#REF!</v>
      </c>
      <c r="D41" s="44" t="s">
        <v>55</v>
      </c>
    </row>
    <row r="42" spans="2:4" x14ac:dyDescent="0.2">
      <c r="B42" s="43">
        <v>9</v>
      </c>
      <c r="C42" s="46" t="e">
        <f>1800/'PESOS POR LOTE'!#REF!*'PESOS POR LOTE'!#REF!</f>
        <v>#REF!</v>
      </c>
      <c r="D42" s="44" t="s">
        <v>55</v>
      </c>
    </row>
    <row r="43" spans="2:4" x14ac:dyDescent="0.2">
      <c r="B43" s="43">
        <v>10</v>
      </c>
      <c r="C43" s="46" t="e">
        <f>1800/'PESOS POR LOTE'!#REF!*'PESOS POR LOTE'!#REF!</f>
        <v>#REF!</v>
      </c>
      <c r="D43" s="44" t="s">
        <v>55</v>
      </c>
    </row>
    <row r="44" spans="2:4" x14ac:dyDescent="0.2">
      <c r="B44" s="92" t="s">
        <v>49</v>
      </c>
      <c r="C44" s="46" t="e">
        <f>SUM(C34:C43)</f>
        <v>#REF!</v>
      </c>
    </row>
    <row r="46" spans="2:4" x14ac:dyDescent="0.2">
      <c r="B46" s="138" t="s">
        <v>53</v>
      </c>
      <c r="C46" s="47" t="s">
        <v>54</v>
      </c>
    </row>
    <row r="47" spans="2:4" x14ac:dyDescent="0.2">
      <c r="B47" s="138"/>
      <c r="C47" s="50" t="e">
        <f>'PESOS POR LOTE'!#REF!</f>
        <v>#REF!</v>
      </c>
    </row>
    <row r="48" spans="2:4" x14ac:dyDescent="0.2">
      <c r="B48" s="43">
        <v>1</v>
      </c>
      <c r="C48" s="46" t="e">
        <f>1800/'PESOS POR LOTE'!#REF!*'PESOS POR LOTE'!#REF!</f>
        <v>#REF!</v>
      </c>
      <c r="D48" s="44" t="s">
        <v>55</v>
      </c>
    </row>
    <row r="49" spans="2:4" x14ac:dyDescent="0.2">
      <c r="B49" s="43">
        <v>2</v>
      </c>
      <c r="C49" s="46" t="e">
        <f>1800/'PESOS POR LOTE'!#REF!*'PESOS POR LOTE'!#REF!</f>
        <v>#REF!</v>
      </c>
      <c r="D49" s="44" t="s">
        <v>55</v>
      </c>
    </row>
    <row r="50" spans="2:4" x14ac:dyDescent="0.2">
      <c r="B50" s="43">
        <v>3</v>
      </c>
      <c r="C50" s="46" t="e">
        <f>1800/'PESOS POR LOTE'!#REF!*'PESOS POR LOTE'!#REF!</f>
        <v>#REF!</v>
      </c>
      <c r="D50" s="44" t="s">
        <v>55</v>
      </c>
    </row>
    <row r="51" spans="2:4" x14ac:dyDescent="0.2">
      <c r="B51" s="43">
        <v>4</v>
      </c>
      <c r="C51" s="46" t="e">
        <f>1800/'PESOS POR LOTE'!#REF!*'PESOS POR LOTE'!#REF!</f>
        <v>#REF!</v>
      </c>
      <c r="D51" s="44" t="s">
        <v>55</v>
      </c>
    </row>
    <row r="52" spans="2:4" x14ac:dyDescent="0.2">
      <c r="B52" s="43">
        <v>5</v>
      </c>
      <c r="C52" s="46" t="e">
        <f>1800/'PESOS POR LOTE'!#REF!*'PESOS POR LOTE'!#REF!</f>
        <v>#REF!</v>
      </c>
      <c r="D52" s="44" t="s">
        <v>55</v>
      </c>
    </row>
    <row r="53" spans="2:4" x14ac:dyDescent="0.2">
      <c r="B53" s="43">
        <v>6</v>
      </c>
      <c r="C53" s="46" t="e">
        <f>1800/'PESOS POR LOTE'!#REF!*'PESOS POR LOTE'!#REF!</f>
        <v>#REF!</v>
      </c>
      <c r="D53" s="44" t="s">
        <v>55</v>
      </c>
    </row>
    <row r="54" spans="2:4" x14ac:dyDescent="0.2">
      <c r="B54" s="43">
        <v>7</v>
      </c>
      <c r="C54" s="46" t="e">
        <f>1800/'PESOS POR LOTE'!#REF!*'PESOS POR LOTE'!#REF!</f>
        <v>#REF!</v>
      </c>
      <c r="D54" s="44" t="s">
        <v>55</v>
      </c>
    </row>
    <row r="55" spans="2:4" x14ac:dyDescent="0.2">
      <c r="B55" s="43">
        <v>8</v>
      </c>
      <c r="C55" s="46" t="e">
        <f>1800/'PESOS POR LOTE'!#REF!*'PESOS POR LOTE'!#REF!</f>
        <v>#REF!</v>
      </c>
      <c r="D55" s="44" t="s">
        <v>55</v>
      </c>
    </row>
    <row r="56" spans="2:4" x14ac:dyDescent="0.2">
      <c r="B56" s="43">
        <v>9</v>
      </c>
      <c r="C56" s="46" t="e">
        <f>1800/'PESOS POR LOTE'!#REF!*'PESOS POR LOTE'!#REF!</f>
        <v>#REF!</v>
      </c>
      <c r="D56" s="44" t="s">
        <v>55</v>
      </c>
    </row>
    <row r="57" spans="2:4" x14ac:dyDescent="0.2">
      <c r="B57" s="43">
        <v>10</v>
      </c>
      <c r="C57" s="46" t="e">
        <f>1800/'PESOS POR LOTE'!#REF!*'PESOS POR LOTE'!#REF!</f>
        <v>#REF!</v>
      </c>
      <c r="D57" s="44" t="s">
        <v>55</v>
      </c>
    </row>
    <row r="58" spans="2:4" x14ac:dyDescent="0.2">
      <c r="B58" s="92" t="s">
        <v>49</v>
      </c>
      <c r="C58" s="46" t="e">
        <f>SUM(C48:C57)</f>
        <v>#REF!</v>
      </c>
    </row>
    <row r="60" spans="2:4" x14ac:dyDescent="0.2">
      <c r="B60" s="138" t="s">
        <v>53</v>
      </c>
      <c r="C60" s="47" t="s">
        <v>54</v>
      </c>
    </row>
    <row r="61" spans="2:4" x14ac:dyDescent="0.2">
      <c r="B61" s="138"/>
      <c r="C61" s="50" t="e">
        <f>'PESOS POR LOTE'!#REF!</f>
        <v>#REF!</v>
      </c>
    </row>
    <row r="62" spans="2:4" x14ac:dyDescent="0.2">
      <c r="B62" s="43">
        <v>1</v>
      </c>
      <c r="C62" s="46" t="e">
        <f>1800/'PESOS POR LOTE'!#REF!*'PESOS POR LOTE'!#REF!</f>
        <v>#REF!</v>
      </c>
      <c r="D62" s="44" t="s">
        <v>55</v>
      </c>
    </row>
    <row r="63" spans="2:4" x14ac:dyDescent="0.2">
      <c r="B63" s="43">
        <v>2</v>
      </c>
      <c r="C63" s="46" t="e">
        <f>1800/'PESOS POR LOTE'!#REF!*'PESOS POR LOTE'!#REF!</f>
        <v>#REF!</v>
      </c>
      <c r="D63" s="44" t="s">
        <v>55</v>
      </c>
    </row>
    <row r="64" spans="2:4" x14ac:dyDescent="0.2">
      <c r="B64" s="43">
        <v>3</v>
      </c>
      <c r="C64" s="46" t="e">
        <f>1800/'PESOS POR LOTE'!#REF!*'PESOS POR LOTE'!#REF!</f>
        <v>#REF!</v>
      </c>
      <c r="D64" s="44" t="s">
        <v>55</v>
      </c>
    </row>
    <row r="65" spans="2:4" x14ac:dyDescent="0.2">
      <c r="B65" s="43">
        <v>4</v>
      </c>
      <c r="C65" s="46" t="e">
        <f>1800/'PESOS POR LOTE'!#REF!*'PESOS POR LOTE'!#REF!</f>
        <v>#REF!</v>
      </c>
      <c r="D65" s="44" t="s">
        <v>55</v>
      </c>
    </row>
    <row r="66" spans="2:4" x14ac:dyDescent="0.2">
      <c r="B66" s="43">
        <v>5</v>
      </c>
      <c r="C66" s="46" t="e">
        <f>1800/'PESOS POR LOTE'!#REF!*'PESOS POR LOTE'!#REF!</f>
        <v>#REF!</v>
      </c>
      <c r="D66" s="44" t="s">
        <v>55</v>
      </c>
    </row>
    <row r="67" spans="2:4" x14ac:dyDescent="0.2">
      <c r="B67" s="43">
        <v>6</v>
      </c>
      <c r="C67" s="46" t="e">
        <f>1800/'PESOS POR LOTE'!#REF!*'PESOS POR LOTE'!#REF!</f>
        <v>#REF!</v>
      </c>
      <c r="D67" s="44" t="s">
        <v>55</v>
      </c>
    </row>
    <row r="68" spans="2:4" x14ac:dyDescent="0.2">
      <c r="B68" s="43">
        <v>7</v>
      </c>
      <c r="C68" s="46" t="e">
        <f>1800/'PESOS POR LOTE'!#REF!*'PESOS POR LOTE'!#REF!</f>
        <v>#REF!</v>
      </c>
      <c r="D68" s="44" t="s">
        <v>55</v>
      </c>
    </row>
    <row r="69" spans="2:4" x14ac:dyDescent="0.2">
      <c r="B69" s="43">
        <v>8</v>
      </c>
      <c r="C69" s="46" t="e">
        <f>1800/'PESOS POR LOTE'!#REF!*'PESOS POR LOTE'!#REF!</f>
        <v>#REF!</v>
      </c>
      <c r="D69" s="44" t="s">
        <v>55</v>
      </c>
    </row>
    <row r="70" spans="2:4" x14ac:dyDescent="0.2">
      <c r="B70" s="43">
        <v>9</v>
      </c>
      <c r="C70" s="46" t="e">
        <f>1800/'PESOS POR LOTE'!#REF!*'PESOS POR LOTE'!#REF!</f>
        <v>#REF!</v>
      </c>
      <c r="D70" s="44" t="s">
        <v>55</v>
      </c>
    </row>
    <row r="71" spans="2:4" x14ac:dyDescent="0.2">
      <c r="B71" s="43">
        <v>10</v>
      </c>
      <c r="C71" s="46" t="e">
        <f>1800/'PESOS POR LOTE'!#REF!*'PESOS POR LOTE'!#REF!</f>
        <v>#REF!</v>
      </c>
      <c r="D71" s="44" t="s">
        <v>55</v>
      </c>
    </row>
    <row r="72" spans="2:4" x14ac:dyDescent="0.2">
      <c r="B72" s="92" t="s">
        <v>49</v>
      </c>
      <c r="C72" s="46" t="e">
        <f>SUM(C62:C71)</f>
        <v>#REF!</v>
      </c>
    </row>
    <row r="74" spans="2:4" x14ac:dyDescent="0.2">
      <c r="B74" s="138" t="s">
        <v>53</v>
      </c>
      <c r="C74" s="47" t="s">
        <v>54</v>
      </c>
    </row>
    <row r="75" spans="2:4" x14ac:dyDescent="0.2">
      <c r="B75" s="138"/>
      <c r="C75" s="50" t="e">
        <f>'PESOS POR LOTE'!#REF!</f>
        <v>#REF!</v>
      </c>
    </row>
    <row r="76" spans="2:4" x14ac:dyDescent="0.2">
      <c r="B76" s="43">
        <v>1</v>
      </c>
      <c r="C76" s="46" t="e">
        <f>1800/'PESOS POR LOTE'!#REF!*'PESOS POR LOTE'!#REF!</f>
        <v>#REF!</v>
      </c>
      <c r="D76" s="44" t="s">
        <v>55</v>
      </c>
    </row>
    <row r="77" spans="2:4" x14ac:dyDescent="0.2">
      <c r="B77" s="43">
        <v>2</v>
      </c>
      <c r="C77" s="46" t="e">
        <f>1800/'PESOS POR LOTE'!#REF!*'PESOS POR LOTE'!#REF!</f>
        <v>#REF!</v>
      </c>
      <c r="D77" s="44" t="s">
        <v>55</v>
      </c>
    </row>
    <row r="78" spans="2:4" x14ac:dyDescent="0.2">
      <c r="B78" s="43">
        <v>3</v>
      </c>
      <c r="C78" s="46" t="e">
        <f>1800/'PESOS POR LOTE'!#REF!*'PESOS POR LOTE'!#REF!</f>
        <v>#REF!</v>
      </c>
      <c r="D78" s="44" t="s">
        <v>55</v>
      </c>
    </row>
    <row r="79" spans="2:4" x14ac:dyDescent="0.2">
      <c r="B79" s="43">
        <v>4</v>
      </c>
      <c r="C79" s="46" t="e">
        <f>1800/'PESOS POR LOTE'!#REF!*'PESOS POR LOTE'!#REF!</f>
        <v>#REF!</v>
      </c>
      <c r="D79" s="44" t="s">
        <v>55</v>
      </c>
    </row>
    <row r="80" spans="2:4" x14ac:dyDescent="0.2">
      <c r="B80" s="43">
        <v>5</v>
      </c>
      <c r="C80" s="46" t="e">
        <f>1800/'PESOS POR LOTE'!#REF!*'PESOS POR LOTE'!#REF!</f>
        <v>#REF!</v>
      </c>
      <c r="D80" s="44" t="s">
        <v>55</v>
      </c>
    </row>
    <row r="81" spans="2:4" x14ac:dyDescent="0.2">
      <c r="B81" s="43">
        <v>6</v>
      </c>
      <c r="C81" s="46" t="e">
        <f>1800/'PESOS POR LOTE'!#REF!*'PESOS POR LOTE'!#REF!</f>
        <v>#REF!</v>
      </c>
      <c r="D81" s="44" t="s">
        <v>55</v>
      </c>
    </row>
    <row r="82" spans="2:4" x14ac:dyDescent="0.2">
      <c r="B82" s="43">
        <v>7</v>
      </c>
      <c r="C82" s="46" t="e">
        <f>1800/'PESOS POR LOTE'!#REF!*'PESOS POR LOTE'!#REF!</f>
        <v>#REF!</v>
      </c>
      <c r="D82" s="44" t="s">
        <v>55</v>
      </c>
    </row>
    <row r="83" spans="2:4" x14ac:dyDescent="0.2">
      <c r="B83" s="43">
        <v>8</v>
      </c>
      <c r="C83" s="46" t="e">
        <f>1800/'PESOS POR LOTE'!#REF!*'PESOS POR LOTE'!#REF!</f>
        <v>#REF!</v>
      </c>
      <c r="D83" s="44" t="s">
        <v>55</v>
      </c>
    </row>
    <row r="84" spans="2:4" x14ac:dyDescent="0.2">
      <c r="B84" s="43">
        <v>9</v>
      </c>
      <c r="C84" s="46" t="e">
        <f>1800/'PESOS POR LOTE'!#REF!*'PESOS POR LOTE'!#REF!</f>
        <v>#REF!</v>
      </c>
      <c r="D84" s="44" t="s">
        <v>55</v>
      </c>
    </row>
    <row r="85" spans="2:4" x14ac:dyDescent="0.2">
      <c r="B85" s="43">
        <v>10</v>
      </c>
      <c r="C85" s="46" t="e">
        <f>1800/'PESOS POR LOTE'!#REF!*'PESOS POR LOTE'!#REF!</f>
        <v>#REF!</v>
      </c>
      <c r="D85" s="44" t="s">
        <v>55</v>
      </c>
    </row>
    <row r="86" spans="2:4" x14ac:dyDescent="0.2">
      <c r="B86" s="92" t="s">
        <v>49</v>
      </c>
      <c r="C86" s="46" t="e">
        <f>SUM(C76:C85)</f>
        <v>#REF!</v>
      </c>
    </row>
    <row r="88" spans="2:4" x14ac:dyDescent="0.2">
      <c r="B88" s="138" t="s">
        <v>53</v>
      </c>
      <c r="C88" s="47" t="s">
        <v>54</v>
      </c>
    </row>
    <row r="89" spans="2:4" x14ac:dyDescent="0.2">
      <c r="B89" s="138"/>
      <c r="C89" s="50" t="e">
        <f>'PESOS POR LOTE'!#REF!</f>
        <v>#REF!</v>
      </c>
    </row>
    <row r="90" spans="2:4" x14ac:dyDescent="0.2">
      <c r="B90" s="43">
        <v>1</v>
      </c>
      <c r="C90" s="46" t="e">
        <f>1800/'PESOS POR LOTE'!#REF!*'PESOS POR LOTE'!#REF!</f>
        <v>#REF!</v>
      </c>
      <c r="D90" s="44" t="s">
        <v>55</v>
      </c>
    </row>
    <row r="91" spans="2:4" x14ac:dyDescent="0.2">
      <c r="B91" s="43">
        <v>2</v>
      </c>
      <c r="C91" s="46" t="e">
        <f>1800/'PESOS POR LOTE'!#REF!*'PESOS POR LOTE'!#REF!</f>
        <v>#REF!</v>
      </c>
      <c r="D91" s="44" t="s">
        <v>55</v>
      </c>
    </row>
    <row r="92" spans="2:4" x14ac:dyDescent="0.2">
      <c r="B92" s="43">
        <v>3</v>
      </c>
      <c r="C92" s="46" t="e">
        <f>1800/'PESOS POR LOTE'!#REF!*'PESOS POR LOTE'!#REF!</f>
        <v>#REF!</v>
      </c>
      <c r="D92" s="44" t="s">
        <v>55</v>
      </c>
    </row>
    <row r="93" spans="2:4" x14ac:dyDescent="0.2">
      <c r="B93" s="43">
        <v>4</v>
      </c>
      <c r="C93" s="46" t="e">
        <f>1800/'PESOS POR LOTE'!#REF!*'PESOS POR LOTE'!#REF!</f>
        <v>#REF!</v>
      </c>
      <c r="D93" s="44" t="s">
        <v>55</v>
      </c>
    </row>
    <row r="94" spans="2:4" x14ac:dyDescent="0.2">
      <c r="B94" s="43">
        <v>5</v>
      </c>
      <c r="C94" s="46" t="e">
        <f>1800/'PESOS POR LOTE'!#REF!*'PESOS POR LOTE'!#REF!</f>
        <v>#REF!</v>
      </c>
      <c r="D94" s="44" t="s">
        <v>55</v>
      </c>
    </row>
    <row r="95" spans="2:4" x14ac:dyDescent="0.2">
      <c r="B95" s="43">
        <v>6</v>
      </c>
      <c r="C95" s="46" t="e">
        <f>1800/'PESOS POR LOTE'!#REF!*'PESOS POR LOTE'!#REF!</f>
        <v>#REF!</v>
      </c>
      <c r="D95" s="44" t="s">
        <v>55</v>
      </c>
    </row>
    <row r="96" spans="2:4" x14ac:dyDescent="0.2">
      <c r="B96" s="43">
        <v>7</v>
      </c>
      <c r="C96" s="46" t="e">
        <f>1800/'PESOS POR LOTE'!#REF!*'PESOS POR LOTE'!#REF!</f>
        <v>#REF!</v>
      </c>
      <c r="D96" s="44" t="s">
        <v>55</v>
      </c>
    </row>
    <row r="97" spans="2:4" x14ac:dyDescent="0.2">
      <c r="B97" s="43">
        <v>8</v>
      </c>
      <c r="C97" s="46" t="e">
        <f>1800/'PESOS POR LOTE'!#REF!*'PESOS POR LOTE'!#REF!</f>
        <v>#REF!</v>
      </c>
      <c r="D97" s="44" t="s">
        <v>55</v>
      </c>
    </row>
    <row r="98" spans="2:4" x14ac:dyDescent="0.2">
      <c r="B98" s="43">
        <v>9</v>
      </c>
      <c r="C98" s="46" t="e">
        <f>1800/'PESOS POR LOTE'!#REF!*'PESOS POR LOTE'!#REF!</f>
        <v>#REF!</v>
      </c>
      <c r="D98" s="44" t="s">
        <v>55</v>
      </c>
    </row>
    <row r="99" spans="2:4" x14ac:dyDescent="0.2">
      <c r="B99" s="43">
        <v>10</v>
      </c>
      <c r="C99" s="46" t="e">
        <f>1800/'PESOS POR LOTE'!#REF!*'PESOS POR LOTE'!#REF!</f>
        <v>#REF!</v>
      </c>
      <c r="D99" s="44" t="s">
        <v>55</v>
      </c>
    </row>
    <row r="100" spans="2:4" x14ac:dyDescent="0.2">
      <c r="B100" s="92" t="s">
        <v>49</v>
      </c>
      <c r="C100" s="46" t="e">
        <f>SUM(C90:C99)</f>
        <v>#REF!</v>
      </c>
    </row>
    <row r="102" spans="2:4" x14ac:dyDescent="0.2">
      <c r="B102" s="138" t="s">
        <v>53</v>
      </c>
      <c r="C102" s="47" t="s">
        <v>54</v>
      </c>
    </row>
    <row r="103" spans="2:4" x14ac:dyDescent="0.2">
      <c r="B103" s="138"/>
      <c r="C103" s="50" t="e">
        <f>'PESOS POR LOTE'!#REF!</f>
        <v>#REF!</v>
      </c>
    </row>
    <row r="104" spans="2:4" x14ac:dyDescent="0.2">
      <c r="B104" s="43">
        <v>1</v>
      </c>
      <c r="C104" s="46" t="e">
        <f>1800/'PESOS POR LOTE'!#REF!*'PESOS POR LOTE'!#REF!</f>
        <v>#REF!</v>
      </c>
      <c r="D104" s="44" t="s">
        <v>55</v>
      </c>
    </row>
    <row r="105" spans="2:4" x14ac:dyDescent="0.2">
      <c r="B105" s="43">
        <v>2</v>
      </c>
      <c r="C105" s="46" t="e">
        <f>1800/'PESOS POR LOTE'!#REF!*'PESOS POR LOTE'!#REF!</f>
        <v>#REF!</v>
      </c>
      <c r="D105" s="44" t="s">
        <v>55</v>
      </c>
    </row>
    <row r="106" spans="2:4" x14ac:dyDescent="0.2">
      <c r="B106" s="43">
        <v>3</v>
      </c>
      <c r="C106" s="46" t="e">
        <f>1800/'PESOS POR LOTE'!#REF!*'PESOS POR LOTE'!#REF!</f>
        <v>#REF!</v>
      </c>
      <c r="D106" s="44" t="s">
        <v>55</v>
      </c>
    </row>
    <row r="107" spans="2:4" x14ac:dyDescent="0.2">
      <c r="B107" s="43">
        <v>4</v>
      </c>
      <c r="C107" s="46" t="e">
        <f>1800/'PESOS POR LOTE'!#REF!*'PESOS POR LOTE'!#REF!</f>
        <v>#REF!</v>
      </c>
      <c r="D107" s="44" t="s">
        <v>55</v>
      </c>
    </row>
    <row r="108" spans="2:4" x14ac:dyDescent="0.2">
      <c r="B108" s="43">
        <v>5</v>
      </c>
      <c r="C108" s="46" t="e">
        <f>1800/'PESOS POR LOTE'!#REF!*'PESOS POR LOTE'!#REF!</f>
        <v>#REF!</v>
      </c>
      <c r="D108" s="44" t="s">
        <v>55</v>
      </c>
    </row>
    <row r="109" spans="2:4" x14ac:dyDescent="0.2">
      <c r="B109" s="43">
        <v>6</v>
      </c>
      <c r="C109" s="46" t="e">
        <f>1800/'PESOS POR LOTE'!#REF!*'PESOS POR LOTE'!#REF!</f>
        <v>#REF!</v>
      </c>
      <c r="D109" s="44" t="s">
        <v>55</v>
      </c>
    </row>
    <row r="110" spans="2:4" x14ac:dyDescent="0.2">
      <c r="B110" s="43">
        <v>7</v>
      </c>
      <c r="C110" s="46" t="e">
        <f>1800/'PESOS POR LOTE'!#REF!*'PESOS POR LOTE'!#REF!</f>
        <v>#REF!</v>
      </c>
      <c r="D110" s="44" t="s">
        <v>55</v>
      </c>
    </row>
    <row r="111" spans="2:4" x14ac:dyDescent="0.2">
      <c r="B111" s="43">
        <v>8</v>
      </c>
      <c r="C111" s="46" t="e">
        <f>1800/'PESOS POR LOTE'!#REF!*'PESOS POR LOTE'!#REF!</f>
        <v>#REF!</v>
      </c>
      <c r="D111" s="44" t="s">
        <v>55</v>
      </c>
    </row>
    <row r="112" spans="2:4" x14ac:dyDescent="0.2">
      <c r="B112" s="43">
        <v>9</v>
      </c>
      <c r="C112" s="46" t="e">
        <f>1800/'PESOS POR LOTE'!#REF!*'PESOS POR LOTE'!#REF!</f>
        <v>#REF!</v>
      </c>
      <c r="D112" s="44" t="s">
        <v>55</v>
      </c>
    </row>
    <row r="113" spans="2:4" x14ac:dyDescent="0.2">
      <c r="B113" s="43">
        <v>10</v>
      </c>
      <c r="C113" s="46" t="e">
        <f>1800/'PESOS POR LOTE'!#REF!*'PESOS POR LOTE'!#REF!</f>
        <v>#REF!</v>
      </c>
      <c r="D113" s="44" t="s">
        <v>55</v>
      </c>
    </row>
    <row r="114" spans="2:4" x14ac:dyDescent="0.2">
      <c r="B114" s="92" t="s">
        <v>49</v>
      </c>
      <c r="C114" s="46" t="e">
        <f>SUM(C104:C113)</f>
        <v>#REF!</v>
      </c>
    </row>
    <row r="116" spans="2:4" x14ac:dyDescent="0.2">
      <c r="B116" s="138" t="s">
        <v>53</v>
      </c>
      <c r="C116" s="47" t="s">
        <v>54</v>
      </c>
    </row>
    <row r="117" spans="2:4" x14ac:dyDescent="0.2">
      <c r="B117" s="138"/>
      <c r="C117" s="50" t="e">
        <f>'PESOS POR LOTE'!#REF!</f>
        <v>#REF!</v>
      </c>
    </row>
    <row r="118" spans="2:4" x14ac:dyDescent="0.2">
      <c r="B118" s="43">
        <v>1</v>
      </c>
      <c r="C118" s="46" t="e">
        <f>1800/'PESOS POR LOTE'!#REF!*'PESOS POR LOTE'!#REF!</f>
        <v>#REF!</v>
      </c>
      <c r="D118" s="44" t="s">
        <v>55</v>
      </c>
    </row>
    <row r="119" spans="2:4" x14ac:dyDescent="0.2">
      <c r="B119" s="43">
        <v>2</v>
      </c>
      <c r="C119" s="46" t="e">
        <f>1800/'PESOS POR LOTE'!#REF!*'PESOS POR LOTE'!#REF!</f>
        <v>#REF!</v>
      </c>
      <c r="D119" s="44" t="s">
        <v>55</v>
      </c>
    </row>
    <row r="120" spans="2:4" x14ac:dyDescent="0.2">
      <c r="B120" s="43">
        <v>3</v>
      </c>
      <c r="C120" s="46" t="e">
        <f>1800/'PESOS POR LOTE'!#REF!*'PESOS POR LOTE'!#REF!</f>
        <v>#REF!</v>
      </c>
      <c r="D120" s="44" t="s">
        <v>55</v>
      </c>
    </row>
    <row r="121" spans="2:4" x14ac:dyDescent="0.2">
      <c r="B121" s="43">
        <v>4</v>
      </c>
      <c r="C121" s="46" t="e">
        <f>1800/'PESOS POR LOTE'!#REF!*'PESOS POR LOTE'!#REF!</f>
        <v>#REF!</v>
      </c>
      <c r="D121" s="44" t="s">
        <v>55</v>
      </c>
    </row>
    <row r="122" spans="2:4" x14ac:dyDescent="0.2">
      <c r="B122" s="43">
        <v>5</v>
      </c>
      <c r="C122" s="46" t="e">
        <f>1800/'PESOS POR LOTE'!#REF!*'PESOS POR LOTE'!#REF!</f>
        <v>#REF!</v>
      </c>
      <c r="D122" s="44" t="s">
        <v>55</v>
      </c>
    </row>
    <row r="123" spans="2:4" x14ac:dyDescent="0.2">
      <c r="B123" s="43">
        <v>6</v>
      </c>
      <c r="C123" s="46" t="e">
        <f>1800/'PESOS POR LOTE'!#REF!*'PESOS POR LOTE'!#REF!</f>
        <v>#REF!</v>
      </c>
      <c r="D123" s="44" t="s">
        <v>55</v>
      </c>
    </row>
    <row r="124" spans="2:4" x14ac:dyDescent="0.2">
      <c r="B124" s="43">
        <v>7</v>
      </c>
      <c r="C124" s="46" t="e">
        <f>1800/'PESOS POR LOTE'!#REF!*'PESOS POR LOTE'!#REF!</f>
        <v>#REF!</v>
      </c>
      <c r="D124" s="44" t="s">
        <v>55</v>
      </c>
    </row>
    <row r="125" spans="2:4" x14ac:dyDescent="0.2">
      <c r="B125" s="43">
        <v>8</v>
      </c>
      <c r="C125" s="46" t="e">
        <f>1800/'PESOS POR LOTE'!#REF!*'PESOS POR LOTE'!#REF!</f>
        <v>#REF!</v>
      </c>
      <c r="D125" s="44" t="s">
        <v>55</v>
      </c>
    </row>
    <row r="126" spans="2:4" x14ac:dyDescent="0.2">
      <c r="B126" s="43">
        <v>9</v>
      </c>
      <c r="C126" s="46" t="e">
        <f>1800/'PESOS POR LOTE'!#REF!*'PESOS POR LOTE'!#REF!</f>
        <v>#REF!</v>
      </c>
      <c r="D126" s="44" t="s">
        <v>55</v>
      </c>
    </row>
    <row r="127" spans="2:4" x14ac:dyDescent="0.2">
      <c r="B127" s="43">
        <v>10</v>
      </c>
      <c r="C127" s="46" t="e">
        <f>1800/'PESOS POR LOTE'!#REF!*'PESOS POR LOTE'!#REF!</f>
        <v>#REF!</v>
      </c>
      <c r="D127" s="44" t="s">
        <v>55</v>
      </c>
    </row>
    <row r="128" spans="2:4" x14ac:dyDescent="0.2">
      <c r="B128" s="92" t="s">
        <v>49</v>
      </c>
      <c r="C128" s="46" t="e">
        <f>SUM(C118:C127)</f>
        <v>#REF!</v>
      </c>
    </row>
    <row r="130" spans="2:4" x14ac:dyDescent="0.2">
      <c r="B130" s="138" t="s">
        <v>53</v>
      </c>
      <c r="C130" s="47" t="s">
        <v>54</v>
      </c>
    </row>
    <row r="131" spans="2:4" x14ac:dyDescent="0.2">
      <c r="B131" s="138"/>
      <c r="C131" s="50" t="e">
        <f>'PESOS POR LOTE'!#REF!</f>
        <v>#REF!</v>
      </c>
    </row>
    <row r="132" spans="2:4" x14ac:dyDescent="0.2">
      <c r="B132" s="43">
        <v>1</v>
      </c>
      <c r="C132" s="46" t="e">
        <f>1800/'PESOS POR LOTE'!#REF!*'PESOS POR LOTE'!#REF!</f>
        <v>#REF!</v>
      </c>
      <c r="D132" s="44" t="s">
        <v>55</v>
      </c>
    </row>
    <row r="133" spans="2:4" x14ac:dyDescent="0.2">
      <c r="B133" s="43">
        <v>2</v>
      </c>
      <c r="C133" s="46" t="e">
        <f>1800/'PESOS POR LOTE'!#REF!*'PESOS POR LOTE'!#REF!</f>
        <v>#REF!</v>
      </c>
      <c r="D133" s="44" t="s">
        <v>55</v>
      </c>
    </row>
    <row r="134" spans="2:4" x14ac:dyDescent="0.2">
      <c r="B134" s="43">
        <v>3</v>
      </c>
      <c r="C134" s="46" t="e">
        <f>1800/'PESOS POR LOTE'!#REF!*'PESOS POR LOTE'!#REF!</f>
        <v>#REF!</v>
      </c>
      <c r="D134" s="44" t="s">
        <v>55</v>
      </c>
    </row>
    <row r="135" spans="2:4" x14ac:dyDescent="0.2">
      <c r="B135" s="43">
        <v>4</v>
      </c>
      <c r="C135" s="46" t="e">
        <f>1800/'PESOS POR LOTE'!#REF!*'PESOS POR LOTE'!#REF!</f>
        <v>#REF!</v>
      </c>
      <c r="D135" s="44" t="s">
        <v>55</v>
      </c>
    </row>
    <row r="136" spans="2:4" x14ac:dyDescent="0.2">
      <c r="B136" s="43">
        <v>5</v>
      </c>
      <c r="C136" s="46" t="e">
        <f>1800/'PESOS POR LOTE'!#REF!*'PESOS POR LOTE'!#REF!</f>
        <v>#REF!</v>
      </c>
      <c r="D136" s="44" t="s">
        <v>55</v>
      </c>
    </row>
    <row r="137" spans="2:4" x14ac:dyDescent="0.2">
      <c r="B137" s="43">
        <v>6</v>
      </c>
      <c r="C137" s="46" t="e">
        <f>1800/'PESOS POR LOTE'!#REF!*'PESOS POR LOTE'!#REF!</f>
        <v>#REF!</v>
      </c>
      <c r="D137" s="44" t="s">
        <v>55</v>
      </c>
    </row>
    <row r="138" spans="2:4" x14ac:dyDescent="0.2">
      <c r="B138" s="43">
        <v>7</v>
      </c>
      <c r="C138" s="46" t="e">
        <f>1800/'PESOS POR LOTE'!#REF!*'PESOS POR LOTE'!#REF!</f>
        <v>#REF!</v>
      </c>
      <c r="D138" s="44" t="s">
        <v>55</v>
      </c>
    </row>
    <row r="139" spans="2:4" x14ac:dyDescent="0.2">
      <c r="B139" s="43">
        <v>8</v>
      </c>
      <c r="C139" s="46" t="e">
        <f>1800/'PESOS POR LOTE'!#REF!*'PESOS POR LOTE'!#REF!</f>
        <v>#REF!</v>
      </c>
      <c r="D139" s="44" t="s">
        <v>55</v>
      </c>
    </row>
    <row r="140" spans="2:4" x14ac:dyDescent="0.2">
      <c r="B140" s="43">
        <v>9</v>
      </c>
      <c r="C140" s="46" t="e">
        <f>1800/'PESOS POR LOTE'!#REF!*'PESOS POR LOTE'!#REF!</f>
        <v>#REF!</v>
      </c>
      <c r="D140" s="44" t="s">
        <v>55</v>
      </c>
    </row>
    <row r="141" spans="2:4" x14ac:dyDescent="0.2">
      <c r="B141" s="43">
        <v>10</v>
      </c>
      <c r="C141" s="46" t="e">
        <f>1800/'PESOS POR LOTE'!#REF!*'PESOS POR LOTE'!#REF!</f>
        <v>#REF!</v>
      </c>
      <c r="D141" s="44" t="s">
        <v>55</v>
      </c>
    </row>
    <row r="142" spans="2:4" x14ac:dyDescent="0.2">
      <c r="B142" s="92" t="s">
        <v>49</v>
      </c>
      <c r="C142" s="46" t="e">
        <f>SUM(C132:C141)</f>
        <v>#REF!</v>
      </c>
    </row>
    <row r="144" spans="2:4" x14ac:dyDescent="0.2">
      <c r="B144" s="139" t="e">
        <f>#REF!</f>
        <v>#REF!</v>
      </c>
      <c r="C144" s="139"/>
    </row>
    <row r="145" spans="2:4" x14ac:dyDescent="0.2">
      <c r="B145" s="138" t="s">
        <v>53</v>
      </c>
      <c r="C145" s="47" t="s">
        <v>54</v>
      </c>
    </row>
    <row r="146" spans="2:4" x14ac:dyDescent="0.2">
      <c r="B146" s="138"/>
      <c r="C146" s="50" t="e">
        <f>'PESOS POR LOTE'!#REF!</f>
        <v>#REF!</v>
      </c>
    </row>
    <row r="147" spans="2:4" x14ac:dyDescent="0.2">
      <c r="B147" s="43">
        <v>1</v>
      </c>
      <c r="C147" s="46" t="e">
        <f>1800/'PESOS POR LOTE'!#REF!*'PESOS POR LOTE'!#REF!</f>
        <v>#REF!</v>
      </c>
      <c r="D147" s="44" t="s">
        <v>55</v>
      </c>
    </row>
    <row r="148" spans="2:4" x14ac:dyDescent="0.2">
      <c r="B148" s="43">
        <v>2</v>
      </c>
      <c r="C148" s="46" t="e">
        <f>1800/'PESOS POR LOTE'!#REF!*'PESOS POR LOTE'!#REF!</f>
        <v>#REF!</v>
      </c>
      <c r="D148" s="44" t="s">
        <v>55</v>
      </c>
    </row>
    <row r="149" spans="2:4" x14ac:dyDescent="0.2">
      <c r="B149" s="43">
        <v>3</v>
      </c>
      <c r="C149" s="46" t="e">
        <f>1800/'PESOS POR LOTE'!#REF!*'PESOS POR LOTE'!#REF!</f>
        <v>#REF!</v>
      </c>
      <c r="D149" s="44" t="s">
        <v>55</v>
      </c>
    </row>
    <row r="150" spans="2:4" x14ac:dyDescent="0.2">
      <c r="B150" s="43">
        <v>4</v>
      </c>
      <c r="C150" s="46" t="e">
        <f>1800/'PESOS POR LOTE'!#REF!*'PESOS POR LOTE'!#REF!</f>
        <v>#REF!</v>
      </c>
      <c r="D150" s="44" t="s">
        <v>55</v>
      </c>
    </row>
    <row r="151" spans="2:4" x14ac:dyDescent="0.2">
      <c r="B151" s="43">
        <v>5</v>
      </c>
      <c r="C151" s="46" t="e">
        <f>1800/'PESOS POR LOTE'!#REF!*'PESOS POR LOTE'!#REF!</f>
        <v>#REF!</v>
      </c>
      <c r="D151" s="44" t="s">
        <v>55</v>
      </c>
    </row>
    <row r="152" spans="2:4" x14ac:dyDescent="0.2">
      <c r="B152" s="43">
        <v>6</v>
      </c>
      <c r="C152" s="46" t="e">
        <f>1800/'PESOS POR LOTE'!#REF!*'PESOS POR LOTE'!#REF!</f>
        <v>#REF!</v>
      </c>
      <c r="D152" s="44" t="s">
        <v>55</v>
      </c>
    </row>
    <row r="153" spans="2:4" x14ac:dyDescent="0.2">
      <c r="B153" s="43">
        <v>7</v>
      </c>
      <c r="C153" s="46" t="e">
        <f>1800/'PESOS POR LOTE'!#REF!*'PESOS POR LOTE'!#REF!</f>
        <v>#REF!</v>
      </c>
      <c r="D153" s="44" t="s">
        <v>55</v>
      </c>
    </row>
    <row r="154" spans="2:4" x14ac:dyDescent="0.2">
      <c r="B154" s="43">
        <v>8</v>
      </c>
      <c r="C154" s="46" t="e">
        <f>1800/'PESOS POR LOTE'!#REF!*'PESOS POR LOTE'!#REF!</f>
        <v>#REF!</v>
      </c>
      <c r="D154" s="44" t="s">
        <v>55</v>
      </c>
    </row>
    <row r="155" spans="2:4" x14ac:dyDescent="0.2">
      <c r="B155" s="43">
        <v>9</v>
      </c>
      <c r="C155" s="46" t="e">
        <f>1800/'PESOS POR LOTE'!#REF!*'PESOS POR LOTE'!#REF!</f>
        <v>#REF!</v>
      </c>
      <c r="D155" s="44" t="s">
        <v>55</v>
      </c>
    </row>
    <row r="156" spans="2:4" x14ac:dyDescent="0.2">
      <c r="B156" s="43">
        <v>10</v>
      </c>
      <c r="C156" s="46" t="e">
        <f>1800/'PESOS POR LOTE'!#REF!*'PESOS POR LOTE'!#REF!</f>
        <v>#REF!</v>
      </c>
      <c r="D156" s="44" t="s">
        <v>55</v>
      </c>
    </row>
    <row r="157" spans="2:4" x14ac:dyDescent="0.2">
      <c r="B157" s="92" t="s">
        <v>49</v>
      </c>
      <c r="C157" s="46" t="e">
        <f>SUM(C147:C156)</f>
        <v>#REF!</v>
      </c>
    </row>
    <row r="159" spans="2:4" x14ac:dyDescent="0.2">
      <c r="B159" s="139" t="e">
        <f>#REF!</f>
        <v>#REF!</v>
      </c>
      <c r="C159" s="139"/>
    </row>
    <row r="160" spans="2:4" x14ac:dyDescent="0.2">
      <c r="B160" s="138" t="s">
        <v>53</v>
      </c>
      <c r="C160" s="47" t="s">
        <v>54</v>
      </c>
    </row>
    <row r="161" spans="2:4" x14ac:dyDescent="0.2">
      <c r="B161" s="138"/>
      <c r="C161" s="50" t="e">
        <f>'PESOS POR LOTE'!#REF!</f>
        <v>#REF!</v>
      </c>
    </row>
    <row r="162" spans="2:4" x14ac:dyDescent="0.2">
      <c r="B162" s="43">
        <v>1</v>
      </c>
      <c r="C162" s="46" t="e">
        <f>1800/'PESOS POR LOTE'!#REF!*'PESOS POR LOTE'!#REF!</f>
        <v>#REF!</v>
      </c>
      <c r="D162" s="44" t="s">
        <v>55</v>
      </c>
    </row>
    <row r="163" spans="2:4" x14ac:dyDescent="0.2">
      <c r="B163" s="43">
        <v>2</v>
      </c>
      <c r="C163" s="46" t="e">
        <f>1800/'PESOS POR LOTE'!#REF!*'PESOS POR LOTE'!#REF!</f>
        <v>#REF!</v>
      </c>
      <c r="D163" s="44" t="s">
        <v>55</v>
      </c>
    </row>
    <row r="164" spans="2:4" x14ac:dyDescent="0.2">
      <c r="B164" s="43">
        <v>3</v>
      </c>
      <c r="C164" s="46" t="e">
        <f>1800/'PESOS POR LOTE'!#REF!*'PESOS POR LOTE'!#REF!</f>
        <v>#REF!</v>
      </c>
      <c r="D164" s="44" t="s">
        <v>55</v>
      </c>
    </row>
    <row r="165" spans="2:4" x14ac:dyDescent="0.2">
      <c r="B165" s="43">
        <v>4</v>
      </c>
      <c r="C165" s="46" t="e">
        <f>1800/'PESOS POR LOTE'!#REF!*'PESOS POR LOTE'!#REF!</f>
        <v>#REF!</v>
      </c>
      <c r="D165" s="44" t="s">
        <v>55</v>
      </c>
    </row>
    <row r="166" spans="2:4" x14ac:dyDescent="0.2">
      <c r="B166" s="43">
        <v>5</v>
      </c>
      <c r="C166" s="46" t="e">
        <f>1800/'PESOS POR LOTE'!#REF!*'PESOS POR LOTE'!#REF!</f>
        <v>#REF!</v>
      </c>
      <c r="D166" s="44" t="s">
        <v>55</v>
      </c>
    </row>
    <row r="167" spans="2:4" x14ac:dyDescent="0.2">
      <c r="B167" s="43">
        <v>6</v>
      </c>
      <c r="C167" s="46" t="e">
        <f>1800/'PESOS POR LOTE'!#REF!*'PESOS POR LOTE'!#REF!</f>
        <v>#REF!</v>
      </c>
      <c r="D167" s="44" t="s">
        <v>55</v>
      </c>
    </row>
    <row r="168" spans="2:4" x14ac:dyDescent="0.2">
      <c r="B168" s="43">
        <v>7</v>
      </c>
      <c r="C168" s="46" t="e">
        <f>1800/'PESOS POR LOTE'!#REF!*'PESOS POR LOTE'!#REF!</f>
        <v>#REF!</v>
      </c>
      <c r="D168" s="44" t="s">
        <v>55</v>
      </c>
    </row>
    <row r="169" spans="2:4" x14ac:dyDescent="0.2">
      <c r="B169" s="43">
        <v>8</v>
      </c>
      <c r="C169" s="46" t="e">
        <f>1800/'PESOS POR LOTE'!#REF!*'PESOS POR LOTE'!#REF!</f>
        <v>#REF!</v>
      </c>
      <c r="D169" s="44" t="s">
        <v>55</v>
      </c>
    </row>
    <row r="170" spans="2:4" x14ac:dyDescent="0.2">
      <c r="B170" s="43">
        <v>9</v>
      </c>
      <c r="C170" s="46" t="e">
        <f>1800/'PESOS POR LOTE'!#REF!*'PESOS POR LOTE'!#REF!</f>
        <v>#REF!</v>
      </c>
      <c r="D170" s="44" t="s">
        <v>55</v>
      </c>
    </row>
    <row r="171" spans="2:4" x14ac:dyDescent="0.2">
      <c r="B171" s="43">
        <v>10</v>
      </c>
      <c r="C171" s="46" t="e">
        <f>1800/'PESOS POR LOTE'!#REF!*'PESOS POR LOTE'!#REF!</f>
        <v>#REF!</v>
      </c>
      <c r="D171" s="44" t="s">
        <v>55</v>
      </c>
    </row>
    <row r="172" spans="2:4" x14ac:dyDescent="0.2">
      <c r="B172" s="92" t="s">
        <v>49</v>
      </c>
      <c r="C172" s="46" t="e">
        <f>SUM(C162:C171)</f>
        <v>#REF!</v>
      </c>
    </row>
    <row r="174" spans="2:4" x14ac:dyDescent="0.2">
      <c r="B174" s="139" t="e">
        <f>#REF!</f>
        <v>#REF!</v>
      </c>
      <c r="C174" s="139"/>
    </row>
    <row r="175" spans="2:4" x14ac:dyDescent="0.2">
      <c r="B175" s="138" t="s">
        <v>53</v>
      </c>
      <c r="C175" s="47" t="s">
        <v>54</v>
      </c>
    </row>
    <row r="176" spans="2:4" x14ac:dyDescent="0.2">
      <c r="B176" s="138"/>
      <c r="C176" s="50" t="str">
        <f>'PESOS POR LOTE'!C19</f>
        <v>1408014D</v>
      </c>
    </row>
    <row r="177" spans="2:4" x14ac:dyDescent="0.2">
      <c r="B177" s="43">
        <v>1</v>
      </c>
      <c r="C177" s="46">
        <f>1800/'PESOS POR LOTE'!K33*'PESOS POR LOTE'!K22</f>
        <v>369.75546975546973</v>
      </c>
      <c r="D177" s="44" t="s">
        <v>55</v>
      </c>
    </row>
    <row r="178" spans="2:4" x14ac:dyDescent="0.2">
      <c r="B178" s="43">
        <v>2</v>
      </c>
      <c r="C178" s="46">
        <f>1800/'PESOS POR LOTE'!K33*'PESOS POR LOTE'!K23</f>
        <v>370.87087087087087</v>
      </c>
      <c r="D178" s="44" t="s">
        <v>55</v>
      </c>
    </row>
    <row r="179" spans="2:4" x14ac:dyDescent="0.2">
      <c r="B179" s="43">
        <v>3</v>
      </c>
      <c r="C179" s="46">
        <f>1800/'PESOS POR LOTE'!K33*'PESOS POR LOTE'!K24</f>
        <v>359.60245960245959</v>
      </c>
      <c r="D179" s="44" t="s">
        <v>55</v>
      </c>
    </row>
    <row r="180" spans="2:4" x14ac:dyDescent="0.2">
      <c r="B180" s="43">
        <v>4</v>
      </c>
      <c r="C180" s="46">
        <f>1800/'PESOS POR LOTE'!K33*'PESOS POR LOTE'!K25</f>
        <v>362.86286286286287</v>
      </c>
      <c r="D180" s="44" t="s">
        <v>55</v>
      </c>
    </row>
    <row r="181" spans="2:4" x14ac:dyDescent="0.2">
      <c r="B181" s="43">
        <v>5</v>
      </c>
      <c r="C181" s="46">
        <f>1800/'PESOS POR LOTE'!K33*'PESOS POR LOTE'!K26</f>
        <v>336.90833690833688</v>
      </c>
      <c r="D181" s="44" t="s">
        <v>55</v>
      </c>
    </row>
    <row r="182" spans="2:4" x14ac:dyDescent="0.2">
      <c r="B182" s="43">
        <v>6</v>
      </c>
      <c r="C182" s="46">
        <f>1800/'PESOS POR LOTE'!K33*'PESOS POR LOTE'!K27</f>
        <v>0</v>
      </c>
      <c r="D182" s="44" t="s">
        <v>55</v>
      </c>
    </row>
    <row r="183" spans="2:4" x14ac:dyDescent="0.2">
      <c r="B183" s="43">
        <v>7</v>
      </c>
      <c r="C183" s="46">
        <f>1800/'PESOS POR LOTE'!K33*'PESOS POR LOTE'!K28</f>
        <v>0</v>
      </c>
      <c r="D183" s="44" t="s">
        <v>55</v>
      </c>
    </row>
    <row r="184" spans="2:4" x14ac:dyDescent="0.2">
      <c r="B184" s="43">
        <v>8</v>
      </c>
      <c r="C184" s="46">
        <f>1800/'PESOS POR LOTE'!K33*'PESOS POR LOTE'!K29</f>
        <v>0</v>
      </c>
      <c r="D184" s="44" t="s">
        <v>55</v>
      </c>
    </row>
    <row r="185" spans="2:4" x14ac:dyDescent="0.2">
      <c r="B185" s="43">
        <v>9</v>
      </c>
      <c r="C185" s="46">
        <f>1800/'PESOS POR LOTE'!K33*'PESOS POR LOTE'!K30</f>
        <v>0</v>
      </c>
      <c r="D185" s="44" t="s">
        <v>55</v>
      </c>
    </row>
    <row r="186" spans="2:4" x14ac:dyDescent="0.2">
      <c r="B186" s="43">
        <v>10</v>
      </c>
      <c r="C186" s="46">
        <f>1800/'PESOS POR LOTE'!K33*'PESOS POR LOTE'!K31</f>
        <v>0</v>
      </c>
      <c r="D186" s="44" t="s">
        <v>55</v>
      </c>
    </row>
    <row r="187" spans="2:4" x14ac:dyDescent="0.2">
      <c r="B187" s="92" t="s">
        <v>49</v>
      </c>
      <c r="C187" s="46">
        <f>SUM(C177:C186)</f>
        <v>1799.9999999999998</v>
      </c>
    </row>
    <row r="189" spans="2:4" x14ac:dyDescent="0.2">
      <c r="B189" s="139" t="e">
        <f>#REF!</f>
        <v>#REF!</v>
      </c>
      <c r="C189" s="139"/>
    </row>
    <row r="190" spans="2:4" x14ac:dyDescent="0.2">
      <c r="B190" s="138" t="s">
        <v>53</v>
      </c>
      <c r="C190" s="47" t="s">
        <v>54</v>
      </c>
    </row>
    <row r="191" spans="2:4" x14ac:dyDescent="0.2">
      <c r="B191" s="138"/>
      <c r="C191" s="50" t="str">
        <f>'PESOS POR LOTE'!C35</f>
        <v>1408015D</v>
      </c>
    </row>
    <row r="192" spans="2:4" x14ac:dyDescent="0.2">
      <c r="B192" s="43">
        <v>1</v>
      </c>
      <c r="C192" s="46">
        <f>1800/'PESOS POR LOTE'!K49*'PESOS POR LOTE'!K38</f>
        <v>356.30442776999695</v>
      </c>
      <c r="D192" s="44" t="s">
        <v>55</v>
      </c>
    </row>
    <row r="193" spans="2:4" x14ac:dyDescent="0.2">
      <c r="B193" s="43">
        <v>2</v>
      </c>
      <c r="C193" s="91">
        <f>1800/'PESOS POR LOTE'!K49*'PESOS POR LOTE'!K39</f>
        <v>355.93825064354849</v>
      </c>
      <c r="D193" s="44" t="s">
        <v>55</v>
      </c>
    </row>
    <row r="194" spans="2:4" x14ac:dyDescent="0.2">
      <c r="B194" s="43">
        <v>3</v>
      </c>
      <c r="C194" s="46">
        <f>1800/'PESOS POR LOTE'!K49*'PESOS POR LOTE'!K40</f>
        <v>358.29023449419827</v>
      </c>
      <c r="D194" s="44" t="s">
        <v>55</v>
      </c>
    </row>
    <row r="195" spans="2:4" x14ac:dyDescent="0.2">
      <c r="B195" s="43">
        <v>4</v>
      </c>
      <c r="C195" s="46">
        <f>1800/'PESOS POR LOTE'!K49*'PESOS POR LOTE'!K41</f>
        <v>361.36048886211239</v>
      </c>
      <c r="D195" s="44" t="s">
        <v>55</v>
      </c>
    </row>
    <row r="196" spans="2:4" x14ac:dyDescent="0.2">
      <c r="B196" s="43">
        <v>5</v>
      </c>
      <c r="C196" s="46">
        <f>1800/'PESOS POR LOTE'!K49*'PESOS POR LOTE'!K42</f>
        <v>368.1065982301439</v>
      </c>
      <c r="D196" s="44" t="s">
        <v>55</v>
      </c>
    </row>
    <row r="197" spans="2:4" x14ac:dyDescent="0.2">
      <c r="B197" s="43">
        <v>6</v>
      </c>
      <c r="C197" s="46">
        <f>1800/'PESOS POR LOTE'!K49*'PESOS POR LOTE'!K43</f>
        <v>0</v>
      </c>
      <c r="D197" s="44" t="s">
        <v>55</v>
      </c>
    </row>
    <row r="198" spans="2:4" x14ac:dyDescent="0.2">
      <c r="B198" s="43">
        <v>7</v>
      </c>
      <c r="C198" s="46">
        <f>1800/'PESOS POR LOTE'!K49*'PESOS POR LOTE'!K44</f>
        <v>0</v>
      </c>
      <c r="D198" s="44" t="s">
        <v>55</v>
      </c>
    </row>
    <row r="199" spans="2:4" x14ac:dyDescent="0.2">
      <c r="B199" s="43">
        <v>8</v>
      </c>
      <c r="C199" s="46">
        <f>1800/'PESOS POR LOTE'!K49*'PESOS POR LOTE'!K45</f>
        <v>0</v>
      </c>
      <c r="D199" s="44" t="s">
        <v>55</v>
      </c>
    </row>
    <row r="200" spans="2:4" x14ac:dyDescent="0.2">
      <c r="B200" s="43">
        <v>9</v>
      </c>
      <c r="C200" s="46">
        <f>1800/'PESOS POR LOTE'!K49*'PESOS POR LOTE'!K46</f>
        <v>0</v>
      </c>
      <c r="D200" s="44" t="s">
        <v>55</v>
      </c>
    </row>
    <row r="201" spans="2:4" x14ac:dyDescent="0.2">
      <c r="B201" s="43">
        <v>10</v>
      </c>
      <c r="C201" s="46">
        <f>1800/'PESOS POR LOTE'!K49*'PESOS POR LOTE'!K47</f>
        <v>0</v>
      </c>
      <c r="D201" s="44" t="s">
        <v>55</v>
      </c>
    </row>
    <row r="202" spans="2:4" x14ac:dyDescent="0.2">
      <c r="B202" s="92" t="s">
        <v>49</v>
      </c>
      <c r="C202" s="46">
        <f>SUM(C192:C201)</f>
        <v>1800</v>
      </c>
    </row>
    <row r="204" spans="2:4" x14ac:dyDescent="0.2">
      <c r="B204" s="139" t="e">
        <f>#REF!</f>
        <v>#REF!</v>
      </c>
      <c r="C204" s="139"/>
    </row>
    <row r="205" spans="2:4" x14ac:dyDescent="0.2">
      <c r="B205" s="138" t="s">
        <v>53</v>
      </c>
      <c r="C205" s="47" t="s">
        <v>54</v>
      </c>
    </row>
    <row r="206" spans="2:4" x14ac:dyDescent="0.2">
      <c r="B206" s="138"/>
      <c r="C206" s="50" t="e">
        <f>'PESOS POR LOTE'!#REF!</f>
        <v>#REF!</v>
      </c>
    </row>
    <row r="207" spans="2:4" x14ac:dyDescent="0.2">
      <c r="B207" s="43">
        <v>1</v>
      </c>
      <c r="C207" s="46" t="e">
        <f>1800/'PESOS POR LOTE'!#REF!*'PESOS POR LOTE'!#REF!</f>
        <v>#REF!</v>
      </c>
      <c r="D207" s="44" t="s">
        <v>55</v>
      </c>
    </row>
    <row r="208" spans="2:4" x14ac:dyDescent="0.2">
      <c r="B208" s="43">
        <v>2</v>
      </c>
      <c r="C208" s="46" t="e">
        <f>1800/'PESOS POR LOTE'!#REF!*'PESOS POR LOTE'!#REF!</f>
        <v>#REF!</v>
      </c>
      <c r="D208" s="44" t="s">
        <v>55</v>
      </c>
    </row>
    <row r="209" spans="2:4" x14ac:dyDescent="0.2">
      <c r="B209" s="43">
        <v>3</v>
      </c>
      <c r="C209" s="46" t="e">
        <f>1800/'PESOS POR LOTE'!#REF!*'PESOS POR LOTE'!#REF!</f>
        <v>#REF!</v>
      </c>
      <c r="D209" s="44" t="s">
        <v>55</v>
      </c>
    </row>
    <row r="210" spans="2:4" x14ac:dyDescent="0.2">
      <c r="B210" s="43">
        <v>4</v>
      </c>
      <c r="C210" s="46" t="e">
        <f>1800/'PESOS POR LOTE'!#REF!*'PESOS POR LOTE'!#REF!</f>
        <v>#REF!</v>
      </c>
      <c r="D210" s="44" t="s">
        <v>55</v>
      </c>
    </row>
    <row r="211" spans="2:4" x14ac:dyDescent="0.2">
      <c r="B211" s="43">
        <v>5</v>
      </c>
      <c r="C211" s="46" t="e">
        <f>1800/'PESOS POR LOTE'!#REF!*'PESOS POR LOTE'!#REF!</f>
        <v>#REF!</v>
      </c>
      <c r="D211" s="44" t="s">
        <v>55</v>
      </c>
    </row>
    <row r="212" spans="2:4" x14ac:dyDescent="0.2">
      <c r="B212" s="43">
        <v>6</v>
      </c>
      <c r="C212" s="46" t="e">
        <f>1800/'PESOS POR LOTE'!#REF!*'PESOS POR LOTE'!#REF!</f>
        <v>#REF!</v>
      </c>
      <c r="D212" s="44" t="s">
        <v>55</v>
      </c>
    </row>
    <row r="213" spans="2:4" x14ac:dyDescent="0.2">
      <c r="B213" s="43">
        <v>7</v>
      </c>
      <c r="C213" s="46" t="e">
        <f>1800/'PESOS POR LOTE'!#REF!*'PESOS POR LOTE'!#REF!</f>
        <v>#REF!</v>
      </c>
      <c r="D213" s="44" t="s">
        <v>55</v>
      </c>
    </row>
    <row r="214" spans="2:4" x14ac:dyDescent="0.2">
      <c r="B214" s="43">
        <v>8</v>
      </c>
      <c r="C214" s="46" t="e">
        <f>1800/'PESOS POR LOTE'!#REF!*'PESOS POR LOTE'!#REF!</f>
        <v>#REF!</v>
      </c>
      <c r="D214" s="44" t="s">
        <v>55</v>
      </c>
    </row>
    <row r="215" spans="2:4" x14ac:dyDescent="0.2">
      <c r="B215" s="43">
        <v>9</v>
      </c>
      <c r="C215" s="46" t="e">
        <f>1800/'PESOS POR LOTE'!#REF!*'PESOS POR LOTE'!#REF!</f>
        <v>#REF!</v>
      </c>
      <c r="D215" s="44" t="s">
        <v>55</v>
      </c>
    </row>
    <row r="216" spans="2:4" x14ac:dyDescent="0.2">
      <c r="B216" s="43">
        <v>10</v>
      </c>
      <c r="C216" s="46" t="e">
        <f>1800/'PESOS POR LOTE'!#REF!*'PESOS POR LOTE'!#REF!</f>
        <v>#REF!</v>
      </c>
      <c r="D216" s="44" t="s">
        <v>55</v>
      </c>
    </row>
    <row r="217" spans="2:4" x14ac:dyDescent="0.2">
      <c r="B217" s="92" t="s">
        <v>49</v>
      </c>
      <c r="C217" s="46" t="e">
        <f>SUM(C207:C216)</f>
        <v>#REF!</v>
      </c>
    </row>
    <row r="219" spans="2:4" x14ac:dyDescent="0.2">
      <c r="B219" s="139" t="e">
        <f>#REF!</f>
        <v>#REF!</v>
      </c>
      <c r="C219" s="139"/>
    </row>
    <row r="220" spans="2:4" x14ac:dyDescent="0.2">
      <c r="B220" s="138" t="s">
        <v>53</v>
      </c>
      <c r="C220" s="47" t="s">
        <v>54</v>
      </c>
    </row>
    <row r="221" spans="2:4" x14ac:dyDescent="0.2">
      <c r="B221" s="138"/>
      <c r="C221" s="50" t="e">
        <f>'PESOS POR LOTE'!#REF!</f>
        <v>#REF!</v>
      </c>
    </row>
    <row r="222" spans="2:4" x14ac:dyDescent="0.2">
      <c r="B222" s="43">
        <v>1</v>
      </c>
      <c r="C222" s="46" t="e">
        <f>1800/'PESOS POR LOTE'!#REF!*'PESOS POR LOTE'!#REF!</f>
        <v>#REF!</v>
      </c>
      <c r="D222" s="44" t="s">
        <v>55</v>
      </c>
    </row>
    <row r="223" spans="2:4" x14ac:dyDescent="0.2">
      <c r="B223" s="43">
        <v>2</v>
      </c>
      <c r="C223" s="46" t="e">
        <f>1800/'PESOS POR LOTE'!#REF!*'PESOS POR LOTE'!#REF!</f>
        <v>#REF!</v>
      </c>
      <c r="D223" s="44" t="s">
        <v>55</v>
      </c>
    </row>
    <row r="224" spans="2:4" x14ac:dyDescent="0.2">
      <c r="B224" s="43">
        <v>3</v>
      </c>
      <c r="C224" s="46" t="e">
        <f>1800/'PESOS POR LOTE'!#REF!*'PESOS POR LOTE'!#REF!</f>
        <v>#REF!</v>
      </c>
      <c r="D224" s="44" t="s">
        <v>55</v>
      </c>
    </row>
    <row r="225" spans="2:4" x14ac:dyDescent="0.2">
      <c r="B225" s="43">
        <v>4</v>
      </c>
      <c r="C225" s="46" t="e">
        <f>1800/'PESOS POR LOTE'!#REF!*'PESOS POR LOTE'!#REF!</f>
        <v>#REF!</v>
      </c>
      <c r="D225" s="44" t="s">
        <v>55</v>
      </c>
    </row>
    <row r="226" spans="2:4" x14ac:dyDescent="0.2">
      <c r="B226" s="43">
        <v>5</v>
      </c>
      <c r="C226" s="46" t="e">
        <f>1800/'PESOS POR LOTE'!#REF!*'PESOS POR LOTE'!#REF!</f>
        <v>#REF!</v>
      </c>
      <c r="D226" s="44" t="s">
        <v>55</v>
      </c>
    </row>
    <row r="227" spans="2:4" x14ac:dyDescent="0.2">
      <c r="B227" s="43">
        <v>6</v>
      </c>
      <c r="C227" s="46" t="e">
        <f>1800/'PESOS POR LOTE'!#REF!*'PESOS POR LOTE'!#REF!</f>
        <v>#REF!</v>
      </c>
      <c r="D227" s="44" t="s">
        <v>55</v>
      </c>
    </row>
    <row r="228" spans="2:4" x14ac:dyDescent="0.2">
      <c r="B228" s="43">
        <v>7</v>
      </c>
      <c r="C228" s="46" t="e">
        <f>1800/'PESOS POR LOTE'!#REF!*'PESOS POR LOTE'!#REF!</f>
        <v>#REF!</v>
      </c>
      <c r="D228" s="44" t="s">
        <v>55</v>
      </c>
    </row>
    <row r="229" spans="2:4" x14ac:dyDescent="0.2">
      <c r="B229" s="43">
        <v>8</v>
      </c>
      <c r="C229" s="46" t="e">
        <f>1800/'PESOS POR LOTE'!#REF!*'PESOS POR LOTE'!#REF!</f>
        <v>#REF!</v>
      </c>
      <c r="D229" s="44" t="s">
        <v>55</v>
      </c>
    </row>
    <row r="230" spans="2:4" x14ac:dyDescent="0.2">
      <c r="B230" s="43">
        <v>9</v>
      </c>
      <c r="C230" s="46" t="e">
        <f>1800/'PESOS POR LOTE'!#REF!*'PESOS POR LOTE'!#REF!</f>
        <v>#REF!</v>
      </c>
      <c r="D230" s="44" t="s">
        <v>55</v>
      </c>
    </row>
    <row r="231" spans="2:4" x14ac:dyDescent="0.2">
      <c r="B231" s="43">
        <v>10</v>
      </c>
      <c r="C231" s="46" t="e">
        <f>1800/'PESOS POR LOTE'!#REF!*'PESOS POR LOTE'!#REF!</f>
        <v>#REF!</v>
      </c>
      <c r="D231" s="44" t="s">
        <v>55</v>
      </c>
    </row>
    <row r="232" spans="2:4" x14ac:dyDescent="0.2">
      <c r="B232" s="92" t="s">
        <v>49</v>
      </c>
      <c r="C232" s="46" t="e">
        <f>SUM(C222:C231)</f>
        <v>#REF!</v>
      </c>
    </row>
    <row r="234" spans="2:4" x14ac:dyDescent="0.2">
      <c r="B234" s="139" t="e">
        <f>#REF!</f>
        <v>#REF!</v>
      </c>
      <c r="C234" s="139"/>
    </row>
    <row r="235" spans="2:4" x14ac:dyDescent="0.2">
      <c r="B235" s="138" t="s">
        <v>53</v>
      </c>
      <c r="C235" s="47" t="s">
        <v>54</v>
      </c>
    </row>
    <row r="236" spans="2:4" x14ac:dyDescent="0.2">
      <c r="B236" s="138"/>
      <c r="C236" s="50" t="e">
        <f>'PESOS POR LOTE'!#REF!</f>
        <v>#REF!</v>
      </c>
    </row>
    <row r="237" spans="2:4" x14ac:dyDescent="0.2">
      <c r="B237" s="43">
        <v>1</v>
      </c>
      <c r="C237" s="46" t="e">
        <f>1800/'PESOS POR LOTE'!#REF!*'PESOS POR LOTE'!#REF!</f>
        <v>#REF!</v>
      </c>
      <c r="D237" s="44" t="s">
        <v>55</v>
      </c>
    </row>
    <row r="238" spans="2:4" x14ac:dyDescent="0.2">
      <c r="B238" s="43">
        <v>2</v>
      </c>
      <c r="C238" s="46" t="e">
        <f>1800/'PESOS POR LOTE'!#REF!*'PESOS POR LOTE'!#REF!</f>
        <v>#REF!</v>
      </c>
      <c r="D238" s="44" t="s">
        <v>55</v>
      </c>
    </row>
    <row r="239" spans="2:4" x14ac:dyDescent="0.2">
      <c r="B239" s="43">
        <v>3</v>
      </c>
      <c r="C239" s="46" t="e">
        <f>1800/'PESOS POR LOTE'!#REF!*'PESOS POR LOTE'!#REF!</f>
        <v>#REF!</v>
      </c>
      <c r="D239" s="44" t="s">
        <v>55</v>
      </c>
    </row>
    <row r="240" spans="2:4" x14ac:dyDescent="0.2">
      <c r="B240" s="43">
        <v>4</v>
      </c>
      <c r="C240" s="46" t="e">
        <f>1800/'PESOS POR LOTE'!#REF!*'PESOS POR LOTE'!#REF!</f>
        <v>#REF!</v>
      </c>
      <c r="D240" s="44" t="s">
        <v>55</v>
      </c>
    </row>
    <row r="241" spans="2:4" x14ac:dyDescent="0.2">
      <c r="B241" s="43">
        <v>5</v>
      </c>
      <c r="C241" s="46" t="e">
        <f>1800/'PESOS POR LOTE'!#REF!*'PESOS POR LOTE'!#REF!</f>
        <v>#REF!</v>
      </c>
      <c r="D241" s="44" t="s">
        <v>55</v>
      </c>
    </row>
    <row r="242" spans="2:4" x14ac:dyDescent="0.2">
      <c r="B242" s="43">
        <v>6</v>
      </c>
      <c r="C242" s="46" t="e">
        <f>1800/'PESOS POR LOTE'!#REF!*'PESOS POR LOTE'!#REF!</f>
        <v>#REF!</v>
      </c>
      <c r="D242" s="44" t="s">
        <v>55</v>
      </c>
    </row>
    <row r="243" spans="2:4" x14ac:dyDescent="0.2">
      <c r="B243" s="43">
        <v>7</v>
      </c>
      <c r="C243" s="46" t="e">
        <f>1800/'PESOS POR LOTE'!#REF!*'PESOS POR LOTE'!#REF!</f>
        <v>#REF!</v>
      </c>
      <c r="D243" s="44" t="s">
        <v>55</v>
      </c>
    </row>
    <row r="244" spans="2:4" x14ac:dyDescent="0.2">
      <c r="B244" s="43">
        <v>8</v>
      </c>
      <c r="C244" s="46" t="e">
        <f>1800/'PESOS POR LOTE'!#REF!*'PESOS POR LOTE'!#REF!</f>
        <v>#REF!</v>
      </c>
      <c r="D244" s="44" t="s">
        <v>55</v>
      </c>
    </row>
    <row r="245" spans="2:4" x14ac:dyDescent="0.2">
      <c r="B245" s="43">
        <v>9</v>
      </c>
      <c r="C245" s="46" t="e">
        <f>1800/'PESOS POR LOTE'!#REF!*'PESOS POR LOTE'!#REF!</f>
        <v>#REF!</v>
      </c>
      <c r="D245" s="44" t="s">
        <v>55</v>
      </c>
    </row>
    <row r="246" spans="2:4" x14ac:dyDescent="0.2">
      <c r="B246" s="43">
        <v>10</v>
      </c>
      <c r="C246" s="46" t="e">
        <f>1800/'PESOS POR LOTE'!#REF!*'PESOS POR LOTE'!#REF!</f>
        <v>#REF!</v>
      </c>
      <c r="D246" s="44" t="s">
        <v>55</v>
      </c>
    </row>
    <row r="247" spans="2:4" x14ac:dyDescent="0.2">
      <c r="B247" s="92" t="s">
        <v>49</v>
      </c>
      <c r="C247" s="46" t="e">
        <f>SUM(C237:C246)</f>
        <v>#REF!</v>
      </c>
    </row>
    <row r="249" spans="2:4" x14ac:dyDescent="0.2">
      <c r="B249" s="139" t="e">
        <f>#REF!</f>
        <v>#REF!</v>
      </c>
      <c r="C249" s="139"/>
    </row>
    <row r="250" spans="2:4" x14ac:dyDescent="0.2">
      <c r="B250" s="138" t="s">
        <v>53</v>
      </c>
      <c r="C250" s="47" t="s">
        <v>54</v>
      </c>
    </row>
    <row r="251" spans="2:4" x14ac:dyDescent="0.2">
      <c r="B251" s="138"/>
      <c r="C251" s="50" t="e">
        <f>'PESOS POR LOTE'!#REF!</f>
        <v>#REF!</v>
      </c>
    </row>
    <row r="252" spans="2:4" x14ac:dyDescent="0.2">
      <c r="B252" s="43">
        <v>1</v>
      </c>
      <c r="C252" s="46" t="e">
        <f>1800/'PESOS POR LOTE'!#REF!*'PESOS POR LOTE'!#REF!</f>
        <v>#REF!</v>
      </c>
      <c r="D252" s="44" t="s">
        <v>55</v>
      </c>
    </row>
    <row r="253" spans="2:4" x14ac:dyDescent="0.2">
      <c r="B253" s="43">
        <v>2</v>
      </c>
      <c r="C253" s="46" t="e">
        <f>1800/'PESOS POR LOTE'!#REF!*'PESOS POR LOTE'!#REF!</f>
        <v>#REF!</v>
      </c>
      <c r="D253" s="44" t="s">
        <v>55</v>
      </c>
    </row>
    <row r="254" spans="2:4" x14ac:dyDescent="0.2">
      <c r="B254" s="43">
        <v>3</v>
      </c>
      <c r="C254" s="46" t="e">
        <f>1800/'PESOS POR LOTE'!#REF!*'PESOS POR LOTE'!#REF!</f>
        <v>#REF!</v>
      </c>
      <c r="D254" s="44" t="s">
        <v>55</v>
      </c>
    </row>
    <row r="255" spans="2:4" x14ac:dyDescent="0.2">
      <c r="B255" s="43">
        <v>4</v>
      </c>
      <c r="C255" s="46" t="e">
        <f>1800/'PESOS POR LOTE'!#REF!*'PESOS POR LOTE'!#REF!</f>
        <v>#REF!</v>
      </c>
      <c r="D255" s="44" t="s">
        <v>55</v>
      </c>
    </row>
    <row r="256" spans="2:4" x14ac:dyDescent="0.2">
      <c r="B256" s="43">
        <v>5</v>
      </c>
      <c r="C256" s="46" t="e">
        <f>1800/'PESOS POR LOTE'!#REF!*'PESOS POR LOTE'!#REF!</f>
        <v>#REF!</v>
      </c>
      <c r="D256" s="44" t="s">
        <v>55</v>
      </c>
    </row>
    <row r="257" spans="2:4" x14ac:dyDescent="0.2">
      <c r="B257" s="43">
        <v>6</v>
      </c>
      <c r="C257" s="46" t="e">
        <f>1800/'PESOS POR LOTE'!#REF!*'PESOS POR LOTE'!#REF!</f>
        <v>#REF!</v>
      </c>
      <c r="D257" s="44" t="s">
        <v>55</v>
      </c>
    </row>
    <row r="258" spans="2:4" x14ac:dyDescent="0.2">
      <c r="B258" s="43">
        <v>7</v>
      </c>
      <c r="C258" s="46" t="e">
        <f>1800/'PESOS POR LOTE'!#REF!*'PESOS POR LOTE'!#REF!</f>
        <v>#REF!</v>
      </c>
      <c r="D258" s="44" t="s">
        <v>55</v>
      </c>
    </row>
    <row r="259" spans="2:4" x14ac:dyDescent="0.2">
      <c r="B259" s="43">
        <v>8</v>
      </c>
      <c r="C259" s="46" t="e">
        <f>1800/'PESOS POR LOTE'!#REF!*'PESOS POR LOTE'!#REF!</f>
        <v>#REF!</v>
      </c>
      <c r="D259" s="44" t="s">
        <v>55</v>
      </c>
    </row>
    <row r="260" spans="2:4" x14ac:dyDescent="0.2">
      <c r="B260" s="43">
        <v>9</v>
      </c>
      <c r="C260" s="46" t="e">
        <f>1800/'PESOS POR LOTE'!#REF!*'PESOS POR LOTE'!#REF!</f>
        <v>#REF!</v>
      </c>
      <c r="D260" s="44" t="s">
        <v>55</v>
      </c>
    </row>
    <row r="261" spans="2:4" x14ac:dyDescent="0.2">
      <c r="B261" s="43">
        <v>10</v>
      </c>
      <c r="C261" s="46" t="e">
        <f>1800/'PESOS POR LOTE'!#REF!*'PESOS POR LOTE'!#REF!</f>
        <v>#REF!</v>
      </c>
      <c r="D261" s="44" t="s">
        <v>55</v>
      </c>
    </row>
    <row r="262" spans="2:4" x14ac:dyDescent="0.2">
      <c r="B262" s="92" t="s">
        <v>49</v>
      </c>
      <c r="C262" s="46" t="e">
        <f>SUM(C252:C261)</f>
        <v>#REF!</v>
      </c>
    </row>
    <row r="264" spans="2:4" x14ac:dyDescent="0.2">
      <c r="B264" s="139" t="e">
        <f>#REF!</f>
        <v>#REF!</v>
      </c>
      <c r="C264" s="139"/>
    </row>
    <row r="265" spans="2:4" x14ac:dyDescent="0.2">
      <c r="B265" s="138" t="s">
        <v>53</v>
      </c>
      <c r="C265" s="47" t="s">
        <v>54</v>
      </c>
    </row>
    <row r="266" spans="2:4" x14ac:dyDescent="0.2">
      <c r="B266" s="138"/>
      <c r="C266" s="50" t="e">
        <f>'PESOS POR LOTE'!#REF!</f>
        <v>#REF!</v>
      </c>
    </row>
    <row r="267" spans="2:4" x14ac:dyDescent="0.2">
      <c r="B267" s="43">
        <v>1</v>
      </c>
      <c r="C267" s="46" t="e">
        <f>1800/'PESOS POR LOTE'!#REF!*'PESOS POR LOTE'!#REF!</f>
        <v>#REF!</v>
      </c>
      <c r="D267" s="44" t="s">
        <v>55</v>
      </c>
    </row>
    <row r="268" spans="2:4" x14ac:dyDescent="0.2">
      <c r="B268" s="43">
        <v>2</v>
      </c>
      <c r="C268" s="46" t="e">
        <f>1800/'PESOS POR LOTE'!#REF!*'PESOS POR LOTE'!#REF!</f>
        <v>#REF!</v>
      </c>
      <c r="D268" s="44" t="s">
        <v>55</v>
      </c>
    </row>
    <row r="269" spans="2:4" x14ac:dyDescent="0.2">
      <c r="B269" s="43">
        <v>3</v>
      </c>
      <c r="C269" s="46" t="e">
        <f>1800/'PESOS POR LOTE'!#REF!*'PESOS POR LOTE'!#REF!</f>
        <v>#REF!</v>
      </c>
      <c r="D269" s="44" t="s">
        <v>55</v>
      </c>
    </row>
    <row r="270" spans="2:4" x14ac:dyDescent="0.2">
      <c r="B270" s="43">
        <v>4</v>
      </c>
      <c r="C270" s="46" t="e">
        <f>1800/'PESOS POR LOTE'!#REF!*'PESOS POR LOTE'!#REF!</f>
        <v>#REF!</v>
      </c>
      <c r="D270" s="44" t="s">
        <v>55</v>
      </c>
    </row>
    <row r="271" spans="2:4" x14ac:dyDescent="0.2">
      <c r="B271" s="43">
        <v>5</v>
      </c>
      <c r="C271" s="46" t="e">
        <f>1800/'PESOS POR LOTE'!#REF!*'PESOS POR LOTE'!#REF!</f>
        <v>#REF!</v>
      </c>
      <c r="D271" s="44" t="s">
        <v>55</v>
      </c>
    </row>
    <row r="272" spans="2:4" x14ac:dyDescent="0.2">
      <c r="B272" s="43">
        <v>6</v>
      </c>
      <c r="C272" s="46" t="e">
        <f>1800/'PESOS POR LOTE'!#REF!*'PESOS POR LOTE'!#REF!</f>
        <v>#REF!</v>
      </c>
      <c r="D272" s="44" t="s">
        <v>55</v>
      </c>
    </row>
    <row r="273" spans="2:4" x14ac:dyDescent="0.2">
      <c r="B273" s="43">
        <v>7</v>
      </c>
      <c r="C273" s="46" t="e">
        <f>1800/'PESOS POR LOTE'!#REF!*'PESOS POR LOTE'!#REF!</f>
        <v>#REF!</v>
      </c>
      <c r="D273" s="44" t="s">
        <v>55</v>
      </c>
    </row>
    <row r="274" spans="2:4" x14ac:dyDescent="0.2">
      <c r="B274" s="43">
        <v>8</v>
      </c>
      <c r="C274" s="46" t="e">
        <f>1800/'PESOS POR LOTE'!#REF!*'PESOS POR LOTE'!#REF!</f>
        <v>#REF!</v>
      </c>
      <c r="D274" s="44" t="s">
        <v>55</v>
      </c>
    </row>
    <row r="275" spans="2:4" x14ac:dyDescent="0.2">
      <c r="B275" s="43">
        <v>9</v>
      </c>
      <c r="C275" s="46" t="e">
        <f>1800/'PESOS POR LOTE'!#REF!*'PESOS POR LOTE'!#REF!</f>
        <v>#REF!</v>
      </c>
      <c r="D275" s="44" t="s">
        <v>55</v>
      </c>
    </row>
    <row r="276" spans="2:4" x14ac:dyDescent="0.2">
      <c r="B276" s="43">
        <v>10</v>
      </c>
      <c r="C276" s="46" t="e">
        <f>1800/'PESOS POR LOTE'!#REF!*'PESOS POR LOTE'!#REF!</f>
        <v>#REF!</v>
      </c>
      <c r="D276" s="44" t="s">
        <v>55</v>
      </c>
    </row>
    <row r="277" spans="2:4" x14ac:dyDescent="0.2">
      <c r="B277" s="92" t="s">
        <v>49</v>
      </c>
      <c r="C277" s="46" t="e">
        <f>SUM(C267:C276)</f>
        <v>#REF!</v>
      </c>
    </row>
  </sheetData>
  <sheetProtection password="D537" sheet="1" objects="1" scenarios="1"/>
  <mergeCells count="29">
    <mergeCell ref="B18:B19"/>
    <mergeCell ref="B265:B266"/>
    <mergeCell ref="B189:C189"/>
    <mergeCell ref="B190:B191"/>
    <mergeCell ref="B204:C204"/>
    <mergeCell ref="B205:B206"/>
    <mergeCell ref="B219:C219"/>
    <mergeCell ref="B220:B221"/>
    <mergeCell ref="B264:C264"/>
    <mergeCell ref="B234:C234"/>
    <mergeCell ref="B235:B236"/>
    <mergeCell ref="B249:C249"/>
    <mergeCell ref="B250:B251"/>
    <mergeCell ref="B2:C2"/>
    <mergeCell ref="B175:B176"/>
    <mergeCell ref="B102:B103"/>
    <mergeCell ref="B116:B117"/>
    <mergeCell ref="B144:C144"/>
    <mergeCell ref="B145:B146"/>
    <mergeCell ref="B159:C159"/>
    <mergeCell ref="B160:B161"/>
    <mergeCell ref="B174:C174"/>
    <mergeCell ref="B130:B131"/>
    <mergeCell ref="B74:B75"/>
    <mergeCell ref="B88:B89"/>
    <mergeCell ref="B60:B61"/>
    <mergeCell ref="B46:B47"/>
    <mergeCell ref="B32:B33"/>
    <mergeCell ref="B4:B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Salgado Cuneo Mauricio Roger (Codelco-Ventanas)</cp:lastModifiedBy>
  <cp:lastPrinted>2014-08-27T16:09:37Z</cp:lastPrinted>
  <dcterms:created xsi:type="dcterms:W3CDTF">2007-08-17T18:47:52Z</dcterms:created>
  <dcterms:modified xsi:type="dcterms:W3CDTF">2014-08-28T15:43:35Z</dcterms:modified>
</cp:coreProperties>
</file>