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-15" windowWidth="19440" windowHeight="4470"/>
  </bookViews>
  <sheets>
    <sheet name="PESOS POR LOTE" sheetId="2" r:id="rId1"/>
    <sheet name="RESUMEN " sheetId="3" r:id="rId2"/>
    <sheet name="SUMA POR DÍA" sheetId="4" r:id="rId3"/>
    <sheet name="PONDERACIONES" sheetId="5" r:id="rId4"/>
    <sheet name="Hoja1" sheetId="6" r:id="rId5"/>
  </sheets>
  <calcPr calcId="145621"/>
</workbook>
</file>

<file path=xl/calcChain.xml><?xml version="1.0" encoding="utf-8"?>
<calcChain xmlns="http://schemas.openxmlformats.org/spreadsheetml/2006/main">
  <c r="B40" i="3" l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468" i="5"/>
  <c r="B453" i="5"/>
  <c r="B438" i="5"/>
  <c r="B423" i="5"/>
  <c r="B408" i="5"/>
  <c r="B393" i="5"/>
  <c r="B378" i="5"/>
  <c r="B363" i="5"/>
  <c r="B348" i="5"/>
  <c r="B333" i="5"/>
  <c r="B318" i="5"/>
  <c r="B303" i="5"/>
  <c r="B288" i="5"/>
  <c r="B273" i="5"/>
  <c r="B258" i="5"/>
  <c r="B243" i="5"/>
  <c r="B228" i="5"/>
  <c r="B213" i="5"/>
  <c r="B198" i="5"/>
  <c r="B183" i="5"/>
  <c r="B168" i="5"/>
  <c r="B153" i="5"/>
  <c r="B138" i="5"/>
  <c r="B123" i="5"/>
  <c r="B108" i="5"/>
  <c r="B93" i="5"/>
  <c r="B78" i="5"/>
  <c r="B63" i="5"/>
  <c r="B48" i="5"/>
  <c r="B33" i="5"/>
  <c r="B18" i="5"/>
  <c r="C470" i="5"/>
  <c r="C455" i="5"/>
  <c r="C440" i="5"/>
  <c r="C425" i="5"/>
  <c r="C410" i="5"/>
  <c r="C395" i="5"/>
  <c r="C380" i="5"/>
  <c r="C365" i="5"/>
  <c r="C350" i="5"/>
  <c r="C320" i="5"/>
  <c r="C305" i="5"/>
  <c r="C335" i="5"/>
  <c r="C290" i="5"/>
  <c r="C275" i="5"/>
  <c r="C260" i="5"/>
  <c r="C245" i="5"/>
  <c r="C230" i="5"/>
  <c r="C215" i="5"/>
  <c r="C200" i="5"/>
  <c r="C185" i="5"/>
  <c r="C170" i="5"/>
  <c r="C155" i="5"/>
  <c r="C140" i="5"/>
  <c r="C125" i="5"/>
  <c r="C110" i="5"/>
  <c r="C95" i="5"/>
  <c r="C80" i="5"/>
  <c r="C65" i="5"/>
  <c r="C50" i="5"/>
  <c r="C39" i="3"/>
  <c r="C38" i="3"/>
  <c r="C37" i="3"/>
  <c r="C36" i="3"/>
  <c r="C35" i="3"/>
  <c r="C34" i="3"/>
  <c r="C33" i="3"/>
  <c r="C32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D33" i="3"/>
  <c r="F32" i="3"/>
  <c r="E32" i="3"/>
  <c r="G31" i="3"/>
  <c r="D31" i="3"/>
  <c r="F30" i="3"/>
  <c r="E30" i="3"/>
  <c r="F29" i="3"/>
  <c r="F28" i="3"/>
  <c r="E27" i="3"/>
  <c r="E26" i="3"/>
  <c r="F25" i="3"/>
  <c r="F24" i="3"/>
  <c r="E24" i="3"/>
  <c r="F23" i="3"/>
  <c r="E23" i="3"/>
  <c r="D23" i="3"/>
  <c r="F22" i="3"/>
  <c r="E22" i="3"/>
  <c r="F21" i="3"/>
  <c r="E21" i="3"/>
  <c r="F20" i="3"/>
  <c r="F19" i="3"/>
  <c r="E19" i="3"/>
  <c r="H158" i="2"/>
  <c r="F18" i="3" s="1"/>
  <c r="G158" i="2"/>
  <c r="E18" i="3" s="1"/>
  <c r="E158" i="2"/>
  <c r="D158" i="2"/>
  <c r="B158" i="2"/>
  <c r="I156" i="2"/>
  <c r="F156" i="2"/>
  <c r="L156" i="2" s="1"/>
  <c r="I155" i="2"/>
  <c r="F155" i="2"/>
  <c r="I154" i="2"/>
  <c r="K154" i="2" s="1"/>
  <c r="F154" i="2"/>
  <c r="I153" i="2"/>
  <c r="F153" i="2"/>
  <c r="I152" i="2"/>
  <c r="K152" i="2" s="1"/>
  <c r="F152" i="2"/>
  <c r="L152" i="2" s="1"/>
  <c r="I151" i="2"/>
  <c r="F151" i="2"/>
  <c r="L151" i="2" s="1"/>
  <c r="I150" i="2"/>
  <c r="K150" i="2" s="1"/>
  <c r="F150" i="2"/>
  <c r="L150" i="2" s="1"/>
  <c r="I149" i="2"/>
  <c r="F149" i="2"/>
  <c r="I148" i="2"/>
  <c r="F148" i="2"/>
  <c r="I147" i="2"/>
  <c r="K147" i="2" s="1"/>
  <c r="F147" i="2"/>
  <c r="H142" i="2"/>
  <c r="F17" i="3" s="1"/>
  <c r="G142" i="2"/>
  <c r="E17" i="3" s="1"/>
  <c r="E142" i="2"/>
  <c r="D142" i="2"/>
  <c r="B142" i="2"/>
  <c r="I140" i="2"/>
  <c r="L140" i="2" s="1"/>
  <c r="F140" i="2"/>
  <c r="I139" i="2"/>
  <c r="K139" i="2" s="1"/>
  <c r="F139" i="2"/>
  <c r="I138" i="2"/>
  <c r="K138" i="2" s="1"/>
  <c r="F138" i="2"/>
  <c r="I137" i="2"/>
  <c r="K137" i="2" s="1"/>
  <c r="F137" i="2"/>
  <c r="I136" i="2"/>
  <c r="F136" i="2"/>
  <c r="I135" i="2"/>
  <c r="F135" i="2"/>
  <c r="I134" i="2"/>
  <c r="F134" i="2"/>
  <c r="I133" i="2"/>
  <c r="K133" i="2" s="1"/>
  <c r="F133" i="2"/>
  <c r="I132" i="2"/>
  <c r="K132" i="2" s="1"/>
  <c r="F132" i="2"/>
  <c r="I131" i="2"/>
  <c r="I142" i="2" s="1"/>
  <c r="G17" i="3" s="1"/>
  <c r="F131" i="2"/>
  <c r="F142" i="2" s="1"/>
  <c r="D17" i="3" s="1"/>
  <c r="H126" i="2"/>
  <c r="F16" i="3" s="1"/>
  <c r="G126" i="2"/>
  <c r="E16" i="3" s="1"/>
  <c r="E126" i="2"/>
  <c r="D126" i="2"/>
  <c r="B126" i="2"/>
  <c r="I124" i="2"/>
  <c r="F124" i="2"/>
  <c r="I123" i="2"/>
  <c r="K123" i="2" s="1"/>
  <c r="F123" i="2"/>
  <c r="L123" i="2" s="1"/>
  <c r="I122" i="2"/>
  <c r="F122" i="2"/>
  <c r="I121" i="2"/>
  <c r="K121" i="2"/>
  <c r="F121" i="2"/>
  <c r="I120" i="2"/>
  <c r="K120" i="2" s="1"/>
  <c r="F120" i="2"/>
  <c r="I119" i="2"/>
  <c r="F119" i="2"/>
  <c r="I118" i="2"/>
  <c r="K118" i="2" s="1"/>
  <c r="F118" i="2"/>
  <c r="I117" i="2"/>
  <c r="K117" i="2" s="1"/>
  <c r="F117" i="2"/>
  <c r="I116" i="2"/>
  <c r="F116" i="2"/>
  <c r="I115" i="2"/>
  <c r="K115" i="2" s="1"/>
  <c r="F115" i="2"/>
  <c r="C35" i="5"/>
  <c r="C20" i="5"/>
  <c r="C5" i="5"/>
  <c r="C20" i="3"/>
  <c r="E31" i="3"/>
  <c r="H110" i="2"/>
  <c r="F15" i="3" s="1"/>
  <c r="G110" i="2"/>
  <c r="E15" i="3" s="1"/>
  <c r="E110" i="2"/>
  <c r="D110" i="2"/>
  <c r="B110" i="2"/>
  <c r="I108" i="2"/>
  <c r="K108" i="2"/>
  <c r="F108" i="2"/>
  <c r="I107" i="2"/>
  <c r="L107" i="2" s="1"/>
  <c r="F107" i="2"/>
  <c r="I106" i="2"/>
  <c r="L106" i="2" s="1"/>
  <c r="F106" i="2"/>
  <c r="I105" i="2"/>
  <c r="K105" i="2" s="1"/>
  <c r="F105" i="2"/>
  <c r="I104" i="2"/>
  <c r="F104" i="2"/>
  <c r="I103" i="2"/>
  <c r="K103" i="2" s="1"/>
  <c r="F103" i="2"/>
  <c r="I102" i="2"/>
  <c r="K102" i="2" s="1"/>
  <c r="F102" i="2"/>
  <c r="I101" i="2"/>
  <c r="K101" i="2" s="1"/>
  <c r="F101" i="2"/>
  <c r="I100" i="2"/>
  <c r="K100" i="2" s="1"/>
  <c r="F100" i="2"/>
  <c r="L100" i="2" s="1"/>
  <c r="I99" i="2"/>
  <c r="K99" i="2" s="1"/>
  <c r="F99" i="2"/>
  <c r="H94" i="2"/>
  <c r="F14" i="3" s="1"/>
  <c r="G94" i="2"/>
  <c r="E14" i="3" s="1"/>
  <c r="E94" i="2"/>
  <c r="D94" i="2"/>
  <c r="B94" i="2"/>
  <c r="I92" i="2"/>
  <c r="K92" i="2" s="1"/>
  <c r="F92" i="2"/>
  <c r="I91" i="2"/>
  <c r="K91" i="2" s="1"/>
  <c r="F91" i="2"/>
  <c r="I90" i="2"/>
  <c r="K90" i="2" s="1"/>
  <c r="F90" i="2"/>
  <c r="I89" i="2"/>
  <c r="K89" i="2" s="1"/>
  <c r="F89" i="2"/>
  <c r="I88" i="2"/>
  <c r="F88" i="2"/>
  <c r="I87" i="2"/>
  <c r="F87" i="2"/>
  <c r="I86" i="2"/>
  <c r="K86" i="2" s="1"/>
  <c r="F86" i="2"/>
  <c r="I85" i="2"/>
  <c r="F85" i="2"/>
  <c r="I84" i="2"/>
  <c r="K84" i="2" s="1"/>
  <c r="F84" i="2"/>
  <c r="L84" i="2" s="1"/>
  <c r="I83" i="2"/>
  <c r="F83" i="2"/>
  <c r="H78" i="2"/>
  <c r="F13" i="3" s="1"/>
  <c r="G78" i="2"/>
  <c r="E13" i="3" s="1"/>
  <c r="E78" i="2"/>
  <c r="D78" i="2"/>
  <c r="B78" i="2"/>
  <c r="I76" i="2"/>
  <c r="K76" i="2" s="1"/>
  <c r="F76" i="2"/>
  <c r="I75" i="2"/>
  <c r="K75" i="2" s="1"/>
  <c r="F75" i="2"/>
  <c r="I74" i="2"/>
  <c r="K74" i="2" s="1"/>
  <c r="F74" i="2"/>
  <c r="I73" i="2"/>
  <c r="F73" i="2"/>
  <c r="L73" i="2" s="1"/>
  <c r="I72" i="2"/>
  <c r="F72" i="2"/>
  <c r="I71" i="2"/>
  <c r="K71" i="2" s="1"/>
  <c r="F71" i="2"/>
  <c r="I70" i="2"/>
  <c r="F70" i="2"/>
  <c r="I69" i="2"/>
  <c r="K69" i="2" s="1"/>
  <c r="F69" i="2"/>
  <c r="L69" i="2" s="1"/>
  <c r="I68" i="2"/>
  <c r="K68" i="2" s="1"/>
  <c r="F68" i="2"/>
  <c r="L68" i="2" s="1"/>
  <c r="I67" i="2"/>
  <c r="K67" i="2" s="1"/>
  <c r="F67" i="2"/>
  <c r="H62" i="2"/>
  <c r="F12" i="3" s="1"/>
  <c r="G62" i="2"/>
  <c r="E12" i="3" s="1"/>
  <c r="E62" i="2"/>
  <c r="D62" i="2"/>
  <c r="B62" i="2"/>
  <c r="I60" i="2"/>
  <c r="L60" i="2" s="1"/>
  <c r="F60" i="2"/>
  <c r="I59" i="2"/>
  <c r="L59" i="2" s="1"/>
  <c r="F59" i="2"/>
  <c r="I58" i="2"/>
  <c r="K58" i="2" s="1"/>
  <c r="F58" i="2"/>
  <c r="I57" i="2"/>
  <c r="K57" i="2" s="1"/>
  <c r="F57" i="2"/>
  <c r="I56" i="2"/>
  <c r="K56" i="2" s="1"/>
  <c r="F56" i="2"/>
  <c r="L56" i="2" s="1"/>
  <c r="I55" i="2"/>
  <c r="F55" i="2"/>
  <c r="I54" i="2"/>
  <c r="F54" i="2"/>
  <c r="I53" i="2"/>
  <c r="K53" i="2" s="1"/>
  <c r="F53" i="2"/>
  <c r="I52" i="2"/>
  <c r="K52" i="2" s="1"/>
  <c r="F52" i="2"/>
  <c r="I51" i="2"/>
  <c r="K51" i="2" s="1"/>
  <c r="F51" i="2"/>
  <c r="L51" i="2" s="1"/>
  <c r="H46" i="2"/>
  <c r="F11" i="3" s="1"/>
  <c r="G46" i="2"/>
  <c r="E11" i="3" s="1"/>
  <c r="E46" i="2"/>
  <c r="D46" i="2"/>
  <c r="B46" i="2"/>
  <c r="I44" i="2"/>
  <c r="K44" i="2" s="1"/>
  <c r="F44" i="2"/>
  <c r="I43" i="2"/>
  <c r="F43" i="2"/>
  <c r="L43" i="2" s="1"/>
  <c r="I42" i="2"/>
  <c r="K42" i="2" s="1"/>
  <c r="F42" i="2"/>
  <c r="I41" i="2"/>
  <c r="K41" i="2" s="1"/>
  <c r="F41" i="2"/>
  <c r="I40" i="2"/>
  <c r="K40" i="2" s="1"/>
  <c r="F40" i="2"/>
  <c r="I39" i="2"/>
  <c r="K39" i="2" s="1"/>
  <c r="F39" i="2"/>
  <c r="I38" i="2"/>
  <c r="K38" i="2" s="1"/>
  <c r="F38" i="2"/>
  <c r="I37" i="2"/>
  <c r="K37" i="2" s="1"/>
  <c r="F37" i="2"/>
  <c r="I36" i="2"/>
  <c r="K36" i="2" s="1"/>
  <c r="F36" i="2"/>
  <c r="I35" i="2"/>
  <c r="K35" i="2" s="1"/>
  <c r="F35" i="2"/>
  <c r="F31" i="3"/>
  <c r="E29" i="3"/>
  <c r="E28" i="3"/>
  <c r="E25" i="3"/>
  <c r="E20" i="3"/>
  <c r="D8" i="4"/>
  <c r="C8" i="4"/>
  <c r="C15" i="3"/>
  <c r="C14" i="3"/>
  <c r="D7" i="3"/>
  <c r="C31" i="3"/>
  <c r="C30" i="3"/>
  <c r="C29" i="3"/>
  <c r="C28" i="3"/>
  <c r="C27" i="3"/>
  <c r="C26" i="3"/>
  <c r="C25" i="3"/>
  <c r="C24" i="3"/>
  <c r="C23" i="3"/>
  <c r="C22" i="3"/>
  <c r="C21" i="3"/>
  <c r="C19" i="3"/>
  <c r="C18" i="3"/>
  <c r="C17" i="3"/>
  <c r="C16" i="3"/>
  <c r="C13" i="3"/>
  <c r="C12" i="3"/>
  <c r="C11" i="3"/>
  <c r="C10" i="3"/>
  <c r="I26" i="2"/>
  <c r="K26" i="2" s="1"/>
  <c r="I27" i="2"/>
  <c r="L27" i="2" s="1"/>
  <c r="F26" i="2"/>
  <c r="F19" i="2"/>
  <c r="B8" i="4"/>
  <c r="I19" i="2"/>
  <c r="L19" i="2" s="1"/>
  <c r="F20" i="2"/>
  <c r="I20" i="2"/>
  <c r="F21" i="2"/>
  <c r="I21" i="2"/>
  <c r="K21" i="2" s="1"/>
  <c r="F22" i="2"/>
  <c r="I22" i="2"/>
  <c r="K22" i="2" s="1"/>
  <c r="F23" i="2"/>
  <c r="I23" i="2"/>
  <c r="K23" i="2" s="1"/>
  <c r="F24" i="2"/>
  <c r="I24" i="2"/>
  <c r="K24" i="2" s="1"/>
  <c r="F25" i="2"/>
  <c r="I25" i="2"/>
  <c r="L25" i="2" s="1"/>
  <c r="F27" i="2"/>
  <c r="F28" i="2"/>
  <c r="I28" i="2"/>
  <c r="K28" i="2" s="1"/>
  <c r="L28" i="2"/>
  <c r="B30" i="2"/>
  <c r="D30" i="2"/>
  <c r="E30" i="2"/>
  <c r="G30" i="2"/>
  <c r="E10" i="3" s="1"/>
  <c r="H30" i="2"/>
  <c r="F10" i="3" s="1"/>
  <c r="F26" i="3"/>
  <c r="F27" i="3"/>
  <c r="K27" i="2"/>
  <c r="L90" i="2"/>
  <c r="L92" i="2"/>
  <c r="L74" i="2"/>
  <c r="L76" i="2"/>
  <c r="L42" i="2"/>
  <c r="L44" i="2"/>
  <c r="C475" i="5"/>
  <c r="L137" i="2"/>
  <c r="L139" i="2"/>
  <c r="L121" i="2"/>
  <c r="K88" i="2"/>
  <c r="L89" i="2"/>
  <c r="K104" i="2"/>
  <c r="K107" i="2"/>
  <c r="L57" i="2"/>
  <c r="K73" i="2"/>
  <c r="K149" i="2"/>
  <c r="L38" i="2"/>
  <c r="K43" i="2"/>
  <c r="K55" i="2"/>
  <c r="L55" i="2"/>
  <c r="K59" i="2"/>
  <c r="L75" i="2"/>
  <c r="K87" i="2"/>
  <c r="L108" i="2"/>
  <c r="K136" i="2"/>
  <c r="L136" i="2"/>
  <c r="K140" i="2"/>
  <c r="K151" i="2"/>
  <c r="K155" i="2"/>
  <c r="L155" i="2"/>
  <c r="G22" i="3"/>
  <c r="G26" i="3"/>
  <c r="D28" i="3"/>
  <c r="D29" i="3"/>
  <c r="G30" i="3"/>
  <c r="G38" i="3"/>
  <c r="G39" i="3"/>
  <c r="G32" i="3"/>
  <c r="D34" i="3"/>
  <c r="G35" i="3"/>
  <c r="D39" i="3"/>
  <c r="L71" i="2"/>
  <c r="L41" i="2"/>
  <c r="L54" i="2"/>
  <c r="K54" i="2"/>
  <c r="K119" i="2"/>
  <c r="K134" i="2"/>
  <c r="K135" i="2"/>
  <c r="K148" i="2"/>
  <c r="I158" i="2"/>
  <c r="G18" i="3" s="1"/>
  <c r="K153" i="2"/>
  <c r="C285" i="5"/>
  <c r="C279" i="5"/>
  <c r="C276" i="5"/>
  <c r="C286" i="5" s="1"/>
  <c r="C281" i="5"/>
  <c r="K70" i="2"/>
  <c r="L70" i="2"/>
  <c r="L87" i="2"/>
  <c r="C400" i="5"/>
  <c r="L133" i="2"/>
  <c r="C397" i="5"/>
  <c r="L86" i="2"/>
  <c r="D27" i="3"/>
  <c r="D32" i="3"/>
  <c r="G34" i="3"/>
  <c r="D36" i="3"/>
  <c r="L26" i="2"/>
  <c r="K60" i="2"/>
  <c r="K122" i="2"/>
  <c r="L122" i="2"/>
  <c r="K156" i="2"/>
  <c r="D26" i="3"/>
  <c r="L72" i="2"/>
  <c r="K72" i="2"/>
  <c r="K83" i="2"/>
  <c r="K85" i="2"/>
  <c r="K116" i="2"/>
  <c r="L116" i="2"/>
  <c r="L120" i="2"/>
  <c r="K124" i="2"/>
  <c r="L124" i="2"/>
  <c r="L134" i="2"/>
  <c r="L153" i="2"/>
  <c r="D30" i="3"/>
  <c r="L149" i="2"/>
  <c r="I94" i="2"/>
  <c r="G14" i="3" s="1"/>
  <c r="L85" i="2"/>
  <c r="G33" i="3"/>
  <c r="I39" i="3"/>
  <c r="G27" i="3"/>
  <c r="C292" i="5"/>
  <c r="I28" i="3"/>
  <c r="C282" i="5"/>
  <c r="C277" i="5"/>
  <c r="C284" i="5"/>
  <c r="C280" i="5"/>
  <c r="C477" i="5"/>
  <c r="C367" i="5"/>
  <c r="C368" i="5"/>
  <c r="C430" i="5"/>
  <c r="C353" i="5"/>
  <c r="C355" i="5"/>
  <c r="L148" i="2"/>
  <c r="D21" i="3"/>
  <c r="D20" i="3"/>
  <c r="D22" i="3"/>
  <c r="C471" i="5"/>
  <c r="C481" i="5" s="1"/>
  <c r="C480" i="5"/>
  <c r="C474" i="5"/>
  <c r="C479" i="5"/>
  <c r="C472" i="5"/>
  <c r="C473" i="5"/>
  <c r="C476" i="5"/>
  <c r="C478" i="5"/>
  <c r="C358" i="5"/>
  <c r="C351" i="5"/>
  <c r="C361" i="5" s="1"/>
  <c r="C360" i="5"/>
  <c r="C357" i="5"/>
  <c r="C359" i="5"/>
  <c r="C352" i="5"/>
  <c r="I35" i="3"/>
  <c r="C403" i="5"/>
  <c r="H39" i="3"/>
  <c r="C405" i="5"/>
  <c r="C459" i="5"/>
  <c r="L101" i="2"/>
  <c r="L119" i="2"/>
  <c r="L83" i="2"/>
  <c r="F158" i="2"/>
  <c r="D18" i="3" s="1"/>
  <c r="G20" i="3"/>
  <c r="C296" i="5"/>
  <c r="C299" i="5"/>
  <c r="G25" i="3"/>
  <c r="C457" i="5"/>
  <c r="C462" i="5"/>
  <c r="C460" i="5"/>
  <c r="C354" i="5"/>
  <c r="C356" i="5"/>
  <c r="C434" i="5"/>
  <c r="C433" i="5"/>
  <c r="C429" i="5"/>
  <c r="C426" i="5"/>
  <c r="C436" i="5" s="1"/>
  <c r="C428" i="5"/>
  <c r="H29" i="3"/>
  <c r="C399" i="5"/>
  <c r="C402" i="5"/>
  <c r="L115" i="2"/>
  <c r="C456" i="5"/>
  <c r="C466" i="5" s="1"/>
  <c r="C465" i="5"/>
  <c r="C366" i="5"/>
  <c r="C376" i="5" s="1"/>
  <c r="C369" i="5"/>
  <c r="C404" i="5"/>
  <c r="C219" i="5"/>
  <c r="C298" i="5"/>
  <c r="C294" i="5"/>
  <c r="C388" i="5"/>
  <c r="C389" i="5"/>
  <c r="C383" i="5"/>
  <c r="L53" i="2"/>
  <c r="I78" i="2"/>
  <c r="I110" i="2"/>
  <c r="G15" i="3" s="1"/>
  <c r="F126" i="2"/>
  <c r="D16" i="3" s="1"/>
  <c r="G19" i="3"/>
  <c r="D19" i="3"/>
  <c r="G21" i="3"/>
  <c r="G23" i="3"/>
  <c r="C222" i="5"/>
  <c r="C216" i="5"/>
  <c r="C226" i="5" s="1"/>
  <c r="C225" i="5"/>
  <c r="C224" i="5"/>
  <c r="C416" i="5"/>
  <c r="C414" i="5"/>
  <c r="C413" i="5"/>
  <c r="C415" i="5"/>
  <c r="C417" i="5"/>
  <c r="C419" i="5"/>
  <c r="C223" i="5"/>
  <c r="C420" i="5"/>
  <c r="C412" i="5"/>
  <c r="C418" i="5"/>
  <c r="C342" i="5"/>
  <c r="C338" i="5"/>
  <c r="C341" i="5"/>
  <c r="C336" i="5"/>
  <c r="C346" i="5"/>
  <c r="C340" i="5"/>
  <c r="C337" i="5"/>
  <c r="C343" i="5"/>
  <c r="C344" i="5"/>
  <c r="I32" i="3"/>
  <c r="C339" i="5"/>
  <c r="G36" i="3"/>
  <c r="D37" i="3"/>
  <c r="D38" i="3"/>
  <c r="H36" i="3"/>
  <c r="L37" i="2"/>
  <c r="F78" i="2"/>
  <c r="D13" i="3" s="1"/>
  <c r="H32" i="3"/>
  <c r="C345" i="5"/>
  <c r="C218" i="5"/>
  <c r="C411" i="5"/>
  <c r="C421" i="5" s="1"/>
  <c r="I36" i="3"/>
  <c r="D25" i="3"/>
  <c r="D35" i="3"/>
  <c r="C160" i="5"/>
  <c r="C162" i="5"/>
  <c r="C163" i="5"/>
  <c r="C161" i="5"/>
  <c r="C164" i="5"/>
  <c r="L36" i="2"/>
  <c r="F94" i="2"/>
  <c r="D14" i="3" s="1"/>
  <c r="L23" i="2"/>
  <c r="K131" i="2"/>
  <c r="L117" i="2"/>
  <c r="C329" i="5"/>
  <c r="C325" i="5"/>
  <c r="C328" i="5"/>
  <c r="C324" i="5"/>
  <c r="C327" i="5"/>
  <c r="C321" i="5"/>
  <c r="C331" i="5" s="1"/>
  <c r="I31" i="3"/>
  <c r="H31" i="3"/>
  <c r="C326" i="5"/>
  <c r="C322" i="5"/>
  <c r="C323" i="5"/>
  <c r="C330" i="5"/>
  <c r="I34" i="3"/>
  <c r="C385" i="5"/>
  <c r="C387" i="5"/>
  <c r="C384" i="5"/>
  <c r="C382" i="5"/>
  <c r="C374" i="5"/>
  <c r="C371" i="5"/>
  <c r="I33" i="3"/>
  <c r="C370" i="5"/>
  <c r="C373" i="5"/>
  <c r="C375" i="5"/>
  <c r="C372" i="5"/>
  <c r="H33" i="3"/>
  <c r="C464" i="5"/>
  <c r="C458" i="5"/>
  <c r="C463" i="5"/>
  <c r="C461" i="5"/>
  <c r="G37" i="3"/>
  <c r="H37" i="3"/>
  <c r="C165" i="5"/>
  <c r="C159" i="5"/>
  <c r="C157" i="5"/>
  <c r="H20" i="3"/>
  <c r="I20" i="3"/>
  <c r="C158" i="5"/>
  <c r="C156" i="5"/>
  <c r="C166" i="5" s="1"/>
  <c r="H34" i="3"/>
  <c r="I29" i="3"/>
  <c r="C291" i="5"/>
  <c r="C301" i="5" s="1"/>
  <c r="C297" i="5"/>
  <c r="C293" i="5"/>
  <c r="C300" i="5"/>
  <c r="C295" i="5"/>
  <c r="C396" i="5"/>
  <c r="C406" i="5" s="1"/>
  <c r="C398" i="5"/>
  <c r="C401" i="5"/>
  <c r="H35" i="3"/>
  <c r="C432" i="5"/>
  <c r="I37" i="3"/>
  <c r="C427" i="5"/>
  <c r="C435" i="5"/>
  <c r="C431" i="5"/>
  <c r="G24" i="3"/>
  <c r="H24" i="3"/>
  <c r="C221" i="5"/>
  <c r="C220" i="5"/>
  <c r="I24" i="3"/>
  <c r="C217" i="5"/>
  <c r="C190" i="5"/>
  <c r="H19" i="3"/>
  <c r="L147" i="2"/>
  <c r="C175" i="5"/>
  <c r="C179" i="5"/>
  <c r="C176" i="5"/>
  <c r="H21" i="3"/>
  <c r="C178" i="5"/>
  <c r="I21" i="3"/>
  <c r="C177" i="5"/>
  <c r="C180" i="5"/>
  <c r="C174" i="5"/>
  <c r="C172" i="5"/>
  <c r="C171" i="5"/>
  <c r="C181" i="5" s="1"/>
  <c r="C173" i="5"/>
  <c r="C187" i="5"/>
  <c r="C194" i="5"/>
  <c r="C192" i="5"/>
  <c r="H22" i="3"/>
  <c r="C195" i="5"/>
  <c r="C193" i="5"/>
  <c r="C191" i="5"/>
  <c r="C146" i="5"/>
  <c r="C150" i="5"/>
  <c r="C149" i="5"/>
  <c r="C143" i="5"/>
  <c r="C145" i="5"/>
  <c r="C235" i="5"/>
  <c r="H25" i="3"/>
  <c r="C234" i="5"/>
  <c r="C240" i="5"/>
  <c r="C236" i="5"/>
  <c r="C231" i="5"/>
  <c r="C241" i="5" s="1"/>
  <c r="C239" i="5"/>
  <c r="C238" i="5"/>
  <c r="C237" i="5"/>
  <c r="C233" i="5"/>
  <c r="C232" i="5"/>
  <c r="I25" i="3"/>
  <c r="L52" i="2"/>
  <c r="F62" i="2"/>
  <c r="D12" i="3" s="1"/>
  <c r="K126" i="2" l="1"/>
  <c r="C105" i="5" s="1"/>
  <c r="L131" i="2"/>
  <c r="I62" i="2"/>
  <c r="G12" i="3" s="1"/>
  <c r="I126" i="2"/>
  <c r="G16" i="3" s="1"/>
  <c r="L132" i="2"/>
  <c r="L118" i="2"/>
  <c r="L126" i="2" s="1"/>
  <c r="K106" i="2"/>
  <c r="L58" i="2"/>
  <c r="L62" i="2" s="1"/>
  <c r="L91" i="2"/>
  <c r="L20" i="2"/>
  <c r="L21" i="2"/>
  <c r="L138" i="2"/>
  <c r="L154" i="2"/>
  <c r="L158" i="2" s="1"/>
  <c r="K158" i="2"/>
  <c r="C126" i="5" s="1"/>
  <c r="L135" i="2"/>
  <c r="K142" i="2"/>
  <c r="C119" i="5" s="1"/>
  <c r="L142" i="2"/>
  <c r="C97" i="5"/>
  <c r="C104" i="5"/>
  <c r="C99" i="5"/>
  <c r="L102" i="2"/>
  <c r="K110" i="2"/>
  <c r="C83" i="5" s="1"/>
  <c r="L103" i="2"/>
  <c r="L104" i="2"/>
  <c r="L105" i="2"/>
  <c r="F110" i="2"/>
  <c r="D15" i="3" s="1"/>
  <c r="L99" i="2"/>
  <c r="L88" i="2"/>
  <c r="K94" i="2"/>
  <c r="C74" i="5" s="1"/>
  <c r="L94" i="2"/>
  <c r="L35" i="2"/>
  <c r="I46" i="2"/>
  <c r="L39" i="2"/>
  <c r="L40" i="2"/>
  <c r="F46" i="2"/>
  <c r="D11" i="3" s="1"/>
  <c r="K25" i="2"/>
  <c r="L22" i="2"/>
  <c r="K20" i="2"/>
  <c r="L24" i="2"/>
  <c r="C448" i="5"/>
  <c r="C450" i="5"/>
  <c r="C442" i="5"/>
  <c r="C447" i="5"/>
  <c r="C445" i="5"/>
  <c r="I38" i="3"/>
  <c r="C446" i="5"/>
  <c r="C441" i="5"/>
  <c r="C451" i="5" s="1"/>
  <c r="H38" i="3"/>
  <c r="C444" i="5"/>
  <c r="C443" i="5"/>
  <c r="C449" i="5"/>
  <c r="C261" i="5"/>
  <c r="C271" i="5" s="1"/>
  <c r="C262" i="5"/>
  <c r="C266" i="5"/>
  <c r="C265" i="5"/>
  <c r="I27" i="3"/>
  <c r="H27" i="3"/>
  <c r="C270" i="5"/>
  <c r="C264" i="5"/>
  <c r="C267" i="5"/>
  <c r="C268" i="5"/>
  <c r="C269" i="5"/>
  <c r="C263" i="5"/>
  <c r="C312" i="5"/>
  <c r="C309" i="5"/>
  <c r="C315" i="5"/>
  <c r="C308" i="5"/>
  <c r="C313" i="5"/>
  <c r="I30" i="3"/>
  <c r="H30" i="3"/>
  <c r="C310" i="5"/>
  <c r="C314" i="5"/>
  <c r="C306" i="5"/>
  <c r="C316" i="5" s="1"/>
  <c r="C311" i="5"/>
  <c r="C307" i="5"/>
  <c r="H23" i="3"/>
  <c r="C208" i="5"/>
  <c r="C207" i="5"/>
  <c r="C204" i="5"/>
  <c r="C202" i="5"/>
  <c r="C205" i="5"/>
  <c r="C209" i="5"/>
  <c r="I23" i="3"/>
  <c r="C201" i="5"/>
  <c r="C211" i="5" s="1"/>
  <c r="C203" i="5"/>
  <c r="C210" i="5"/>
  <c r="C206" i="5"/>
  <c r="C246" i="5"/>
  <c r="C256" i="5" s="1"/>
  <c r="I26" i="3"/>
  <c r="C247" i="5"/>
  <c r="H26" i="3"/>
  <c r="C252" i="5"/>
  <c r="C255" i="5"/>
  <c r="C253" i="5"/>
  <c r="C249" i="5"/>
  <c r="C254" i="5"/>
  <c r="C248" i="5"/>
  <c r="C250" i="5"/>
  <c r="C251" i="5"/>
  <c r="C134" i="5"/>
  <c r="C132" i="5"/>
  <c r="I18" i="3"/>
  <c r="C127" i="5"/>
  <c r="C129" i="5"/>
  <c r="C135" i="5"/>
  <c r="C142" i="5"/>
  <c r="C147" i="5"/>
  <c r="C148" i="5"/>
  <c r="I19" i="3"/>
  <c r="C144" i="5"/>
  <c r="C141" i="5"/>
  <c r="C151" i="5" s="1"/>
  <c r="C188" i="5"/>
  <c r="I22" i="3"/>
  <c r="C189" i="5"/>
  <c r="C186" i="5"/>
  <c r="C196" i="5" s="1"/>
  <c r="L46" i="2"/>
  <c r="C390" i="5"/>
  <c r="C381" i="5"/>
  <c r="C391" i="5" s="1"/>
  <c r="C386" i="5"/>
  <c r="G29" i="3"/>
  <c r="G28" i="3"/>
  <c r="H28" i="3"/>
  <c r="C278" i="5"/>
  <c r="C283" i="5"/>
  <c r="L67" i="2"/>
  <c r="L78" i="2" s="1"/>
  <c r="D24" i="3"/>
  <c r="F30" i="2"/>
  <c r="D10" i="3" s="1"/>
  <c r="K78" i="2"/>
  <c r="C56" i="5" s="1"/>
  <c r="G13" i="3"/>
  <c r="K62" i="2"/>
  <c r="K46" i="2"/>
  <c r="C25" i="5" s="1"/>
  <c r="F40" i="3"/>
  <c r="G11" i="3"/>
  <c r="E40" i="3"/>
  <c r="G13" i="2"/>
  <c r="I30" i="2"/>
  <c r="K19" i="2"/>
  <c r="C128" i="5" l="1"/>
  <c r="C130" i="5"/>
  <c r="C136" i="5" s="1"/>
  <c r="C131" i="5"/>
  <c r="L30" i="2"/>
  <c r="J126" i="2"/>
  <c r="H16" i="3" s="1"/>
  <c r="J158" i="2"/>
  <c r="H18" i="3" s="1"/>
  <c r="C133" i="5"/>
  <c r="C100" i="5"/>
  <c r="C96" i="5"/>
  <c r="C106" i="5" s="1"/>
  <c r="C98" i="5"/>
  <c r="C101" i="5"/>
  <c r="C102" i="5"/>
  <c r="C103" i="5"/>
  <c r="I16" i="3"/>
  <c r="C113" i="5"/>
  <c r="I17" i="3"/>
  <c r="C116" i="5"/>
  <c r="C118" i="5"/>
  <c r="C120" i="5"/>
  <c r="C114" i="5"/>
  <c r="C111" i="5"/>
  <c r="J142" i="2"/>
  <c r="H17" i="3" s="1"/>
  <c r="C117" i="5"/>
  <c r="C112" i="5"/>
  <c r="C121" i="5" s="1"/>
  <c r="C115" i="5"/>
  <c r="J110" i="2"/>
  <c r="H15" i="3" s="1"/>
  <c r="I15" i="3"/>
  <c r="C88" i="5"/>
  <c r="C82" i="5"/>
  <c r="C81" i="5"/>
  <c r="C85" i="5"/>
  <c r="C84" i="5"/>
  <c r="C87" i="5"/>
  <c r="C90" i="5"/>
  <c r="C89" i="5"/>
  <c r="C86" i="5"/>
  <c r="L110" i="2"/>
  <c r="D2" i="3"/>
  <c r="C75" i="5"/>
  <c r="C71" i="5"/>
  <c r="C70" i="5"/>
  <c r="C68" i="5"/>
  <c r="C67" i="5"/>
  <c r="C69" i="5"/>
  <c r="C66" i="5"/>
  <c r="I14" i="3"/>
  <c r="J94" i="2"/>
  <c r="H14" i="3" s="1"/>
  <c r="C72" i="5"/>
  <c r="C73" i="5"/>
  <c r="G9" i="2"/>
  <c r="C30" i="5"/>
  <c r="C21" i="5"/>
  <c r="D40" i="3"/>
  <c r="C22" i="5"/>
  <c r="C29" i="5"/>
  <c r="C51" i="5"/>
  <c r="J78" i="2"/>
  <c r="H13" i="3" s="1"/>
  <c r="C58" i="5"/>
  <c r="C59" i="5"/>
  <c r="C54" i="5"/>
  <c r="I13" i="3"/>
  <c r="C53" i="5"/>
  <c r="C60" i="5"/>
  <c r="C55" i="5"/>
  <c r="C52" i="5"/>
  <c r="C57" i="5"/>
  <c r="C42" i="5"/>
  <c r="C39" i="5"/>
  <c r="C38" i="5"/>
  <c r="C43" i="5"/>
  <c r="C41" i="5"/>
  <c r="I12" i="3"/>
  <c r="C37" i="5"/>
  <c r="C45" i="5"/>
  <c r="C40" i="5"/>
  <c r="J62" i="2"/>
  <c r="H12" i="3" s="1"/>
  <c r="C36" i="5"/>
  <c r="C44" i="5"/>
  <c r="J46" i="2"/>
  <c r="H11" i="3" s="1"/>
  <c r="C24" i="5"/>
  <c r="C26" i="5"/>
  <c r="C27" i="5"/>
  <c r="C28" i="5"/>
  <c r="I11" i="3"/>
  <c r="C23" i="5"/>
  <c r="G10" i="3"/>
  <c r="K30" i="2"/>
  <c r="J30" i="2" s="1"/>
  <c r="H10" i="3" s="1"/>
  <c r="C91" i="5" l="1"/>
  <c r="C76" i="5"/>
  <c r="C61" i="5"/>
  <c r="C46" i="5"/>
  <c r="C31" i="5"/>
  <c r="I10" i="3"/>
  <c r="C8" i="5"/>
  <c r="C13" i="5"/>
  <c r="C10" i="5"/>
  <c r="C11" i="5"/>
  <c r="C9" i="5"/>
  <c r="C6" i="5"/>
  <c r="C15" i="5"/>
  <c r="C12" i="5"/>
  <c r="C14" i="5"/>
  <c r="C7" i="5"/>
  <c r="G40" i="3"/>
  <c r="D3" i="3"/>
  <c r="G10" i="2"/>
  <c r="C16" i="5" l="1"/>
  <c r="D4" i="3"/>
  <c r="D5" i="3" s="1"/>
  <c r="I40" i="3"/>
  <c r="H40" i="3" s="1"/>
</calcChain>
</file>

<file path=xl/comments1.xml><?xml version="1.0" encoding="utf-8"?>
<comments xmlns="http://schemas.openxmlformats.org/spreadsheetml/2006/main">
  <authors>
    <author>Eduardo Ulloa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INGRESE FECHA A CONSULTAR</t>
        </r>
      </text>
    </comment>
  </commentList>
</comments>
</file>

<file path=xl/sharedStrings.xml><?xml version="1.0" encoding="utf-8"?>
<sst xmlns="http://schemas.openxmlformats.org/spreadsheetml/2006/main" count="749" uniqueCount="86">
  <si>
    <t>CLIENTE</t>
  </si>
  <si>
    <t>:</t>
  </si>
  <si>
    <t>MATERIAL</t>
  </si>
  <si>
    <t>PESO NETO HUMEDO RECEPCION A LA FECHA</t>
  </si>
  <si>
    <t>TMH</t>
  </si>
  <si>
    <t>PESO NETO SECO RECEPCION A LA FECHA</t>
  </si>
  <si>
    <t>TMS</t>
  </si>
  <si>
    <t>FECHA RECEPCION</t>
  </si>
  <si>
    <t>LUGAR DE RECEPCION</t>
  </si>
  <si>
    <t>LOTE</t>
  </si>
  <si>
    <t>PESO NETO</t>
  </si>
  <si>
    <t>%</t>
  </si>
  <si>
    <t>BRUTO</t>
  </si>
  <si>
    <t>TARA</t>
  </si>
  <si>
    <t>NETO</t>
  </si>
  <si>
    <t>HDAD</t>
  </si>
  <si>
    <t>SECO</t>
  </si>
  <si>
    <t>PESOS DESPACHO</t>
  </si>
  <si>
    <t>PESOS RECEPCION</t>
  </si>
  <si>
    <t>REC</t>
  </si>
  <si>
    <t>PATENTE</t>
  </si>
  <si>
    <t>GUIA</t>
  </si>
  <si>
    <t>DIF</t>
  </si>
  <si>
    <t>Nº</t>
  </si>
  <si>
    <t>CAMION</t>
  </si>
  <si>
    <t>DESPACHO</t>
  </si>
  <si>
    <t xml:space="preserve">           INFORME DE INSPECCION</t>
  </si>
  <si>
    <t>TOTAL LOTE</t>
  </si>
  <si>
    <t>TOTAL DE CAMIONES</t>
  </si>
  <si>
    <t>TOTAL PESO NETO HUMEDO ORIGEN</t>
  </si>
  <si>
    <t>TOTAL PESO NETO HUMEDO RECEPCIÓN</t>
  </si>
  <si>
    <t>TOTAL PESO NETO SECO RECEPCEPCIÓN</t>
  </si>
  <si>
    <t>PROMEDIO TOTAL HUMEDAD</t>
  </si>
  <si>
    <t>Fecha de recepción</t>
  </si>
  <si>
    <t>PESO HUMEDO ORIGEN</t>
  </si>
  <si>
    <t>PESO HUMEDO RECP.</t>
  </si>
  <si>
    <t>PESO SECO RECP.</t>
  </si>
  <si>
    <t>LOTE:</t>
  </si>
  <si>
    <t>CODELCO CHILE</t>
  </si>
  <si>
    <t>REC.</t>
  </si>
  <si>
    <t>grs.</t>
  </si>
  <si>
    <t>TALCUNA</t>
  </si>
  <si>
    <t>TOTAL</t>
  </si>
  <si>
    <t>FECH. RECEP.</t>
  </si>
  <si>
    <t>PRODUCER</t>
  </si>
  <si>
    <t>LOT</t>
  </si>
  <si>
    <t>RECEPTION</t>
  </si>
  <si>
    <t>NET WEIGHT</t>
  </si>
  <si>
    <t>WEIGHT RECEPTION BARQUITO</t>
  </si>
  <si>
    <t>ORIGIN</t>
  </si>
  <si>
    <t>GROSS</t>
  </si>
  <si>
    <t>TARE</t>
  </si>
  <si>
    <t>NET</t>
  </si>
  <si>
    <t>MOISTURE</t>
  </si>
  <si>
    <t>DRY</t>
  </si>
  <si>
    <t>ENERO 2014</t>
  </si>
  <si>
    <t>Coquimbo, Enero 2014</t>
  </si>
  <si>
    <t>San Gerónimo QUOTE January 2014</t>
  </si>
  <si>
    <t>TPC - Puerto Coquimbo</t>
  </si>
  <si>
    <t>COQUIMBO</t>
  </si>
  <si>
    <t>1401001CG</t>
  </si>
  <si>
    <t>GTDZ92</t>
  </si>
  <si>
    <t>CRSG66</t>
  </si>
  <si>
    <t>DDGK69</t>
  </si>
  <si>
    <t>WG8213</t>
  </si>
  <si>
    <t>BGPJ94</t>
  </si>
  <si>
    <t>CVBF42</t>
  </si>
  <si>
    <t>WR7942</t>
  </si>
  <si>
    <t>1401002CG</t>
  </si>
  <si>
    <t>VS2919</t>
  </si>
  <si>
    <t>DRBW91</t>
  </si>
  <si>
    <t>ZX6125</t>
  </si>
  <si>
    <t>BLKL46</t>
  </si>
  <si>
    <t>CTDZ92</t>
  </si>
  <si>
    <t>WR7798</t>
  </si>
  <si>
    <t>1401003CG</t>
  </si>
  <si>
    <t>FRCC92</t>
  </si>
  <si>
    <t>1401004CG</t>
  </si>
  <si>
    <t>1401005CG</t>
  </si>
  <si>
    <t>CDTZ92</t>
  </si>
  <si>
    <t>VC7699</t>
  </si>
  <si>
    <t>1401006CG</t>
  </si>
  <si>
    <t>1401007CG</t>
  </si>
  <si>
    <t>1401008CG</t>
  </si>
  <si>
    <t>PC3311</t>
  </si>
  <si>
    <t>1401009CG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</si>
</sst>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€_-;\-* #,##0.00\ _€_-;_-* &quot;-&quot;??\ _€_-;_-@_-"/>
    <numFmt numFmtId="165" formatCode="0.000"/>
    <numFmt numFmtId="166" formatCode="#,##0.000"/>
    <numFmt numFmtId="167" formatCode="00000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Times New Roman"/>
      <family val="1"/>
    </font>
    <font>
      <sz val="12"/>
      <name val="Verdana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Verdana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3"/>
      <name val="Arial"/>
      <family val="2"/>
    </font>
    <font>
      <b/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7">
    <xf numFmtId="0" fontId="0" fillId="0" borderId="0" xfId="0"/>
    <xf numFmtId="0" fontId="2" fillId="2" borderId="0" xfId="0" applyFont="1" applyFill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0" xfId="0" applyFont="1" applyFill="1" applyProtection="1"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5" fillId="2" borderId="0" xfId="0" applyFont="1" applyFill="1" applyProtection="1"/>
    <xf numFmtId="166" fontId="2" fillId="2" borderId="0" xfId="0" applyNumberFormat="1" applyFont="1" applyFill="1" applyProtection="1"/>
    <xf numFmtId="166" fontId="2" fillId="2" borderId="0" xfId="0" applyNumberFormat="1" applyFont="1" applyFill="1" applyBorder="1" applyAlignment="1" applyProtection="1">
      <alignment horizontal="left"/>
    </xf>
    <xf numFmtId="0" fontId="2" fillId="0" borderId="4" xfId="0" applyFont="1" applyFill="1" applyBorder="1" applyAlignment="1" applyProtection="1"/>
    <xf numFmtId="0" fontId="2" fillId="3" borderId="5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/>
    <xf numFmtId="2" fontId="2" fillId="2" borderId="6" xfId="0" applyNumberFormat="1" applyFont="1" applyFill="1" applyBorder="1" applyAlignment="1" applyProtection="1">
      <alignment horizontal="center"/>
    </xf>
    <xf numFmtId="0" fontId="0" fillId="0" borderId="0" xfId="0" applyProtection="1"/>
    <xf numFmtId="0" fontId="8" fillId="0" borderId="7" xfId="0" applyFont="1" applyFill="1" applyBorder="1" applyAlignment="1" applyProtection="1">
      <alignment horizontal="center"/>
      <protection locked="0"/>
    </xf>
    <xf numFmtId="167" fontId="8" fillId="0" borderId="8" xfId="0" applyNumberFormat="1" applyFont="1" applyFill="1" applyBorder="1" applyAlignment="1" applyProtection="1">
      <alignment horizontal="center"/>
      <protection locked="0"/>
    </xf>
    <xf numFmtId="0" fontId="8" fillId="0" borderId="9" xfId="0" applyFont="1" applyFill="1" applyBorder="1" applyAlignment="1" applyProtection="1">
      <alignment horizontal="center"/>
      <protection locked="0"/>
    </xf>
    <xf numFmtId="167" fontId="8" fillId="0" borderId="10" xfId="0" applyNumberFormat="1" applyFont="1" applyFill="1" applyBorder="1" applyAlignment="1" applyProtection="1">
      <alignment horizontal="center"/>
      <protection locked="0"/>
    </xf>
    <xf numFmtId="2" fontId="2" fillId="2" borderId="7" xfId="0" applyNumberFormat="1" applyFont="1" applyFill="1" applyBorder="1" applyAlignment="1" applyProtection="1">
      <alignment horizontal="center"/>
      <protection locked="0"/>
    </xf>
    <xf numFmtId="2" fontId="2" fillId="2" borderId="11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left"/>
    </xf>
    <xf numFmtId="0" fontId="4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165" fontId="2" fillId="2" borderId="0" xfId="0" applyNumberFormat="1" applyFont="1" applyFill="1" applyAlignment="1" applyProtection="1">
      <alignment horizontal="center"/>
      <protection locked="0"/>
    </xf>
    <xf numFmtId="0" fontId="5" fillId="0" borderId="0" xfId="0" applyFont="1" applyFill="1" applyProtection="1">
      <protection locked="0"/>
    </xf>
    <xf numFmtId="0" fontId="2" fillId="2" borderId="12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2" fontId="2" fillId="2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protection locked="0"/>
    </xf>
    <xf numFmtId="0" fontId="7" fillId="2" borderId="0" xfId="0" applyFont="1" applyFill="1" applyBorder="1" applyAlignment="1" applyProtection="1">
      <protection locked="0"/>
    </xf>
    <xf numFmtId="167" fontId="7" fillId="2" borderId="0" xfId="0" applyNumberFormat="1" applyFont="1" applyFill="1" applyBorder="1" applyAlignment="1" applyProtection="1">
      <protection locked="0"/>
    </xf>
    <xf numFmtId="2" fontId="4" fillId="2" borderId="0" xfId="0" applyNumberFormat="1" applyFont="1" applyFill="1" applyBorder="1" applyAlignment="1" applyProtection="1">
      <protection locked="0"/>
    </xf>
    <xf numFmtId="0" fontId="12" fillId="4" borderId="4" xfId="0" applyFont="1" applyFill="1" applyBorder="1" applyAlignment="1" applyProtection="1"/>
    <xf numFmtId="0" fontId="13" fillId="0" borderId="6" xfId="0" applyFont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165" fontId="15" fillId="5" borderId="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 applyProtection="1"/>
    <xf numFmtId="2" fontId="2" fillId="2" borderId="0" xfId="0" applyNumberFormat="1" applyFont="1" applyFill="1" applyProtection="1">
      <protection locked="0"/>
    </xf>
    <xf numFmtId="2" fontId="5" fillId="2" borderId="0" xfId="0" applyNumberFormat="1" applyFont="1" applyFill="1" applyProtection="1">
      <protection locked="0"/>
    </xf>
    <xf numFmtId="2" fontId="2" fillId="2" borderId="12" xfId="0" applyNumberFormat="1" applyFont="1" applyFill="1" applyBorder="1" applyAlignment="1" applyProtection="1">
      <alignment horizontal="center"/>
      <protection locked="0"/>
    </xf>
    <xf numFmtId="2" fontId="2" fillId="2" borderId="15" xfId="0" applyNumberFormat="1" applyFont="1" applyFill="1" applyBorder="1" applyAlignment="1" applyProtection="1">
      <alignment horizontal="center"/>
      <protection locked="0"/>
    </xf>
    <xf numFmtId="0" fontId="0" fillId="0" borderId="17" xfId="0" applyBorder="1"/>
    <xf numFmtId="0" fontId="9" fillId="0" borderId="0" xfId="0" applyFont="1"/>
    <xf numFmtId="4" fontId="0" fillId="0" borderId="0" xfId="0" applyNumberFormat="1" applyAlignment="1">
      <alignment horizontal="center"/>
    </xf>
    <xf numFmtId="4" fontId="0" fillId="0" borderId="17" xfId="0" applyNumberFormat="1" applyBorder="1" applyAlignment="1">
      <alignment horizontal="center"/>
    </xf>
    <xf numFmtId="4" fontId="13" fillId="0" borderId="17" xfId="0" applyNumberFormat="1" applyFont="1" applyBorder="1" applyAlignment="1">
      <alignment horizontal="center" vertical="center"/>
    </xf>
    <xf numFmtId="0" fontId="2" fillId="2" borderId="12" xfId="0" applyFont="1" applyFill="1" applyBorder="1" applyAlignment="1" applyProtection="1">
      <alignment horizontal="right"/>
    </xf>
    <xf numFmtId="14" fontId="2" fillId="2" borderId="4" xfId="0" applyNumberFormat="1" applyFont="1" applyFill="1" applyBorder="1" applyAlignment="1" applyProtection="1">
      <protection locked="0"/>
    </xf>
    <xf numFmtId="14" fontId="11" fillId="2" borderId="4" xfId="0" applyNumberFormat="1" applyFont="1" applyFill="1" applyBorder="1" applyAlignment="1" applyProtection="1">
      <alignment horizontal="center"/>
      <protection locked="0"/>
    </xf>
    <xf numFmtId="1" fontId="13" fillId="0" borderId="17" xfId="0" applyNumberFormat="1" applyFont="1" applyBorder="1" applyAlignment="1">
      <alignment horizontal="center" vertical="center"/>
    </xf>
    <xf numFmtId="0" fontId="13" fillId="0" borderId="17" xfId="0" applyNumberFormat="1" applyFont="1" applyBorder="1" applyAlignment="1">
      <alignment horizontal="center" vertical="center"/>
    </xf>
    <xf numFmtId="0" fontId="0" fillId="5" borderId="0" xfId="0" applyFill="1"/>
    <xf numFmtId="0" fontId="0" fillId="0" borderId="0" xfId="0" applyBorder="1"/>
    <xf numFmtId="4" fontId="0" fillId="0" borderId="0" xfId="0" applyNumberFormat="1" applyBorder="1" applyAlignment="1">
      <alignment horizontal="center"/>
    </xf>
    <xf numFmtId="166" fontId="5" fillId="2" borderId="0" xfId="0" applyNumberFormat="1" applyFont="1" applyFill="1" applyProtection="1"/>
    <xf numFmtId="166" fontId="2" fillId="2" borderId="0" xfId="0" applyNumberFormat="1" applyFont="1" applyFill="1" applyAlignment="1" applyProtection="1">
      <alignment horizontal="center"/>
    </xf>
    <xf numFmtId="166" fontId="2" fillId="2" borderId="6" xfId="0" applyNumberFormat="1" applyFont="1" applyFill="1" applyBorder="1" applyAlignment="1" applyProtection="1">
      <alignment horizontal="center"/>
    </xf>
    <xf numFmtId="166" fontId="2" fillId="2" borderId="7" xfId="0" applyNumberFormat="1" applyFont="1" applyFill="1" applyBorder="1" applyAlignment="1" applyProtection="1">
      <alignment horizontal="center"/>
    </xf>
    <xf numFmtId="166" fontId="2" fillId="2" borderId="11" xfId="0" applyNumberFormat="1" applyFont="1" applyFill="1" applyBorder="1" applyAlignment="1" applyProtection="1">
      <alignment horizontal="center"/>
    </xf>
    <xf numFmtId="166" fontId="2" fillId="2" borderId="0" xfId="0" applyNumberFormat="1" applyFont="1" applyFill="1" applyBorder="1" applyAlignment="1" applyProtection="1"/>
    <xf numFmtId="166" fontId="2" fillId="2" borderId="1" xfId="0" applyNumberFormat="1" applyFont="1" applyFill="1" applyBorder="1" applyAlignment="1" applyProtection="1"/>
    <xf numFmtId="166" fontId="2" fillId="2" borderId="18" xfId="0" applyNumberFormat="1" applyFont="1" applyFill="1" applyBorder="1" applyAlignment="1" applyProtection="1">
      <alignment horizontal="center"/>
    </xf>
    <xf numFmtId="166" fontId="2" fillId="2" borderId="8" xfId="0" applyNumberFormat="1" applyFont="1" applyFill="1" applyBorder="1" applyAlignment="1" applyProtection="1">
      <alignment horizontal="center"/>
    </xf>
    <xf numFmtId="166" fontId="2" fillId="2" borderId="19" xfId="0" applyNumberFormat="1" applyFont="1" applyFill="1" applyBorder="1" applyAlignment="1" applyProtection="1">
      <alignment horizontal="center"/>
    </xf>
    <xf numFmtId="166" fontId="2" fillId="2" borderId="5" xfId="0" applyNumberFormat="1" applyFont="1" applyFill="1" applyBorder="1" applyAlignment="1" applyProtection="1"/>
    <xf numFmtId="166" fontId="2" fillId="2" borderId="13" xfId="0" applyNumberFormat="1" applyFont="1" applyFill="1" applyBorder="1" applyAlignment="1" applyProtection="1">
      <alignment horizontal="center"/>
    </xf>
    <xf numFmtId="166" fontId="2" fillId="2" borderId="14" xfId="0" applyNumberFormat="1" applyFont="1" applyFill="1" applyBorder="1" applyAlignment="1" applyProtection="1">
      <alignment horizontal="center"/>
    </xf>
    <xf numFmtId="166" fontId="2" fillId="2" borderId="20" xfId="0" applyNumberFormat="1" applyFont="1" applyFill="1" applyBorder="1" applyAlignment="1" applyProtection="1">
      <alignment horizontal="center"/>
    </xf>
    <xf numFmtId="166" fontId="11" fillId="4" borderId="6" xfId="0" applyNumberFormat="1" applyFont="1" applyFill="1" applyBorder="1" applyProtection="1"/>
    <xf numFmtId="166" fontId="0" fillId="0" borderId="0" xfId="0" applyNumberFormat="1" applyProtection="1"/>
    <xf numFmtId="166" fontId="9" fillId="0" borderId="0" xfId="0" applyNumberFormat="1" applyFont="1" applyProtection="1"/>
    <xf numFmtId="166" fontId="11" fillId="4" borderId="6" xfId="0" applyNumberFormat="1" applyFont="1" applyFill="1" applyBorder="1" applyAlignment="1" applyProtection="1">
      <alignment horizontal="right" vertical="center"/>
    </xf>
    <xf numFmtId="166" fontId="9" fillId="0" borderId="0" xfId="0" applyNumberFormat="1" applyFont="1" applyFill="1" applyBorder="1" applyProtection="1"/>
    <xf numFmtId="166" fontId="11" fillId="0" borderId="0" xfId="0" applyNumberFormat="1" applyFont="1" applyFill="1" applyBorder="1" applyAlignment="1" applyProtection="1">
      <alignment horizontal="right" vertical="center"/>
    </xf>
    <xf numFmtId="2" fontId="0" fillId="0" borderId="0" xfId="0" applyNumberFormat="1" applyProtection="1"/>
    <xf numFmtId="166" fontId="2" fillId="2" borderId="0" xfId="0" applyNumberFormat="1" applyFont="1" applyFill="1" applyProtection="1">
      <protection locked="0"/>
    </xf>
    <xf numFmtId="166" fontId="5" fillId="0" borderId="0" xfId="0" applyNumberFormat="1" applyFont="1" applyBorder="1" applyAlignment="1" applyProtection="1">
      <alignment horizontal="left"/>
      <protection locked="0"/>
    </xf>
    <xf numFmtId="166" fontId="3" fillId="0" borderId="0" xfId="0" applyNumberFormat="1" applyFont="1" applyProtection="1">
      <protection locked="0"/>
    </xf>
    <xf numFmtId="166" fontId="5" fillId="2" borderId="0" xfId="0" applyNumberFormat="1" applyFont="1" applyFill="1" applyProtection="1">
      <protection locked="0"/>
    </xf>
    <xf numFmtId="166" fontId="2" fillId="2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Protection="1">
      <protection locked="0"/>
    </xf>
    <xf numFmtId="166" fontId="2" fillId="2" borderId="16" xfId="0" applyNumberFormat="1" applyFont="1" applyFill="1" applyBorder="1" applyAlignment="1" applyProtection="1">
      <protection locked="0"/>
    </xf>
    <xf numFmtId="166" fontId="2" fillId="2" borderId="12" xfId="0" applyNumberFormat="1" applyFont="1" applyFill="1" applyBorder="1" applyAlignment="1" applyProtection="1">
      <alignment horizontal="center"/>
      <protection locked="0"/>
    </xf>
    <xf numFmtId="166" fontId="2" fillId="2" borderId="4" xfId="0" applyNumberFormat="1" applyFont="1" applyFill="1" applyBorder="1" applyAlignment="1" applyProtection="1">
      <alignment horizontal="center"/>
      <protection locked="0"/>
    </xf>
    <xf numFmtId="166" fontId="2" fillId="2" borderId="5" xfId="0" applyNumberFormat="1" applyFont="1" applyFill="1" applyBorder="1" applyAlignment="1" applyProtection="1">
      <alignment horizontal="center"/>
      <protection locked="0"/>
    </xf>
    <xf numFmtId="166" fontId="2" fillId="2" borderId="6" xfId="0" applyNumberFormat="1" applyFont="1" applyFill="1" applyBorder="1" applyAlignment="1" applyProtection="1">
      <alignment horizontal="center"/>
      <protection locked="0"/>
    </xf>
    <xf numFmtId="166" fontId="8" fillId="0" borderId="7" xfId="0" applyNumberFormat="1" applyFont="1" applyFill="1" applyBorder="1" applyAlignment="1" applyProtection="1">
      <alignment horizontal="center"/>
      <protection locked="0"/>
    </xf>
    <xf numFmtId="166" fontId="8" fillId="0" borderId="8" xfId="0" applyNumberFormat="1" applyFont="1" applyFill="1" applyBorder="1" applyAlignment="1" applyProtection="1">
      <alignment horizontal="center"/>
      <protection locked="0"/>
    </xf>
    <xf numFmtId="166" fontId="8" fillId="0" borderId="9" xfId="0" applyNumberFormat="1" applyFont="1" applyFill="1" applyBorder="1" applyAlignment="1" applyProtection="1">
      <alignment horizontal="center"/>
      <protection locked="0"/>
    </xf>
    <xf numFmtId="166" fontId="8" fillId="0" borderId="10" xfId="0" applyNumberFormat="1" applyFont="1" applyFill="1" applyBorder="1" applyAlignment="1" applyProtection="1">
      <alignment horizontal="center"/>
      <protection locked="0"/>
    </xf>
    <xf numFmtId="166" fontId="5" fillId="2" borderId="0" xfId="0" applyNumberFormat="1" applyFont="1" applyFill="1" applyBorder="1" applyAlignment="1" applyProtection="1">
      <protection locked="0"/>
    </xf>
    <xf numFmtId="166" fontId="7" fillId="2" borderId="0" xfId="0" applyNumberFormat="1" applyFont="1" applyFill="1" applyBorder="1" applyAlignment="1" applyProtection="1">
      <protection locked="0"/>
    </xf>
    <xf numFmtId="166" fontId="4" fillId="2" borderId="0" xfId="0" applyNumberFormat="1" applyFont="1" applyFill="1" applyProtection="1"/>
    <xf numFmtId="166" fontId="2" fillId="2" borderId="18" xfId="0" applyNumberFormat="1" applyFont="1" applyFill="1" applyBorder="1" applyAlignment="1" applyProtection="1"/>
    <xf numFmtId="166" fontId="4" fillId="2" borderId="0" xfId="0" applyNumberFormat="1" applyFont="1" applyFill="1" applyBorder="1" applyAlignment="1" applyProtection="1"/>
    <xf numFmtId="4" fontId="9" fillId="0" borderId="17" xfId="0" applyNumberFormat="1" applyFont="1" applyBorder="1" applyAlignment="1">
      <alignment horizontal="center"/>
    </xf>
    <xf numFmtId="0" fontId="18" fillId="0" borderId="17" xfId="0" applyFont="1" applyBorder="1"/>
    <xf numFmtId="14" fontId="0" fillId="0" borderId="0" xfId="0" applyNumberFormat="1" applyProtection="1"/>
    <xf numFmtId="49" fontId="2" fillId="2" borderId="0" xfId="1" applyNumberFormat="1" applyFont="1" applyFill="1" applyProtection="1">
      <protection locked="0"/>
    </xf>
    <xf numFmtId="3" fontId="2" fillId="3" borderId="0" xfId="0" applyNumberFormat="1" applyFont="1" applyFill="1" applyAlignment="1" applyProtection="1">
      <alignment horizontal="left"/>
    </xf>
    <xf numFmtId="0" fontId="10" fillId="0" borderId="21" xfId="0" applyFont="1" applyBorder="1" applyAlignment="1" applyProtection="1">
      <alignment horizontal="center"/>
    </xf>
    <xf numFmtId="165" fontId="2" fillId="2" borderId="17" xfId="0" applyNumberFormat="1" applyFont="1" applyFill="1" applyBorder="1" applyAlignment="1" applyProtection="1">
      <alignment horizontal="center"/>
    </xf>
    <xf numFmtId="0" fontId="2" fillId="2" borderId="22" xfId="0" applyFont="1" applyFill="1" applyBorder="1" applyAlignment="1" applyProtection="1">
      <alignment horizontal="center"/>
    </xf>
    <xf numFmtId="165" fontId="2" fillId="2" borderId="22" xfId="0" applyNumberFormat="1" applyFont="1" applyFill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14" fontId="2" fillId="2" borderId="4" xfId="0" applyNumberFormat="1" applyFont="1" applyFill="1" applyBorder="1" applyAlignment="1" applyProtection="1">
      <alignment horizontal="center"/>
    </xf>
    <xf numFmtId="1" fontId="2" fillId="2" borderId="17" xfId="0" applyNumberFormat="1" applyFont="1" applyFill="1" applyBorder="1" applyAlignment="1" applyProtection="1">
      <alignment horizontal="center"/>
    </xf>
    <xf numFmtId="166" fontId="2" fillId="2" borderId="17" xfId="0" applyNumberFormat="1" applyFont="1" applyFill="1" applyBorder="1" applyAlignment="1" applyProtection="1">
      <alignment horizontal="center"/>
    </xf>
    <xf numFmtId="2" fontId="2" fillId="2" borderId="17" xfId="0" applyNumberFormat="1" applyFont="1" applyFill="1" applyBorder="1" applyAlignment="1" applyProtection="1">
      <alignment horizontal="center"/>
    </xf>
    <xf numFmtId="0" fontId="19" fillId="0" borderId="9" xfId="0" applyFont="1" applyFill="1" applyBorder="1" applyAlignment="1" applyProtection="1">
      <alignment horizontal="center"/>
      <protection locked="0"/>
    </xf>
    <xf numFmtId="0" fontId="2" fillId="0" borderId="25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166" fontId="2" fillId="2" borderId="2" xfId="0" applyNumberFormat="1" applyFont="1" applyFill="1" applyBorder="1" applyAlignment="1" applyProtection="1">
      <alignment horizontal="center"/>
    </xf>
    <xf numFmtId="166" fontId="2" fillId="2" borderId="3" xfId="0" applyNumberFormat="1" applyFont="1" applyFill="1" applyBorder="1" applyAlignment="1" applyProtection="1">
      <alignment horizontal="center"/>
    </xf>
    <xf numFmtId="14" fontId="8" fillId="2" borderId="7" xfId="0" applyNumberFormat="1" applyFont="1" applyFill="1" applyBorder="1" applyAlignment="1" applyProtection="1">
      <alignment horizontal="center"/>
      <protection locked="0"/>
    </xf>
    <xf numFmtId="14" fontId="8" fillId="2" borderId="11" xfId="0" applyNumberFormat="1" applyFont="1" applyFill="1" applyBorder="1" applyAlignment="1" applyProtection="1">
      <alignment horizontal="center"/>
      <protection locked="0"/>
    </xf>
    <xf numFmtId="167" fontId="8" fillId="0" borderId="11" xfId="0" applyNumberFormat="1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8" fillId="2" borderId="26" xfId="0" applyFont="1" applyFill="1" applyBorder="1" applyAlignment="1" applyProtection="1">
      <alignment horizontal="center"/>
      <protection locked="0"/>
    </xf>
    <xf numFmtId="0" fontId="5" fillId="2" borderId="26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 applyProtection="1">
      <alignment horizontal="center"/>
      <protection locked="0"/>
    </xf>
    <xf numFmtId="14" fontId="8" fillId="2" borderId="26" xfId="0" applyNumberFormat="1" applyFont="1" applyFill="1" applyBorder="1" applyAlignment="1" applyProtection="1">
      <alignment horizontal="center"/>
      <protection locked="0"/>
    </xf>
    <xf numFmtId="2" fontId="20" fillId="5" borderId="11" xfId="0" applyNumberFormat="1" applyFont="1" applyFill="1" applyBorder="1" applyAlignment="1" applyProtection="1">
      <alignment horizontal="center"/>
      <protection locked="0"/>
    </xf>
    <xf numFmtId="166" fontId="2" fillId="2" borderId="16" xfId="0" applyNumberFormat="1" applyFont="1" applyFill="1" applyBorder="1" applyAlignment="1" applyProtection="1">
      <alignment horizontal="center" vertical="center"/>
      <protection locked="0"/>
    </xf>
    <xf numFmtId="166" fontId="2" fillId="2" borderId="12" xfId="0" applyNumberFormat="1" applyFont="1" applyFill="1" applyBorder="1" applyAlignment="1" applyProtection="1">
      <alignment horizontal="center" vertical="center"/>
      <protection locked="0"/>
    </xf>
    <xf numFmtId="166" fontId="2" fillId="2" borderId="1" xfId="0" applyNumberFormat="1" applyFont="1" applyFill="1" applyBorder="1" applyAlignment="1" applyProtection="1">
      <alignment horizontal="center" vertical="center"/>
      <protection locked="0"/>
    </xf>
    <xf numFmtId="166" fontId="2" fillId="2" borderId="23" xfId="0" applyNumberFormat="1" applyFont="1" applyFill="1" applyBorder="1" applyAlignment="1" applyProtection="1">
      <alignment horizontal="center" vertical="center"/>
      <protection locked="0"/>
    </xf>
    <xf numFmtId="166" fontId="2" fillId="2" borderId="15" xfId="0" applyNumberFormat="1" applyFont="1" applyFill="1" applyBorder="1" applyAlignment="1" applyProtection="1">
      <alignment horizontal="center" vertical="center"/>
      <protection locked="0"/>
    </xf>
    <xf numFmtId="166" fontId="2" fillId="2" borderId="24" xfId="0" applyNumberFormat="1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wrapText="1"/>
      <protection locked="0"/>
    </xf>
    <xf numFmtId="0" fontId="8" fillId="2" borderId="13" xfId="0" applyFont="1" applyFill="1" applyBorder="1" applyAlignment="1" applyProtection="1">
      <alignment horizontal="center" wrapText="1"/>
      <protection locked="0"/>
    </xf>
    <xf numFmtId="14" fontId="13" fillId="0" borderId="6" xfId="0" applyNumberFormat="1" applyFont="1" applyBorder="1" applyAlignment="1" applyProtection="1">
      <alignment horizontal="center" wrapText="1"/>
    </xf>
    <xf numFmtId="14" fontId="13" fillId="0" borderId="4" xfId="0" applyNumberFormat="1" applyFont="1" applyBorder="1" applyAlignment="1" applyProtection="1">
      <alignment horizontal="center" wrapText="1"/>
    </xf>
    <xf numFmtId="166" fontId="0" fillId="0" borderId="17" xfId="0" applyNumberFormat="1" applyBorder="1" applyAlignment="1" applyProtection="1">
      <alignment horizontal="center"/>
    </xf>
    <xf numFmtId="14" fontId="16" fillId="6" borderId="6" xfId="0" applyNumberFormat="1" applyFont="1" applyFill="1" applyBorder="1" applyAlignment="1">
      <alignment horizontal="center"/>
    </xf>
    <xf numFmtId="0" fontId="16" fillId="6" borderId="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9" fillId="0" borderId="17" xfId="0" applyFont="1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158"/>
  <sheetViews>
    <sheetView showGridLines="0" tabSelected="1" zoomScale="80" zoomScaleNormal="80" workbookViewId="0">
      <selection activeCell="J16" sqref="J16"/>
    </sheetView>
  </sheetViews>
  <sheetFormatPr baseColWidth="10" defaultColWidth="10" defaultRowHeight="15" x14ac:dyDescent="0.2"/>
  <cols>
    <col min="1" max="1" width="8.28515625" style="24" customWidth="1"/>
    <col min="2" max="2" width="11.140625" style="22" customWidth="1"/>
    <col min="3" max="3" width="18.7109375" style="22" customWidth="1"/>
    <col min="4" max="5" width="12.140625" style="84" customWidth="1"/>
    <col min="6" max="6" width="14.5703125" style="60" customWidth="1"/>
    <col min="7" max="7" width="15.7109375" style="84" customWidth="1"/>
    <col min="8" max="8" width="13.140625" style="84" customWidth="1"/>
    <col min="9" max="9" width="13.140625" style="60" customWidth="1"/>
    <col min="10" max="10" width="13.140625" style="44" customWidth="1"/>
    <col min="11" max="11" width="13.140625" style="60" customWidth="1"/>
    <col min="12" max="12" width="14.140625" style="60" customWidth="1"/>
    <col min="13" max="13" width="21.140625" style="39" customWidth="1"/>
    <col min="14" max="14" width="11.28515625" style="22" bestFit="1" customWidth="1"/>
    <col min="15" max="15" width="12.140625" style="22" customWidth="1"/>
    <col min="16" max="16384" width="10" style="22"/>
  </cols>
  <sheetData>
    <row r="1" spans="1:14" ht="15.75" x14ac:dyDescent="0.25">
      <c r="A1" s="3" t="s">
        <v>56</v>
      </c>
      <c r="B1" s="1"/>
      <c r="C1" s="1"/>
      <c r="D1" s="81"/>
      <c r="E1" s="81"/>
      <c r="F1" s="7"/>
      <c r="G1" s="81"/>
      <c r="H1" s="82"/>
      <c r="I1" s="7"/>
      <c r="J1" s="43"/>
      <c r="K1" s="7"/>
      <c r="L1" s="98"/>
      <c r="M1" s="38"/>
      <c r="N1" s="21"/>
    </row>
    <row r="2" spans="1:14" ht="15.75" x14ac:dyDescent="0.25">
      <c r="A2" s="3"/>
      <c r="B2" s="1"/>
      <c r="C2" s="1"/>
      <c r="D2" s="81"/>
      <c r="E2" s="81"/>
      <c r="F2" s="7"/>
      <c r="G2" s="83"/>
      <c r="H2" s="81"/>
      <c r="I2" s="7"/>
      <c r="J2" s="43"/>
      <c r="K2" s="7"/>
      <c r="L2" s="98"/>
      <c r="M2" s="38"/>
      <c r="N2" s="21"/>
    </row>
    <row r="3" spans="1:14" ht="15.75" x14ac:dyDescent="0.25">
      <c r="A3" s="3"/>
      <c r="B3" s="1"/>
      <c r="C3" s="1"/>
      <c r="D3" s="81"/>
      <c r="E3" s="81"/>
      <c r="F3" s="7"/>
      <c r="G3" s="81"/>
      <c r="H3" s="81"/>
      <c r="I3" s="7"/>
      <c r="J3" s="43"/>
      <c r="K3" s="7"/>
      <c r="L3" s="98"/>
      <c r="M3" s="38"/>
      <c r="N3" s="21"/>
    </row>
    <row r="4" spans="1:14" ht="15.75" x14ac:dyDescent="0.25">
      <c r="A4" s="3"/>
      <c r="B4" s="1"/>
      <c r="C4" s="1"/>
      <c r="D4" s="81"/>
      <c r="G4" s="85" t="s">
        <v>26</v>
      </c>
      <c r="H4" s="85"/>
      <c r="I4" s="61"/>
      <c r="J4" s="43"/>
      <c r="K4" s="7"/>
      <c r="L4" s="98"/>
      <c r="M4" s="38"/>
      <c r="N4" s="21"/>
    </row>
    <row r="5" spans="1:14" ht="15.75" x14ac:dyDescent="0.25">
      <c r="A5" s="3"/>
      <c r="B5" s="1"/>
      <c r="C5" s="1"/>
      <c r="D5" s="81"/>
      <c r="E5" s="81"/>
      <c r="F5" s="7"/>
      <c r="G5" s="81"/>
      <c r="H5" s="81"/>
      <c r="I5" s="7"/>
      <c r="J5" s="43"/>
      <c r="K5" s="7"/>
      <c r="L5" s="98"/>
      <c r="M5" s="38"/>
      <c r="N5" s="21"/>
    </row>
    <row r="6" spans="1:14" ht="15.75" x14ac:dyDescent="0.25">
      <c r="A6" s="3"/>
      <c r="B6" s="1"/>
      <c r="C6" s="1"/>
      <c r="D6" s="81"/>
      <c r="E6" s="81"/>
      <c r="F6" s="7"/>
      <c r="G6" s="81"/>
      <c r="H6" s="81"/>
      <c r="I6" s="7"/>
      <c r="J6" s="43"/>
      <c r="K6" s="7"/>
      <c r="L6" s="98"/>
      <c r="M6" s="38"/>
      <c r="N6" s="21"/>
    </row>
    <row r="7" spans="1:14" ht="15.75" x14ac:dyDescent="0.25">
      <c r="A7" s="3" t="s">
        <v>0</v>
      </c>
      <c r="B7" s="1"/>
      <c r="C7" s="1"/>
      <c r="D7" s="81"/>
      <c r="E7" s="81"/>
      <c r="F7" s="61" t="s">
        <v>1</v>
      </c>
      <c r="G7" s="81" t="s">
        <v>38</v>
      </c>
      <c r="H7" s="81"/>
      <c r="I7" s="7"/>
      <c r="J7" s="43"/>
      <c r="K7" s="7"/>
      <c r="L7" s="98"/>
      <c r="M7" s="38"/>
      <c r="N7" s="21"/>
    </row>
    <row r="8" spans="1:14" ht="15.75" x14ac:dyDescent="0.25">
      <c r="A8" s="3" t="s">
        <v>2</v>
      </c>
      <c r="B8" s="1"/>
      <c r="C8" s="1"/>
      <c r="D8" s="81"/>
      <c r="E8" s="81"/>
      <c r="F8" s="61" t="s">
        <v>1</v>
      </c>
      <c r="G8" s="86" t="s">
        <v>57</v>
      </c>
      <c r="H8" s="81"/>
      <c r="I8" s="7"/>
      <c r="J8" s="43"/>
      <c r="K8" s="7"/>
      <c r="L8" s="7"/>
      <c r="M8" s="38"/>
      <c r="N8" s="21"/>
    </row>
    <row r="9" spans="1:14" ht="15.75" x14ac:dyDescent="0.25">
      <c r="A9" s="3" t="s">
        <v>3</v>
      </c>
      <c r="B9" s="1"/>
      <c r="C9" s="1"/>
      <c r="D9" s="81"/>
      <c r="E9" s="81"/>
      <c r="F9" s="61" t="s">
        <v>1</v>
      </c>
      <c r="G9" s="7">
        <f>SUM(I19:I417)/2</f>
        <v>1702.4999999999998</v>
      </c>
      <c r="H9" s="85" t="s">
        <v>4</v>
      </c>
      <c r="I9" s="7"/>
      <c r="J9" s="43"/>
      <c r="K9" s="7"/>
      <c r="L9" s="8"/>
      <c r="M9" s="23"/>
      <c r="N9" s="21"/>
    </row>
    <row r="10" spans="1:14" ht="15.75" x14ac:dyDescent="0.25">
      <c r="A10" s="3" t="s">
        <v>5</v>
      </c>
      <c r="B10" s="1"/>
      <c r="C10" s="1"/>
      <c r="D10" s="81"/>
      <c r="E10" s="81"/>
      <c r="F10" s="61" t="s">
        <v>1</v>
      </c>
      <c r="G10" s="7">
        <f>SUM(K19:K475)/2</f>
        <v>1592.9389999999996</v>
      </c>
      <c r="H10" s="85" t="s">
        <v>6</v>
      </c>
      <c r="I10" s="7"/>
      <c r="J10" s="43"/>
      <c r="K10" s="7"/>
      <c r="L10" s="98"/>
      <c r="M10" s="23"/>
      <c r="N10" s="21"/>
    </row>
    <row r="11" spans="1:14" ht="15.75" x14ac:dyDescent="0.25">
      <c r="A11" s="3" t="s">
        <v>7</v>
      </c>
      <c r="B11" s="1"/>
      <c r="C11" s="1"/>
      <c r="D11" s="81"/>
      <c r="E11" s="81"/>
      <c r="F11" s="61" t="s">
        <v>1</v>
      </c>
      <c r="G11" s="104" t="s">
        <v>55</v>
      </c>
      <c r="H11" s="81"/>
      <c r="I11" s="7"/>
      <c r="J11" s="43"/>
      <c r="K11" s="7"/>
      <c r="L11" s="98"/>
      <c r="M11" s="38"/>
      <c r="N11" s="21"/>
    </row>
    <row r="12" spans="1:14" ht="15.75" x14ac:dyDescent="0.25">
      <c r="A12" s="3" t="s">
        <v>8</v>
      </c>
      <c r="B12" s="1"/>
      <c r="C12" s="1"/>
      <c r="D12" s="81"/>
      <c r="E12" s="81"/>
      <c r="F12" s="61" t="s">
        <v>1</v>
      </c>
      <c r="G12" s="81" t="s">
        <v>58</v>
      </c>
      <c r="H12" s="81"/>
      <c r="I12" s="7"/>
      <c r="J12" s="43"/>
      <c r="K12" s="7"/>
      <c r="L12" s="98"/>
      <c r="M12" s="38"/>
      <c r="N12" s="21"/>
    </row>
    <row r="13" spans="1:14" ht="15.75" x14ac:dyDescent="0.25">
      <c r="A13" s="3" t="s">
        <v>28</v>
      </c>
      <c r="B13" s="1"/>
      <c r="C13" s="1"/>
      <c r="D13" s="81"/>
      <c r="E13" s="81"/>
      <c r="F13" s="61" t="s">
        <v>1</v>
      </c>
      <c r="G13" s="105">
        <f>SUM(B16:B920)</f>
        <v>59</v>
      </c>
      <c r="H13" s="81"/>
      <c r="I13" s="7"/>
      <c r="J13" s="43"/>
      <c r="K13" s="7"/>
      <c r="L13" s="98"/>
      <c r="M13" s="38"/>
      <c r="N13" s="21"/>
    </row>
    <row r="14" spans="1:14" ht="15.75" x14ac:dyDescent="0.25">
      <c r="A14" s="3"/>
      <c r="B14" s="1"/>
      <c r="C14" s="1"/>
      <c r="D14" s="81"/>
      <c r="E14" s="81"/>
      <c r="F14" s="61"/>
      <c r="G14" s="81"/>
      <c r="H14" s="81"/>
      <c r="I14" s="7"/>
      <c r="J14" s="43"/>
      <c r="K14" s="7"/>
      <c r="L14" s="98"/>
      <c r="M14" s="38"/>
      <c r="N14" s="21"/>
    </row>
    <row r="15" spans="1:14" ht="15.75" thickBot="1" x14ac:dyDescent="0.25"/>
    <row r="16" spans="1:14" ht="16.5" customHeight="1" thickBot="1" x14ac:dyDescent="0.3">
      <c r="A16" s="42" t="s">
        <v>37</v>
      </c>
      <c r="B16" s="52"/>
      <c r="C16" s="2" t="s">
        <v>60</v>
      </c>
      <c r="D16" s="129" t="s">
        <v>17</v>
      </c>
      <c r="E16" s="130"/>
      <c r="F16" s="131"/>
      <c r="G16" s="87"/>
      <c r="H16" s="88" t="s">
        <v>18</v>
      </c>
      <c r="I16" s="66"/>
      <c r="J16" s="53">
        <v>41652</v>
      </c>
      <c r="K16" s="70"/>
      <c r="L16" s="99"/>
      <c r="M16" s="135" t="s">
        <v>33</v>
      </c>
    </row>
    <row r="17" spans="1:14" ht="16.5" thickBot="1" x14ac:dyDescent="0.3">
      <c r="A17" s="26" t="s">
        <v>19</v>
      </c>
      <c r="B17" s="25" t="s">
        <v>20</v>
      </c>
      <c r="C17" s="27" t="s">
        <v>21</v>
      </c>
      <c r="D17" s="132"/>
      <c r="E17" s="133"/>
      <c r="F17" s="134"/>
      <c r="G17" s="89"/>
      <c r="H17" s="90" t="s">
        <v>59</v>
      </c>
      <c r="I17" s="67"/>
      <c r="J17" s="45" t="s">
        <v>11</v>
      </c>
      <c r="K17" s="71" t="s">
        <v>10</v>
      </c>
      <c r="L17" s="71" t="s">
        <v>22</v>
      </c>
      <c r="M17" s="135"/>
    </row>
    <row r="18" spans="1:14" ht="16.5" thickBot="1" x14ac:dyDescent="0.3">
      <c r="A18" s="28" t="s">
        <v>23</v>
      </c>
      <c r="B18" s="29" t="s">
        <v>24</v>
      </c>
      <c r="C18" s="30" t="s">
        <v>25</v>
      </c>
      <c r="D18" s="91" t="s">
        <v>12</v>
      </c>
      <c r="E18" s="91" t="s">
        <v>13</v>
      </c>
      <c r="F18" s="62" t="s">
        <v>14</v>
      </c>
      <c r="G18" s="91" t="s">
        <v>12</v>
      </c>
      <c r="H18" s="90" t="s">
        <v>13</v>
      </c>
      <c r="I18" s="62" t="s">
        <v>14</v>
      </c>
      <c r="J18" s="46" t="s">
        <v>15</v>
      </c>
      <c r="K18" s="72" t="s">
        <v>16</v>
      </c>
      <c r="L18" s="72" t="s">
        <v>4</v>
      </c>
      <c r="M18" s="136"/>
    </row>
    <row r="19" spans="1:14" ht="15.75" x14ac:dyDescent="0.25">
      <c r="A19" s="4">
        <v>1</v>
      </c>
      <c r="B19" s="14" t="s">
        <v>61</v>
      </c>
      <c r="C19" s="15">
        <v>28454</v>
      </c>
      <c r="D19" s="92">
        <v>44.45</v>
      </c>
      <c r="E19" s="93">
        <v>15.45</v>
      </c>
      <c r="F19" s="63">
        <f t="shared" ref="F19:F24" si="0">D19-E19</f>
        <v>29.000000000000004</v>
      </c>
      <c r="G19" s="93">
        <v>45</v>
      </c>
      <c r="H19" s="92">
        <v>16.04</v>
      </c>
      <c r="I19" s="68">
        <f t="shared" ref="I19:I24" si="1">G19-H19</f>
        <v>28.96</v>
      </c>
      <c r="J19" s="18">
        <v>10.7</v>
      </c>
      <c r="K19" s="68">
        <f t="shared" ref="K19:K24" si="2">ROUND((I19*(100-J19)/100),3)</f>
        <v>25.861000000000001</v>
      </c>
      <c r="L19" s="118">
        <f t="shared" ref="L19:L24" si="3">I19-F19</f>
        <v>-4.00000000000027E-2</v>
      </c>
      <c r="M19" s="120">
        <v>41652</v>
      </c>
      <c r="N19" s="31"/>
    </row>
    <row r="20" spans="1:14" ht="15.75" x14ac:dyDescent="0.25">
      <c r="A20" s="117">
        <v>2</v>
      </c>
      <c r="B20" s="16" t="s">
        <v>62</v>
      </c>
      <c r="C20" s="17">
        <v>28297</v>
      </c>
      <c r="D20" s="94">
        <v>45.06</v>
      </c>
      <c r="E20" s="95">
        <v>16.57</v>
      </c>
      <c r="F20" s="64">
        <f t="shared" si="0"/>
        <v>28.490000000000002</v>
      </c>
      <c r="G20" s="95">
        <v>43.65</v>
      </c>
      <c r="H20" s="94">
        <v>15.22</v>
      </c>
      <c r="I20" s="69">
        <f t="shared" si="1"/>
        <v>28.43</v>
      </c>
      <c r="J20" s="19">
        <v>9.26</v>
      </c>
      <c r="K20" s="69">
        <f t="shared" si="2"/>
        <v>25.797000000000001</v>
      </c>
      <c r="L20" s="119">
        <f t="shared" si="3"/>
        <v>-6.0000000000002274E-2</v>
      </c>
      <c r="M20" s="121">
        <v>41652</v>
      </c>
      <c r="N20" s="31"/>
    </row>
    <row r="21" spans="1:14" ht="15.75" x14ac:dyDescent="0.25">
      <c r="A21" s="116">
        <v>3</v>
      </c>
      <c r="B21" s="16" t="s">
        <v>63</v>
      </c>
      <c r="C21" s="17">
        <v>28453</v>
      </c>
      <c r="D21" s="94">
        <v>46.55</v>
      </c>
      <c r="E21" s="95">
        <v>16.87</v>
      </c>
      <c r="F21" s="64">
        <f t="shared" si="0"/>
        <v>29.679999999999996</v>
      </c>
      <c r="G21" s="95">
        <v>46.46</v>
      </c>
      <c r="H21" s="94">
        <v>16.899999999999999</v>
      </c>
      <c r="I21" s="69">
        <f t="shared" si="1"/>
        <v>29.560000000000002</v>
      </c>
      <c r="J21" s="19">
        <v>9.9600000000000009</v>
      </c>
      <c r="K21" s="69">
        <f t="shared" si="2"/>
        <v>26.616</v>
      </c>
      <c r="L21" s="119">
        <f t="shared" si="3"/>
        <v>-0.11999999999999389</v>
      </c>
      <c r="M21" s="121">
        <v>41652</v>
      </c>
      <c r="N21" s="31"/>
    </row>
    <row r="22" spans="1:14" ht="15.75" x14ac:dyDescent="0.25">
      <c r="A22" s="117">
        <v>4</v>
      </c>
      <c r="B22" s="16" t="s">
        <v>64</v>
      </c>
      <c r="C22" s="17">
        <v>28300</v>
      </c>
      <c r="D22" s="94">
        <v>44.98</v>
      </c>
      <c r="E22" s="95">
        <v>16.25</v>
      </c>
      <c r="F22" s="64">
        <f t="shared" si="0"/>
        <v>28.729999999999997</v>
      </c>
      <c r="G22" s="95">
        <v>45</v>
      </c>
      <c r="H22" s="94">
        <v>16.41</v>
      </c>
      <c r="I22" s="69">
        <f t="shared" si="1"/>
        <v>28.59</v>
      </c>
      <c r="J22" s="19">
        <v>9.57</v>
      </c>
      <c r="K22" s="69">
        <f t="shared" si="2"/>
        <v>25.853999999999999</v>
      </c>
      <c r="L22" s="119">
        <f t="shared" si="3"/>
        <v>-0.13999999999999702</v>
      </c>
      <c r="M22" s="121">
        <v>41652</v>
      </c>
      <c r="N22" s="31"/>
    </row>
    <row r="23" spans="1:14" ht="15.75" x14ac:dyDescent="0.25">
      <c r="A23" s="116">
        <v>5</v>
      </c>
      <c r="B23" s="16" t="s">
        <v>65</v>
      </c>
      <c r="C23" s="17">
        <v>28299</v>
      </c>
      <c r="D23" s="94">
        <v>45.1</v>
      </c>
      <c r="E23" s="95">
        <v>16.420000000000002</v>
      </c>
      <c r="F23" s="64">
        <f t="shared" si="0"/>
        <v>28.68</v>
      </c>
      <c r="G23" s="95">
        <v>45.58</v>
      </c>
      <c r="H23" s="94">
        <v>16.95</v>
      </c>
      <c r="I23" s="69">
        <f t="shared" si="1"/>
        <v>28.63</v>
      </c>
      <c r="J23" s="19">
        <v>9.9600000000000009</v>
      </c>
      <c r="K23" s="69">
        <f t="shared" si="2"/>
        <v>25.777999999999999</v>
      </c>
      <c r="L23" s="119">
        <f t="shared" si="3"/>
        <v>-5.0000000000000711E-2</v>
      </c>
      <c r="M23" s="121">
        <v>41652</v>
      </c>
      <c r="N23" s="31"/>
    </row>
    <row r="24" spans="1:14" ht="15.75" x14ac:dyDescent="0.25">
      <c r="A24" s="117">
        <v>6</v>
      </c>
      <c r="B24" s="16" t="s">
        <v>66</v>
      </c>
      <c r="C24" s="17">
        <v>28455</v>
      </c>
      <c r="D24" s="94">
        <v>46.07</v>
      </c>
      <c r="E24" s="95">
        <v>16.670000000000002</v>
      </c>
      <c r="F24" s="64">
        <f t="shared" si="0"/>
        <v>29.4</v>
      </c>
      <c r="G24" s="95">
        <v>46.05</v>
      </c>
      <c r="H24" s="94">
        <v>16.77</v>
      </c>
      <c r="I24" s="69">
        <f t="shared" si="1"/>
        <v>29.279999999999998</v>
      </c>
      <c r="J24" s="19">
        <v>10.14</v>
      </c>
      <c r="K24" s="69">
        <f t="shared" si="2"/>
        <v>26.311</v>
      </c>
      <c r="L24" s="119">
        <f t="shared" si="3"/>
        <v>-0.12000000000000099</v>
      </c>
      <c r="M24" s="121">
        <v>41652</v>
      </c>
      <c r="N24" s="31"/>
    </row>
    <row r="25" spans="1:14" ht="15.75" x14ac:dyDescent="0.25">
      <c r="A25" s="116">
        <v>7</v>
      </c>
      <c r="B25" s="16" t="s">
        <v>67</v>
      </c>
      <c r="C25" s="17">
        <v>28298</v>
      </c>
      <c r="D25" s="94">
        <v>44.73</v>
      </c>
      <c r="E25" s="95">
        <v>15.82</v>
      </c>
      <c r="F25" s="64">
        <f>D25-E25</f>
        <v>28.909999999999997</v>
      </c>
      <c r="G25" s="95">
        <v>45.15</v>
      </c>
      <c r="H25" s="94">
        <v>16.32</v>
      </c>
      <c r="I25" s="69">
        <f>G25-H25</f>
        <v>28.83</v>
      </c>
      <c r="J25" s="19">
        <v>9.43</v>
      </c>
      <c r="K25" s="69">
        <f>ROUND((I25*(100-J25)/100),3)</f>
        <v>26.111000000000001</v>
      </c>
      <c r="L25" s="119">
        <f>I25-F25</f>
        <v>-7.9999999999998295E-2</v>
      </c>
      <c r="M25" s="121">
        <v>41652</v>
      </c>
      <c r="N25" s="31"/>
    </row>
    <row r="26" spans="1:14" ht="15.75" x14ac:dyDescent="0.25">
      <c r="A26" s="5"/>
      <c r="B26" s="16"/>
      <c r="C26" s="17"/>
      <c r="D26" s="94"/>
      <c r="E26" s="95"/>
      <c r="F26" s="64">
        <f>D26-E26</f>
        <v>0</v>
      </c>
      <c r="G26" s="95"/>
      <c r="H26" s="94"/>
      <c r="I26" s="69">
        <f>G26-H26</f>
        <v>0</v>
      </c>
      <c r="J26" s="19"/>
      <c r="K26" s="69">
        <f>ROUND((I26*(100-J26)/100),3)</f>
        <v>0</v>
      </c>
      <c r="L26" s="119">
        <f>I26-F26</f>
        <v>0</v>
      </c>
      <c r="M26" s="122"/>
      <c r="N26" s="31"/>
    </row>
    <row r="27" spans="1:14" ht="15.75" x14ac:dyDescent="0.25">
      <c r="A27" s="5"/>
      <c r="B27" s="16"/>
      <c r="C27" s="17"/>
      <c r="D27" s="94"/>
      <c r="E27" s="95"/>
      <c r="F27" s="64">
        <f>D27-E27</f>
        <v>0</v>
      </c>
      <c r="G27" s="95"/>
      <c r="H27" s="94"/>
      <c r="I27" s="69">
        <f>G27-H27</f>
        <v>0</v>
      </c>
      <c r="J27" s="19"/>
      <c r="K27" s="69">
        <f>ROUND((I27*(100-J27)/100),3)</f>
        <v>0</v>
      </c>
      <c r="L27" s="119">
        <f>I27-F27</f>
        <v>0</v>
      </c>
      <c r="M27" s="123"/>
      <c r="N27" s="31"/>
    </row>
    <row r="28" spans="1:14" ht="16.5" thickBot="1" x14ac:dyDescent="0.3">
      <c r="A28" s="5"/>
      <c r="B28" s="16"/>
      <c r="C28" s="17"/>
      <c r="D28" s="94"/>
      <c r="E28" s="95"/>
      <c r="F28" s="64">
        <f>D28-E28</f>
        <v>0</v>
      </c>
      <c r="G28" s="95"/>
      <c r="H28" s="94"/>
      <c r="I28" s="69">
        <f>G28-H28</f>
        <v>0</v>
      </c>
      <c r="J28" s="19"/>
      <c r="K28" s="69">
        <f>ROUND((I28*(100-J28)/100),3)</f>
        <v>0</v>
      </c>
      <c r="L28" s="119">
        <f>I28-F28</f>
        <v>0</v>
      </c>
      <c r="M28" s="124"/>
      <c r="N28" s="31"/>
    </row>
    <row r="29" spans="1:14" ht="3.75" customHeight="1" thickBot="1" x14ac:dyDescent="0.3">
      <c r="A29" s="32"/>
      <c r="B29" s="33"/>
      <c r="C29" s="34"/>
      <c r="D29" s="96"/>
      <c r="E29" s="96"/>
      <c r="F29" s="65"/>
      <c r="G29" s="97"/>
      <c r="H29" s="97"/>
      <c r="I29" s="65"/>
      <c r="J29" s="35"/>
      <c r="K29" s="65"/>
      <c r="L29" s="100"/>
    </row>
    <row r="30" spans="1:14" s="6" customFormat="1" ht="16.5" thickBot="1" x14ac:dyDescent="0.3">
      <c r="A30" s="9"/>
      <c r="B30" s="10">
        <f>(COUNTA(B19:B28))</f>
        <v>7</v>
      </c>
      <c r="C30" s="11" t="s">
        <v>27</v>
      </c>
      <c r="D30" s="62">
        <f t="shared" ref="D30:I30" si="4">SUM(D19:D28)</f>
        <v>316.94</v>
      </c>
      <c r="E30" s="62">
        <f t="shared" si="4"/>
        <v>114.05000000000001</v>
      </c>
      <c r="F30" s="62">
        <f t="shared" si="4"/>
        <v>202.89000000000001</v>
      </c>
      <c r="G30" s="62">
        <f t="shared" si="4"/>
        <v>316.89</v>
      </c>
      <c r="H30" s="62">
        <f t="shared" si="4"/>
        <v>114.60999999999999</v>
      </c>
      <c r="I30" s="62">
        <f t="shared" si="4"/>
        <v>202.28000000000003</v>
      </c>
      <c r="J30" s="12">
        <f>ROUND((((I30-K30)/I30)*100),2)</f>
        <v>9.86</v>
      </c>
      <c r="K30" s="73">
        <f>SUM(K19:K28)</f>
        <v>182.328</v>
      </c>
      <c r="L30" s="62">
        <f>SUM(L19:L28)</f>
        <v>-0.60999999999999588</v>
      </c>
      <c r="M30" s="40"/>
    </row>
    <row r="31" spans="1:14" ht="15.75" thickBot="1" x14ac:dyDescent="0.25"/>
    <row r="32" spans="1:14" ht="16.5" customHeight="1" thickBot="1" x14ac:dyDescent="0.3">
      <c r="A32" s="42" t="s">
        <v>37</v>
      </c>
      <c r="B32" s="52"/>
      <c r="C32" s="2" t="s">
        <v>68</v>
      </c>
      <c r="D32" s="129" t="s">
        <v>17</v>
      </c>
      <c r="E32" s="130"/>
      <c r="F32" s="131"/>
      <c r="G32" s="87"/>
      <c r="H32" s="88" t="s">
        <v>18</v>
      </c>
      <c r="I32" s="66"/>
      <c r="J32" s="53">
        <v>41652</v>
      </c>
      <c r="K32" s="70"/>
      <c r="L32" s="99"/>
      <c r="M32" s="135" t="s">
        <v>33</v>
      </c>
    </row>
    <row r="33" spans="1:14" ht="16.5" thickBot="1" x14ac:dyDescent="0.3">
      <c r="A33" s="26" t="s">
        <v>19</v>
      </c>
      <c r="B33" s="25" t="s">
        <v>20</v>
      </c>
      <c r="C33" s="27" t="s">
        <v>21</v>
      </c>
      <c r="D33" s="132"/>
      <c r="E33" s="133"/>
      <c r="F33" s="134"/>
      <c r="G33" s="89"/>
      <c r="H33" s="90" t="s">
        <v>59</v>
      </c>
      <c r="I33" s="67"/>
      <c r="J33" s="45" t="s">
        <v>11</v>
      </c>
      <c r="K33" s="71" t="s">
        <v>10</v>
      </c>
      <c r="L33" s="71" t="s">
        <v>22</v>
      </c>
      <c r="M33" s="135"/>
    </row>
    <row r="34" spans="1:14" ht="16.5" thickBot="1" x14ac:dyDescent="0.3">
      <c r="A34" s="28" t="s">
        <v>23</v>
      </c>
      <c r="B34" s="29" t="s">
        <v>24</v>
      </c>
      <c r="C34" s="30" t="s">
        <v>25</v>
      </c>
      <c r="D34" s="91" t="s">
        <v>12</v>
      </c>
      <c r="E34" s="91" t="s">
        <v>13</v>
      </c>
      <c r="F34" s="62" t="s">
        <v>14</v>
      </c>
      <c r="G34" s="91" t="s">
        <v>12</v>
      </c>
      <c r="H34" s="90" t="s">
        <v>13</v>
      </c>
      <c r="I34" s="62" t="s">
        <v>14</v>
      </c>
      <c r="J34" s="46" t="s">
        <v>15</v>
      </c>
      <c r="K34" s="72" t="s">
        <v>16</v>
      </c>
      <c r="L34" s="72" t="s">
        <v>4</v>
      </c>
      <c r="M34" s="136"/>
    </row>
    <row r="35" spans="1:14" ht="15.75" x14ac:dyDescent="0.25">
      <c r="A35" s="4">
        <v>1</v>
      </c>
      <c r="B35" s="14" t="s">
        <v>69</v>
      </c>
      <c r="C35" s="15">
        <v>28452</v>
      </c>
      <c r="D35" s="92">
        <v>45.28</v>
      </c>
      <c r="E35" s="93">
        <v>17</v>
      </c>
      <c r="F35" s="63">
        <f t="shared" ref="F35:F40" si="5">D35-E35</f>
        <v>28.28</v>
      </c>
      <c r="G35" s="93">
        <v>45.24</v>
      </c>
      <c r="H35" s="92">
        <v>17.04</v>
      </c>
      <c r="I35" s="68">
        <f t="shared" ref="I35:I40" si="6">G35-H35</f>
        <v>28.200000000000003</v>
      </c>
      <c r="J35" s="18">
        <v>10.58</v>
      </c>
      <c r="K35" s="68">
        <f t="shared" ref="K35:K40" si="7">ROUND((I35*(100-J35)/100),3)</f>
        <v>25.216000000000001</v>
      </c>
      <c r="L35" s="118">
        <f t="shared" ref="L35:L40" si="8">I35-F35</f>
        <v>-7.9999999999998295E-2</v>
      </c>
      <c r="M35" s="120">
        <v>41652</v>
      </c>
      <c r="N35" s="31"/>
    </row>
    <row r="36" spans="1:14" ht="15.75" x14ac:dyDescent="0.25">
      <c r="A36" s="5">
        <v>2</v>
      </c>
      <c r="B36" s="16" t="s">
        <v>70</v>
      </c>
      <c r="C36" s="17">
        <v>28456</v>
      </c>
      <c r="D36" s="94">
        <v>45.27</v>
      </c>
      <c r="E36" s="95">
        <v>15.72</v>
      </c>
      <c r="F36" s="64">
        <f t="shared" si="5"/>
        <v>29.550000000000004</v>
      </c>
      <c r="G36" s="95">
        <v>45.4</v>
      </c>
      <c r="H36" s="94">
        <v>15.89</v>
      </c>
      <c r="I36" s="69">
        <f t="shared" si="6"/>
        <v>29.509999999999998</v>
      </c>
      <c r="J36" s="128"/>
      <c r="K36" s="69">
        <f t="shared" si="7"/>
        <v>29.51</v>
      </c>
      <c r="L36" s="119">
        <f t="shared" si="8"/>
        <v>-4.0000000000006253E-2</v>
      </c>
      <c r="M36" s="121">
        <v>41652</v>
      </c>
      <c r="N36" s="31"/>
    </row>
    <row r="37" spans="1:14" ht="15.75" x14ac:dyDescent="0.25">
      <c r="A37" s="5">
        <v>3</v>
      </c>
      <c r="B37" s="16" t="s">
        <v>71</v>
      </c>
      <c r="C37" s="17">
        <v>28457</v>
      </c>
      <c r="D37" s="94">
        <v>45.2</v>
      </c>
      <c r="E37" s="95">
        <v>16.07</v>
      </c>
      <c r="F37" s="64">
        <f t="shared" si="5"/>
        <v>29.130000000000003</v>
      </c>
      <c r="G37" s="95">
        <v>45.17</v>
      </c>
      <c r="H37" s="94">
        <v>16.09</v>
      </c>
      <c r="I37" s="69">
        <f t="shared" si="6"/>
        <v>29.080000000000002</v>
      </c>
      <c r="J37" s="19">
        <v>10.31</v>
      </c>
      <c r="K37" s="69">
        <f t="shared" si="7"/>
        <v>26.082000000000001</v>
      </c>
      <c r="L37" s="119">
        <f t="shared" si="8"/>
        <v>-5.0000000000000711E-2</v>
      </c>
      <c r="M37" s="121">
        <v>41652</v>
      </c>
      <c r="N37" s="31"/>
    </row>
    <row r="38" spans="1:14" ht="15.75" x14ac:dyDescent="0.25">
      <c r="A38" s="5">
        <v>4</v>
      </c>
      <c r="B38" s="16" t="s">
        <v>72</v>
      </c>
      <c r="C38" s="17">
        <v>28295</v>
      </c>
      <c r="D38" s="94">
        <v>44.42</v>
      </c>
      <c r="E38" s="95">
        <v>16.66</v>
      </c>
      <c r="F38" s="64">
        <f t="shared" si="5"/>
        <v>27.76</v>
      </c>
      <c r="G38" s="95">
        <v>44.34</v>
      </c>
      <c r="H38" s="94">
        <v>16.61</v>
      </c>
      <c r="I38" s="69">
        <f t="shared" si="6"/>
        <v>27.730000000000004</v>
      </c>
      <c r="J38" s="19">
        <v>9.0399999999999991</v>
      </c>
      <c r="K38" s="69">
        <f t="shared" si="7"/>
        <v>25.222999999999999</v>
      </c>
      <c r="L38" s="119">
        <f t="shared" si="8"/>
        <v>-2.9999999999997584E-2</v>
      </c>
      <c r="M38" s="121">
        <v>41652</v>
      </c>
      <c r="N38" s="31"/>
    </row>
    <row r="39" spans="1:14" ht="15.75" x14ac:dyDescent="0.25">
      <c r="A39" s="5">
        <v>5</v>
      </c>
      <c r="B39" s="16" t="s">
        <v>73</v>
      </c>
      <c r="C39" s="17">
        <v>28458</v>
      </c>
      <c r="D39" s="94">
        <v>45.8</v>
      </c>
      <c r="E39" s="95">
        <v>15.9</v>
      </c>
      <c r="F39" s="64">
        <f t="shared" si="5"/>
        <v>29.9</v>
      </c>
      <c r="G39" s="95">
        <v>45.85</v>
      </c>
      <c r="H39" s="94">
        <v>16.02</v>
      </c>
      <c r="I39" s="69">
        <f t="shared" si="6"/>
        <v>29.830000000000002</v>
      </c>
      <c r="J39" s="19">
        <v>9.49</v>
      </c>
      <c r="K39" s="69">
        <f t="shared" si="7"/>
        <v>26.998999999999999</v>
      </c>
      <c r="L39" s="119">
        <f t="shared" si="8"/>
        <v>-6.9999999999996732E-2</v>
      </c>
      <c r="M39" s="121">
        <v>41652</v>
      </c>
      <c r="N39" s="31"/>
    </row>
    <row r="40" spans="1:14" ht="15.75" x14ac:dyDescent="0.25">
      <c r="A40" s="5">
        <v>6</v>
      </c>
      <c r="B40" s="16" t="s">
        <v>63</v>
      </c>
      <c r="C40" s="17">
        <v>28459</v>
      </c>
      <c r="D40" s="94">
        <v>46.27</v>
      </c>
      <c r="E40" s="95">
        <v>16.8</v>
      </c>
      <c r="F40" s="64">
        <f t="shared" si="5"/>
        <v>29.470000000000002</v>
      </c>
      <c r="G40" s="95">
        <v>46.23</v>
      </c>
      <c r="H40" s="94">
        <v>16.829999999999998</v>
      </c>
      <c r="I40" s="69">
        <f t="shared" si="6"/>
        <v>29.4</v>
      </c>
      <c r="J40" s="19">
        <v>9.17</v>
      </c>
      <c r="K40" s="69">
        <f t="shared" si="7"/>
        <v>26.704000000000001</v>
      </c>
      <c r="L40" s="119">
        <f t="shared" si="8"/>
        <v>-7.0000000000003837E-2</v>
      </c>
      <c r="M40" s="121">
        <v>41652</v>
      </c>
      <c r="N40" s="31"/>
    </row>
    <row r="41" spans="1:14" ht="15.75" x14ac:dyDescent="0.25">
      <c r="A41" s="5">
        <v>7</v>
      </c>
      <c r="B41" s="16" t="s">
        <v>74</v>
      </c>
      <c r="C41" s="17">
        <v>28460</v>
      </c>
      <c r="D41" s="94">
        <v>44.32</v>
      </c>
      <c r="E41" s="95">
        <v>15.08</v>
      </c>
      <c r="F41" s="64">
        <f>D41-E41</f>
        <v>29.240000000000002</v>
      </c>
      <c r="G41" s="95">
        <v>44.33</v>
      </c>
      <c r="H41" s="94">
        <v>15.17</v>
      </c>
      <c r="I41" s="69">
        <f>G41-H41</f>
        <v>29.159999999999997</v>
      </c>
      <c r="J41" s="19">
        <v>9.81</v>
      </c>
      <c r="K41" s="69">
        <f>ROUND((I41*(100-J41)/100),3)</f>
        <v>26.298999999999999</v>
      </c>
      <c r="L41" s="119">
        <f>I41-F41</f>
        <v>-8.00000000000054E-2</v>
      </c>
      <c r="M41" s="121">
        <v>41652</v>
      </c>
      <c r="N41" s="31"/>
    </row>
    <row r="42" spans="1:14" ht="15.75" x14ac:dyDescent="0.25">
      <c r="A42" s="5"/>
      <c r="B42" s="16"/>
      <c r="C42" s="17"/>
      <c r="D42" s="94"/>
      <c r="E42" s="95"/>
      <c r="F42" s="64">
        <f>D42-E42</f>
        <v>0</v>
      </c>
      <c r="G42" s="95"/>
      <c r="H42" s="94"/>
      <c r="I42" s="69">
        <f>G42-H42</f>
        <v>0</v>
      </c>
      <c r="J42" s="19"/>
      <c r="K42" s="69">
        <f>ROUND((I42*(100-J42)/100),3)</f>
        <v>0</v>
      </c>
      <c r="L42" s="119">
        <f>I42-F42</f>
        <v>0</v>
      </c>
      <c r="M42" s="123"/>
      <c r="N42" s="31"/>
    </row>
    <row r="43" spans="1:14" ht="15.75" x14ac:dyDescent="0.25">
      <c r="A43" s="5"/>
      <c r="B43" s="16"/>
      <c r="C43" s="17"/>
      <c r="D43" s="94"/>
      <c r="E43" s="95"/>
      <c r="F43" s="64">
        <f>D43-E43</f>
        <v>0</v>
      </c>
      <c r="G43" s="95"/>
      <c r="H43" s="94"/>
      <c r="I43" s="69">
        <f>G43-H43</f>
        <v>0</v>
      </c>
      <c r="J43" s="19"/>
      <c r="K43" s="69">
        <f>ROUND((I43*(100-J43)/100),3)</f>
        <v>0</v>
      </c>
      <c r="L43" s="119">
        <f>I43-F43</f>
        <v>0</v>
      </c>
      <c r="M43" s="123"/>
      <c r="N43" s="31"/>
    </row>
    <row r="44" spans="1:14" ht="15.75" x14ac:dyDescent="0.25">
      <c r="A44" s="5"/>
      <c r="B44" s="16"/>
      <c r="C44" s="17"/>
      <c r="D44" s="94"/>
      <c r="E44" s="95"/>
      <c r="F44" s="64">
        <f>D44-E44</f>
        <v>0</v>
      </c>
      <c r="G44" s="95"/>
      <c r="H44" s="94"/>
      <c r="I44" s="69">
        <f>G44-H44</f>
        <v>0</v>
      </c>
      <c r="J44" s="19"/>
      <c r="K44" s="69">
        <f>ROUND((I44*(100-J44)/100),3)</f>
        <v>0</v>
      </c>
      <c r="L44" s="119">
        <f>I44-F44</f>
        <v>0</v>
      </c>
      <c r="M44" s="123"/>
      <c r="N44" s="31"/>
    </row>
    <row r="45" spans="1:14" ht="3.75" customHeight="1" thickBot="1" x14ac:dyDescent="0.3">
      <c r="A45" s="32"/>
      <c r="B45" s="33"/>
      <c r="C45" s="34"/>
      <c r="D45" s="96"/>
      <c r="E45" s="96"/>
      <c r="F45" s="65"/>
      <c r="G45" s="97"/>
      <c r="H45" s="97"/>
      <c r="I45" s="65"/>
      <c r="J45" s="35"/>
      <c r="K45" s="65"/>
      <c r="L45" s="100"/>
      <c r="M45" s="125"/>
    </row>
    <row r="46" spans="1:14" s="6" customFormat="1" ht="16.5" thickBot="1" x14ac:dyDescent="0.3">
      <c r="A46" s="9"/>
      <c r="B46" s="10">
        <f>(COUNTA(B35:B44))</f>
        <v>7</v>
      </c>
      <c r="C46" s="11" t="s">
        <v>27</v>
      </c>
      <c r="D46" s="62">
        <f t="shared" ref="D46:I46" si="9">SUM(D35:D44)</f>
        <v>316.56</v>
      </c>
      <c r="E46" s="62">
        <f t="shared" si="9"/>
        <v>113.23</v>
      </c>
      <c r="F46" s="62">
        <f t="shared" si="9"/>
        <v>203.33</v>
      </c>
      <c r="G46" s="62">
        <f t="shared" si="9"/>
        <v>316.56</v>
      </c>
      <c r="H46" s="62">
        <f t="shared" si="9"/>
        <v>113.64999999999999</v>
      </c>
      <c r="I46" s="62">
        <f t="shared" si="9"/>
        <v>202.91000000000003</v>
      </c>
      <c r="J46" s="12">
        <f>ROUND((((I46-K46)/I46)*100),2)</f>
        <v>8.32</v>
      </c>
      <c r="K46" s="73">
        <f>SUM(K35:K44)</f>
        <v>186.03300000000002</v>
      </c>
      <c r="L46" s="62">
        <f>SUM(L35:L44)</f>
        <v>-0.42000000000000881</v>
      </c>
      <c r="M46" s="40"/>
    </row>
    <row r="47" spans="1:14" ht="15.75" thickBot="1" x14ac:dyDescent="0.25"/>
    <row r="48" spans="1:14" ht="16.5" customHeight="1" thickBot="1" x14ac:dyDescent="0.3">
      <c r="A48" s="42" t="s">
        <v>37</v>
      </c>
      <c r="B48" s="52"/>
      <c r="C48" s="2" t="s">
        <v>75</v>
      </c>
      <c r="D48" s="129" t="s">
        <v>17</v>
      </c>
      <c r="E48" s="130"/>
      <c r="F48" s="131"/>
      <c r="G48" s="87"/>
      <c r="H48" s="88" t="s">
        <v>18</v>
      </c>
      <c r="I48" s="66"/>
      <c r="J48" s="54">
        <v>41652</v>
      </c>
      <c r="K48" s="70"/>
      <c r="L48" s="99"/>
      <c r="M48" s="135" t="s">
        <v>33</v>
      </c>
    </row>
    <row r="49" spans="1:14" ht="16.5" thickBot="1" x14ac:dyDescent="0.3">
      <c r="A49" s="26" t="s">
        <v>19</v>
      </c>
      <c r="B49" s="25" t="s">
        <v>20</v>
      </c>
      <c r="C49" s="27" t="s">
        <v>21</v>
      </c>
      <c r="D49" s="132"/>
      <c r="E49" s="133"/>
      <c r="F49" s="134"/>
      <c r="G49" s="89"/>
      <c r="H49" s="90" t="s">
        <v>59</v>
      </c>
      <c r="I49" s="67"/>
      <c r="J49" s="45" t="s">
        <v>11</v>
      </c>
      <c r="K49" s="71" t="s">
        <v>10</v>
      </c>
      <c r="L49" s="71" t="s">
        <v>22</v>
      </c>
      <c r="M49" s="135"/>
    </row>
    <row r="50" spans="1:14" ht="16.5" thickBot="1" x14ac:dyDescent="0.3">
      <c r="A50" s="28" t="s">
        <v>23</v>
      </c>
      <c r="B50" s="29" t="s">
        <v>24</v>
      </c>
      <c r="C50" s="30" t="s">
        <v>25</v>
      </c>
      <c r="D50" s="91" t="s">
        <v>12</v>
      </c>
      <c r="E50" s="91" t="s">
        <v>13</v>
      </c>
      <c r="F50" s="62" t="s">
        <v>14</v>
      </c>
      <c r="G50" s="91" t="s">
        <v>12</v>
      </c>
      <c r="H50" s="90" t="s">
        <v>13</v>
      </c>
      <c r="I50" s="62" t="s">
        <v>14</v>
      </c>
      <c r="J50" s="46" t="s">
        <v>15</v>
      </c>
      <c r="K50" s="72" t="s">
        <v>16</v>
      </c>
      <c r="L50" s="72" t="s">
        <v>4</v>
      </c>
      <c r="M50" s="136"/>
    </row>
    <row r="51" spans="1:14" ht="15.75" x14ac:dyDescent="0.25">
      <c r="A51" s="4">
        <v>1</v>
      </c>
      <c r="B51" s="14" t="s">
        <v>64</v>
      </c>
      <c r="C51" s="15">
        <v>28461</v>
      </c>
      <c r="D51" s="92">
        <v>45.77</v>
      </c>
      <c r="E51" s="93">
        <v>16.25</v>
      </c>
      <c r="F51" s="63">
        <f t="shared" ref="F51:F56" si="10">D51-E51</f>
        <v>29.520000000000003</v>
      </c>
      <c r="G51" s="93">
        <v>45.81</v>
      </c>
      <c r="H51" s="92">
        <v>16.329999999999998</v>
      </c>
      <c r="I51" s="68">
        <f t="shared" ref="I51:I56" si="11">G51-H51</f>
        <v>29.480000000000004</v>
      </c>
      <c r="J51" s="18">
        <v>11.2</v>
      </c>
      <c r="K51" s="68">
        <f t="shared" ref="K51:K56" si="12">ROUND((I51*(100-J51)/100),3)</f>
        <v>26.178000000000001</v>
      </c>
      <c r="L51" s="118">
        <f t="shared" ref="L51:L56" si="13">I51-F51</f>
        <v>-3.9999999999999147E-2</v>
      </c>
      <c r="M51" s="120">
        <v>41652</v>
      </c>
      <c r="N51" s="31"/>
    </row>
    <row r="52" spans="1:14" ht="15.75" x14ac:dyDescent="0.25">
      <c r="A52" s="5">
        <v>2</v>
      </c>
      <c r="B52" s="16" t="s">
        <v>65</v>
      </c>
      <c r="C52" s="17">
        <v>28462</v>
      </c>
      <c r="D52" s="94">
        <v>46.12</v>
      </c>
      <c r="E52" s="95">
        <v>16.84</v>
      </c>
      <c r="F52" s="64">
        <f t="shared" si="10"/>
        <v>29.279999999999998</v>
      </c>
      <c r="G52" s="95">
        <v>46.1</v>
      </c>
      <c r="H52" s="94">
        <v>16.88</v>
      </c>
      <c r="I52" s="69">
        <f t="shared" si="11"/>
        <v>29.220000000000002</v>
      </c>
      <c r="J52" s="19">
        <v>9.84</v>
      </c>
      <c r="K52" s="69">
        <f t="shared" si="12"/>
        <v>26.344999999999999</v>
      </c>
      <c r="L52" s="119">
        <f t="shared" si="13"/>
        <v>-5.9999999999995168E-2</v>
      </c>
      <c r="M52" s="121">
        <v>41652</v>
      </c>
      <c r="N52" s="31"/>
    </row>
    <row r="53" spans="1:14" ht="15.75" x14ac:dyDescent="0.25">
      <c r="A53" s="5">
        <v>3</v>
      </c>
      <c r="B53" s="16" t="s">
        <v>67</v>
      </c>
      <c r="C53" s="17">
        <v>28463</v>
      </c>
      <c r="D53" s="94">
        <v>45.13</v>
      </c>
      <c r="E53" s="95">
        <v>16.2</v>
      </c>
      <c r="F53" s="64">
        <f t="shared" si="10"/>
        <v>28.930000000000003</v>
      </c>
      <c r="G53" s="95">
        <v>45.11</v>
      </c>
      <c r="H53" s="94">
        <v>16.25</v>
      </c>
      <c r="I53" s="69">
        <f t="shared" si="11"/>
        <v>28.86</v>
      </c>
      <c r="J53" s="19">
        <v>9.58</v>
      </c>
      <c r="K53" s="69">
        <f t="shared" si="12"/>
        <v>26.094999999999999</v>
      </c>
      <c r="L53" s="119">
        <f t="shared" si="13"/>
        <v>-7.0000000000003837E-2</v>
      </c>
      <c r="M53" s="121">
        <v>41652</v>
      </c>
      <c r="N53" s="31"/>
    </row>
    <row r="54" spans="1:14" ht="15.75" x14ac:dyDescent="0.25">
      <c r="A54" s="5">
        <v>4</v>
      </c>
      <c r="B54" s="16" t="s">
        <v>66</v>
      </c>
      <c r="C54" s="17">
        <v>28464</v>
      </c>
      <c r="D54" s="94">
        <v>45.64</v>
      </c>
      <c r="E54" s="95">
        <v>16.57</v>
      </c>
      <c r="F54" s="64">
        <f t="shared" si="10"/>
        <v>29.07</v>
      </c>
      <c r="G54" s="95">
        <v>45.7</v>
      </c>
      <c r="H54" s="94">
        <v>16.72</v>
      </c>
      <c r="I54" s="69">
        <f t="shared" si="11"/>
        <v>28.980000000000004</v>
      </c>
      <c r="J54" s="19">
        <v>10.01</v>
      </c>
      <c r="K54" s="69">
        <f t="shared" si="12"/>
        <v>26.079000000000001</v>
      </c>
      <c r="L54" s="119">
        <f t="shared" si="13"/>
        <v>-8.9999999999996305E-2</v>
      </c>
      <c r="M54" s="121">
        <v>41652</v>
      </c>
      <c r="N54" s="31"/>
    </row>
    <row r="55" spans="1:14" ht="15.75" x14ac:dyDescent="0.25">
      <c r="A55" s="5">
        <v>5</v>
      </c>
      <c r="B55" s="16" t="s">
        <v>76</v>
      </c>
      <c r="C55" s="17">
        <v>28465</v>
      </c>
      <c r="D55" s="94">
        <v>45</v>
      </c>
      <c r="E55" s="95">
        <v>15.24</v>
      </c>
      <c r="F55" s="64">
        <f t="shared" si="10"/>
        <v>29.759999999999998</v>
      </c>
      <c r="G55" s="95">
        <v>45.02</v>
      </c>
      <c r="H55" s="94">
        <v>15.32</v>
      </c>
      <c r="I55" s="69">
        <f t="shared" si="11"/>
        <v>29.700000000000003</v>
      </c>
      <c r="J55" s="19">
        <v>9.5</v>
      </c>
      <c r="K55" s="69">
        <f t="shared" si="12"/>
        <v>26.879000000000001</v>
      </c>
      <c r="L55" s="119">
        <f t="shared" si="13"/>
        <v>-5.9999999999995168E-2</v>
      </c>
      <c r="M55" s="121">
        <v>41652</v>
      </c>
      <c r="N55" s="31"/>
    </row>
    <row r="56" spans="1:14" ht="15.75" x14ac:dyDescent="0.25">
      <c r="A56" s="5">
        <v>6</v>
      </c>
      <c r="B56" s="16" t="s">
        <v>73</v>
      </c>
      <c r="C56" s="17">
        <v>28451</v>
      </c>
      <c r="D56" s="94">
        <v>46.12</v>
      </c>
      <c r="E56" s="95">
        <v>17.53</v>
      </c>
      <c r="F56" s="64">
        <f t="shared" si="10"/>
        <v>28.589999999999996</v>
      </c>
      <c r="G56" s="95">
        <v>45.72</v>
      </c>
      <c r="H56" s="94">
        <v>17.21</v>
      </c>
      <c r="I56" s="69">
        <f t="shared" si="11"/>
        <v>28.509999999999998</v>
      </c>
      <c r="J56" s="19">
        <v>10.77</v>
      </c>
      <c r="K56" s="69">
        <f t="shared" si="12"/>
        <v>25.439</v>
      </c>
      <c r="L56" s="119">
        <f t="shared" si="13"/>
        <v>-7.9999999999998295E-2</v>
      </c>
      <c r="M56" s="121">
        <v>41652</v>
      </c>
      <c r="N56" s="31"/>
    </row>
    <row r="57" spans="1:14" ht="15.75" x14ac:dyDescent="0.25">
      <c r="A57" s="5"/>
      <c r="B57" s="16"/>
      <c r="C57" s="17"/>
      <c r="D57" s="94"/>
      <c r="E57" s="95"/>
      <c r="F57" s="64">
        <f>D57-E57</f>
        <v>0</v>
      </c>
      <c r="G57" s="95"/>
      <c r="H57" s="94"/>
      <c r="I57" s="69">
        <f>G57-H57</f>
        <v>0</v>
      </c>
      <c r="J57" s="19"/>
      <c r="K57" s="69">
        <f>ROUND((I57*(100-J57)/100),3)</f>
        <v>0</v>
      </c>
      <c r="L57" s="119">
        <f>I57-F57</f>
        <v>0</v>
      </c>
      <c r="M57" s="123"/>
      <c r="N57" s="31"/>
    </row>
    <row r="58" spans="1:14" ht="15.75" x14ac:dyDescent="0.25">
      <c r="A58" s="5"/>
      <c r="B58" s="16"/>
      <c r="C58" s="17"/>
      <c r="D58" s="94"/>
      <c r="E58" s="95"/>
      <c r="F58" s="64">
        <f>D58-E58</f>
        <v>0</v>
      </c>
      <c r="G58" s="95"/>
      <c r="H58" s="94"/>
      <c r="I58" s="69">
        <f>G58-H58</f>
        <v>0</v>
      </c>
      <c r="J58" s="19"/>
      <c r="K58" s="69">
        <f>ROUND((I58*(100-J58)/100),3)</f>
        <v>0</v>
      </c>
      <c r="L58" s="119">
        <f>I58-F58</f>
        <v>0</v>
      </c>
      <c r="M58" s="123"/>
      <c r="N58" s="31"/>
    </row>
    <row r="59" spans="1:14" ht="15.75" x14ac:dyDescent="0.25">
      <c r="A59" s="5"/>
      <c r="B59" s="16"/>
      <c r="C59" s="17"/>
      <c r="D59" s="94"/>
      <c r="E59" s="95"/>
      <c r="F59" s="64">
        <f>D59-E59</f>
        <v>0</v>
      </c>
      <c r="G59" s="95"/>
      <c r="H59" s="94"/>
      <c r="I59" s="69">
        <f>G59-H59</f>
        <v>0</v>
      </c>
      <c r="J59" s="19"/>
      <c r="K59" s="69">
        <f>ROUND((I59*(100-J59)/100),3)</f>
        <v>0</v>
      </c>
      <c r="L59" s="119">
        <f>I59-F59</f>
        <v>0</v>
      </c>
      <c r="M59" s="123"/>
      <c r="N59" s="31"/>
    </row>
    <row r="60" spans="1:14" ht="16.5" thickBot="1" x14ac:dyDescent="0.3">
      <c r="A60" s="5"/>
      <c r="B60" s="16"/>
      <c r="C60" s="17"/>
      <c r="D60" s="94"/>
      <c r="E60" s="95"/>
      <c r="F60" s="64">
        <f>D60-E60</f>
        <v>0</v>
      </c>
      <c r="G60" s="95"/>
      <c r="H60" s="94"/>
      <c r="I60" s="69">
        <f>G60-H60</f>
        <v>0</v>
      </c>
      <c r="J60" s="19"/>
      <c r="K60" s="69">
        <f>ROUND((I60*(100-J60)/100),3)</f>
        <v>0</v>
      </c>
      <c r="L60" s="119">
        <f>I60-F60</f>
        <v>0</v>
      </c>
      <c r="M60" s="124"/>
      <c r="N60" s="31"/>
    </row>
    <row r="61" spans="1:14" ht="3.75" customHeight="1" thickBot="1" x14ac:dyDescent="0.3">
      <c r="A61" s="32"/>
      <c r="B61" s="33"/>
      <c r="C61" s="34"/>
      <c r="D61" s="96"/>
      <c r="E61" s="96"/>
      <c r="F61" s="65"/>
      <c r="G61" s="97"/>
      <c r="H61" s="97"/>
      <c r="I61" s="65"/>
      <c r="J61" s="35"/>
      <c r="K61" s="65"/>
      <c r="L61" s="100"/>
    </row>
    <row r="62" spans="1:14" s="6" customFormat="1" ht="16.5" thickBot="1" x14ac:dyDescent="0.3">
      <c r="A62" s="9"/>
      <c r="B62" s="10">
        <f>(COUNTA(B51:B60))</f>
        <v>6</v>
      </c>
      <c r="C62" s="11" t="s">
        <v>27</v>
      </c>
      <c r="D62" s="62">
        <f t="shared" ref="D62:I62" si="14">SUM(D51:D60)</f>
        <v>273.78000000000003</v>
      </c>
      <c r="E62" s="62">
        <f t="shared" si="14"/>
        <v>98.63000000000001</v>
      </c>
      <c r="F62" s="62">
        <f t="shared" si="14"/>
        <v>175.15</v>
      </c>
      <c r="G62" s="62">
        <f t="shared" si="14"/>
        <v>273.45999999999998</v>
      </c>
      <c r="H62" s="62">
        <f t="shared" si="14"/>
        <v>98.710000000000008</v>
      </c>
      <c r="I62" s="62">
        <f t="shared" si="14"/>
        <v>174.75</v>
      </c>
      <c r="J62" s="12">
        <f>ROUND((((I62-K62)/I62)*100),2)</f>
        <v>10.15</v>
      </c>
      <c r="K62" s="73">
        <f>SUM(K51:K60)</f>
        <v>157.01499999999999</v>
      </c>
      <c r="L62" s="62">
        <f>SUM(L51:L60)</f>
        <v>-0.39999999999998792</v>
      </c>
      <c r="M62" s="40"/>
    </row>
    <row r="63" spans="1:14" ht="15.75" thickBot="1" x14ac:dyDescent="0.25"/>
    <row r="64" spans="1:14" ht="16.5" customHeight="1" thickBot="1" x14ac:dyDescent="0.3">
      <c r="A64" s="42" t="s">
        <v>37</v>
      </c>
      <c r="B64" s="52"/>
      <c r="C64" s="2" t="s">
        <v>77</v>
      </c>
      <c r="D64" s="129" t="s">
        <v>17</v>
      </c>
      <c r="E64" s="130"/>
      <c r="F64" s="131"/>
      <c r="G64" s="87"/>
      <c r="H64" s="88" t="s">
        <v>18</v>
      </c>
      <c r="I64" s="66"/>
      <c r="J64" s="53">
        <v>41652</v>
      </c>
      <c r="K64" s="70"/>
      <c r="L64" s="99"/>
      <c r="M64" s="135" t="s">
        <v>33</v>
      </c>
    </row>
    <row r="65" spans="1:14" ht="16.5" thickBot="1" x14ac:dyDescent="0.3">
      <c r="A65" s="26" t="s">
        <v>19</v>
      </c>
      <c r="B65" s="25" t="s">
        <v>20</v>
      </c>
      <c r="C65" s="27" t="s">
        <v>21</v>
      </c>
      <c r="D65" s="132"/>
      <c r="E65" s="133"/>
      <c r="F65" s="134"/>
      <c r="G65" s="89"/>
      <c r="H65" s="90" t="s">
        <v>59</v>
      </c>
      <c r="I65" s="67"/>
      <c r="J65" s="45" t="s">
        <v>11</v>
      </c>
      <c r="K65" s="71" t="s">
        <v>10</v>
      </c>
      <c r="L65" s="71" t="s">
        <v>22</v>
      </c>
      <c r="M65" s="135"/>
    </row>
    <row r="66" spans="1:14" ht="16.5" thickBot="1" x14ac:dyDescent="0.3">
      <c r="A66" s="28" t="s">
        <v>23</v>
      </c>
      <c r="B66" s="29" t="s">
        <v>24</v>
      </c>
      <c r="C66" s="30" t="s">
        <v>25</v>
      </c>
      <c r="D66" s="91" t="s">
        <v>12</v>
      </c>
      <c r="E66" s="91" t="s">
        <v>13</v>
      </c>
      <c r="F66" s="62" t="s">
        <v>14</v>
      </c>
      <c r="G66" s="91" t="s">
        <v>12</v>
      </c>
      <c r="H66" s="90" t="s">
        <v>13</v>
      </c>
      <c r="I66" s="62" t="s">
        <v>14</v>
      </c>
      <c r="J66" s="46" t="s">
        <v>15</v>
      </c>
      <c r="K66" s="72" t="s">
        <v>16</v>
      </c>
      <c r="L66" s="72" t="s">
        <v>4</v>
      </c>
      <c r="M66" s="136"/>
    </row>
    <row r="67" spans="1:14" ht="15.75" x14ac:dyDescent="0.25">
      <c r="A67" s="4">
        <v>1</v>
      </c>
      <c r="B67" s="14" t="s">
        <v>63</v>
      </c>
      <c r="C67" s="15">
        <v>28294</v>
      </c>
      <c r="D67" s="92">
        <v>44.36</v>
      </c>
      <c r="E67" s="93">
        <v>16.48</v>
      </c>
      <c r="F67" s="63">
        <f t="shared" ref="F67:F72" si="15">D67-E67</f>
        <v>27.88</v>
      </c>
      <c r="G67" s="93">
        <v>44.71</v>
      </c>
      <c r="H67" s="92">
        <v>16.899999999999999</v>
      </c>
      <c r="I67" s="68">
        <f t="shared" ref="I67:I72" si="16">G67-H67</f>
        <v>27.810000000000002</v>
      </c>
      <c r="J67" s="18">
        <v>8.65</v>
      </c>
      <c r="K67" s="68">
        <f t="shared" ref="K67:K72" si="17">ROUND((I67*(100-J67)/100),3)</f>
        <v>25.404</v>
      </c>
      <c r="L67" s="118">
        <f t="shared" ref="L67:L72" si="18">I67-F67</f>
        <v>-6.9999999999996732E-2</v>
      </c>
      <c r="M67" s="120">
        <v>41652</v>
      </c>
      <c r="N67" s="31"/>
    </row>
    <row r="68" spans="1:14" ht="15.75" x14ac:dyDescent="0.25">
      <c r="A68" s="5">
        <v>2</v>
      </c>
      <c r="B68" s="16" t="s">
        <v>64</v>
      </c>
      <c r="C68" s="17">
        <v>28296</v>
      </c>
      <c r="D68" s="94">
        <v>45.71</v>
      </c>
      <c r="E68" s="95">
        <v>16.04</v>
      </c>
      <c r="F68" s="64">
        <f t="shared" si="15"/>
        <v>29.67</v>
      </c>
      <c r="G68" s="95">
        <v>45.94</v>
      </c>
      <c r="H68" s="94">
        <v>16.399999999999999</v>
      </c>
      <c r="I68" s="69">
        <f t="shared" si="16"/>
        <v>29.54</v>
      </c>
      <c r="J68" s="19">
        <v>9.76</v>
      </c>
      <c r="K68" s="69">
        <f t="shared" si="17"/>
        <v>26.657</v>
      </c>
      <c r="L68" s="119">
        <f t="shared" si="18"/>
        <v>-0.13000000000000256</v>
      </c>
      <c r="M68" s="121">
        <v>41652</v>
      </c>
      <c r="N68" s="31"/>
    </row>
    <row r="69" spans="1:14" ht="16.5" x14ac:dyDescent="0.25">
      <c r="A69" s="5">
        <v>3</v>
      </c>
      <c r="B69" s="115" t="s">
        <v>69</v>
      </c>
      <c r="C69" s="17">
        <v>28466</v>
      </c>
      <c r="D69" s="94">
        <v>45.78</v>
      </c>
      <c r="E69" s="95">
        <v>16.899999999999999</v>
      </c>
      <c r="F69" s="64">
        <f t="shared" si="15"/>
        <v>28.880000000000003</v>
      </c>
      <c r="G69" s="95">
        <v>45.79</v>
      </c>
      <c r="H69" s="94">
        <v>16.98</v>
      </c>
      <c r="I69" s="69">
        <f t="shared" si="16"/>
        <v>28.81</v>
      </c>
      <c r="J69" s="19">
        <v>9.57</v>
      </c>
      <c r="K69" s="69">
        <f t="shared" si="17"/>
        <v>26.053000000000001</v>
      </c>
      <c r="L69" s="119">
        <f t="shared" si="18"/>
        <v>-7.0000000000003837E-2</v>
      </c>
      <c r="M69" s="121">
        <v>41652</v>
      </c>
      <c r="N69" s="31"/>
    </row>
    <row r="70" spans="1:14" ht="15.75" x14ac:dyDescent="0.25">
      <c r="A70" s="5">
        <v>4</v>
      </c>
      <c r="B70" s="16" t="s">
        <v>72</v>
      </c>
      <c r="C70" s="17">
        <v>28467</v>
      </c>
      <c r="D70" s="94">
        <v>45.37</v>
      </c>
      <c r="E70" s="95">
        <v>16.489999999999998</v>
      </c>
      <c r="F70" s="64">
        <f t="shared" si="15"/>
        <v>28.88</v>
      </c>
      <c r="G70" s="95">
        <v>45.4</v>
      </c>
      <c r="H70" s="94">
        <v>16.579999999999998</v>
      </c>
      <c r="I70" s="69">
        <f t="shared" si="16"/>
        <v>28.82</v>
      </c>
      <c r="J70" s="19">
        <v>9.4600000000000009</v>
      </c>
      <c r="K70" s="69">
        <f t="shared" si="17"/>
        <v>26.094000000000001</v>
      </c>
      <c r="L70" s="119">
        <f t="shared" si="18"/>
        <v>-5.9999999999998721E-2</v>
      </c>
      <c r="M70" s="121">
        <v>41652</v>
      </c>
      <c r="N70" s="31"/>
    </row>
    <row r="71" spans="1:14" ht="15.75" x14ac:dyDescent="0.25">
      <c r="A71" s="5">
        <v>5</v>
      </c>
      <c r="B71" s="16" t="s">
        <v>66</v>
      </c>
      <c r="C71" s="17">
        <v>28293</v>
      </c>
      <c r="D71" s="94">
        <v>44.88</v>
      </c>
      <c r="E71" s="95">
        <v>16.079999999999998</v>
      </c>
      <c r="F71" s="64">
        <f t="shared" si="15"/>
        <v>28.800000000000004</v>
      </c>
      <c r="G71" s="95">
        <v>44.72</v>
      </c>
      <c r="H71" s="94">
        <v>16</v>
      </c>
      <c r="I71" s="69">
        <f t="shared" si="16"/>
        <v>28.72</v>
      </c>
      <c r="J71" s="19">
        <v>8.6199999999999992</v>
      </c>
      <c r="K71" s="69">
        <f t="shared" si="17"/>
        <v>26.244</v>
      </c>
      <c r="L71" s="119">
        <f t="shared" si="18"/>
        <v>-8.00000000000054E-2</v>
      </c>
      <c r="M71" s="121">
        <v>41652</v>
      </c>
      <c r="N71" s="31"/>
    </row>
    <row r="72" spans="1:14" ht="15.75" x14ac:dyDescent="0.25">
      <c r="A72" s="5"/>
      <c r="B72" s="16"/>
      <c r="C72" s="17"/>
      <c r="D72" s="94"/>
      <c r="E72" s="95"/>
      <c r="F72" s="64">
        <f t="shared" si="15"/>
        <v>0</v>
      </c>
      <c r="G72" s="95"/>
      <c r="H72" s="94"/>
      <c r="I72" s="69">
        <f t="shared" si="16"/>
        <v>0</v>
      </c>
      <c r="J72" s="19"/>
      <c r="K72" s="69">
        <f t="shared" si="17"/>
        <v>0</v>
      </c>
      <c r="L72" s="119">
        <f t="shared" si="18"/>
        <v>0</v>
      </c>
      <c r="M72" s="121"/>
      <c r="N72" s="31"/>
    </row>
    <row r="73" spans="1:14" ht="15.75" x14ac:dyDescent="0.25">
      <c r="A73" s="5"/>
      <c r="B73" s="16"/>
      <c r="C73" s="17"/>
      <c r="D73" s="94"/>
      <c r="E73" s="95"/>
      <c r="F73" s="64">
        <f>D73-E73</f>
        <v>0</v>
      </c>
      <c r="G73" s="95"/>
      <c r="H73" s="94"/>
      <c r="I73" s="69">
        <f>G73-H73</f>
        <v>0</v>
      </c>
      <c r="J73" s="19"/>
      <c r="K73" s="69">
        <f>ROUND((I73*(100-J73)/100),3)</f>
        <v>0</v>
      </c>
      <c r="L73" s="119">
        <f>I73-F73</f>
        <v>0</v>
      </c>
      <c r="M73" s="122"/>
      <c r="N73" s="31"/>
    </row>
    <row r="74" spans="1:14" ht="15.75" x14ac:dyDescent="0.25">
      <c r="A74" s="5"/>
      <c r="B74" s="16"/>
      <c r="C74" s="17"/>
      <c r="D74" s="94"/>
      <c r="E74" s="95"/>
      <c r="F74" s="64">
        <f>D74-E74</f>
        <v>0</v>
      </c>
      <c r="G74" s="95"/>
      <c r="H74" s="94"/>
      <c r="I74" s="69">
        <f>G74-H74</f>
        <v>0</v>
      </c>
      <c r="J74" s="19"/>
      <c r="K74" s="69">
        <f>ROUND((I74*(100-J74)/100),3)</f>
        <v>0</v>
      </c>
      <c r="L74" s="119">
        <f>I74-F74</f>
        <v>0</v>
      </c>
      <c r="M74" s="123"/>
      <c r="N74" s="31"/>
    </row>
    <row r="75" spans="1:14" ht="15.75" x14ac:dyDescent="0.25">
      <c r="A75" s="5"/>
      <c r="B75" s="16"/>
      <c r="C75" s="17"/>
      <c r="D75" s="94"/>
      <c r="E75" s="95"/>
      <c r="F75" s="64">
        <f>D75-E75</f>
        <v>0</v>
      </c>
      <c r="G75" s="95"/>
      <c r="H75" s="94"/>
      <c r="I75" s="69">
        <f>G75-H75</f>
        <v>0</v>
      </c>
      <c r="J75" s="19"/>
      <c r="K75" s="69">
        <f>ROUND((I75*(100-J75)/100),3)</f>
        <v>0</v>
      </c>
      <c r="L75" s="119">
        <f>I75-F75</f>
        <v>0</v>
      </c>
      <c r="M75" s="123"/>
      <c r="N75" s="31"/>
    </row>
    <row r="76" spans="1:14" ht="16.5" thickBot="1" x14ac:dyDescent="0.3">
      <c r="A76" s="5"/>
      <c r="B76" s="16"/>
      <c r="C76" s="17"/>
      <c r="D76" s="94"/>
      <c r="E76" s="95"/>
      <c r="F76" s="64">
        <f>D76-E76</f>
        <v>0</v>
      </c>
      <c r="G76" s="95"/>
      <c r="H76" s="94"/>
      <c r="I76" s="69">
        <f>G76-H76</f>
        <v>0</v>
      </c>
      <c r="J76" s="19"/>
      <c r="K76" s="69">
        <f>ROUND((I76*(100-J76)/100),3)</f>
        <v>0</v>
      </c>
      <c r="L76" s="119">
        <f>I76-F76</f>
        <v>0</v>
      </c>
      <c r="M76" s="124"/>
      <c r="N76" s="31"/>
    </row>
    <row r="77" spans="1:14" ht="3.75" customHeight="1" thickBot="1" x14ac:dyDescent="0.3">
      <c r="A77" s="32"/>
      <c r="B77" s="33"/>
      <c r="C77" s="34"/>
      <c r="D77" s="96"/>
      <c r="E77" s="96"/>
      <c r="F77" s="65"/>
      <c r="G77" s="97"/>
      <c r="H77" s="97"/>
      <c r="I77" s="65"/>
      <c r="J77" s="35"/>
      <c r="K77" s="65"/>
      <c r="L77" s="100"/>
    </row>
    <row r="78" spans="1:14" s="6" customFormat="1" ht="16.5" thickBot="1" x14ac:dyDescent="0.3">
      <c r="A78" s="9"/>
      <c r="B78" s="10">
        <f>(COUNTA(B67:B76))</f>
        <v>5</v>
      </c>
      <c r="C78" s="11" t="s">
        <v>27</v>
      </c>
      <c r="D78" s="62">
        <f t="shared" ref="D78:I78" si="19">SUM(D67:D76)</f>
        <v>226.1</v>
      </c>
      <c r="E78" s="62">
        <f t="shared" si="19"/>
        <v>81.99</v>
      </c>
      <c r="F78" s="62">
        <f t="shared" si="19"/>
        <v>144.11000000000001</v>
      </c>
      <c r="G78" s="62">
        <f t="shared" si="19"/>
        <v>226.56</v>
      </c>
      <c r="H78" s="62">
        <f t="shared" si="19"/>
        <v>82.86</v>
      </c>
      <c r="I78" s="62">
        <f t="shared" si="19"/>
        <v>143.69999999999999</v>
      </c>
      <c r="J78" s="12">
        <f>ROUND((((I78-K78)/I78)*100),2)</f>
        <v>9.2200000000000006</v>
      </c>
      <c r="K78" s="73">
        <f>SUM(K67:K76)</f>
        <v>130.452</v>
      </c>
      <c r="L78" s="62">
        <f>SUM(L67:L76)</f>
        <v>-0.41000000000000725</v>
      </c>
      <c r="M78" s="40"/>
    </row>
    <row r="79" spans="1:14" ht="15.75" thickBot="1" x14ac:dyDescent="0.25"/>
    <row r="80" spans="1:14" ht="16.5" customHeight="1" thickBot="1" x14ac:dyDescent="0.3">
      <c r="A80" s="42" t="s">
        <v>37</v>
      </c>
      <c r="B80" s="52"/>
      <c r="C80" s="2" t="s">
        <v>78</v>
      </c>
      <c r="D80" s="129" t="s">
        <v>17</v>
      </c>
      <c r="E80" s="130"/>
      <c r="F80" s="131"/>
      <c r="G80" s="87"/>
      <c r="H80" s="88" t="s">
        <v>18</v>
      </c>
      <c r="I80" s="66"/>
      <c r="J80" s="53">
        <v>41653</v>
      </c>
      <c r="K80" s="70"/>
      <c r="L80" s="99"/>
      <c r="M80" s="135" t="s">
        <v>33</v>
      </c>
    </row>
    <row r="81" spans="1:14" ht="16.5" thickBot="1" x14ac:dyDescent="0.3">
      <c r="A81" s="26" t="s">
        <v>19</v>
      </c>
      <c r="B81" s="25" t="s">
        <v>20</v>
      </c>
      <c r="C81" s="27" t="s">
        <v>21</v>
      </c>
      <c r="D81" s="132"/>
      <c r="E81" s="133"/>
      <c r="F81" s="134"/>
      <c r="G81" s="89"/>
      <c r="H81" s="90" t="s">
        <v>59</v>
      </c>
      <c r="I81" s="67"/>
      <c r="J81" s="45" t="s">
        <v>11</v>
      </c>
      <c r="K81" s="71" t="s">
        <v>10</v>
      </c>
      <c r="L81" s="71" t="s">
        <v>22</v>
      </c>
      <c r="M81" s="135"/>
    </row>
    <row r="82" spans="1:14" ht="16.5" thickBot="1" x14ac:dyDescent="0.3">
      <c r="A82" s="28" t="s">
        <v>23</v>
      </c>
      <c r="B82" s="29" t="s">
        <v>24</v>
      </c>
      <c r="C82" s="30" t="s">
        <v>25</v>
      </c>
      <c r="D82" s="91" t="s">
        <v>12</v>
      </c>
      <c r="E82" s="91" t="s">
        <v>13</v>
      </c>
      <c r="F82" s="62" t="s">
        <v>14</v>
      </c>
      <c r="G82" s="91" t="s">
        <v>12</v>
      </c>
      <c r="H82" s="90" t="s">
        <v>13</v>
      </c>
      <c r="I82" s="62" t="s">
        <v>14</v>
      </c>
      <c r="J82" s="46" t="s">
        <v>15</v>
      </c>
      <c r="K82" s="72" t="s">
        <v>16</v>
      </c>
      <c r="L82" s="72" t="s">
        <v>4</v>
      </c>
      <c r="M82" s="136"/>
    </row>
    <row r="83" spans="1:14" ht="15.75" x14ac:dyDescent="0.25">
      <c r="A83" s="4">
        <v>1</v>
      </c>
      <c r="B83" s="14" t="s">
        <v>64</v>
      </c>
      <c r="C83" s="15">
        <v>28468</v>
      </c>
      <c r="D83" s="92">
        <v>46.31</v>
      </c>
      <c r="E83" s="93">
        <v>16.88</v>
      </c>
      <c r="F83" s="63">
        <f t="shared" ref="F83:F88" si="20">D83-E83</f>
        <v>29.430000000000003</v>
      </c>
      <c r="G83" s="93">
        <v>46.34</v>
      </c>
      <c r="H83" s="92">
        <v>16.98</v>
      </c>
      <c r="I83" s="68">
        <f t="shared" ref="I83:I88" si="21">G83-H83</f>
        <v>29.360000000000003</v>
      </c>
      <c r="J83" s="18">
        <v>9.7100000000000009</v>
      </c>
      <c r="K83" s="68">
        <f t="shared" ref="K83:K88" si="22">ROUND((I83*(100-J83)/100),3)</f>
        <v>26.509</v>
      </c>
      <c r="L83" s="118">
        <f t="shared" ref="L83:L88" si="23">I83-F83</f>
        <v>-7.0000000000000284E-2</v>
      </c>
      <c r="M83" s="120">
        <v>41653</v>
      </c>
      <c r="N83" s="31"/>
    </row>
    <row r="84" spans="1:14" ht="15.75" x14ac:dyDescent="0.25">
      <c r="A84" s="5">
        <v>2</v>
      </c>
      <c r="B84" s="16" t="s">
        <v>79</v>
      </c>
      <c r="C84" s="17">
        <v>28469</v>
      </c>
      <c r="D84" s="94">
        <v>45.78</v>
      </c>
      <c r="E84" s="95">
        <v>17.079999999999998</v>
      </c>
      <c r="F84" s="64">
        <f t="shared" si="20"/>
        <v>28.700000000000003</v>
      </c>
      <c r="G84" s="95">
        <v>45.81</v>
      </c>
      <c r="H84" s="94">
        <v>17.18</v>
      </c>
      <c r="I84" s="69">
        <f t="shared" si="21"/>
        <v>28.630000000000003</v>
      </c>
      <c r="J84" s="19">
        <v>9.32</v>
      </c>
      <c r="K84" s="69">
        <f t="shared" si="22"/>
        <v>25.962</v>
      </c>
      <c r="L84" s="119">
        <f t="shared" si="23"/>
        <v>-7.0000000000000284E-2</v>
      </c>
      <c r="M84" s="121">
        <v>41653</v>
      </c>
      <c r="N84" s="31"/>
    </row>
    <row r="85" spans="1:14" ht="15.75" x14ac:dyDescent="0.25">
      <c r="A85" s="5">
        <v>3</v>
      </c>
      <c r="B85" s="16" t="s">
        <v>65</v>
      </c>
      <c r="C85" s="17">
        <v>28470</v>
      </c>
      <c r="D85" s="94">
        <v>45.89</v>
      </c>
      <c r="E85" s="95">
        <v>16.809999999999999</v>
      </c>
      <c r="F85" s="64">
        <f t="shared" si="20"/>
        <v>29.080000000000002</v>
      </c>
      <c r="G85" s="95">
        <v>45.87</v>
      </c>
      <c r="H85" s="94">
        <v>16.86</v>
      </c>
      <c r="I85" s="69">
        <f t="shared" si="21"/>
        <v>29.009999999999998</v>
      </c>
      <c r="J85" s="19">
        <v>9.8000000000000007</v>
      </c>
      <c r="K85" s="69">
        <f t="shared" si="22"/>
        <v>26.167000000000002</v>
      </c>
      <c r="L85" s="119">
        <f t="shared" si="23"/>
        <v>-7.0000000000003837E-2</v>
      </c>
      <c r="M85" s="121">
        <v>41653</v>
      </c>
      <c r="N85" s="31"/>
    </row>
    <row r="86" spans="1:14" ht="15.75" x14ac:dyDescent="0.25">
      <c r="A86" s="5">
        <v>4</v>
      </c>
      <c r="B86" s="16" t="s">
        <v>66</v>
      </c>
      <c r="C86" s="17">
        <v>28471</v>
      </c>
      <c r="D86" s="94">
        <v>44.34</v>
      </c>
      <c r="E86" s="95">
        <v>15.88</v>
      </c>
      <c r="F86" s="64">
        <f t="shared" si="20"/>
        <v>28.46</v>
      </c>
      <c r="G86" s="95">
        <v>44.38</v>
      </c>
      <c r="H86" s="94">
        <v>15.97</v>
      </c>
      <c r="I86" s="69">
        <f t="shared" si="21"/>
        <v>28.410000000000004</v>
      </c>
      <c r="J86" s="19">
        <v>9.5399999999999991</v>
      </c>
      <c r="K86" s="69">
        <f t="shared" si="22"/>
        <v>25.7</v>
      </c>
      <c r="L86" s="119">
        <f t="shared" si="23"/>
        <v>-4.9999999999997158E-2</v>
      </c>
      <c r="M86" s="121">
        <v>41653</v>
      </c>
      <c r="N86" s="31"/>
    </row>
    <row r="87" spans="1:14" ht="15.75" x14ac:dyDescent="0.25">
      <c r="A87" s="5">
        <v>5</v>
      </c>
      <c r="B87" s="16" t="s">
        <v>69</v>
      </c>
      <c r="C87" s="17">
        <v>28473</v>
      </c>
      <c r="D87" s="94">
        <v>44.79</v>
      </c>
      <c r="E87" s="95">
        <v>16.38</v>
      </c>
      <c r="F87" s="64">
        <f t="shared" si="20"/>
        <v>28.41</v>
      </c>
      <c r="G87" s="95">
        <v>44.8</v>
      </c>
      <c r="H87" s="94">
        <v>16.440000000000001</v>
      </c>
      <c r="I87" s="69">
        <f t="shared" si="21"/>
        <v>28.359999999999996</v>
      </c>
      <c r="J87" s="19">
        <v>9.48</v>
      </c>
      <c r="K87" s="69">
        <f t="shared" si="22"/>
        <v>25.670999999999999</v>
      </c>
      <c r="L87" s="119">
        <f t="shared" si="23"/>
        <v>-5.0000000000004263E-2</v>
      </c>
      <c r="M87" s="121">
        <v>41653</v>
      </c>
      <c r="N87" s="31"/>
    </row>
    <row r="88" spans="1:14" ht="15.75" x14ac:dyDescent="0.25">
      <c r="A88" s="5">
        <v>6</v>
      </c>
      <c r="B88" s="16" t="s">
        <v>63</v>
      </c>
      <c r="C88" s="17">
        <v>28472</v>
      </c>
      <c r="D88" s="94">
        <v>45.6</v>
      </c>
      <c r="E88" s="95">
        <v>16.829999999999998</v>
      </c>
      <c r="F88" s="64">
        <f t="shared" si="20"/>
        <v>28.770000000000003</v>
      </c>
      <c r="G88" s="95">
        <v>45.57</v>
      </c>
      <c r="H88" s="94">
        <v>16.850000000000001</v>
      </c>
      <c r="I88" s="69">
        <f t="shared" si="21"/>
        <v>28.72</v>
      </c>
      <c r="J88" s="19">
        <v>9.66</v>
      </c>
      <c r="K88" s="69">
        <f t="shared" si="22"/>
        <v>25.946000000000002</v>
      </c>
      <c r="L88" s="119">
        <f t="shared" si="23"/>
        <v>-5.0000000000004263E-2</v>
      </c>
      <c r="M88" s="121">
        <v>41653</v>
      </c>
      <c r="N88" s="31"/>
    </row>
    <row r="89" spans="1:14" ht="15.75" x14ac:dyDescent="0.25">
      <c r="A89" s="5">
        <v>7</v>
      </c>
      <c r="B89" s="16" t="s">
        <v>76</v>
      </c>
      <c r="C89" s="17">
        <v>28474</v>
      </c>
      <c r="D89" s="94">
        <v>44.39</v>
      </c>
      <c r="E89" s="95">
        <v>15.31</v>
      </c>
      <c r="F89" s="64">
        <f>D89-E89</f>
        <v>29.08</v>
      </c>
      <c r="G89" s="95">
        <v>44.4</v>
      </c>
      <c r="H89" s="94">
        <v>15.38</v>
      </c>
      <c r="I89" s="69">
        <f>G89-H89</f>
        <v>29.019999999999996</v>
      </c>
      <c r="J89" s="128"/>
      <c r="K89" s="69">
        <f>ROUND((I89*(100-J89)/100),3)</f>
        <v>29.02</v>
      </c>
      <c r="L89" s="119">
        <f>I89-F89</f>
        <v>-6.0000000000002274E-2</v>
      </c>
      <c r="M89" s="121">
        <v>41653</v>
      </c>
      <c r="N89" s="31"/>
    </row>
    <row r="90" spans="1:14" ht="15.75" x14ac:dyDescent="0.25">
      <c r="A90" s="5"/>
      <c r="B90" s="16"/>
      <c r="C90" s="17"/>
      <c r="D90" s="94"/>
      <c r="E90" s="95"/>
      <c r="F90" s="64">
        <f>D90-E90</f>
        <v>0</v>
      </c>
      <c r="G90" s="95"/>
      <c r="H90" s="94"/>
      <c r="I90" s="69">
        <f>G90-H90</f>
        <v>0</v>
      </c>
      <c r="J90" s="19"/>
      <c r="K90" s="69">
        <f>ROUND((I90*(100-J90)/100),3)</f>
        <v>0</v>
      </c>
      <c r="L90" s="119">
        <f>I90-F90</f>
        <v>0</v>
      </c>
      <c r="M90" s="123"/>
      <c r="N90" s="31"/>
    </row>
    <row r="91" spans="1:14" ht="15.75" x14ac:dyDescent="0.25">
      <c r="A91" s="5"/>
      <c r="B91" s="16"/>
      <c r="C91" s="17"/>
      <c r="D91" s="94"/>
      <c r="E91" s="95"/>
      <c r="F91" s="64">
        <f>D91-E91</f>
        <v>0</v>
      </c>
      <c r="G91" s="95"/>
      <c r="H91" s="94"/>
      <c r="I91" s="69">
        <f>G91-H91</f>
        <v>0</v>
      </c>
      <c r="J91" s="19"/>
      <c r="K91" s="69">
        <f>ROUND((I91*(100-J91)/100),3)</f>
        <v>0</v>
      </c>
      <c r="L91" s="119">
        <f>I91-F91</f>
        <v>0</v>
      </c>
      <c r="M91" s="123"/>
      <c r="N91" s="31"/>
    </row>
    <row r="92" spans="1:14" ht="16.5" thickBot="1" x14ac:dyDescent="0.3">
      <c r="A92" s="5"/>
      <c r="B92" s="16"/>
      <c r="C92" s="17"/>
      <c r="D92" s="94"/>
      <c r="E92" s="95"/>
      <c r="F92" s="64">
        <f>D92-E92</f>
        <v>0</v>
      </c>
      <c r="G92" s="95"/>
      <c r="H92" s="94"/>
      <c r="I92" s="69">
        <f>G92-H92</f>
        <v>0</v>
      </c>
      <c r="J92" s="19"/>
      <c r="K92" s="69">
        <f>ROUND((I92*(100-J92)/100),3)</f>
        <v>0</v>
      </c>
      <c r="L92" s="119">
        <f>I92-F92</f>
        <v>0</v>
      </c>
      <c r="M92" s="124"/>
      <c r="N92" s="31"/>
    </row>
    <row r="93" spans="1:14" ht="3.75" customHeight="1" thickBot="1" x14ac:dyDescent="0.3">
      <c r="A93" s="32"/>
      <c r="B93" s="33"/>
      <c r="C93" s="34"/>
      <c r="D93" s="96"/>
      <c r="E93" s="96"/>
      <c r="F93" s="65"/>
      <c r="G93" s="97"/>
      <c r="H93" s="97"/>
      <c r="I93" s="65"/>
      <c r="J93" s="35"/>
      <c r="K93" s="65"/>
      <c r="L93" s="100"/>
    </row>
    <row r="94" spans="1:14" s="6" customFormat="1" ht="16.5" thickBot="1" x14ac:dyDescent="0.3">
      <c r="A94" s="9"/>
      <c r="B94" s="10">
        <f>(COUNTA(B83:B92))</f>
        <v>7</v>
      </c>
      <c r="C94" s="11" t="s">
        <v>27</v>
      </c>
      <c r="D94" s="62">
        <f t="shared" ref="D94:I94" si="24">SUM(D83:D92)</f>
        <v>317.10000000000002</v>
      </c>
      <c r="E94" s="62">
        <f t="shared" si="24"/>
        <v>115.16999999999999</v>
      </c>
      <c r="F94" s="62">
        <f t="shared" si="24"/>
        <v>201.93</v>
      </c>
      <c r="G94" s="62">
        <f t="shared" si="24"/>
        <v>317.16999999999996</v>
      </c>
      <c r="H94" s="62">
        <f t="shared" si="24"/>
        <v>115.66</v>
      </c>
      <c r="I94" s="62">
        <f t="shared" si="24"/>
        <v>201.51</v>
      </c>
      <c r="J94" s="12">
        <f>ROUND((((I94-K94)/I94)*100),2)</f>
        <v>8.2100000000000009</v>
      </c>
      <c r="K94" s="73">
        <f>SUM(K83:K92)</f>
        <v>184.97500000000002</v>
      </c>
      <c r="L94" s="62">
        <f>SUM(L83:L92)</f>
        <v>-0.42000000000001236</v>
      </c>
      <c r="M94" s="40"/>
    </row>
    <row r="95" spans="1:14" ht="15.75" thickBot="1" x14ac:dyDescent="0.25"/>
    <row r="96" spans="1:14" ht="16.5" customHeight="1" thickBot="1" x14ac:dyDescent="0.3">
      <c r="A96" s="42" t="s">
        <v>37</v>
      </c>
      <c r="B96" s="52"/>
      <c r="C96" s="2" t="s">
        <v>81</v>
      </c>
      <c r="D96" s="129" t="s">
        <v>17</v>
      </c>
      <c r="E96" s="130"/>
      <c r="F96" s="131"/>
      <c r="G96" s="87"/>
      <c r="H96" s="88" t="s">
        <v>18</v>
      </c>
      <c r="I96" s="66"/>
      <c r="J96" s="53">
        <v>41653</v>
      </c>
      <c r="K96" s="70"/>
      <c r="L96" s="99"/>
      <c r="M96" s="135" t="s">
        <v>33</v>
      </c>
    </row>
    <row r="97" spans="1:14" ht="16.5" thickBot="1" x14ac:dyDescent="0.3">
      <c r="A97" s="26" t="s">
        <v>19</v>
      </c>
      <c r="B97" s="25" t="s">
        <v>20</v>
      </c>
      <c r="C97" s="27" t="s">
        <v>21</v>
      </c>
      <c r="D97" s="132"/>
      <c r="E97" s="133"/>
      <c r="F97" s="134"/>
      <c r="G97" s="89"/>
      <c r="H97" s="90" t="s">
        <v>59</v>
      </c>
      <c r="I97" s="67"/>
      <c r="J97" s="45" t="s">
        <v>11</v>
      </c>
      <c r="K97" s="71" t="s">
        <v>10</v>
      </c>
      <c r="L97" s="71" t="s">
        <v>22</v>
      </c>
      <c r="M97" s="135"/>
    </row>
    <row r="98" spans="1:14" ht="16.5" thickBot="1" x14ac:dyDescent="0.3">
      <c r="A98" s="28" t="s">
        <v>23</v>
      </c>
      <c r="B98" s="29" t="s">
        <v>24</v>
      </c>
      <c r="C98" s="30" t="s">
        <v>25</v>
      </c>
      <c r="D98" s="91" t="s">
        <v>12</v>
      </c>
      <c r="E98" s="91" t="s">
        <v>13</v>
      </c>
      <c r="F98" s="62" t="s">
        <v>14</v>
      </c>
      <c r="G98" s="91" t="s">
        <v>12</v>
      </c>
      <c r="H98" s="90" t="s">
        <v>13</v>
      </c>
      <c r="I98" s="62" t="s">
        <v>14</v>
      </c>
      <c r="J98" s="46" t="s">
        <v>15</v>
      </c>
      <c r="K98" s="72" t="s">
        <v>16</v>
      </c>
      <c r="L98" s="72" t="s">
        <v>4</v>
      </c>
      <c r="M98" s="136"/>
    </row>
    <row r="99" spans="1:14" ht="15.75" x14ac:dyDescent="0.25">
      <c r="A99" s="4">
        <v>1</v>
      </c>
      <c r="B99" s="14" t="s">
        <v>72</v>
      </c>
      <c r="C99" s="15">
        <v>28476</v>
      </c>
      <c r="D99" s="92">
        <v>45.33</v>
      </c>
      <c r="E99" s="93">
        <v>16.46</v>
      </c>
      <c r="F99" s="63">
        <f t="shared" ref="F99:F104" si="25">D99-E99</f>
        <v>28.869999999999997</v>
      </c>
      <c r="G99" s="93">
        <v>45.36</v>
      </c>
      <c r="H99" s="92">
        <v>16.53</v>
      </c>
      <c r="I99" s="68">
        <f t="shared" ref="I99:I104" si="26">G99-H99</f>
        <v>28.83</v>
      </c>
      <c r="J99" s="18">
        <v>9.49</v>
      </c>
      <c r="K99" s="69">
        <f t="shared" ref="K99:K104" si="27">ROUND((I99*(100-J99)/100),3)</f>
        <v>26.094000000000001</v>
      </c>
      <c r="L99" s="118">
        <f t="shared" ref="L99:L104" si="28">I99-F99</f>
        <v>-3.9999999999999147E-2</v>
      </c>
      <c r="M99" s="120">
        <v>41653</v>
      </c>
      <c r="N99" s="31"/>
    </row>
    <row r="100" spans="1:14" ht="15.75" x14ac:dyDescent="0.25">
      <c r="A100" s="5">
        <v>2</v>
      </c>
      <c r="B100" s="16" t="s">
        <v>80</v>
      </c>
      <c r="C100" s="17">
        <v>28477</v>
      </c>
      <c r="D100" s="94">
        <v>44.68</v>
      </c>
      <c r="E100" s="95">
        <v>15.74</v>
      </c>
      <c r="F100" s="64">
        <f t="shared" si="25"/>
        <v>28.939999999999998</v>
      </c>
      <c r="G100" s="95">
        <v>44.92</v>
      </c>
      <c r="H100" s="94">
        <v>16.04</v>
      </c>
      <c r="I100" s="69">
        <f t="shared" si="26"/>
        <v>28.880000000000003</v>
      </c>
      <c r="J100" s="19">
        <v>9.61</v>
      </c>
      <c r="K100" s="69">
        <f t="shared" si="27"/>
        <v>26.105</v>
      </c>
      <c r="L100" s="119">
        <f t="shared" si="28"/>
        <v>-5.9999999999995168E-2</v>
      </c>
      <c r="M100" s="121">
        <v>41653</v>
      </c>
      <c r="N100" s="31"/>
    </row>
    <row r="101" spans="1:14" ht="15.75" x14ac:dyDescent="0.25">
      <c r="A101" s="5">
        <v>3</v>
      </c>
      <c r="B101" s="16" t="s">
        <v>62</v>
      </c>
      <c r="C101" s="17">
        <v>28478</v>
      </c>
      <c r="D101" s="94">
        <v>45.04</v>
      </c>
      <c r="E101" s="95">
        <v>16.2</v>
      </c>
      <c r="F101" s="64">
        <f t="shared" si="25"/>
        <v>28.84</v>
      </c>
      <c r="G101" s="95">
        <v>45.04</v>
      </c>
      <c r="H101" s="94">
        <v>16.27</v>
      </c>
      <c r="I101" s="69">
        <f t="shared" si="26"/>
        <v>28.77</v>
      </c>
      <c r="J101" s="19">
        <v>9.65</v>
      </c>
      <c r="K101" s="69">
        <f t="shared" si="27"/>
        <v>25.994</v>
      </c>
      <c r="L101" s="119">
        <f t="shared" si="28"/>
        <v>-7.0000000000000284E-2</v>
      </c>
      <c r="M101" s="121">
        <v>41653</v>
      </c>
      <c r="N101" s="31"/>
    </row>
    <row r="102" spans="1:14" ht="15.75" x14ac:dyDescent="0.25">
      <c r="A102" s="5">
        <v>4</v>
      </c>
      <c r="B102" s="16" t="s">
        <v>73</v>
      </c>
      <c r="C102" s="17">
        <v>28479</v>
      </c>
      <c r="D102" s="94">
        <v>45.79</v>
      </c>
      <c r="E102" s="95">
        <v>17.05</v>
      </c>
      <c r="F102" s="64">
        <f t="shared" si="25"/>
        <v>28.74</v>
      </c>
      <c r="G102" s="95">
        <v>45.87</v>
      </c>
      <c r="H102" s="94">
        <v>17.12</v>
      </c>
      <c r="I102" s="69">
        <f t="shared" si="26"/>
        <v>28.749999999999996</v>
      </c>
      <c r="J102" s="19">
        <v>9.59</v>
      </c>
      <c r="K102" s="69">
        <f t="shared" si="27"/>
        <v>25.992999999999999</v>
      </c>
      <c r="L102" s="119">
        <f t="shared" si="28"/>
        <v>9.9999999999980105E-3</v>
      </c>
      <c r="M102" s="121">
        <v>41653</v>
      </c>
      <c r="N102" s="31"/>
    </row>
    <row r="103" spans="1:14" ht="15.75" x14ac:dyDescent="0.25">
      <c r="A103" s="5">
        <v>5</v>
      </c>
      <c r="B103" s="16" t="s">
        <v>67</v>
      </c>
      <c r="C103" s="17">
        <v>28475</v>
      </c>
      <c r="D103" s="94">
        <v>45.27</v>
      </c>
      <c r="E103" s="95">
        <v>15.58</v>
      </c>
      <c r="F103" s="64">
        <f t="shared" si="25"/>
        <v>29.690000000000005</v>
      </c>
      <c r="G103" s="95">
        <v>45.25</v>
      </c>
      <c r="H103" s="94">
        <v>15.63</v>
      </c>
      <c r="I103" s="69">
        <f t="shared" si="26"/>
        <v>29.619999999999997</v>
      </c>
      <c r="J103" s="19">
        <v>9.6199999999999992</v>
      </c>
      <c r="K103" s="69">
        <f t="shared" si="27"/>
        <v>26.771000000000001</v>
      </c>
      <c r="L103" s="119">
        <f t="shared" si="28"/>
        <v>-7.000000000000739E-2</v>
      </c>
      <c r="M103" s="121">
        <v>41653</v>
      </c>
      <c r="N103" s="31"/>
    </row>
    <row r="104" spans="1:14" ht="15.75" x14ac:dyDescent="0.25">
      <c r="A104" s="5">
        <v>6</v>
      </c>
      <c r="B104" s="16" t="s">
        <v>65</v>
      </c>
      <c r="C104" s="17">
        <v>28480</v>
      </c>
      <c r="D104" s="94">
        <v>45.85</v>
      </c>
      <c r="E104" s="95">
        <v>16.73</v>
      </c>
      <c r="F104" s="64">
        <f t="shared" si="25"/>
        <v>29.12</v>
      </c>
      <c r="G104" s="95">
        <v>45.88</v>
      </c>
      <c r="H104" s="94">
        <v>16.8</v>
      </c>
      <c r="I104" s="69">
        <f t="shared" si="26"/>
        <v>29.080000000000002</v>
      </c>
      <c r="J104" s="19">
        <v>9.84</v>
      </c>
      <c r="K104" s="69">
        <f t="shared" si="27"/>
        <v>26.219000000000001</v>
      </c>
      <c r="L104" s="119">
        <f t="shared" si="28"/>
        <v>-3.9999999999999147E-2</v>
      </c>
      <c r="M104" s="121">
        <v>41653</v>
      </c>
      <c r="N104" s="31"/>
    </row>
    <row r="105" spans="1:14" ht="15.75" x14ac:dyDescent="0.25">
      <c r="A105" s="5">
        <v>7</v>
      </c>
      <c r="B105" s="16" t="s">
        <v>64</v>
      </c>
      <c r="C105" s="17">
        <v>28481</v>
      </c>
      <c r="D105" s="94">
        <v>46.91</v>
      </c>
      <c r="E105" s="95">
        <v>17.440000000000001</v>
      </c>
      <c r="F105" s="64">
        <f>D105-E105</f>
        <v>29.469999999999995</v>
      </c>
      <c r="G105" s="95">
        <v>46.98</v>
      </c>
      <c r="H105" s="94">
        <v>17.54</v>
      </c>
      <c r="I105" s="69">
        <f>G105-H105</f>
        <v>29.439999999999998</v>
      </c>
      <c r="J105" s="19">
        <v>9.75</v>
      </c>
      <c r="K105" s="69">
        <f>ROUND((I105*(100-J105)/100),3)</f>
        <v>26.57</v>
      </c>
      <c r="L105" s="119">
        <f>I105-F105</f>
        <v>-2.9999999999997584E-2</v>
      </c>
      <c r="M105" s="121">
        <v>41653</v>
      </c>
      <c r="N105" s="31"/>
    </row>
    <row r="106" spans="1:14" ht="15.75" x14ac:dyDescent="0.25">
      <c r="A106" s="5"/>
      <c r="B106" s="16"/>
      <c r="C106" s="17"/>
      <c r="D106" s="94"/>
      <c r="E106" s="95"/>
      <c r="F106" s="64">
        <f>D106-E106</f>
        <v>0</v>
      </c>
      <c r="G106" s="95"/>
      <c r="H106" s="94"/>
      <c r="I106" s="69">
        <f>G106-H106</f>
        <v>0</v>
      </c>
      <c r="J106" s="19"/>
      <c r="K106" s="69">
        <f>ROUND((I106*(100-J106)/100),3)</f>
        <v>0</v>
      </c>
      <c r="L106" s="119">
        <f>I106-F106</f>
        <v>0</v>
      </c>
      <c r="M106" s="123"/>
      <c r="N106" s="31"/>
    </row>
    <row r="107" spans="1:14" ht="15.75" x14ac:dyDescent="0.25">
      <c r="A107" s="5"/>
      <c r="B107" s="16"/>
      <c r="C107" s="17"/>
      <c r="D107" s="94"/>
      <c r="E107" s="95"/>
      <c r="F107" s="64">
        <f>D107-E107</f>
        <v>0</v>
      </c>
      <c r="G107" s="95"/>
      <c r="H107" s="94"/>
      <c r="I107" s="69">
        <f>G107-H107</f>
        <v>0</v>
      </c>
      <c r="J107" s="19"/>
      <c r="K107" s="69">
        <f>ROUND((I107*(100-J107)/100),3)</f>
        <v>0</v>
      </c>
      <c r="L107" s="119">
        <f>I107-F107</f>
        <v>0</v>
      </c>
      <c r="M107" s="123"/>
      <c r="N107" s="31"/>
    </row>
    <row r="108" spans="1:14" ht="16.5" thickBot="1" x14ac:dyDescent="0.3">
      <c r="A108" s="5"/>
      <c r="B108" s="16"/>
      <c r="C108" s="17"/>
      <c r="D108" s="94"/>
      <c r="E108" s="95"/>
      <c r="F108" s="64">
        <f>D108-E108</f>
        <v>0</v>
      </c>
      <c r="G108" s="95"/>
      <c r="H108" s="94"/>
      <c r="I108" s="69">
        <f>G108-H108</f>
        <v>0</v>
      </c>
      <c r="J108" s="19"/>
      <c r="K108" s="69">
        <f>ROUND((I108*(100-J108)/100),3)</f>
        <v>0</v>
      </c>
      <c r="L108" s="119">
        <f>I108-F108</f>
        <v>0</v>
      </c>
      <c r="M108" s="124"/>
      <c r="N108" s="31"/>
    </row>
    <row r="109" spans="1:14" ht="3.75" customHeight="1" thickBot="1" x14ac:dyDescent="0.3">
      <c r="A109" s="32"/>
      <c r="B109" s="33"/>
      <c r="C109" s="34"/>
      <c r="D109" s="96"/>
      <c r="E109" s="96"/>
      <c r="F109" s="65"/>
      <c r="G109" s="97"/>
      <c r="H109" s="97"/>
      <c r="I109" s="65"/>
      <c r="J109" s="35"/>
      <c r="K109" s="65"/>
      <c r="L109" s="100"/>
    </row>
    <row r="110" spans="1:14" s="6" customFormat="1" ht="16.5" thickBot="1" x14ac:dyDescent="0.3">
      <c r="A110" s="9"/>
      <c r="B110" s="10">
        <f>(COUNTA(B99:B108))</f>
        <v>7</v>
      </c>
      <c r="C110" s="11" t="s">
        <v>27</v>
      </c>
      <c r="D110" s="62">
        <f t="shared" ref="D110:I110" si="29">SUM(D99:D108)</f>
        <v>318.87</v>
      </c>
      <c r="E110" s="62">
        <f t="shared" si="29"/>
        <v>115.2</v>
      </c>
      <c r="F110" s="62">
        <f t="shared" si="29"/>
        <v>203.67</v>
      </c>
      <c r="G110" s="62">
        <f t="shared" si="29"/>
        <v>319.3</v>
      </c>
      <c r="H110" s="62">
        <f t="shared" si="29"/>
        <v>115.93</v>
      </c>
      <c r="I110" s="62">
        <f t="shared" si="29"/>
        <v>203.37</v>
      </c>
      <c r="J110" s="12">
        <f>ROUND((((I110-K110)/I110)*100),2)</f>
        <v>9.65</v>
      </c>
      <c r="K110" s="73">
        <f>SUM(K99:K108)</f>
        <v>183.74599999999998</v>
      </c>
      <c r="L110" s="62">
        <f>SUM(L99:L108)</f>
        <v>-0.30000000000000071</v>
      </c>
      <c r="M110" s="40"/>
    </row>
    <row r="111" spans="1:14" ht="15.75" thickBot="1" x14ac:dyDescent="0.25"/>
    <row r="112" spans="1:14" ht="16.5" customHeight="1" thickBot="1" x14ac:dyDescent="0.3">
      <c r="A112" s="42" t="s">
        <v>37</v>
      </c>
      <c r="B112" s="52"/>
      <c r="C112" s="2" t="s">
        <v>82</v>
      </c>
      <c r="D112" s="129" t="s">
        <v>17</v>
      </c>
      <c r="E112" s="130"/>
      <c r="F112" s="131"/>
      <c r="G112" s="87"/>
      <c r="H112" s="88" t="s">
        <v>18</v>
      </c>
      <c r="I112" s="66"/>
      <c r="J112" s="53">
        <v>41653</v>
      </c>
      <c r="K112" s="70"/>
      <c r="L112" s="99"/>
      <c r="M112" s="135" t="s">
        <v>33</v>
      </c>
    </row>
    <row r="113" spans="1:14" ht="16.5" thickBot="1" x14ac:dyDescent="0.3">
      <c r="A113" s="26" t="s">
        <v>19</v>
      </c>
      <c r="B113" s="25" t="s">
        <v>20</v>
      </c>
      <c r="C113" s="27" t="s">
        <v>21</v>
      </c>
      <c r="D113" s="132"/>
      <c r="E113" s="133"/>
      <c r="F113" s="134"/>
      <c r="G113" s="89"/>
      <c r="H113" s="90" t="s">
        <v>59</v>
      </c>
      <c r="I113" s="67"/>
      <c r="J113" s="45" t="s">
        <v>11</v>
      </c>
      <c r="K113" s="71" t="s">
        <v>10</v>
      </c>
      <c r="L113" s="71" t="s">
        <v>22</v>
      </c>
      <c r="M113" s="135"/>
    </row>
    <row r="114" spans="1:14" ht="16.5" thickBot="1" x14ac:dyDescent="0.3">
      <c r="A114" s="28" t="s">
        <v>23</v>
      </c>
      <c r="B114" s="29" t="s">
        <v>24</v>
      </c>
      <c r="C114" s="30" t="s">
        <v>25</v>
      </c>
      <c r="D114" s="91" t="s">
        <v>12</v>
      </c>
      <c r="E114" s="91" t="s">
        <v>13</v>
      </c>
      <c r="F114" s="62" t="s">
        <v>14</v>
      </c>
      <c r="G114" s="91" t="s">
        <v>12</v>
      </c>
      <c r="H114" s="90" t="s">
        <v>13</v>
      </c>
      <c r="I114" s="62" t="s">
        <v>14</v>
      </c>
      <c r="J114" s="46" t="s">
        <v>15</v>
      </c>
      <c r="K114" s="72" t="s">
        <v>16</v>
      </c>
      <c r="L114" s="72" t="s">
        <v>4</v>
      </c>
      <c r="M114" s="136"/>
    </row>
    <row r="115" spans="1:14" ht="15.75" x14ac:dyDescent="0.25">
      <c r="A115" s="4">
        <v>1</v>
      </c>
      <c r="B115" s="14" t="s">
        <v>63</v>
      </c>
      <c r="C115" s="15">
        <v>28482</v>
      </c>
      <c r="D115" s="92">
        <v>46.08</v>
      </c>
      <c r="E115" s="93">
        <v>16.72</v>
      </c>
      <c r="F115" s="63">
        <f t="shared" ref="F115:F120" si="30">D115-E115</f>
        <v>29.36</v>
      </c>
      <c r="G115" s="93">
        <v>46.07</v>
      </c>
      <c r="H115" s="92">
        <v>16.8</v>
      </c>
      <c r="I115" s="68">
        <f t="shared" ref="I115:I120" si="31">G115-H115</f>
        <v>29.27</v>
      </c>
      <c r="J115" s="18">
        <v>9.81</v>
      </c>
      <c r="K115" s="68">
        <f t="shared" ref="K115:K120" si="32">ROUND((I115*(100-J115)/100),3)</f>
        <v>26.399000000000001</v>
      </c>
      <c r="L115" s="118">
        <f t="shared" ref="L115:L120" si="33">I115-F115</f>
        <v>-8.9999999999999858E-2</v>
      </c>
      <c r="M115" s="120">
        <v>41653</v>
      </c>
      <c r="N115" s="31"/>
    </row>
    <row r="116" spans="1:14" ht="15.75" x14ac:dyDescent="0.25">
      <c r="A116" s="5">
        <v>2</v>
      </c>
      <c r="B116" s="16" t="s">
        <v>66</v>
      </c>
      <c r="C116" s="17">
        <v>28483</v>
      </c>
      <c r="D116" s="94">
        <v>44.42</v>
      </c>
      <c r="E116" s="95">
        <v>15.8</v>
      </c>
      <c r="F116" s="64">
        <f t="shared" si="30"/>
        <v>28.62</v>
      </c>
      <c r="G116" s="95">
        <v>44.46</v>
      </c>
      <c r="H116" s="94">
        <v>15.93</v>
      </c>
      <c r="I116" s="69">
        <f t="shared" si="31"/>
        <v>28.53</v>
      </c>
      <c r="J116" s="19">
        <v>9.5299999999999994</v>
      </c>
      <c r="K116" s="69">
        <f t="shared" si="32"/>
        <v>25.811</v>
      </c>
      <c r="L116" s="119">
        <f t="shared" si="33"/>
        <v>-8.9999999999999858E-2</v>
      </c>
      <c r="M116" s="121">
        <v>41653</v>
      </c>
      <c r="N116" s="31"/>
    </row>
    <row r="117" spans="1:14" ht="15.75" x14ac:dyDescent="0.25">
      <c r="A117" s="5"/>
      <c r="B117" s="16"/>
      <c r="C117" s="17"/>
      <c r="D117" s="94"/>
      <c r="E117" s="95"/>
      <c r="F117" s="64">
        <f t="shared" si="30"/>
        <v>0</v>
      </c>
      <c r="G117" s="95"/>
      <c r="H117" s="94"/>
      <c r="I117" s="69">
        <f t="shared" si="31"/>
        <v>0</v>
      </c>
      <c r="J117" s="19"/>
      <c r="K117" s="69">
        <f t="shared" si="32"/>
        <v>0</v>
      </c>
      <c r="L117" s="119">
        <f t="shared" si="33"/>
        <v>0</v>
      </c>
      <c r="M117" s="121"/>
      <c r="N117" s="31"/>
    </row>
    <row r="118" spans="1:14" ht="15.75" x14ac:dyDescent="0.25">
      <c r="A118" s="5"/>
      <c r="B118" s="16"/>
      <c r="C118" s="17"/>
      <c r="D118" s="94"/>
      <c r="E118" s="95"/>
      <c r="F118" s="64">
        <f t="shared" si="30"/>
        <v>0</v>
      </c>
      <c r="G118" s="95"/>
      <c r="H118" s="94"/>
      <c r="I118" s="69">
        <f t="shared" si="31"/>
        <v>0</v>
      </c>
      <c r="J118" s="19"/>
      <c r="K118" s="69">
        <f t="shared" si="32"/>
        <v>0</v>
      </c>
      <c r="L118" s="119">
        <f t="shared" si="33"/>
        <v>0</v>
      </c>
      <c r="M118" s="121"/>
      <c r="N118" s="31"/>
    </row>
    <row r="119" spans="1:14" ht="15.75" x14ac:dyDescent="0.25">
      <c r="A119" s="5"/>
      <c r="B119" s="16"/>
      <c r="C119" s="17"/>
      <c r="D119" s="94"/>
      <c r="E119" s="95"/>
      <c r="F119" s="64">
        <f t="shared" si="30"/>
        <v>0</v>
      </c>
      <c r="G119" s="95"/>
      <c r="H119" s="94"/>
      <c r="I119" s="69">
        <f t="shared" si="31"/>
        <v>0</v>
      </c>
      <c r="J119" s="19"/>
      <c r="K119" s="69">
        <f t="shared" si="32"/>
        <v>0</v>
      </c>
      <c r="L119" s="119">
        <f t="shared" si="33"/>
        <v>0</v>
      </c>
      <c r="M119" s="121"/>
      <c r="N119" s="31"/>
    </row>
    <row r="120" spans="1:14" ht="15.75" x14ac:dyDescent="0.25">
      <c r="A120" s="5"/>
      <c r="B120" s="16"/>
      <c r="C120" s="17"/>
      <c r="D120" s="94"/>
      <c r="E120" s="95"/>
      <c r="F120" s="64">
        <f t="shared" si="30"/>
        <v>0</v>
      </c>
      <c r="G120" s="95"/>
      <c r="H120" s="94"/>
      <c r="I120" s="69">
        <f t="shared" si="31"/>
        <v>0</v>
      </c>
      <c r="J120" s="19"/>
      <c r="K120" s="69">
        <f t="shared" si="32"/>
        <v>0</v>
      </c>
      <c r="L120" s="119">
        <f t="shared" si="33"/>
        <v>0</v>
      </c>
      <c r="M120" s="123"/>
      <c r="N120" s="31"/>
    </row>
    <row r="121" spans="1:14" ht="15.75" x14ac:dyDescent="0.25">
      <c r="A121" s="5"/>
      <c r="B121" s="16"/>
      <c r="C121" s="17"/>
      <c r="D121" s="94"/>
      <c r="E121" s="95"/>
      <c r="F121" s="64">
        <f>D121-E121</f>
        <v>0</v>
      </c>
      <c r="G121" s="95"/>
      <c r="H121" s="94"/>
      <c r="I121" s="69">
        <f>G121-H121</f>
        <v>0</v>
      </c>
      <c r="J121" s="19"/>
      <c r="K121" s="69">
        <f>ROUND((I121*(100-J121)/100),3)</f>
        <v>0</v>
      </c>
      <c r="L121" s="119">
        <f>I121-F121</f>
        <v>0</v>
      </c>
      <c r="M121" s="123"/>
      <c r="N121" s="31"/>
    </row>
    <row r="122" spans="1:14" ht="15.75" x14ac:dyDescent="0.25">
      <c r="A122" s="5"/>
      <c r="B122" s="16"/>
      <c r="C122" s="17"/>
      <c r="D122" s="94"/>
      <c r="E122" s="95"/>
      <c r="F122" s="64">
        <f>D122-E122</f>
        <v>0</v>
      </c>
      <c r="G122" s="95"/>
      <c r="H122" s="94"/>
      <c r="I122" s="69">
        <f>G122-H122</f>
        <v>0</v>
      </c>
      <c r="J122" s="19"/>
      <c r="K122" s="69">
        <f>ROUND((I122*(100-J122)/100),3)</f>
        <v>0</v>
      </c>
      <c r="L122" s="119">
        <f>I122-F122</f>
        <v>0</v>
      </c>
      <c r="M122" s="123"/>
      <c r="N122" s="31"/>
    </row>
    <row r="123" spans="1:14" ht="15.75" x14ac:dyDescent="0.25">
      <c r="A123" s="5"/>
      <c r="B123" s="16"/>
      <c r="C123" s="17"/>
      <c r="D123" s="94"/>
      <c r="E123" s="95"/>
      <c r="F123" s="64">
        <f>D123-E123</f>
        <v>0</v>
      </c>
      <c r="G123" s="95"/>
      <c r="H123" s="94"/>
      <c r="I123" s="69">
        <f>G123-H123</f>
        <v>0</v>
      </c>
      <c r="J123" s="19"/>
      <c r="K123" s="69">
        <f>ROUND((I123*(100-J123)/100),3)</f>
        <v>0</v>
      </c>
      <c r="L123" s="119">
        <f>I123-F123</f>
        <v>0</v>
      </c>
      <c r="M123" s="123"/>
      <c r="N123" s="31"/>
    </row>
    <row r="124" spans="1:14" ht="16.5" thickBot="1" x14ac:dyDescent="0.3">
      <c r="A124" s="5"/>
      <c r="B124" s="16"/>
      <c r="C124" s="17"/>
      <c r="D124" s="94"/>
      <c r="E124" s="95"/>
      <c r="F124" s="64">
        <f>D124-E124</f>
        <v>0</v>
      </c>
      <c r="G124" s="95"/>
      <c r="H124" s="94"/>
      <c r="I124" s="69">
        <f>G124-H124</f>
        <v>0</v>
      </c>
      <c r="J124" s="19"/>
      <c r="K124" s="69">
        <f>ROUND((I124*(100-J124)/100),3)</f>
        <v>0</v>
      </c>
      <c r="L124" s="64">
        <f>I124-F124</f>
        <v>0</v>
      </c>
      <c r="M124" s="126"/>
      <c r="N124" s="31"/>
    </row>
    <row r="125" spans="1:14" ht="3.75" customHeight="1" thickBot="1" x14ac:dyDescent="0.3">
      <c r="A125" s="32"/>
      <c r="B125" s="33"/>
      <c r="C125" s="34"/>
      <c r="D125" s="96"/>
      <c r="E125" s="96"/>
      <c r="F125" s="65"/>
      <c r="G125" s="97"/>
      <c r="H125" s="97"/>
      <c r="I125" s="65"/>
      <c r="J125" s="35"/>
      <c r="K125" s="65"/>
      <c r="L125" s="100"/>
    </row>
    <row r="126" spans="1:14" s="6" customFormat="1" ht="16.5" thickBot="1" x14ac:dyDescent="0.3">
      <c r="A126" s="9"/>
      <c r="B126" s="10">
        <f>(COUNTA(B115:B124))</f>
        <v>2</v>
      </c>
      <c r="C126" s="11" t="s">
        <v>27</v>
      </c>
      <c r="D126" s="62">
        <f t="shared" ref="D126:I126" si="34">SUM(D115:D124)</f>
        <v>90.5</v>
      </c>
      <c r="E126" s="62">
        <f t="shared" si="34"/>
        <v>32.519999999999996</v>
      </c>
      <c r="F126" s="62">
        <f t="shared" si="34"/>
        <v>57.980000000000004</v>
      </c>
      <c r="G126" s="62">
        <f t="shared" si="34"/>
        <v>90.53</v>
      </c>
      <c r="H126" s="62">
        <f t="shared" si="34"/>
        <v>32.730000000000004</v>
      </c>
      <c r="I126" s="62">
        <f t="shared" si="34"/>
        <v>57.8</v>
      </c>
      <c r="J126" s="12">
        <f>ROUND((((I126-K126)/I126)*100),2)</f>
        <v>9.67</v>
      </c>
      <c r="K126" s="73">
        <f>SUM(K115:K124)</f>
        <v>52.21</v>
      </c>
      <c r="L126" s="62">
        <f>SUM(L115:L124)</f>
        <v>-0.17999999999999972</v>
      </c>
      <c r="M126" s="40"/>
    </row>
    <row r="127" spans="1:14" ht="15.75" thickBot="1" x14ac:dyDescent="0.25"/>
    <row r="128" spans="1:14" ht="16.5" customHeight="1" thickBot="1" x14ac:dyDescent="0.3">
      <c r="A128" s="42" t="s">
        <v>37</v>
      </c>
      <c r="B128" s="52"/>
      <c r="C128" s="2" t="s">
        <v>83</v>
      </c>
      <c r="D128" s="129" t="s">
        <v>17</v>
      </c>
      <c r="E128" s="130"/>
      <c r="F128" s="131"/>
      <c r="G128" s="87"/>
      <c r="H128" s="88" t="s">
        <v>18</v>
      </c>
      <c r="I128" s="66"/>
      <c r="J128" s="53">
        <v>41654</v>
      </c>
      <c r="K128" s="70"/>
      <c r="L128" s="99"/>
      <c r="M128" s="135" t="s">
        <v>33</v>
      </c>
    </row>
    <row r="129" spans="1:14" ht="16.5" thickBot="1" x14ac:dyDescent="0.3">
      <c r="A129" s="26" t="s">
        <v>19</v>
      </c>
      <c r="B129" s="25" t="s">
        <v>20</v>
      </c>
      <c r="C129" s="27" t="s">
        <v>21</v>
      </c>
      <c r="D129" s="132"/>
      <c r="E129" s="133"/>
      <c r="F129" s="134"/>
      <c r="G129" s="89"/>
      <c r="H129" s="90" t="s">
        <v>59</v>
      </c>
      <c r="I129" s="67"/>
      <c r="J129" s="45" t="s">
        <v>11</v>
      </c>
      <c r="K129" s="71" t="s">
        <v>10</v>
      </c>
      <c r="L129" s="71" t="s">
        <v>22</v>
      </c>
      <c r="M129" s="135"/>
    </row>
    <row r="130" spans="1:14" ht="16.5" thickBot="1" x14ac:dyDescent="0.3">
      <c r="A130" s="28" t="s">
        <v>23</v>
      </c>
      <c r="B130" s="29" t="s">
        <v>24</v>
      </c>
      <c r="C130" s="30" t="s">
        <v>25</v>
      </c>
      <c r="D130" s="91" t="s">
        <v>12</v>
      </c>
      <c r="E130" s="91" t="s">
        <v>13</v>
      </c>
      <c r="F130" s="62" t="s">
        <v>14</v>
      </c>
      <c r="G130" s="91" t="s">
        <v>12</v>
      </c>
      <c r="H130" s="90" t="s">
        <v>13</v>
      </c>
      <c r="I130" s="62" t="s">
        <v>14</v>
      </c>
      <c r="J130" s="46" t="s">
        <v>15</v>
      </c>
      <c r="K130" s="72" t="s">
        <v>16</v>
      </c>
      <c r="L130" s="72" t="s">
        <v>4</v>
      </c>
      <c r="M130" s="136"/>
    </row>
    <row r="131" spans="1:14" ht="15.75" x14ac:dyDescent="0.25">
      <c r="A131" s="4">
        <v>1</v>
      </c>
      <c r="B131" s="14" t="s">
        <v>73</v>
      </c>
      <c r="C131" s="15">
        <v>28490</v>
      </c>
      <c r="D131" s="92">
        <v>44.83</v>
      </c>
      <c r="E131" s="93">
        <v>16.97</v>
      </c>
      <c r="F131" s="63">
        <f t="shared" ref="F131:F136" si="35">D131-E131</f>
        <v>27.86</v>
      </c>
      <c r="G131" s="93">
        <v>44.87</v>
      </c>
      <c r="H131" s="92">
        <v>17.100000000000001</v>
      </c>
      <c r="I131" s="68">
        <f t="shared" ref="I131:I136" si="36">G131-H131</f>
        <v>27.769999999999996</v>
      </c>
      <c r="J131" s="18"/>
      <c r="K131" s="68">
        <f t="shared" ref="K131:K136" si="37">ROUND((I131*(100-J131)/100),3)</f>
        <v>27.77</v>
      </c>
      <c r="L131" s="118">
        <f t="shared" ref="L131:L136" si="38">I131-F131</f>
        <v>-9.0000000000003411E-2</v>
      </c>
      <c r="M131" s="120">
        <v>41654</v>
      </c>
      <c r="N131" s="31"/>
    </row>
    <row r="132" spans="1:14" ht="15.75" x14ac:dyDescent="0.25">
      <c r="A132" s="5">
        <v>2</v>
      </c>
      <c r="B132" s="16" t="s">
        <v>76</v>
      </c>
      <c r="C132" s="17">
        <v>28485</v>
      </c>
      <c r="D132" s="94">
        <v>44.15</v>
      </c>
      <c r="E132" s="95">
        <v>15.26</v>
      </c>
      <c r="F132" s="64">
        <f t="shared" si="35"/>
        <v>28.89</v>
      </c>
      <c r="G132" s="95">
        <v>44.16</v>
      </c>
      <c r="H132" s="94">
        <v>15.33</v>
      </c>
      <c r="I132" s="69">
        <f t="shared" si="36"/>
        <v>28.83</v>
      </c>
      <c r="J132" s="19"/>
      <c r="K132" s="69">
        <f t="shared" si="37"/>
        <v>28.83</v>
      </c>
      <c r="L132" s="119">
        <f t="shared" si="38"/>
        <v>-6.0000000000002274E-2</v>
      </c>
      <c r="M132" s="121">
        <v>41654</v>
      </c>
      <c r="N132" s="31"/>
    </row>
    <row r="133" spans="1:14" ht="15.75" x14ac:dyDescent="0.25">
      <c r="A133" s="5">
        <v>3</v>
      </c>
      <c r="B133" s="16" t="s">
        <v>62</v>
      </c>
      <c r="C133" s="17">
        <v>28489</v>
      </c>
      <c r="D133" s="94">
        <v>45.03</v>
      </c>
      <c r="E133" s="95">
        <v>16.16</v>
      </c>
      <c r="F133" s="64">
        <f t="shared" si="35"/>
        <v>28.87</v>
      </c>
      <c r="G133" s="95">
        <v>45.03</v>
      </c>
      <c r="H133" s="94">
        <v>16.239999999999998</v>
      </c>
      <c r="I133" s="69">
        <f t="shared" si="36"/>
        <v>28.790000000000003</v>
      </c>
      <c r="J133" s="19"/>
      <c r="K133" s="69">
        <f t="shared" si="37"/>
        <v>28.79</v>
      </c>
      <c r="L133" s="119">
        <f t="shared" si="38"/>
        <v>-7.9999999999998295E-2</v>
      </c>
      <c r="M133" s="121">
        <v>41654</v>
      </c>
      <c r="N133" s="31"/>
    </row>
    <row r="134" spans="1:14" ht="15.75" x14ac:dyDescent="0.25">
      <c r="A134" s="5">
        <v>4</v>
      </c>
      <c r="B134" s="16" t="s">
        <v>80</v>
      </c>
      <c r="C134" s="17">
        <v>28488</v>
      </c>
      <c r="D134" s="94">
        <v>44.43</v>
      </c>
      <c r="E134" s="95">
        <v>15.94</v>
      </c>
      <c r="F134" s="64">
        <f t="shared" si="35"/>
        <v>28.490000000000002</v>
      </c>
      <c r="G134" s="95">
        <v>44.43</v>
      </c>
      <c r="H134" s="94">
        <v>16.02</v>
      </c>
      <c r="I134" s="69">
        <f t="shared" si="36"/>
        <v>28.41</v>
      </c>
      <c r="J134" s="19"/>
      <c r="K134" s="69">
        <f t="shared" si="37"/>
        <v>28.41</v>
      </c>
      <c r="L134" s="119">
        <f t="shared" si="38"/>
        <v>-8.0000000000001847E-2</v>
      </c>
      <c r="M134" s="121">
        <v>41654</v>
      </c>
      <c r="N134" s="31"/>
    </row>
    <row r="135" spans="1:14" ht="15.75" x14ac:dyDescent="0.25">
      <c r="A135" s="5">
        <v>5</v>
      </c>
      <c r="B135" s="16" t="s">
        <v>65</v>
      </c>
      <c r="C135" s="17">
        <v>28492</v>
      </c>
      <c r="D135" s="94">
        <v>44.64</v>
      </c>
      <c r="E135" s="95">
        <v>16.690000000000001</v>
      </c>
      <c r="F135" s="64">
        <f t="shared" si="35"/>
        <v>27.95</v>
      </c>
      <c r="G135" s="95">
        <v>44.64</v>
      </c>
      <c r="H135" s="94">
        <v>16.77</v>
      </c>
      <c r="I135" s="69">
        <f t="shared" si="36"/>
        <v>27.87</v>
      </c>
      <c r="J135" s="19"/>
      <c r="K135" s="69">
        <f t="shared" si="37"/>
        <v>27.87</v>
      </c>
      <c r="L135" s="119">
        <f t="shared" si="38"/>
        <v>-7.9999999999998295E-2</v>
      </c>
      <c r="M135" s="121">
        <v>41654</v>
      </c>
      <c r="N135" s="31"/>
    </row>
    <row r="136" spans="1:14" ht="15.75" x14ac:dyDescent="0.25">
      <c r="A136" s="5">
        <v>6</v>
      </c>
      <c r="B136" s="16" t="s">
        <v>84</v>
      </c>
      <c r="C136" s="17">
        <v>28487</v>
      </c>
      <c r="D136" s="94">
        <v>44.53</v>
      </c>
      <c r="E136" s="95">
        <v>16.899999999999999</v>
      </c>
      <c r="F136" s="64">
        <f t="shared" si="35"/>
        <v>27.630000000000003</v>
      </c>
      <c r="G136" s="95">
        <v>44.57</v>
      </c>
      <c r="H136" s="94">
        <v>17.05</v>
      </c>
      <c r="I136" s="69">
        <f t="shared" si="36"/>
        <v>27.52</v>
      </c>
      <c r="J136" s="19"/>
      <c r="K136" s="69">
        <f t="shared" si="37"/>
        <v>27.52</v>
      </c>
      <c r="L136" s="119">
        <f t="shared" si="38"/>
        <v>-0.11000000000000298</v>
      </c>
      <c r="M136" s="121">
        <v>41654</v>
      </c>
      <c r="N136" s="31"/>
    </row>
    <row r="137" spans="1:14" ht="15.75" x14ac:dyDescent="0.25">
      <c r="A137" s="5">
        <v>7</v>
      </c>
      <c r="B137" s="16" t="s">
        <v>67</v>
      </c>
      <c r="C137" s="17">
        <v>28491</v>
      </c>
      <c r="D137" s="94">
        <v>44.57</v>
      </c>
      <c r="E137" s="95">
        <v>15.53</v>
      </c>
      <c r="F137" s="64">
        <f>D137-E137</f>
        <v>29.04</v>
      </c>
      <c r="G137" s="95">
        <v>44.6</v>
      </c>
      <c r="H137" s="94">
        <v>15.61</v>
      </c>
      <c r="I137" s="69">
        <f>G137-H137</f>
        <v>28.990000000000002</v>
      </c>
      <c r="J137" s="19"/>
      <c r="K137" s="69">
        <f>ROUND((I137*(100-J137)/100),3)</f>
        <v>28.99</v>
      </c>
      <c r="L137" s="119">
        <f>I137-F137</f>
        <v>-4.9999999999997158E-2</v>
      </c>
      <c r="M137" s="121">
        <v>41654</v>
      </c>
      <c r="N137" s="31"/>
    </row>
    <row r="138" spans="1:14" ht="15.75" x14ac:dyDescent="0.25">
      <c r="A138" s="5">
        <v>8</v>
      </c>
      <c r="B138" s="16" t="s">
        <v>72</v>
      </c>
      <c r="C138" s="17">
        <v>28486</v>
      </c>
      <c r="D138" s="94">
        <v>45.11</v>
      </c>
      <c r="E138" s="95">
        <v>16.399999999999999</v>
      </c>
      <c r="F138" s="64">
        <f>D138-E138</f>
        <v>28.71</v>
      </c>
      <c r="G138" s="95">
        <v>45.13</v>
      </c>
      <c r="H138" s="94">
        <v>16.48</v>
      </c>
      <c r="I138" s="69">
        <f>G138-H138</f>
        <v>28.650000000000002</v>
      </c>
      <c r="J138" s="19"/>
      <c r="K138" s="69">
        <f>ROUND((I138*(100-J138)/100),3)</f>
        <v>28.65</v>
      </c>
      <c r="L138" s="119">
        <f>I138-F138</f>
        <v>-5.9999999999998721E-2</v>
      </c>
      <c r="M138" s="121">
        <v>41654</v>
      </c>
      <c r="N138" s="31"/>
    </row>
    <row r="139" spans="1:14" ht="15.75" x14ac:dyDescent="0.25">
      <c r="A139" s="5">
        <v>9</v>
      </c>
      <c r="B139" s="16" t="s">
        <v>64</v>
      </c>
      <c r="C139" s="17">
        <v>28493</v>
      </c>
      <c r="D139" s="94">
        <v>45.17</v>
      </c>
      <c r="E139" s="95">
        <v>17.37</v>
      </c>
      <c r="F139" s="64">
        <f>D139-E139</f>
        <v>27.8</v>
      </c>
      <c r="G139" s="95">
        <v>45.32</v>
      </c>
      <c r="H139" s="94">
        <v>17.510000000000002</v>
      </c>
      <c r="I139" s="69">
        <f>G139-H139</f>
        <v>27.81</v>
      </c>
      <c r="J139" s="19"/>
      <c r="K139" s="69">
        <f>ROUND((I139*(100-J139)/100),3)</f>
        <v>27.81</v>
      </c>
      <c r="L139" s="119">
        <f>I139-F139</f>
        <v>9.9999999999980105E-3</v>
      </c>
      <c r="M139" s="121">
        <v>41654</v>
      </c>
      <c r="N139" s="31"/>
    </row>
    <row r="140" spans="1:14" ht="16.5" thickBot="1" x14ac:dyDescent="0.3">
      <c r="A140" s="5">
        <v>10</v>
      </c>
      <c r="B140" s="16" t="s">
        <v>69</v>
      </c>
      <c r="C140" s="17">
        <v>28484</v>
      </c>
      <c r="D140" s="94">
        <v>44.16</v>
      </c>
      <c r="E140" s="95">
        <v>16.29</v>
      </c>
      <c r="F140" s="64">
        <f>D140-E140</f>
        <v>27.869999999999997</v>
      </c>
      <c r="G140" s="95">
        <v>44.15</v>
      </c>
      <c r="H140" s="94">
        <v>16.36</v>
      </c>
      <c r="I140" s="69">
        <f>G140-H140</f>
        <v>27.79</v>
      </c>
      <c r="J140" s="19"/>
      <c r="K140" s="69">
        <f>ROUND((I140*(100-J140)/100),3)</f>
        <v>27.79</v>
      </c>
      <c r="L140" s="119">
        <f>I140-F140</f>
        <v>-7.9999999999998295E-2</v>
      </c>
      <c r="M140" s="127">
        <v>41654</v>
      </c>
      <c r="N140" s="31"/>
    </row>
    <row r="141" spans="1:14" ht="3.75" customHeight="1" thickBot="1" x14ac:dyDescent="0.3">
      <c r="A141" s="32"/>
      <c r="B141" s="33"/>
      <c r="C141" s="34"/>
      <c r="D141" s="96"/>
      <c r="E141" s="96"/>
      <c r="F141" s="65"/>
      <c r="G141" s="97"/>
      <c r="H141" s="97"/>
      <c r="I141" s="65"/>
      <c r="J141" s="35"/>
      <c r="K141" s="65"/>
      <c r="L141" s="100"/>
    </row>
    <row r="142" spans="1:14" s="6" customFormat="1" ht="16.5" thickBot="1" x14ac:dyDescent="0.3">
      <c r="A142" s="9"/>
      <c r="B142" s="10">
        <f>(COUNTA(B131:B140))</f>
        <v>10</v>
      </c>
      <c r="C142" s="11" t="s">
        <v>27</v>
      </c>
      <c r="D142" s="62">
        <f t="shared" ref="D142:I142" si="39">SUM(D131:D140)</f>
        <v>446.62</v>
      </c>
      <c r="E142" s="62">
        <f t="shared" si="39"/>
        <v>163.51</v>
      </c>
      <c r="F142" s="62">
        <f t="shared" si="39"/>
        <v>283.11</v>
      </c>
      <c r="G142" s="62">
        <f t="shared" si="39"/>
        <v>446.9</v>
      </c>
      <c r="H142" s="62">
        <f t="shared" si="39"/>
        <v>164.46999999999997</v>
      </c>
      <c r="I142" s="62">
        <f t="shared" si="39"/>
        <v>282.43</v>
      </c>
      <c r="J142" s="12">
        <f>ROUND((((I142-K142)/I142)*100),2)</f>
        <v>0</v>
      </c>
      <c r="K142" s="73">
        <f>SUM(K131:K140)</f>
        <v>282.43</v>
      </c>
      <c r="L142" s="62">
        <f>SUM(L131:L140)</f>
        <v>-0.68000000000000327</v>
      </c>
      <c r="M142" s="40"/>
    </row>
    <row r="143" spans="1:14" ht="15.75" thickBot="1" x14ac:dyDescent="0.25"/>
    <row r="144" spans="1:14" ht="16.5" customHeight="1" thickBot="1" x14ac:dyDescent="0.3">
      <c r="A144" s="42" t="s">
        <v>37</v>
      </c>
      <c r="B144" s="52"/>
      <c r="C144" s="2" t="s">
        <v>85</v>
      </c>
      <c r="D144" s="129" t="s">
        <v>17</v>
      </c>
      <c r="E144" s="130"/>
      <c r="F144" s="131"/>
      <c r="G144" s="87"/>
      <c r="H144" s="88" t="s">
        <v>18</v>
      </c>
      <c r="I144" s="66"/>
      <c r="J144" s="53">
        <v>41654</v>
      </c>
      <c r="K144" s="70"/>
      <c r="L144" s="99"/>
      <c r="M144" s="135" t="s">
        <v>33</v>
      </c>
    </row>
    <row r="145" spans="1:14" ht="16.5" thickBot="1" x14ac:dyDescent="0.3">
      <c r="A145" s="26" t="s">
        <v>19</v>
      </c>
      <c r="B145" s="25" t="s">
        <v>20</v>
      </c>
      <c r="C145" s="27" t="s">
        <v>21</v>
      </c>
      <c r="D145" s="132"/>
      <c r="E145" s="133"/>
      <c r="F145" s="134"/>
      <c r="G145" s="89"/>
      <c r="H145" s="90" t="s">
        <v>59</v>
      </c>
      <c r="I145" s="67"/>
      <c r="J145" s="45" t="s">
        <v>11</v>
      </c>
      <c r="K145" s="71" t="s">
        <v>10</v>
      </c>
      <c r="L145" s="71" t="s">
        <v>22</v>
      </c>
      <c r="M145" s="135"/>
    </row>
    <row r="146" spans="1:14" ht="16.5" thickBot="1" x14ac:dyDescent="0.3">
      <c r="A146" s="28" t="s">
        <v>23</v>
      </c>
      <c r="B146" s="29" t="s">
        <v>24</v>
      </c>
      <c r="C146" s="30" t="s">
        <v>25</v>
      </c>
      <c r="D146" s="91" t="s">
        <v>12</v>
      </c>
      <c r="E146" s="91" t="s">
        <v>13</v>
      </c>
      <c r="F146" s="62" t="s">
        <v>14</v>
      </c>
      <c r="G146" s="91" t="s">
        <v>12</v>
      </c>
      <c r="H146" s="90" t="s">
        <v>13</v>
      </c>
      <c r="I146" s="62" t="s">
        <v>14</v>
      </c>
      <c r="J146" s="46" t="s">
        <v>15</v>
      </c>
      <c r="K146" s="72" t="s">
        <v>16</v>
      </c>
      <c r="L146" s="72" t="s">
        <v>4</v>
      </c>
      <c r="M146" s="136"/>
    </row>
    <row r="147" spans="1:14" ht="15.75" x14ac:dyDescent="0.25">
      <c r="A147" s="4">
        <v>1</v>
      </c>
      <c r="B147" s="14" t="s">
        <v>63</v>
      </c>
      <c r="C147" s="15">
        <v>28494</v>
      </c>
      <c r="D147" s="92">
        <v>45.8</v>
      </c>
      <c r="E147" s="93">
        <v>16.71</v>
      </c>
      <c r="F147" s="63">
        <f t="shared" ref="F147:F152" si="40">D147-E147</f>
        <v>29.089999999999996</v>
      </c>
      <c r="G147" s="93">
        <v>46.07</v>
      </c>
      <c r="H147" s="92">
        <v>17.03</v>
      </c>
      <c r="I147" s="68">
        <f t="shared" ref="I147:I152" si="41">G147-H147</f>
        <v>29.04</v>
      </c>
      <c r="J147" s="18"/>
      <c r="K147" s="68">
        <f t="shared" ref="K147:K152" si="42">ROUND((I147*(100-J147)/100),3)</f>
        <v>29.04</v>
      </c>
      <c r="L147" s="118">
        <f t="shared" ref="L147:L152" si="43">I147-F147</f>
        <v>-4.9999999999997158E-2</v>
      </c>
      <c r="M147" s="120">
        <v>41654</v>
      </c>
      <c r="N147" s="31"/>
    </row>
    <row r="148" spans="1:14" ht="15.75" x14ac:dyDescent="0.25">
      <c r="A148" s="5">
        <v>2</v>
      </c>
      <c r="B148" s="16" t="s">
        <v>73</v>
      </c>
      <c r="C148" s="17">
        <v>28495</v>
      </c>
      <c r="D148" s="94">
        <v>46.5</v>
      </c>
      <c r="E148" s="95">
        <v>16.96</v>
      </c>
      <c r="F148" s="64">
        <f t="shared" si="40"/>
        <v>29.54</v>
      </c>
      <c r="G148" s="95">
        <v>46.81</v>
      </c>
      <c r="H148" s="94">
        <v>17.32</v>
      </c>
      <c r="I148" s="69">
        <f t="shared" si="41"/>
        <v>29.490000000000002</v>
      </c>
      <c r="J148" s="19"/>
      <c r="K148" s="69">
        <f t="shared" si="42"/>
        <v>29.49</v>
      </c>
      <c r="L148" s="119">
        <f t="shared" si="43"/>
        <v>-4.9999999999997158E-2</v>
      </c>
      <c r="M148" s="121">
        <v>41654</v>
      </c>
      <c r="N148" s="31"/>
    </row>
    <row r="149" spans="1:14" ht="15.75" x14ac:dyDescent="0.25">
      <c r="A149" s="5">
        <v>3</v>
      </c>
      <c r="B149" s="16" t="s">
        <v>62</v>
      </c>
      <c r="C149" s="17">
        <v>28496</v>
      </c>
      <c r="D149" s="94">
        <v>45.18</v>
      </c>
      <c r="E149" s="95">
        <v>16.13</v>
      </c>
      <c r="F149" s="64">
        <f t="shared" si="40"/>
        <v>29.05</v>
      </c>
      <c r="G149" s="95">
        <v>45.63</v>
      </c>
      <c r="H149" s="94">
        <v>16.649999999999999</v>
      </c>
      <c r="I149" s="69">
        <f t="shared" si="41"/>
        <v>28.980000000000004</v>
      </c>
      <c r="J149" s="19"/>
      <c r="K149" s="69">
        <f t="shared" si="42"/>
        <v>28.98</v>
      </c>
      <c r="L149" s="119">
        <f t="shared" si="43"/>
        <v>-6.9999999999996732E-2</v>
      </c>
      <c r="M149" s="121">
        <v>41654</v>
      </c>
      <c r="N149" s="31"/>
    </row>
    <row r="150" spans="1:14" ht="15.75" x14ac:dyDescent="0.25">
      <c r="A150" s="5">
        <v>4</v>
      </c>
      <c r="B150" s="16" t="s">
        <v>65</v>
      </c>
      <c r="C150" s="17">
        <v>28497</v>
      </c>
      <c r="D150" s="94">
        <v>46</v>
      </c>
      <c r="E150" s="95">
        <v>16.66</v>
      </c>
      <c r="F150" s="64">
        <f t="shared" si="40"/>
        <v>29.34</v>
      </c>
      <c r="G150" s="95">
        <v>46.28</v>
      </c>
      <c r="H150" s="94">
        <v>16.98</v>
      </c>
      <c r="I150" s="69">
        <f t="shared" si="41"/>
        <v>29.3</v>
      </c>
      <c r="J150" s="19"/>
      <c r="K150" s="69">
        <f t="shared" si="42"/>
        <v>29.3</v>
      </c>
      <c r="L150" s="119">
        <f t="shared" si="43"/>
        <v>-3.9999999999999147E-2</v>
      </c>
      <c r="M150" s="121">
        <v>41654</v>
      </c>
      <c r="N150" s="31"/>
    </row>
    <row r="151" spans="1:14" ht="15.75" x14ac:dyDescent="0.25">
      <c r="A151" s="5">
        <v>5</v>
      </c>
      <c r="B151" s="16" t="s">
        <v>72</v>
      </c>
      <c r="C151" s="17">
        <v>28498</v>
      </c>
      <c r="D151" s="94">
        <v>45.79</v>
      </c>
      <c r="E151" s="95">
        <v>16.36</v>
      </c>
      <c r="F151" s="64">
        <f t="shared" si="40"/>
        <v>29.43</v>
      </c>
      <c r="G151" s="95">
        <v>45.98</v>
      </c>
      <c r="H151" s="94">
        <v>16.63</v>
      </c>
      <c r="I151" s="69">
        <f t="shared" si="41"/>
        <v>29.349999999999998</v>
      </c>
      <c r="J151" s="19"/>
      <c r="K151" s="69">
        <f t="shared" si="42"/>
        <v>29.35</v>
      </c>
      <c r="L151" s="119">
        <f t="shared" si="43"/>
        <v>-8.0000000000001847E-2</v>
      </c>
      <c r="M151" s="121">
        <v>41654</v>
      </c>
      <c r="N151" s="31"/>
    </row>
    <row r="152" spans="1:14" ht="15.75" x14ac:dyDescent="0.25">
      <c r="A152" s="5">
        <v>6</v>
      </c>
      <c r="B152" s="16" t="s">
        <v>67</v>
      </c>
      <c r="C152" s="17">
        <v>28499</v>
      </c>
      <c r="D152" s="94">
        <v>44.55</v>
      </c>
      <c r="E152" s="95">
        <v>15.5</v>
      </c>
      <c r="F152" s="64">
        <f t="shared" si="40"/>
        <v>29.049999999999997</v>
      </c>
      <c r="G152" s="95">
        <v>44.78</v>
      </c>
      <c r="H152" s="94">
        <v>15.77</v>
      </c>
      <c r="I152" s="69">
        <f t="shared" si="41"/>
        <v>29.01</v>
      </c>
      <c r="J152" s="19"/>
      <c r="K152" s="69">
        <f t="shared" si="42"/>
        <v>29.01</v>
      </c>
      <c r="L152" s="119">
        <f t="shared" si="43"/>
        <v>-3.9999999999995595E-2</v>
      </c>
      <c r="M152" s="121">
        <v>41654</v>
      </c>
      <c r="N152" s="31"/>
    </row>
    <row r="153" spans="1:14" ht="15.75" x14ac:dyDescent="0.25">
      <c r="A153" s="5">
        <v>7</v>
      </c>
      <c r="B153" s="16" t="s">
        <v>64</v>
      </c>
      <c r="C153" s="17">
        <v>28500</v>
      </c>
      <c r="D153" s="94">
        <v>46.96</v>
      </c>
      <c r="E153" s="95">
        <v>17.62</v>
      </c>
      <c r="F153" s="64">
        <f>D153-E153</f>
        <v>29.34</v>
      </c>
      <c r="G153" s="95">
        <v>47.02</v>
      </c>
      <c r="H153" s="94">
        <v>17.739999999999998</v>
      </c>
      <c r="I153" s="69">
        <f>G153-H153</f>
        <v>29.280000000000005</v>
      </c>
      <c r="J153" s="19"/>
      <c r="K153" s="69">
        <f>ROUND((I153*(100-J153)/100),3)</f>
        <v>29.28</v>
      </c>
      <c r="L153" s="119">
        <f>I153-F153</f>
        <v>-5.9999999999995168E-2</v>
      </c>
      <c r="M153" s="121">
        <v>41654</v>
      </c>
      <c r="N153" s="31"/>
    </row>
    <row r="154" spans="1:14" ht="15.75" x14ac:dyDescent="0.25">
      <c r="A154" s="5">
        <v>8</v>
      </c>
      <c r="B154" s="16" t="s">
        <v>69</v>
      </c>
      <c r="C154" s="17">
        <v>28501</v>
      </c>
      <c r="D154" s="94">
        <v>45.89</v>
      </c>
      <c r="E154" s="95">
        <v>16.52</v>
      </c>
      <c r="F154" s="64">
        <f>D154-E154</f>
        <v>29.37</v>
      </c>
      <c r="G154" s="95">
        <v>45.9</v>
      </c>
      <c r="H154" s="94">
        <v>16.600000000000001</v>
      </c>
      <c r="I154" s="69">
        <f>G154-H154</f>
        <v>29.299999999999997</v>
      </c>
      <c r="J154" s="19"/>
      <c r="K154" s="69">
        <f>ROUND((I154*(100-J154)/100),3)</f>
        <v>29.3</v>
      </c>
      <c r="L154" s="119">
        <f>I154-F154</f>
        <v>-7.0000000000003837E-2</v>
      </c>
      <c r="M154" s="121">
        <v>41654</v>
      </c>
      <c r="N154" s="31"/>
    </row>
    <row r="155" spans="1:14" ht="15.75" x14ac:dyDescent="0.25">
      <c r="A155" s="5"/>
      <c r="B155" s="16"/>
      <c r="C155" s="17"/>
      <c r="D155" s="94"/>
      <c r="E155" s="95"/>
      <c r="F155" s="64">
        <f>D155-E155</f>
        <v>0</v>
      </c>
      <c r="G155" s="95"/>
      <c r="H155" s="94"/>
      <c r="I155" s="69">
        <f>G155-H155</f>
        <v>0</v>
      </c>
      <c r="J155" s="19"/>
      <c r="K155" s="69">
        <f>ROUND((I155*(100-J155)/100),3)</f>
        <v>0</v>
      </c>
      <c r="L155" s="119">
        <f>I155-F155</f>
        <v>0</v>
      </c>
      <c r="M155" s="123"/>
      <c r="N155" s="31"/>
    </row>
    <row r="156" spans="1:14" ht="16.5" thickBot="1" x14ac:dyDescent="0.3">
      <c r="A156" s="5"/>
      <c r="B156" s="16"/>
      <c r="C156" s="17"/>
      <c r="D156" s="94"/>
      <c r="E156" s="95"/>
      <c r="F156" s="64">
        <f>D156-E156</f>
        <v>0</v>
      </c>
      <c r="G156" s="95"/>
      <c r="H156" s="94"/>
      <c r="I156" s="69">
        <f>G156-H156</f>
        <v>0</v>
      </c>
      <c r="J156" s="19"/>
      <c r="K156" s="69">
        <f>ROUND((I156*(100-J156)/100),3)</f>
        <v>0</v>
      </c>
      <c r="L156" s="119">
        <f>I156-F156</f>
        <v>0</v>
      </c>
      <c r="M156" s="124"/>
      <c r="N156" s="31"/>
    </row>
    <row r="157" spans="1:14" ht="3.75" customHeight="1" thickBot="1" x14ac:dyDescent="0.3">
      <c r="A157" s="32"/>
      <c r="B157" s="33"/>
      <c r="C157" s="34"/>
      <c r="D157" s="96"/>
      <c r="E157" s="96"/>
      <c r="F157" s="65"/>
      <c r="G157" s="97"/>
      <c r="H157" s="97"/>
      <c r="I157" s="65"/>
      <c r="J157" s="35"/>
      <c r="K157" s="65"/>
      <c r="L157" s="100"/>
    </row>
    <row r="158" spans="1:14" s="6" customFormat="1" ht="16.5" thickBot="1" x14ac:dyDescent="0.3">
      <c r="A158" s="9"/>
      <c r="B158" s="10">
        <f>(COUNTA(B147:B156))</f>
        <v>8</v>
      </c>
      <c r="C158" s="11" t="s">
        <v>27</v>
      </c>
      <c r="D158" s="62">
        <f t="shared" ref="D158:I158" si="44">SUM(D147:D156)</f>
        <v>366.66999999999996</v>
      </c>
      <c r="E158" s="62">
        <f t="shared" si="44"/>
        <v>132.46</v>
      </c>
      <c r="F158" s="62">
        <f t="shared" si="44"/>
        <v>234.21</v>
      </c>
      <c r="G158" s="62">
        <f t="shared" si="44"/>
        <v>368.46999999999991</v>
      </c>
      <c r="H158" s="62">
        <f t="shared" si="44"/>
        <v>134.72</v>
      </c>
      <c r="I158" s="62">
        <f t="shared" si="44"/>
        <v>233.75</v>
      </c>
      <c r="J158" s="12">
        <f>ROUND((((I158-K158)/I158)*100),2)</f>
        <v>0</v>
      </c>
      <c r="K158" s="73">
        <f>SUM(K147:K156)</f>
        <v>233.75</v>
      </c>
      <c r="L158" s="62">
        <f>SUM(L147:L156)</f>
        <v>-0.45999999999998664</v>
      </c>
      <c r="M158" s="40"/>
    </row>
  </sheetData>
  <mergeCells count="18">
    <mergeCell ref="M128:M130"/>
    <mergeCell ref="M144:M146"/>
    <mergeCell ref="D96:F97"/>
    <mergeCell ref="D112:F113"/>
    <mergeCell ref="D128:F129"/>
    <mergeCell ref="D144:F145"/>
    <mergeCell ref="M16:M18"/>
    <mergeCell ref="M32:M34"/>
    <mergeCell ref="M48:M50"/>
    <mergeCell ref="M64:M66"/>
    <mergeCell ref="M80:M82"/>
    <mergeCell ref="D16:F17"/>
    <mergeCell ref="D32:F33"/>
    <mergeCell ref="D48:F49"/>
    <mergeCell ref="D64:F65"/>
    <mergeCell ref="D80:F81"/>
    <mergeCell ref="M96:M98"/>
    <mergeCell ref="M112:M114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I40"/>
  <sheetViews>
    <sheetView showGridLines="0" workbookViewId="0">
      <selection activeCell="C20" sqref="C20"/>
    </sheetView>
  </sheetViews>
  <sheetFormatPr baseColWidth="10" defaultRowHeight="12.75" x14ac:dyDescent="0.2"/>
  <cols>
    <col min="1" max="1" width="11" style="13" customWidth="1"/>
    <col min="2" max="2" width="12.7109375" style="103" customWidth="1"/>
    <col min="3" max="3" width="34.28515625" style="13" customWidth="1"/>
    <col min="4" max="4" width="16" style="75" customWidth="1"/>
    <col min="5" max="5" width="11.42578125" style="75" customWidth="1"/>
    <col min="6" max="6" width="12.28515625" style="75" customWidth="1"/>
    <col min="7" max="7" width="12.5703125" style="75" customWidth="1"/>
    <col min="8" max="8" width="11.7109375" style="80" customWidth="1"/>
    <col min="9" max="9" width="15" style="75" customWidth="1"/>
    <col min="10" max="16384" width="11.42578125" style="13"/>
  </cols>
  <sheetData>
    <row r="1" spans="2:9" ht="13.5" thickBot="1" x14ac:dyDescent="0.25"/>
    <row r="2" spans="2:9" ht="15.75" thickBot="1" x14ac:dyDescent="0.3">
      <c r="C2" s="36" t="s">
        <v>29</v>
      </c>
      <c r="D2" s="74" t="e">
        <f>SUM(D10:D39)</f>
        <v>#REF!</v>
      </c>
      <c r="E2" s="76" t="s">
        <v>4</v>
      </c>
    </row>
    <row r="3" spans="2:9" ht="15.75" thickBot="1" x14ac:dyDescent="0.3">
      <c r="C3" s="36" t="s">
        <v>30</v>
      </c>
      <c r="D3" s="74" t="e">
        <f>SUM(G10:G39)</f>
        <v>#REF!</v>
      </c>
      <c r="E3" s="76" t="s">
        <v>4</v>
      </c>
    </row>
    <row r="4" spans="2:9" ht="15.75" thickBot="1" x14ac:dyDescent="0.3">
      <c r="C4" s="36" t="s">
        <v>31</v>
      </c>
      <c r="D4" s="74" t="e">
        <f>SUM(I10:I39)</f>
        <v>#REF!</v>
      </c>
      <c r="E4" s="76" t="s">
        <v>6</v>
      </c>
    </row>
    <row r="5" spans="2:9" ht="15.75" thickBot="1" x14ac:dyDescent="0.25">
      <c r="C5" s="36" t="s">
        <v>32</v>
      </c>
      <c r="D5" s="77" t="e">
        <f>ROUND((((D3-D4)/D3)*100),2)</f>
        <v>#REF!</v>
      </c>
      <c r="E5" s="78" t="s">
        <v>11</v>
      </c>
    </row>
    <row r="6" spans="2:9" ht="15.75" thickBot="1" x14ac:dyDescent="0.3">
      <c r="C6" s="20"/>
      <c r="D6" s="79"/>
    </row>
    <row r="7" spans="2:9" ht="21" customHeight="1" thickBot="1" x14ac:dyDescent="0.25">
      <c r="B7" s="137" t="s">
        <v>43</v>
      </c>
      <c r="C7" s="106" t="s">
        <v>44</v>
      </c>
      <c r="D7" s="139" t="str">
        <f>'PESOS POR LOTE'!G8</f>
        <v>San Gerónimo QUOTE January 2014</v>
      </c>
      <c r="E7" s="139"/>
      <c r="F7" s="139"/>
      <c r="G7" s="139"/>
    </row>
    <row r="8" spans="2:9" ht="16.5" customHeight="1" thickBot="1" x14ac:dyDescent="0.3">
      <c r="B8" s="137"/>
      <c r="C8" s="107" t="s">
        <v>45</v>
      </c>
      <c r="D8" s="108" t="s">
        <v>47</v>
      </c>
      <c r="E8" s="108"/>
      <c r="F8" s="109" t="s">
        <v>48</v>
      </c>
      <c r="G8" s="108"/>
      <c r="H8" s="110" t="s">
        <v>11</v>
      </c>
      <c r="I8" s="110" t="s">
        <v>47</v>
      </c>
    </row>
    <row r="9" spans="2:9" ht="16.5" thickBot="1" x14ac:dyDescent="0.3">
      <c r="B9" s="138"/>
      <c r="C9" s="107" t="s">
        <v>46</v>
      </c>
      <c r="D9" s="110" t="s">
        <v>49</v>
      </c>
      <c r="E9" s="110" t="s">
        <v>50</v>
      </c>
      <c r="F9" s="107" t="s">
        <v>51</v>
      </c>
      <c r="G9" s="110" t="s">
        <v>52</v>
      </c>
      <c r="H9" s="110" t="s">
        <v>53</v>
      </c>
      <c r="I9" s="110" t="s">
        <v>54</v>
      </c>
    </row>
    <row r="10" spans="2:9" ht="16.5" thickBot="1" x14ac:dyDescent="0.3">
      <c r="B10" s="111">
        <f>'PESOS POR LOTE'!J16</f>
        <v>41652</v>
      </c>
      <c r="C10" s="112" t="str">
        <f>'PESOS POR LOTE'!C16</f>
        <v>1401001CG</v>
      </c>
      <c r="D10" s="113">
        <f>'PESOS POR LOTE'!F30</f>
        <v>202.89000000000001</v>
      </c>
      <c r="E10" s="113">
        <f>'PESOS POR LOTE'!G30</f>
        <v>316.89</v>
      </c>
      <c r="F10" s="113">
        <f>'PESOS POR LOTE'!H30</f>
        <v>114.60999999999999</v>
      </c>
      <c r="G10" s="113">
        <f>'PESOS POR LOTE'!I30</f>
        <v>202.28000000000003</v>
      </c>
      <c r="H10" s="114">
        <f>'PESOS POR LOTE'!J30</f>
        <v>9.86</v>
      </c>
      <c r="I10" s="113">
        <f>'PESOS POR LOTE'!K30</f>
        <v>182.328</v>
      </c>
    </row>
    <row r="11" spans="2:9" ht="16.5" thickBot="1" x14ac:dyDescent="0.3">
      <c r="B11" s="111">
        <f>'PESOS POR LOTE'!J32</f>
        <v>41652</v>
      </c>
      <c r="C11" s="112" t="str">
        <f>'PESOS POR LOTE'!C32</f>
        <v>1401002CG</v>
      </c>
      <c r="D11" s="113">
        <f>'PESOS POR LOTE'!F46</f>
        <v>203.33</v>
      </c>
      <c r="E11" s="113">
        <f>'PESOS POR LOTE'!G46</f>
        <v>316.56</v>
      </c>
      <c r="F11" s="113">
        <f>'PESOS POR LOTE'!H46</f>
        <v>113.64999999999999</v>
      </c>
      <c r="G11" s="113">
        <f>'PESOS POR LOTE'!I46</f>
        <v>202.91000000000003</v>
      </c>
      <c r="H11" s="114">
        <f>'PESOS POR LOTE'!J46</f>
        <v>8.32</v>
      </c>
      <c r="I11" s="113">
        <f>'PESOS POR LOTE'!K46</f>
        <v>186.03300000000002</v>
      </c>
    </row>
    <row r="12" spans="2:9" ht="16.5" thickBot="1" x14ac:dyDescent="0.3">
      <c r="B12" s="111">
        <f>'PESOS POR LOTE'!J48</f>
        <v>41652</v>
      </c>
      <c r="C12" s="112" t="str">
        <f>'PESOS POR LOTE'!C48</f>
        <v>1401003CG</v>
      </c>
      <c r="D12" s="113">
        <f>'PESOS POR LOTE'!F62</f>
        <v>175.15</v>
      </c>
      <c r="E12" s="113">
        <f>'PESOS POR LOTE'!G62</f>
        <v>273.45999999999998</v>
      </c>
      <c r="F12" s="113">
        <f>'PESOS POR LOTE'!H62</f>
        <v>98.710000000000008</v>
      </c>
      <c r="G12" s="113">
        <f>'PESOS POR LOTE'!I62</f>
        <v>174.75</v>
      </c>
      <c r="H12" s="114">
        <f>'PESOS POR LOTE'!J62</f>
        <v>10.15</v>
      </c>
      <c r="I12" s="113">
        <f>'PESOS POR LOTE'!K62</f>
        <v>157.01499999999999</v>
      </c>
    </row>
    <row r="13" spans="2:9" ht="16.5" thickBot="1" x14ac:dyDescent="0.3">
      <c r="B13" s="111">
        <f>'PESOS POR LOTE'!J64</f>
        <v>41652</v>
      </c>
      <c r="C13" s="112" t="str">
        <f>'PESOS POR LOTE'!C64</f>
        <v>1401004CG</v>
      </c>
      <c r="D13" s="113">
        <f>'PESOS POR LOTE'!F78</f>
        <v>144.11000000000001</v>
      </c>
      <c r="E13" s="113">
        <f>'PESOS POR LOTE'!G78</f>
        <v>226.56</v>
      </c>
      <c r="F13" s="113">
        <f>'PESOS POR LOTE'!H78</f>
        <v>82.86</v>
      </c>
      <c r="G13" s="113">
        <f>'PESOS POR LOTE'!I78</f>
        <v>143.69999999999999</v>
      </c>
      <c r="H13" s="114">
        <f>'PESOS POR LOTE'!J78</f>
        <v>9.2200000000000006</v>
      </c>
      <c r="I13" s="113">
        <f>'PESOS POR LOTE'!K78</f>
        <v>130.452</v>
      </c>
    </row>
    <row r="14" spans="2:9" ht="16.5" thickBot="1" x14ac:dyDescent="0.3">
      <c r="B14" s="111">
        <f>'PESOS POR LOTE'!J80</f>
        <v>41653</v>
      </c>
      <c r="C14" s="112" t="str">
        <f>'PESOS POR LOTE'!C80</f>
        <v>1401005CG</v>
      </c>
      <c r="D14" s="113">
        <f>'PESOS POR LOTE'!F94</f>
        <v>201.93</v>
      </c>
      <c r="E14" s="113">
        <f>'PESOS POR LOTE'!G94</f>
        <v>317.16999999999996</v>
      </c>
      <c r="F14" s="113">
        <f>'PESOS POR LOTE'!H94</f>
        <v>115.66</v>
      </c>
      <c r="G14" s="113">
        <f>'PESOS POR LOTE'!I94</f>
        <v>201.51</v>
      </c>
      <c r="H14" s="114">
        <f>'PESOS POR LOTE'!J94</f>
        <v>8.2100000000000009</v>
      </c>
      <c r="I14" s="113">
        <f>'PESOS POR LOTE'!K94</f>
        <v>184.97500000000002</v>
      </c>
    </row>
    <row r="15" spans="2:9" ht="16.5" thickBot="1" x14ac:dyDescent="0.3">
      <c r="B15" s="111">
        <f>'PESOS POR LOTE'!J96</f>
        <v>41653</v>
      </c>
      <c r="C15" s="112" t="str">
        <f>'PESOS POR LOTE'!C96</f>
        <v>1401006CG</v>
      </c>
      <c r="D15" s="113">
        <f>'PESOS POR LOTE'!F110</f>
        <v>203.67</v>
      </c>
      <c r="E15" s="113">
        <f>'PESOS POR LOTE'!G110</f>
        <v>319.3</v>
      </c>
      <c r="F15" s="113">
        <f>'PESOS POR LOTE'!H110</f>
        <v>115.93</v>
      </c>
      <c r="G15" s="113">
        <f>'PESOS POR LOTE'!I110</f>
        <v>203.37</v>
      </c>
      <c r="H15" s="114">
        <f>'PESOS POR LOTE'!J110</f>
        <v>9.65</v>
      </c>
      <c r="I15" s="113">
        <f>'PESOS POR LOTE'!K110</f>
        <v>183.74599999999998</v>
      </c>
    </row>
    <row r="16" spans="2:9" ht="16.5" thickBot="1" x14ac:dyDescent="0.3">
      <c r="B16" s="111">
        <f>'PESOS POR LOTE'!J112</f>
        <v>41653</v>
      </c>
      <c r="C16" s="112" t="str">
        <f>'PESOS POR LOTE'!C112</f>
        <v>1401007CG</v>
      </c>
      <c r="D16" s="113">
        <f>'PESOS POR LOTE'!F126</f>
        <v>57.980000000000004</v>
      </c>
      <c r="E16" s="113">
        <f>'PESOS POR LOTE'!G126</f>
        <v>90.53</v>
      </c>
      <c r="F16" s="113">
        <f>'PESOS POR LOTE'!H126</f>
        <v>32.730000000000004</v>
      </c>
      <c r="G16" s="113">
        <f>'PESOS POR LOTE'!I126</f>
        <v>57.8</v>
      </c>
      <c r="H16" s="114">
        <f>'PESOS POR LOTE'!J126</f>
        <v>9.67</v>
      </c>
      <c r="I16" s="113">
        <f>'PESOS POR LOTE'!K126</f>
        <v>52.21</v>
      </c>
    </row>
    <row r="17" spans="2:9" ht="16.5" thickBot="1" x14ac:dyDescent="0.3">
      <c r="B17" s="111">
        <f>'PESOS POR LOTE'!J128</f>
        <v>41654</v>
      </c>
      <c r="C17" s="112" t="str">
        <f>'PESOS POR LOTE'!C128</f>
        <v>1401008CG</v>
      </c>
      <c r="D17" s="113">
        <f>'PESOS POR LOTE'!F142</f>
        <v>283.11</v>
      </c>
      <c r="E17" s="113">
        <f>'PESOS POR LOTE'!G142</f>
        <v>446.9</v>
      </c>
      <c r="F17" s="113">
        <f>'PESOS POR LOTE'!H142</f>
        <v>164.46999999999997</v>
      </c>
      <c r="G17" s="113">
        <f>'PESOS POR LOTE'!I142</f>
        <v>282.43</v>
      </c>
      <c r="H17" s="114">
        <f>'PESOS POR LOTE'!J142</f>
        <v>0</v>
      </c>
      <c r="I17" s="113">
        <f>'PESOS POR LOTE'!K142</f>
        <v>282.43</v>
      </c>
    </row>
    <row r="18" spans="2:9" ht="16.5" thickBot="1" x14ac:dyDescent="0.3">
      <c r="B18" s="111">
        <f>'PESOS POR LOTE'!J144</f>
        <v>41654</v>
      </c>
      <c r="C18" s="112" t="str">
        <f>'PESOS POR LOTE'!C144</f>
        <v>1401009CG</v>
      </c>
      <c r="D18" s="113">
        <f>'PESOS POR LOTE'!F158</f>
        <v>234.21</v>
      </c>
      <c r="E18" s="113">
        <f>'PESOS POR LOTE'!G158</f>
        <v>368.46999999999991</v>
      </c>
      <c r="F18" s="113">
        <f>'PESOS POR LOTE'!H158</f>
        <v>134.72</v>
      </c>
      <c r="G18" s="113">
        <f>'PESOS POR LOTE'!I158</f>
        <v>233.75</v>
      </c>
      <c r="H18" s="114">
        <f>'PESOS POR LOTE'!J158</f>
        <v>0</v>
      </c>
      <c r="I18" s="113">
        <f>'PESOS POR LOTE'!K158</f>
        <v>233.75</v>
      </c>
    </row>
    <row r="19" spans="2:9" ht="16.5" thickBot="1" x14ac:dyDescent="0.3">
      <c r="B19" s="111" t="e">
        <f>'PESOS POR LOTE'!#REF!</f>
        <v>#REF!</v>
      </c>
      <c r="C19" s="112" t="e">
        <f>'PESOS POR LOTE'!#REF!</f>
        <v>#REF!</v>
      </c>
      <c r="D19" s="113" t="e">
        <f>'PESOS POR LOTE'!#REF!</f>
        <v>#REF!</v>
      </c>
      <c r="E19" s="113" t="e">
        <f>'PESOS POR LOTE'!#REF!</f>
        <v>#REF!</v>
      </c>
      <c r="F19" s="113" t="e">
        <f>'PESOS POR LOTE'!#REF!</f>
        <v>#REF!</v>
      </c>
      <c r="G19" s="113" t="e">
        <f>'PESOS POR LOTE'!#REF!</f>
        <v>#REF!</v>
      </c>
      <c r="H19" s="114" t="e">
        <f>'PESOS POR LOTE'!#REF!</f>
        <v>#REF!</v>
      </c>
      <c r="I19" s="113" t="e">
        <f>'PESOS POR LOTE'!#REF!</f>
        <v>#REF!</v>
      </c>
    </row>
    <row r="20" spans="2:9" ht="16.5" thickBot="1" x14ac:dyDescent="0.3">
      <c r="B20" s="111" t="e">
        <f>'PESOS POR LOTE'!#REF!</f>
        <v>#REF!</v>
      </c>
      <c r="C20" s="112" t="e">
        <f>'PESOS POR LOTE'!#REF!</f>
        <v>#REF!</v>
      </c>
      <c r="D20" s="113" t="e">
        <f>'PESOS POR LOTE'!#REF!</f>
        <v>#REF!</v>
      </c>
      <c r="E20" s="113" t="e">
        <f>'PESOS POR LOTE'!#REF!</f>
        <v>#REF!</v>
      </c>
      <c r="F20" s="113" t="e">
        <f>'PESOS POR LOTE'!#REF!</f>
        <v>#REF!</v>
      </c>
      <c r="G20" s="113" t="e">
        <f>'PESOS POR LOTE'!#REF!</f>
        <v>#REF!</v>
      </c>
      <c r="H20" s="114" t="e">
        <f>'PESOS POR LOTE'!#REF!</f>
        <v>#REF!</v>
      </c>
      <c r="I20" s="113" t="e">
        <f>'PESOS POR LOTE'!#REF!</f>
        <v>#REF!</v>
      </c>
    </row>
    <row r="21" spans="2:9" ht="16.5" thickBot="1" x14ac:dyDescent="0.3">
      <c r="B21" s="111" t="e">
        <f>'PESOS POR LOTE'!#REF!</f>
        <v>#REF!</v>
      </c>
      <c r="C21" s="112" t="e">
        <f>'PESOS POR LOTE'!#REF!</f>
        <v>#REF!</v>
      </c>
      <c r="D21" s="113" t="e">
        <f>'PESOS POR LOTE'!#REF!</f>
        <v>#REF!</v>
      </c>
      <c r="E21" s="113" t="e">
        <f>'PESOS POR LOTE'!#REF!</f>
        <v>#REF!</v>
      </c>
      <c r="F21" s="113" t="e">
        <f>'PESOS POR LOTE'!#REF!</f>
        <v>#REF!</v>
      </c>
      <c r="G21" s="113" t="e">
        <f>'PESOS POR LOTE'!#REF!</f>
        <v>#REF!</v>
      </c>
      <c r="H21" s="114" t="e">
        <f>'PESOS POR LOTE'!#REF!</f>
        <v>#REF!</v>
      </c>
      <c r="I21" s="113" t="e">
        <f>'PESOS POR LOTE'!#REF!</f>
        <v>#REF!</v>
      </c>
    </row>
    <row r="22" spans="2:9" ht="16.5" thickBot="1" x14ac:dyDescent="0.3">
      <c r="B22" s="111" t="e">
        <f>'PESOS POR LOTE'!#REF!</f>
        <v>#REF!</v>
      </c>
      <c r="C22" s="112" t="e">
        <f>'PESOS POR LOTE'!#REF!</f>
        <v>#REF!</v>
      </c>
      <c r="D22" s="113" t="e">
        <f>'PESOS POR LOTE'!#REF!</f>
        <v>#REF!</v>
      </c>
      <c r="E22" s="113" t="e">
        <f>'PESOS POR LOTE'!#REF!</f>
        <v>#REF!</v>
      </c>
      <c r="F22" s="113" t="e">
        <f>'PESOS POR LOTE'!#REF!</f>
        <v>#REF!</v>
      </c>
      <c r="G22" s="113" t="e">
        <f>'PESOS POR LOTE'!#REF!</f>
        <v>#REF!</v>
      </c>
      <c r="H22" s="114" t="e">
        <f>'PESOS POR LOTE'!#REF!</f>
        <v>#REF!</v>
      </c>
      <c r="I22" s="113" t="e">
        <f>'PESOS POR LOTE'!#REF!</f>
        <v>#REF!</v>
      </c>
    </row>
    <row r="23" spans="2:9" ht="16.5" thickBot="1" x14ac:dyDescent="0.3">
      <c r="B23" s="111" t="e">
        <f>'PESOS POR LOTE'!#REF!</f>
        <v>#REF!</v>
      </c>
      <c r="C23" s="112" t="e">
        <f>'PESOS POR LOTE'!#REF!</f>
        <v>#REF!</v>
      </c>
      <c r="D23" s="113" t="e">
        <f>'PESOS POR LOTE'!#REF!</f>
        <v>#REF!</v>
      </c>
      <c r="E23" s="113" t="e">
        <f>'PESOS POR LOTE'!#REF!</f>
        <v>#REF!</v>
      </c>
      <c r="F23" s="113" t="e">
        <f>'PESOS POR LOTE'!#REF!</f>
        <v>#REF!</v>
      </c>
      <c r="G23" s="113" t="e">
        <f>'PESOS POR LOTE'!#REF!</f>
        <v>#REF!</v>
      </c>
      <c r="H23" s="114" t="e">
        <f>'PESOS POR LOTE'!#REF!</f>
        <v>#REF!</v>
      </c>
      <c r="I23" s="113" t="e">
        <f>'PESOS POR LOTE'!#REF!</f>
        <v>#REF!</v>
      </c>
    </row>
    <row r="24" spans="2:9" ht="16.5" thickBot="1" x14ac:dyDescent="0.3">
      <c r="B24" s="111" t="e">
        <f>'PESOS POR LOTE'!#REF!</f>
        <v>#REF!</v>
      </c>
      <c r="C24" s="112" t="e">
        <f>'PESOS POR LOTE'!#REF!</f>
        <v>#REF!</v>
      </c>
      <c r="D24" s="113" t="e">
        <f>'PESOS POR LOTE'!#REF!</f>
        <v>#REF!</v>
      </c>
      <c r="E24" s="113" t="e">
        <f>'PESOS POR LOTE'!#REF!</f>
        <v>#REF!</v>
      </c>
      <c r="F24" s="113" t="e">
        <f>'PESOS POR LOTE'!#REF!</f>
        <v>#REF!</v>
      </c>
      <c r="G24" s="113" t="e">
        <f>'PESOS POR LOTE'!#REF!</f>
        <v>#REF!</v>
      </c>
      <c r="H24" s="114" t="e">
        <f>'PESOS POR LOTE'!#REF!</f>
        <v>#REF!</v>
      </c>
      <c r="I24" s="113" t="e">
        <f>'PESOS POR LOTE'!#REF!</f>
        <v>#REF!</v>
      </c>
    </row>
    <row r="25" spans="2:9" ht="16.5" thickBot="1" x14ac:dyDescent="0.3">
      <c r="B25" s="111" t="e">
        <f>'PESOS POR LOTE'!#REF!</f>
        <v>#REF!</v>
      </c>
      <c r="C25" s="112" t="e">
        <f>'PESOS POR LOTE'!#REF!</f>
        <v>#REF!</v>
      </c>
      <c r="D25" s="113" t="e">
        <f>'PESOS POR LOTE'!#REF!</f>
        <v>#REF!</v>
      </c>
      <c r="E25" s="113" t="e">
        <f>'PESOS POR LOTE'!#REF!</f>
        <v>#REF!</v>
      </c>
      <c r="F25" s="113" t="e">
        <f>'PESOS POR LOTE'!#REF!</f>
        <v>#REF!</v>
      </c>
      <c r="G25" s="113" t="e">
        <f>'PESOS POR LOTE'!#REF!</f>
        <v>#REF!</v>
      </c>
      <c r="H25" s="114" t="e">
        <f>'PESOS POR LOTE'!#REF!</f>
        <v>#REF!</v>
      </c>
      <c r="I25" s="113" t="e">
        <f>'PESOS POR LOTE'!#REF!</f>
        <v>#REF!</v>
      </c>
    </row>
    <row r="26" spans="2:9" ht="16.5" thickBot="1" x14ac:dyDescent="0.3">
      <c r="B26" s="111" t="e">
        <f>'PESOS POR LOTE'!#REF!</f>
        <v>#REF!</v>
      </c>
      <c r="C26" s="112" t="e">
        <f>'PESOS POR LOTE'!#REF!</f>
        <v>#REF!</v>
      </c>
      <c r="D26" s="113" t="e">
        <f>'PESOS POR LOTE'!#REF!</f>
        <v>#REF!</v>
      </c>
      <c r="E26" s="113" t="e">
        <f>'PESOS POR LOTE'!#REF!</f>
        <v>#REF!</v>
      </c>
      <c r="F26" s="113" t="e">
        <f>'PESOS POR LOTE'!#REF!</f>
        <v>#REF!</v>
      </c>
      <c r="G26" s="113" t="e">
        <f>'PESOS POR LOTE'!#REF!</f>
        <v>#REF!</v>
      </c>
      <c r="H26" s="114" t="e">
        <f>'PESOS POR LOTE'!#REF!</f>
        <v>#REF!</v>
      </c>
      <c r="I26" s="113" t="e">
        <f>'PESOS POR LOTE'!#REF!</f>
        <v>#REF!</v>
      </c>
    </row>
    <row r="27" spans="2:9" ht="16.5" thickBot="1" x14ac:dyDescent="0.3">
      <c r="B27" s="111" t="e">
        <f>'PESOS POR LOTE'!#REF!</f>
        <v>#REF!</v>
      </c>
      <c r="C27" s="112" t="e">
        <f>'PESOS POR LOTE'!#REF!</f>
        <v>#REF!</v>
      </c>
      <c r="D27" s="113" t="e">
        <f>'PESOS POR LOTE'!#REF!</f>
        <v>#REF!</v>
      </c>
      <c r="E27" s="113" t="e">
        <f>'PESOS POR LOTE'!#REF!</f>
        <v>#REF!</v>
      </c>
      <c r="F27" s="113" t="e">
        <f>'PESOS POR LOTE'!#REF!</f>
        <v>#REF!</v>
      </c>
      <c r="G27" s="113" t="e">
        <f>'PESOS POR LOTE'!#REF!</f>
        <v>#REF!</v>
      </c>
      <c r="H27" s="114" t="e">
        <f>'PESOS POR LOTE'!#REF!</f>
        <v>#REF!</v>
      </c>
      <c r="I27" s="113" t="e">
        <f>'PESOS POR LOTE'!#REF!</f>
        <v>#REF!</v>
      </c>
    </row>
    <row r="28" spans="2:9" ht="16.5" thickBot="1" x14ac:dyDescent="0.3">
      <c r="B28" s="111" t="e">
        <f>'PESOS POR LOTE'!#REF!</f>
        <v>#REF!</v>
      </c>
      <c r="C28" s="112" t="e">
        <f>'PESOS POR LOTE'!#REF!</f>
        <v>#REF!</v>
      </c>
      <c r="D28" s="113" t="e">
        <f>'PESOS POR LOTE'!#REF!</f>
        <v>#REF!</v>
      </c>
      <c r="E28" s="113" t="e">
        <f>'PESOS POR LOTE'!#REF!</f>
        <v>#REF!</v>
      </c>
      <c r="F28" s="113" t="e">
        <f>'PESOS POR LOTE'!#REF!</f>
        <v>#REF!</v>
      </c>
      <c r="G28" s="113" t="e">
        <f>'PESOS POR LOTE'!#REF!</f>
        <v>#REF!</v>
      </c>
      <c r="H28" s="114" t="e">
        <f>'PESOS POR LOTE'!#REF!</f>
        <v>#REF!</v>
      </c>
      <c r="I28" s="113" t="e">
        <f>'PESOS POR LOTE'!#REF!</f>
        <v>#REF!</v>
      </c>
    </row>
    <row r="29" spans="2:9" ht="16.5" thickBot="1" x14ac:dyDescent="0.3">
      <c r="B29" s="111" t="e">
        <f>'PESOS POR LOTE'!#REF!</f>
        <v>#REF!</v>
      </c>
      <c r="C29" s="112" t="e">
        <f>'PESOS POR LOTE'!#REF!</f>
        <v>#REF!</v>
      </c>
      <c r="D29" s="113" t="e">
        <f>'PESOS POR LOTE'!#REF!</f>
        <v>#REF!</v>
      </c>
      <c r="E29" s="113" t="e">
        <f>'PESOS POR LOTE'!#REF!</f>
        <v>#REF!</v>
      </c>
      <c r="F29" s="113" t="e">
        <f>'PESOS POR LOTE'!#REF!</f>
        <v>#REF!</v>
      </c>
      <c r="G29" s="113" t="e">
        <f>'PESOS POR LOTE'!#REF!</f>
        <v>#REF!</v>
      </c>
      <c r="H29" s="114" t="e">
        <f>'PESOS POR LOTE'!#REF!</f>
        <v>#REF!</v>
      </c>
      <c r="I29" s="113" t="e">
        <f>'PESOS POR LOTE'!#REF!</f>
        <v>#REF!</v>
      </c>
    </row>
    <row r="30" spans="2:9" ht="16.5" thickBot="1" x14ac:dyDescent="0.3">
      <c r="B30" s="111" t="e">
        <f>'PESOS POR LOTE'!#REF!</f>
        <v>#REF!</v>
      </c>
      <c r="C30" s="112" t="e">
        <f>'PESOS POR LOTE'!#REF!</f>
        <v>#REF!</v>
      </c>
      <c r="D30" s="113" t="e">
        <f>'PESOS POR LOTE'!#REF!</f>
        <v>#REF!</v>
      </c>
      <c r="E30" s="113" t="e">
        <f>'PESOS POR LOTE'!#REF!</f>
        <v>#REF!</v>
      </c>
      <c r="F30" s="113" t="e">
        <f>'PESOS POR LOTE'!#REF!</f>
        <v>#REF!</v>
      </c>
      <c r="G30" s="113" t="e">
        <f>'PESOS POR LOTE'!#REF!</f>
        <v>#REF!</v>
      </c>
      <c r="H30" s="114" t="e">
        <f>'PESOS POR LOTE'!#REF!</f>
        <v>#REF!</v>
      </c>
      <c r="I30" s="113" t="e">
        <f>'PESOS POR LOTE'!#REF!</f>
        <v>#REF!</v>
      </c>
    </row>
    <row r="31" spans="2:9" ht="16.5" thickBot="1" x14ac:dyDescent="0.3">
      <c r="B31" s="111" t="e">
        <f>'PESOS POR LOTE'!#REF!</f>
        <v>#REF!</v>
      </c>
      <c r="C31" s="112" t="e">
        <f>'PESOS POR LOTE'!#REF!</f>
        <v>#REF!</v>
      </c>
      <c r="D31" s="113" t="e">
        <f>'PESOS POR LOTE'!#REF!</f>
        <v>#REF!</v>
      </c>
      <c r="E31" s="113" t="e">
        <f>'PESOS POR LOTE'!#REF!</f>
        <v>#REF!</v>
      </c>
      <c r="F31" s="113" t="e">
        <f>'PESOS POR LOTE'!#REF!</f>
        <v>#REF!</v>
      </c>
      <c r="G31" s="113" t="e">
        <f>'PESOS POR LOTE'!#REF!</f>
        <v>#REF!</v>
      </c>
      <c r="H31" s="114" t="e">
        <f>'PESOS POR LOTE'!#REF!</f>
        <v>#REF!</v>
      </c>
      <c r="I31" s="113" t="e">
        <f>'PESOS POR LOTE'!#REF!</f>
        <v>#REF!</v>
      </c>
    </row>
    <row r="32" spans="2:9" ht="16.5" thickBot="1" x14ac:dyDescent="0.3">
      <c r="B32" s="111" t="e">
        <f>'PESOS POR LOTE'!#REF!</f>
        <v>#REF!</v>
      </c>
      <c r="C32" s="112" t="e">
        <f>'PESOS POR LOTE'!#REF!</f>
        <v>#REF!</v>
      </c>
      <c r="D32" s="113" t="e">
        <f>'PESOS POR LOTE'!#REF!</f>
        <v>#REF!</v>
      </c>
      <c r="E32" s="113" t="e">
        <f>'PESOS POR LOTE'!#REF!</f>
        <v>#REF!</v>
      </c>
      <c r="F32" s="113" t="e">
        <f>'PESOS POR LOTE'!#REF!</f>
        <v>#REF!</v>
      </c>
      <c r="G32" s="113" t="e">
        <f>'PESOS POR LOTE'!#REF!</f>
        <v>#REF!</v>
      </c>
      <c r="H32" s="114" t="e">
        <f>'PESOS POR LOTE'!#REF!</f>
        <v>#REF!</v>
      </c>
      <c r="I32" s="113" t="e">
        <f>'PESOS POR LOTE'!#REF!</f>
        <v>#REF!</v>
      </c>
    </row>
    <row r="33" spans="2:9" ht="16.5" thickBot="1" x14ac:dyDescent="0.3">
      <c r="B33" s="111" t="e">
        <f>'PESOS POR LOTE'!#REF!</f>
        <v>#REF!</v>
      </c>
      <c r="C33" s="112" t="e">
        <f>'PESOS POR LOTE'!#REF!</f>
        <v>#REF!</v>
      </c>
      <c r="D33" s="113" t="e">
        <f>'PESOS POR LOTE'!#REF!</f>
        <v>#REF!</v>
      </c>
      <c r="E33" s="113" t="e">
        <f>'PESOS POR LOTE'!#REF!</f>
        <v>#REF!</v>
      </c>
      <c r="F33" s="113" t="e">
        <f>'PESOS POR LOTE'!#REF!</f>
        <v>#REF!</v>
      </c>
      <c r="G33" s="113" t="e">
        <f>'PESOS POR LOTE'!#REF!</f>
        <v>#REF!</v>
      </c>
      <c r="H33" s="114" t="e">
        <f>'PESOS POR LOTE'!#REF!</f>
        <v>#REF!</v>
      </c>
      <c r="I33" s="113" t="e">
        <f>'PESOS POR LOTE'!#REF!</f>
        <v>#REF!</v>
      </c>
    </row>
    <row r="34" spans="2:9" ht="16.5" thickBot="1" x14ac:dyDescent="0.3">
      <c r="B34" s="111" t="e">
        <f>'PESOS POR LOTE'!#REF!</f>
        <v>#REF!</v>
      </c>
      <c r="C34" s="112" t="e">
        <f>'PESOS POR LOTE'!#REF!</f>
        <v>#REF!</v>
      </c>
      <c r="D34" s="113" t="e">
        <f>'PESOS POR LOTE'!#REF!</f>
        <v>#REF!</v>
      </c>
      <c r="E34" s="113" t="e">
        <f>'PESOS POR LOTE'!#REF!</f>
        <v>#REF!</v>
      </c>
      <c r="F34" s="113" t="e">
        <f>'PESOS POR LOTE'!#REF!</f>
        <v>#REF!</v>
      </c>
      <c r="G34" s="113" t="e">
        <f>'PESOS POR LOTE'!#REF!</f>
        <v>#REF!</v>
      </c>
      <c r="H34" s="114" t="e">
        <f>'PESOS POR LOTE'!#REF!</f>
        <v>#REF!</v>
      </c>
      <c r="I34" s="113" t="e">
        <f>'PESOS POR LOTE'!#REF!</f>
        <v>#REF!</v>
      </c>
    </row>
    <row r="35" spans="2:9" ht="16.5" thickBot="1" x14ac:dyDescent="0.3">
      <c r="B35" s="111" t="e">
        <f>'PESOS POR LOTE'!#REF!</f>
        <v>#REF!</v>
      </c>
      <c r="C35" s="112" t="e">
        <f>'PESOS POR LOTE'!#REF!</f>
        <v>#REF!</v>
      </c>
      <c r="D35" s="113" t="e">
        <f>'PESOS POR LOTE'!#REF!</f>
        <v>#REF!</v>
      </c>
      <c r="E35" s="113" t="e">
        <f>'PESOS POR LOTE'!#REF!</f>
        <v>#REF!</v>
      </c>
      <c r="F35" s="113" t="e">
        <f>'PESOS POR LOTE'!#REF!</f>
        <v>#REF!</v>
      </c>
      <c r="G35" s="113" t="e">
        <f>'PESOS POR LOTE'!#REF!</f>
        <v>#REF!</v>
      </c>
      <c r="H35" s="114" t="e">
        <f>'PESOS POR LOTE'!#REF!</f>
        <v>#REF!</v>
      </c>
      <c r="I35" s="113" t="e">
        <f>'PESOS POR LOTE'!#REF!</f>
        <v>#REF!</v>
      </c>
    </row>
    <row r="36" spans="2:9" ht="16.5" thickBot="1" x14ac:dyDescent="0.3">
      <c r="B36" s="111" t="e">
        <f>'PESOS POR LOTE'!#REF!</f>
        <v>#REF!</v>
      </c>
      <c r="C36" s="112" t="e">
        <f>'PESOS POR LOTE'!#REF!</f>
        <v>#REF!</v>
      </c>
      <c r="D36" s="113" t="e">
        <f>'PESOS POR LOTE'!#REF!</f>
        <v>#REF!</v>
      </c>
      <c r="E36" s="113" t="e">
        <f>'PESOS POR LOTE'!#REF!</f>
        <v>#REF!</v>
      </c>
      <c r="F36" s="113" t="e">
        <f>'PESOS POR LOTE'!#REF!</f>
        <v>#REF!</v>
      </c>
      <c r="G36" s="113" t="e">
        <f>'PESOS POR LOTE'!#REF!</f>
        <v>#REF!</v>
      </c>
      <c r="H36" s="114" t="e">
        <f>'PESOS POR LOTE'!#REF!</f>
        <v>#REF!</v>
      </c>
      <c r="I36" s="113" t="e">
        <f>'PESOS POR LOTE'!#REF!</f>
        <v>#REF!</v>
      </c>
    </row>
    <row r="37" spans="2:9" ht="16.5" thickBot="1" x14ac:dyDescent="0.3">
      <c r="B37" s="111" t="e">
        <f>'PESOS POR LOTE'!#REF!</f>
        <v>#REF!</v>
      </c>
      <c r="C37" s="112" t="e">
        <f>'PESOS POR LOTE'!#REF!</f>
        <v>#REF!</v>
      </c>
      <c r="D37" s="113" t="e">
        <f>'PESOS POR LOTE'!#REF!</f>
        <v>#REF!</v>
      </c>
      <c r="E37" s="113" t="e">
        <f>'PESOS POR LOTE'!#REF!</f>
        <v>#REF!</v>
      </c>
      <c r="F37" s="113" t="e">
        <f>'PESOS POR LOTE'!#REF!</f>
        <v>#REF!</v>
      </c>
      <c r="G37" s="113" t="e">
        <f>'PESOS POR LOTE'!#REF!</f>
        <v>#REF!</v>
      </c>
      <c r="H37" s="114" t="e">
        <f>'PESOS POR LOTE'!#REF!</f>
        <v>#REF!</v>
      </c>
      <c r="I37" s="113" t="e">
        <f>'PESOS POR LOTE'!#REF!</f>
        <v>#REF!</v>
      </c>
    </row>
    <row r="38" spans="2:9" ht="16.5" thickBot="1" x14ac:dyDescent="0.3">
      <c r="B38" s="111" t="e">
        <f>'PESOS POR LOTE'!#REF!</f>
        <v>#REF!</v>
      </c>
      <c r="C38" s="112" t="e">
        <f>'PESOS POR LOTE'!#REF!</f>
        <v>#REF!</v>
      </c>
      <c r="D38" s="113" t="e">
        <f>'PESOS POR LOTE'!#REF!</f>
        <v>#REF!</v>
      </c>
      <c r="E38" s="113" t="e">
        <f>'PESOS POR LOTE'!#REF!</f>
        <v>#REF!</v>
      </c>
      <c r="F38" s="113" t="e">
        <f>'PESOS POR LOTE'!#REF!</f>
        <v>#REF!</v>
      </c>
      <c r="G38" s="113" t="e">
        <f>'PESOS POR LOTE'!#REF!</f>
        <v>#REF!</v>
      </c>
      <c r="H38" s="114" t="e">
        <f>'PESOS POR LOTE'!#REF!</f>
        <v>#REF!</v>
      </c>
      <c r="I38" s="113" t="e">
        <f>'PESOS POR LOTE'!#REF!</f>
        <v>#REF!</v>
      </c>
    </row>
    <row r="39" spans="2:9" ht="16.5" thickBot="1" x14ac:dyDescent="0.3">
      <c r="B39" s="111" t="e">
        <f>'PESOS POR LOTE'!#REF!</f>
        <v>#REF!</v>
      </c>
      <c r="C39" s="112" t="e">
        <f>'PESOS POR LOTE'!#REF!</f>
        <v>#REF!</v>
      </c>
      <c r="D39" s="113" t="e">
        <f>'PESOS POR LOTE'!#REF!</f>
        <v>#REF!</v>
      </c>
      <c r="E39" s="113" t="e">
        <f>'PESOS POR LOTE'!#REF!</f>
        <v>#REF!</v>
      </c>
      <c r="F39" s="113" t="e">
        <f>'PESOS POR LOTE'!#REF!</f>
        <v>#REF!</v>
      </c>
      <c r="G39" s="113" t="e">
        <f>'PESOS POR LOTE'!#REF!</f>
        <v>#REF!</v>
      </c>
      <c r="H39" s="114" t="e">
        <f>'PESOS POR LOTE'!#REF!</f>
        <v>#REF!</v>
      </c>
      <c r="I39" s="113" t="e">
        <f>'PESOS POR LOTE'!#REF!</f>
        <v>#REF!</v>
      </c>
    </row>
    <row r="40" spans="2:9" ht="16.5" thickBot="1" x14ac:dyDescent="0.3">
      <c r="B40" s="111" t="e">
        <f>'PESOS POR LOTE'!#REF!</f>
        <v>#REF!</v>
      </c>
      <c r="C40" s="112" t="s">
        <v>42</v>
      </c>
      <c r="D40" s="113" t="e">
        <f>SUM(D10:D39)</f>
        <v>#REF!</v>
      </c>
      <c r="E40" s="113" t="e">
        <f>SUM(E10:E39)</f>
        <v>#REF!</v>
      </c>
      <c r="F40" s="113" t="e">
        <f>SUM(F10:F39)</f>
        <v>#REF!</v>
      </c>
      <c r="G40" s="113" t="e">
        <f>SUM(G10:G39)</f>
        <v>#REF!</v>
      </c>
      <c r="H40" s="114" t="e">
        <f>ROUND((((G40-I40)/G40)*100),2)</f>
        <v>#REF!</v>
      </c>
      <c r="I40" s="113" t="e">
        <f>SUM(I10:I39)</f>
        <v>#REF!</v>
      </c>
    </row>
  </sheetData>
  <sheetProtection sheet="1"/>
  <mergeCells count="2">
    <mergeCell ref="B7:B9"/>
    <mergeCell ref="D7:G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D12"/>
  <sheetViews>
    <sheetView showGridLines="0" workbookViewId="0">
      <selection activeCell="C10" sqref="C10"/>
    </sheetView>
  </sheetViews>
  <sheetFormatPr baseColWidth="10" defaultRowHeight="12.75" x14ac:dyDescent="0.2"/>
  <cols>
    <col min="2" max="6" width="22.85546875" customWidth="1"/>
  </cols>
  <sheetData>
    <row r="5" spans="2:4" ht="13.5" thickBot="1" x14ac:dyDescent="0.25"/>
    <row r="6" spans="2:4" ht="30.75" customHeight="1" thickBot="1" x14ac:dyDescent="0.35">
      <c r="B6" s="140"/>
      <c r="C6" s="141"/>
      <c r="D6" s="141"/>
    </row>
    <row r="7" spans="2:4" ht="13.5" thickBot="1" x14ac:dyDescent="0.25">
      <c r="B7" s="37" t="s">
        <v>34</v>
      </c>
      <c r="C7" s="37" t="s">
        <v>35</v>
      </c>
      <c r="D7" s="37" t="s">
        <v>36</v>
      </c>
    </row>
    <row r="8" spans="2:4" ht="30.75" customHeight="1" thickBot="1" x14ac:dyDescent="0.25">
      <c r="B8" s="41">
        <f>SUMIF('PESOS POR LOTE'!M19:M158,B6,'PESOS POR LOTE'!F19:F158)</f>
        <v>0</v>
      </c>
      <c r="C8" s="41">
        <f>SUMIF('PESOS POR LOTE'!M19:M158,B6,'PESOS POR LOTE'!I19:I158)</f>
        <v>0</v>
      </c>
      <c r="D8" s="41">
        <f>SUMIF('PESOS POR LOTE'!M19:M158,B6,'PESOS POR LOTE'!K19:K158)</f>
        <v>0</v>
      </c>
    </row>
    <row r="9" spans="2:4" ht="30.75" customHeight="1" x14ac:dyDescent="0.2"/>
    <row r="10" spans="2:4" ht="30.75" customHeight="1" x14ac:dyDescent="0.2"/>
    <row r="11" spans="2:4" ht="30.75" customHeight="1" x14ac:dyDescent="0.2"/>
    <row r="12" spans="2:4" ht="30.75" customHeight="1" x14ac:dyDescent="0.2"/>
  </sheetData>
  <mergeCells count="1">
    <mergeCell ref="B6:D6"/>
  </mergeCells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81"/>
  <sheetViews>
    <sheetView showGridLines="0" topLeftCell="A28" workbookViewId="0">
      <selection activeCell="B54" sqref="B54:B56"/>
    </sheetView>
  </sheetViews>
  <sheetFormatPr baseColWidth="10" defaultRowHeight="12.75" x14ac:dyDescent="0.2"/>
  <cols>
    <col min="2" max="2" width="5.5703125" customWidth="1"/>
    <col min="3" max="3" width="11.42578125" style="49"/>
    <col min="4" max="4" width="6.42578125" customWidth="1"/>
  </cols>
  <sheetData>
    <row r="2" spans="2:4" x14ac:dyDescent="0.2">
      <c r="B2" s="144"/>
      <c r="C2" s="144"/>
    </row>
    <row r="3" spans="2:4" x14ac:dyDescent="0.2">
      <c r="B3" s="145" t="s">
        <v>41</v>
      </c>
      <c r="C3" s="146"/>
    </row>
    <row r="4" spans="2:4" x14ac:dyDescent="0.2">
      <c r="B4" s="143" t="s">
        <v>39</v>
      </c>
      <c r="C4" s="51" t="s">
        <v>9</v>
      </c>
    </row>
    <row r="5" spans="2:4" x14ac:dyDescent="0.2">
      <c r="B5" s="143"/>
      <c r="C5" s="55" t="str">
        <f>'PESOS POR LOTE'!C16</f>
        <v>1401001CG</v>
      </c>
    </row>
    <row r="6" spans="2:4" x14ac:dyDescent="0.2">
      <c r="B6" s="47">
        <v>1</v>
      </c>
      <c r="C6" s="50">
        <f>1800/'PESOS POR LOTE'!K30*'PESOS POR LOTE'!K19</f>
        <v>255.30801632223245</v>
      </c>
      <c r="D6" s="48" t="s">
        <v>40</v>
      </c>
    </row>
    <row r="7" spans="2:4" x14ac:dyDescent="0.2">
      <c r="B7" s="47">
        <v>2</v>
      </c>
      <c r="C7" s="50">
        <f>1800/'PESOS POR LOTE'!K30*'PESOS POR LOTE'!K20</f>
        <v>254.6761879689351</v>
      </c>
      <c r="D7" s="48" t="s">
        <v>40</v>
      </c>
    </row>
    <row r="8" spans="2:4" x14ac:dyDescent="0.2">
      <c r="B8" s="47">
        <v>3</v>
      </c>
      <c r="C8" s="50">
        <f>1800/'PESOS POR LOTE'!K30*'PESOS POR LOTE'!K21</f>
        <v>262.76161642753715</v>
      </c>
      <c r="D8" s="48" t="s">
        <v>40</v>
      </c>
    </row>
    <row r="9" spans="2:4" x14ac:dyDescent="0.2">
      <c r="B9" s="47">
        <v>4</v>
      </c>
      <c r="C9" s="50">
        <f>1800/'PESOS POR LOTE'!K30*'PESOS POR LOTE'!K22</f>
        <v>255.23891009609054</v>
      </c>
      <c r="D9" s="48" t="s">
        <v>40</v>
      </c>
    </row>
    <row r="10" spans="2:4" x14ac:dyDescent="0.2">
      <c r="B10" s="47">
        <v>5</v>
      </c>
      <c r="C10" s="50">
        <f>1800/'PESOS POR LOTE'!K30*'PESOS POR LOTE'!K23</f>
        <v>254.48861392654993</v>
      </c>
      <c r="D10" s="48" t="s">
        <v>40</v>
      </c>
    </row>
    <row r="11" spans="2:4" x14ac:dyDescent="0.2">
      <c r="B11" s="47">
        <v>6</v>
      </c>
      <c r="C11" s="50">
        <f>1800/'PESOS POR LOTE'!K30*'PESOS POR LOTE'!K24</f>
        <v>259.75055943135447</v>
      </c>
      <c r="D11" s="48" t="s">
        <v>40</v>
      </c>
    </row>
    <row r="12" spans="2:4" x14ac:dyDescent="0.2">
      <c r="B12" s="47">
        <v>7</v>
      </c>
      <c r="C12" s="50">
        <f>1800/'PESOS POR LOTE'!K30*'PESOS POR LOTE'!K25</f>
        <v>257.77609582730025</v>
      </c>
      <c r="D12" s="48" t="s">
        <v>40</v>
      </c>
    </row>
    <row r="13" spans="2:4" x14ac:dyDescent="0.2">
      <c r="B13" s="47">
        <v>8</v>
      </c>
      <c r="C13" s="50">
        <f>1800/'PESOS POR LOTE'!K30*'PESOS POR LOTE'!K26</f>
        <v>0</v>
      </c>
      <c r="D13" s="48" t="s">
        <v>40</v>
      </c>
    </row>
    <row r="14" spans="2:4" x14ac:dyDescent="0.2">
      <c r="B14" s="47">
        <v>9</v>
      </c>
      <c r="C14" s="50">
        <f>1800/'PESOS POR LOTE'!K30*'PESOS POR LOTE'!K27</f>
        <v>0</v>
      </c>
      <c r="D14" s="48" t="s">
        <v>40</v>
      </c>
    </row>
    <row r="15" spans="2:4" x14ac:dyDescent="0.2">
      <c r="B15" s="47">
        <v>10</v>
      </c>
      <c r="C15" s="50">
        <f>1800/'PESOS POR LOTE'!K30*'PESOS POR LOTE'!K28</f>
        <v>0</v>
      </c>
      <c r="D15" s="48" t="s">
        <v>40</v>
      </c>
    </row>
    <row r="16" spans="2:4" x14ac:dyDescent="0.2">
      <c r="B16" s="102" t="s">
        <v>42</v>
      </c>
      <c r="C16" s="50">
        <f>SUM(C6:C15)</f>
        <v>1799.9999999999998</v>
      </c>
      <c r="D16" s="48"/>
    </row>
    <row r="17" spans="2:4" x14ac:dyDescent="0.2">
      <c r="B17" s="58"/>
      <c r="C17" s="59"/>
      <c r="D17" s="48"/>
    </row>
    <row r="18" spans="2:4" x14ac:dyDescent="0.2">
      <c r="B18" s="142" t="str">
        <f>B3</f>
        <v>TALCUNA</v>
      </c>
      <c r="C18" s="142"/>
    </row>
    <row r="19" spans="2:4" x14ac:dyDescent="0.2">
      <c r="B19" s="143" t="s">
        <v>39</v>
      </c>
      <c r="C19" s="51" t="s">
        <v>9</v>
      </c>
    </row>
    <row r="20" spans="2:4" x14ac:dyDescent="0.2">
      <c r="B20" s="143"/>
      <c r="C20" s="56" t="str">
        <f>'PESOS POR LOTE'!C32</f>
        <v>1401002CG</v>
      </c>
    </row>
    <row r="21" spans="2:4" x14ac:dyDescent="0.2">
      <c r="B21" s="47">
        <v>1</v>
      </c>
      <c r="C21" s="50">
        <f>1800/'PESOS POR LOTE'!K46*'PESOS POR LOTE'!K35</f>
        <v>243.9825192304591</v>
      </c>
      <c r="D21" s="48" t="s">
        <v>40</v>
      </c>
    </row>
    <row r="22" spans="2:4" x14ac:dyDescent="0.2">
      <c r="B22" s="47">
        <v>2</v>
      </c>
      <c r="C22" s="50">
        <f>1800/'PESOS POR LOTE'!K46*'PESOS POR LOTE'!K36</f>
        <v>285.52998661527789</v>
      </c>
      <c r="D22" s="48" t="s">
        <v>40</v>
      </c>
    </row>
    <row r="23" spans="2:4" x14ac:dyDescent="0.2">
      <c r="B23" s="47">
        <v>3</v>
      </c>
      <c r="C23" s="50">
        <f>1800/'PESOS POR LOTE'!K46*'PESOS POR LOTE'!K37</f>
        <v>252.36167776684781</v>
      </c>
      <c r="D23" s="48" t="s">
        <v>40</v>
      </c>
    </row>
    <row r="24" spans="2:4" x14ac:dyDescent="0.2">
      <c r="B24" s="47">
        <v>4</v>
      </c>
      <c r="C24" s="50">
        <f>1800/'PESOS POR LOTE'!K46*'PESOS POR LOTE'!K38</f>
        <v>244.05024914934444</v>
      </c>
      <c r="D24" s="48" t="s">
        <v>40</v>
      </c>
    </row>
    <row r="25" spans="2:4" x14ac:dyDescent="0.2">
      <c r="B25" s="47">
        <v>5</v>
      </c>
      <c r="C25" s="50">
        <f>1800/'PESOS POR LOTE'!K46*'PESOS POR LOTE'!K39</f>
        <v>261.23429714082982</v>
      </c>
      <c r="D25" s="48" t="s">
        <v>40</v>
      </c>
    </row>
    <row r="26" spans="2:4" x14ac:dyDescent="0.2">
      <c r="B26" s="47">
        <v>6</v>
      </c>
      <c r="C26" s="50">
        <f>1800/'PESOS POR LOTE'!K46*'PESOS POR LOTE'!K40</f>
        <v>258.37996484494681</v>
      </c>
      <c r="D26" s="48" t="s">
        <v>40</v>
      </c>
    </row>
    <row r="27" spans="2:4" x14ac:dyDescent="0.2">
      <c r="B27" s="47">
        <v>7</v>
      </c>
      <c r="C27" s="50">
        <f>1800/'PESOS POR LOTE'!K46*'PESOS POR LOTE'!K41</f>
        <v>254.46130525229393</v>
      </c>
      <c r="D27" s="48" t="s">
        <v>40</v>
      </c>
    </row>
    <row r="28" spans="2:4" x14ac:dyDescent="0.2">
      <c r="B28" s="47">
        <v>8</v>
      </c>
      <c r="C28" s="50">
        <f>1800/'PESOS POR LOTE'!K46*'PESOS POR LOTE'!K42</f>
        <v>0</v>
      </c>
      <c r="D28" s="48" t="s">
        <v>40</v>
      </c>
    </row>
    <row r="29" spans="2:4" x14ac:dyDescent="0.2">
      <c r="B29" s="47">
        <v>9</v>
      </c>
      <c r="C29" s="50">
        <f>1800/'PESOS POR LOTE'!K46*'PESOS POR LOTE'!K43</f>
        <v>0</v>
      </c>
      <c r="D29" s="48" t="s">
        <v>40</v>
      </c>
    </row>
    <row r="30" spans="2:4" x14ac:dyDescent="0.2">
      <c r="B30" s="47">
        <v>10</v>
      </c>
      <c r="C30" s="50">
        <f>1800/'PESOS POR LOTE'!K46*'PESOS POR LOTE'!K44</f>
        <v>0</v>
      </c>
      <c r="D30" s="48" t="s">
        <v>40</v>
      </c>
    </row>
    <row r="31" spans="2:4" x14ac:dyDescent="0.2">
      <c r="B31" s="102" t="s">
        <v>42</v>
      </c>
      <c r="C31" s="50">
        <f>SUM(C21:C30)</f>
        <v>1799.9999999999998</v>
      </c>
    </row>
    <row r="33" spans="2:8" x14ac:dyDescent="0.2">
      <c r="B33" s="142" t="str">
        <f>B3</f>
        <v>TALCUNA</v>
      </c>
      <c r="C33" s="142"/>
    </row>
    <row r="34" spans="2:8" x14ac:dyDescent="0.2">
      <c r="B34" s="143" t="s">
        <v>39</v>
      </c>
      <c r="C34" s="51" t="s">
        <v>9</v>
      </c>
    </row>
    <row r="35" spans="2:8" x14ac:dyDescent="0.2">
      <c r="B35" s="143"/>
      <c r="C35" s="56" t="str">
        <f>'PESOS POR LOTE'!C48</f>
        <v>1401003CG</v>
      </c>
    </row>
    <row r="36" spans="2:8" x14ac:dyDescent="0.2">
      <c r="B36" s="47">
        <v>1</v>
      </c>
      <c r="C36" s="50">
        <f>1800/'PESOS POR LOTE'!K62*'PESOS POR LOTE'!K51</f>
        <v>300.10126421042582</v>
      </c>
      <c r="D36" s="48" t="s">
        <v>40</v>
      </c>
    </row>
    <row r="37" spans="2:8" x14ac:dyDescent="0.2">
      <c r="B37" s="47">
        <v>2</v>
      </c>
      <c r="C37" s="50">
        <f>1800/'PESOS POR LOTE'!K62*'PESOS POR LOTE'!K52</f>
        <v>302.01573098111646</v>
      </c>
      <c r="D37" s="48" t="s">
        <v>40</v>
      </c>
      <c r="H37" s="57"/>
    </row>
    <row r="38" spans="2:8" x14ac:dyDescent="0.2">
      <c r="B38" s="47">
        <v>3</v>
      </c>
      <c r="C38" s="50">
        <f>1800/'PESOS POR LOTE'!K62*'PESOS POR LOTE'!K53</f>
        <v>299.14976276151964</v>
      </c>
      <c r="D38" s="48" t="s">
        <v>40</v>
      </c>
    </row>
    <row r="39" spans="2:8" x14ac:dyDescent="0.2">
      <c r="B39" s="47">
        <v>4</v>
      </c>
      <c r="C39" s="50">
        <f>1800/'PESOS POR LOTE'!K62*'PESOS POR LOTE'!K54</f>
        <v>298.96634079546544</v>
      </c>
      <c r="D39" s="48" t="s">
        <v>40</v>
      </c>
    </row>
    <row r="40" spans="2:8" x14ac:dyDescent="0.2">
      <c r="B40" s="47">
        <v>5</v>
      </c>
      <c r="C40" s="50">
        <f>1800/'PESOS POR LOTE'!K62*'PESOS POR LOTE'!K55</f>
        <v>308.13743909817538</v>
      </c>
      <c r="D40" s="48" t="s">
        <v>40</v>
      </c>
    </row>
    <row r="41" spans="2:8" x14ac:dyDescent="0.2">
      <c r="B41" s="47">
        <v>6</v>
      </c>
      <c r="C41" s="50">
        <f>1800/'PESOS POR LOTE'!K62*'PESOS POR LOTE'!K56</f>
        <v>291.62946215329748</v>
      </c>
      <c r="D41" s="48" t="s">
        <v>40</v>
      </c>
    </row>
    <row r="42" spans="2:8" x14ac:dyDescent="0.2">
      <c r="B42" s="47">
        <v>7</v>
      </c>
      <c r="C42" s="50">
        <f>1800/'PESOS POR LOTE'!K62*'PESOS POR LOTE'!K57</f>
        <v>0</v>
      </c>
      <c r="D42" s="48" t="s">
        <v>40</v>
      </c>
    </row>
    <row r="43" spans="2:8" x14ac:dyDescent="0.2">
      <c r="B43" s="47">
        <v>8</v>
      </c>
      <c r="C43" s="50">
        <f>1800/'PESOS POR LOTE'!K62*'PESOS POR LOTE'!K58</f>
        <v>0</v>
      </c>
      <c r="D43" s="48" t="s">
        <v>40</v>
      </c>
    </row>
    <row r="44" spans="2:8" x14ac:dyDescent="0.2">
      <c r="B44" s="47">
        <v>9</v>
      </c>
      <c r="C44" s="50">
        <f>1800/'PESOS POR LOTE'!K62*'PESOS POR LOTE'!K59</f>
        <v>0</v>
      </c>
      <c r="D44" s="48" t="s">
        <v>40</v>
      </c>
    </row>
    <row r="45" spans="2:8" x14ac:dyDescent="0.2">
      <c r="B45" s="47">
        <v>10</v>
      </c>
      <c r="C45" s="50">
        <f>1800/'PESOS POR LOTE'!K62*'PESOS POR LOTE'!K60</f>
        <v>0</v>
      </c>
      <c r="D45" s="48" t="s">
        <v>40</v>
      </c>
    </row>
    <row r="46" spans="2:8" x14ac:dyDescent="0.2">
      <c r="B46" s="102" t="s">
        <v>42</v>
      </c>
      <c r="C46" s="50">
        <f>SUM(C36:C45)</f>
        <v>1800</v>
      </c>
    </row>
    <row r="48" spans="2:8" x14ac:dyDescent="0.2">
      <c r="B48" s="142" t="str">
        <f>B3</f>
        <v>TALCUNA</v>
      </c>
      <c r="C48" s="142"/>
    </row>
    <row r="49" spans="2:4" x14ac:dyDescent="0.2">
      <c r="B49" s="143" t="s">
        <v>39</v>
      </c>
      <c r="C49" s="51" t="s">
        <v>9</v>
      </c>
    </row>
    <row r="50" spans="2:4" x14ac:dyDescent="0.2">
      <c r="B50" s="143"/>
      <c r="C50" s="56" t="str">
        <f>'PESOS POR LOTE'!C64</f>
        <v>1401004CG</v>
      </c>
    </row>
    <row r="51" spans="2:4" x14ac:dyDescent="0.2">
      <c r="B51" s="47">
        <v>1</v>
      </c>
      <c r="C51" s="50">
        <f>1800/'PESOS POR LOTE'!K78*'PESOS POR LOTE'!K67</f>
        <v>350.52893018121608</v>
      </c>
      <c r="D51" s="48" t="s">
        <v>40</v>
      </c>
    </row>
    <row r="52" spans="2:4" x14ac:dyDescent="0.2">
      <c r="B52" s="47">
        <v>2</v>
      </c>
      <c r="C52" s="50">
        <f>1800/'PESOS POR LOTE'!K78*'PESOS POR LOTE'!K68</f>
        <v>367.81804801766168</v>
      </c>
      <c r="D52" s="48" t="s">
        <v>40</v>
      </c>
    </row>
    <row r="53" spans="2:4" x14ac:dyDescent="0.2">
      <c r="B53" s="47">
        <v>3</v>
      </c>
      <c r="C53" s="50">
        <f>1800/'PESOS POR LOTE'!K78*'PESOS POR LOTE'!K69</f>
        <v>359.48394811884833</v>
      </c>
      <c r="D53" s="48" t="s">
        <v>40</v>
      </c>
    </row>
    <row r="54" spans="2:4" x14ac:dyDescent="0.2">
      <c r="B54" s="47">
        <v>4</v>
      </c>
      <c r="C54" s="50">
        <f>1800/'PESOS POR LOTE'!K78*'PESOS POR LOTE'!K70</f>
        <v>360.04967344310552</v>
      </c>
      <c r="D54" s="48" t="s">
        <v>40</v>
      </c>
    </row>
    <row r="55" spans="2:4" x14ac:dyDescent="0.2">
      <c r="B55" s="47">
        <v>5</v>
      </c>
      <c r="C55" s="50">
        <f>1800/'PESOS POR LOTE'!K78*'PESOS POR LOTE'!K71</f>
        <v>362.11940023916844</v>
      </c>
      <c r="D55" s="48" t="s">
        <v>40</v>
      </c>
    </row>
    <row r="56" spans="2:4" x14ac:dyDescent="0.2">
      <c r="B56" s="47">
        <v>6</v>
      </c>
      <c r="C56" s="50">
        <f>1800/'PESOS POR LOTE'!K78*'PESOS POR LOTE'!K72</f>
        <v>0</v>
      </c>
      <c r="D56" s="48" t="s">
        <v>40</v>
      </c>
    </row>
    <row r="57" spans="2:4" x14ac:dyDescent="0.2">
      <c r="B57" s="47">
        <v>7</v>
      </c>
      <c r="C57" s="50">
        <f>1800/'PESOS POR LOTE'!K78*'PESOS POR LOTE'!K73</f>
        <v>0</v>
      </c>
      <c r="D57" s="48" t="s">
        <v>40</v>
      </c>
    </row>
    <row r="58" spans="2:4" x14ac:dyDescent="0.2">
      <c r="B58" s="47">
        <v>8</v>
      </c>
      <c r="C58" s="50">
        <f>1800/'PESOS POR LOTE'!K78*'PESOS POR LOTE'!K74</f>
        <v>0</v>
      </c>
      <c r="D58" s="48" t="s">
        <v>40</v>
      </c>
    </row>
    <row r="59" spans="2:4" x14ac:dyDescent="0.2">
      <c r="B59" s="47">
        <v>9</v>
      </c>
      <c r="C59" s="50">
        <f>1800/'PESOS POR LOTE'!K78*'PESOS POR LOTE'!K75</f>
        <v>0</v>
      </c>
      <c r="D59" s="48" t="s">
        <v>40</v>
      </c>
    </row>
    <row r="60" spans="2:4" x14ac:dyDescent="0.2">
      <c r="B60" s="47">
        <v>10</v>
      </c>
      <c r="C60" s="50">
        <f>1800/'PESOS POR LOTE'!K78*'PESOS POR LOTE'!K76</f>
        <v>0</v>
      </c>
      <c r="D60" s="48" t="s">
        <v>40</v>
      </c>
    </row>
    <row r="61" spans="2:4" x14ac:dyDescent="0.2">
      <c r="B61" s="102" t="s">
        <v>42</v>
      </c>
      <c r="C61" s="50">
        <f>SUM(C51:C60)</f>
        <v>1800.0000000000002</v>
      </c>
    </row>
    <row r="63" spans="2:4" x14ac:dyDescent="0.2">
      <c r="B63" s="142" t="str">
        <f>B3</f>
        <v>TALCUNA</v>
      </c>
      <c r="C63" s="142"/>
    </row>
    <row r="64" spans="2:4" x14ac:dyDescent="0.2">
      <c r="B64" s="143" t="s">
        <v>39</v>
      </c>
      <c r="C64" s="51" t="s">
        <v>9</v>
      </c>
    </row>
    <row r="65" spans="2:4" x14ac:dyDescent="0.2">
      <c r="B65" s="143"/>
      <c r="C65" s="56" t="str">
        <f>'PESOS POR LOTE'!C80</f>
        <v>1401005CG</v>
      </c>
    </row>
    <row r="66" spans="2:4" x14ac:dyDescent="0.2">
      <c r="B66" s="47">
        <v>1</v>
      </c>
      <c r="C66" s="50">
        <f>180/'PESOS POR LOTE'!K94*'PESOS POR LOTE'!K83</f>
        <v>25.796026490066222</v>
      </c>
      <c r="D66" s="48" t="s">
        <v>40</v>
      </c>
    </row>
    <row r="67" spans="2:4" x14ac:dyDescent="0.2">
      <c r="B67" s="47">
        <v>2</v>
      </c>
      <c r="C67" s="50">
        <f>1800/'PESOS POR LOTE'!K94*'PESOS POR LOTE'!K84</f>
        <v>252.63738343019324</v>
      </c>
      <c r="D67" s="48" t="s">
        <v>40</v>
      </c>
    </row>
    <row r="68" spans="2:4" x14ac:dyDescent="0.2">
      <c r="B68" s="47">
        <v>3</v>
      </c>
      <c r="C68" s="50">
        <f>1800/'PESOS POR LOTE'!K94*'PESOS POR LOTE'!K85</f>
        <v>254.63224760102716</v>
      </c>
      <c r="D68" s="48" t="s">
        <v>40</v>
      </c>
    </row>
    <row r="69" spans="2:4" x14ac:dyDescent="0.2">
      <c r="B69" s="47">
        <v>4</v>
      </c>
      <c r="C69" s="50">
        <f>1800/'PESOS POR LOTE'!K94*'PESOS POR LOTE'!K86</f>
        <v>250.08784970942017</v>
      </c>
      <c r="D69" s="48" t="s">
        <v>40</v>
      </c>
    </row>
    <row r="70" spans="2:4" x14ac:dyDescent="0.2">
      <c r="B70" s="47">
        <v>5</v>
      </c>
      <c r="C70" s="50">
        <f>1800/'PESOS POR LOTE'!K94*'PESOS POR LOTE'!K87</f>
        <v>249.80564941208269</v>
      </c>
      <c r="D70" s="48" t="s">
        <v>40</v>
      </c>
    </row>
    <row r="71" spans="2:4" x14ac:dyDescent="0.2">
      <c r="B71" s="47">
        <v>6</v>
      </c>
      <c r="C71" s="50">
        <f>1800/'PESOS POR LOTE'!K94*'PESOS POR LOTE'!K88</f>
        <v>252.48168671442085</v>
      </c>
      <c r="D71" s="48" t="s">
        <v>40</v>
      </c>
    </row>
    <row r="72" spans="2:4" x14ac:dyDescent="0.2">
      <c r="B72" s="47">
        <v>7</v>
      </c>
      <c r="C72" s="50">
        <f>1800/'PESOS POR LOTE'!K94*'PESOS POR LOTE'!K89</f>
        <v>282.3949182321935</v>
      </c>
      <c r="D72" s="48" t="s">
        <v>40</v>
      </c>
    </row>
    <row r="73" spans="2:4" x14ac:dyDescent="0.2">
      <c r="B73" s="47">
        <v>8</v>
      </c>
      <c r="C73" s="50">
        <f>1800/'PESOS POR LOTE'!K94*'PESOS POR LOTE'!K90</f>
        <v>0</v>
      </c>
      <c r="D73" s="48" t="s">
        <v>40</v>
      </c>
    </row>
    <row r="74" spans="2:4" x14ac:dyDescent="0.2">
      <c r="B74" s="47">
        <v>9</v>
      </c>
      <c r="C74" s="50">
        <f>1800/'PESOS POR LOTE'!K94*'PESOS POR LOTE'!K91</f>
        <v>0</v>
      </c>
      <c r="D74" s="48" t="s">
        <v>40</v>
      </c>
    </row>
    <row r="75" spans="2:4" x14ac:dyDescent="0.2">
      <c r="B75" s="47">
        <v>10</v>
      </c>
      <c r="C75" s="50">
        <f>1800/'PESOS POR LOTE'!K94*'PESOS POR LOTE'!K92</f>
        <v>0</v>
      </c>
      <c r="D75" s="48" t="s">
        <v>40</v>
      </c>
    </row>
    <row r="76" spans="2:4" x14ac:dyDescent="0.2">
      <c r="B76" s="102" t="s">
        <v>42</v>
      </c>
      <c r="C76" s="50">
        <f>SUM(C66:C75)</f>
        <v>1567.835761589404</v>
      </c>
      <c r="D76" s="48"/>
    </row>
    <row r="77" spans="2:4" x14ac:dyDescent="0.2">
      <c r="B77" s="58"/>
      <c r="C77" s="59"/>
      <c r="D77" s="48"/>
    </row>
    <row r="78" spans="2:4" x14ac:dyDescent="0.2">
      <c r="B78" s="142" t="str">
        <f>B3</f>
        <v>TALCUNA</v>
      </c>
      <c r="C78" s="142"/>
    </row>
    <row r="79" spans="2:4" x14ac:dyDescent="0.2">
      <c r="B79" s="143" t="s">
        <v>39</v>
      </c>
      <c r="C79" s="51" t="s">
        <v>9</v>
      </c>
    </row>
    <row r="80" spans="2:4" x14ac:dyDescent="0.2">
      <c r="B80" s="143"/>
      <c r="C80" s="56" t="str">
        <f>'PESOS POR LOTE'!C96</f>
        <v>1401006CG</v>
      </c>
    </row>
    <row r="81" spans="2:4" x14ac:dyDescent="0.2">
      <c r="B81" s="47">
        <v>1</v>
      </c>
      <c r="C81" s="50">
        <f>1800/'PESOS POR LOTE'!K110*'PESOS POR LOTE'!K99</f>
        <v>255.62025840018291</v>
      </c>
      <c r="D81" s="48" t="s">
        <v>40</v>
      </c>
    </row>
    <row r="82" spans="2:4" x14ac:dyDescent="0.2">
      <c r="B82" s="47">
        <v>2</v>
      </c>
      <c r="C82" s="50">
        <f>1800/'PESOS POR LOTE'!K110*'PESOS POR LOTE'!K100</f>
        <v>255.72801584796409</v>
      </c>
      <c r="D82" s="48" t="s">
        <v>40</v>
      </c>
    </row>
    <row r="83" spans="2:4" x14ac:dyDescent="0.2">
      <c r="B83" s="47">
        <v>3</v>
      </c>
      <c r="C83" s="50">
        <f>1800/'PESOS POR LOTE'!K110*'PESOS POR LOTE'!K101</f>
        <v>254.64064523853585</v>
      </c>
      <c r="D83" s="48" t="s">
        <v>40</v>
      </c>
    </row>
    <row r="84" spans="2:4" x14ac:dyDescent="0.2">
      <c r="B84" s="47">
        <v>4</v>
      </c>
      <c r="C84" s="50">
        <f>1800/'PESOS POR LOTE'!K110*'PESOS POR LOTE'!K102</f>
        <v>254.63084910691936</v>
      </c>
      <c r="D84" s="48" t="s">
        <v>40</v>
      </c>
    </row>
    <row r="85" spans="2:4" x14ac:dyDescent="0.2">
      <c r="B85" s="47">
        <v>5</v>
      </c>
      <c r="C85" s="50">
        <f>1800/'PESOS POR LOTE'!K110*'PESOS POR LOTE'!K103</f>
        <v>262.25223950453346</v>
      </c>
      <c r="D85" s="48" t="s">
        <v>40</v>
      </c>
    </row>
    <row r="86" spans="2:4" x14ac:dyDescent="0.2">
      <c r="B86" s="47">
        <v>6</v>
      </c>
      <c r="C86" s="50">
        <f>1800/'PESOS POR LOTE'!K110*'PESOS POR LOTE'!K104</f>
        <v>256.84477485224176</v>
      </c>
      <c r="D86" s="48" t="s">
        <v>40</v>
      </c>
    </row>
    <row r="87" spans="2:4" x14ac:dyDescent="0.2">
      <c r="B87" s="47">
        <v>7</v>
      </c>
      <c r="C87" s="50">
        <f>1800/'PESOS POR LOTE'!K110*'PESOS POR LOTE'!K105</f>
        <v>260.28321704962292</v>
      </c>
      <c r="D87" s="48" t="s">
        <v>40</v>
      </c>
    </row>
    <row r="88" spans="2:4" x14ac:dyDescent="0.2">
      <c r="B88" s="47">
        <v>8</v>
      </c>
      <c r="C88" s="50">
        <f>1800/'PESOS POR LOTE'!K110*'PESOS POR LOTE'!K106</f>
        <v>0</v>
      </c>
      <c r="D88" s="48" t="s">
        <v>40</v>
      </c>
    </row>
    <row r="89" spans="2:4" x14ac:dyDescent="0.2">
      <c r="B89" s="47">
        <v>9</v>
      </c>
      <c r="C89" s="50">
        <f>1800/'PESOS POR LOTE'!K110*'PESOS POR LOTE'!K107</f>
        <v>0</v>
      </c>
      <c r="D89" s="48" t="s">
        <v>40</v>
      </c>
    </row>
    <row r="90" spans="2:4" x14ac:dyDescent="0.2">
      <c r="B90" s="47">
        <v>10</v>
      </c>
      <c r="C90" s="50">
        <f>1800/'PESOS POR LOTE'!K110*'PESOS POR LOTE'!K108</f>
        <v>0</v>
      </c>
      <c r="D90" s="48" t="s">
        <v>40</v>
      </c>
    </row>
    <row r="91" spans="2:4" x14ac:dyDescent="0.2">
      <c r="B91" s="102" t="s">
        <v>42</v>
      </c>
      <c r="C91" s="50">
        <f>SUM(C81:C90)</f>
        <v>1800.0000000000002</v>
      </c>
      <c r="D91" s="48"/>
    </row>
    <row r="92" spans="2:4" x14ac:dyDescent="0.2">
      <c r="B92" s="58"/>
      <c r="C92" s="59"/>
      <c r="D92" s="48"/>
    </row>
    <row r="93" spans="2:4" x14ac:dyDescent="0.2">
      <c r="B93" s="142" t="str">
        <f>B3</f>
        <v>TALCUNA</v>
      </c>
      <c r="C93" s="142"/>
    </row>
    <row r="94" spans="2:4" x14ac:dyDescent="0.2">
      <c r="B94" s="143" t="s">
        <v>39</v>
      </c>
      <c r="C94" s="51" t="s">
        <v>9</v>
      </c>
    </row>
    <row r="95" spans="2:4" x14ac:dyDescent="0.2">
      <c r="B95" s="143"/>
      <c r="C95" s="56" t="str">
        <f>'PESOS POR LOTE'!C112</f>
        <v>1401007CG</v>
      </c>
    </row>
    <row r="96" spans="2:4" x14ac:dyDescent="0.2">
      <c r="B96" s="47">
        <v>1</v>
      </c>
      <c r="C96" s="50">
        <f>1800/'PESOS POR LOTE'!K126*'PESOS POR LOTE'!K115</f>
        <v>910.13598927408532</v>
      </c>
      <c r="D96" s="48" t="s">
        <v>40</v>
      </c>
    </row>
    <row r="97" spans="2:4" x14ac:dyDescent="0.2">
      <c r="B97" s="47">
        <v>2</v>
      </c>
      <c r="C97" s="50">
        <f>1800/'PESOS POR LOTE'!K126*'PESOS POR LOTE'!K116</f>
        <v>889.86401072591445</v>
      </c>
      <c r="D97" s="48" t="s">
        <v>40</v>
      </c>
    </row>
    <row r="98" spans="2:4" x14ac:dyDescent="0.2">
      <c r="B98" s="47">
        <v>3</v>
      </c>
      <c r="C98" s="50">
        <f>1800/'PESOS POR LOTE'!K126*'PESOS POR LOTE'!K117</f>
        <v>0</v>
      </c>
      <c r="D98" s="48" t="s">
        <v>40</v>
      </c>
    </row>
    <row r="99" spans="2:4" x14ac:dyDescent="0.2">
      <c r="B99" s="47">
        <v>4</v>
      </c>
      <c r="C99" s="50">
        <f>1800/'PESOS POR LOTE'!K126*'PESOS POR LOTE'!K118</f>
        <v>0</v>
      </c>
      <c r="D99" s="48" t="s">
        <v>40</v>
      </c>
    </row>
    <row r="100" spans="2:4" x14ac:dyDescent="0.2">
      <c r="B100" s="47">
        <v>5</v>
      </c>
      <c r="C100" s="50">
        <f>1800/'PESOS POR LOTE'!K126*'PESOS POR LOTE'!K119</f>
        <v>0</v>
      </c>
      <c r="D100" s="48" t="s">
        <v>40</v>
      </c>
    </row>
    <row r="101" spans="2:4" x14ac:dyDescent="0.2">
      <c r="B101" s="47">
        <v>6</v>
      </c>
      <c r="C101" s="50">
        <f>1800/'PESOS POR LOTE'!K126*'PESOS POR LOTE'!K120</f>
        <v>0</v>
      </c>
      <c r="D101" s="48" t="s">
        <v>40</v>
      </c>
    </row>
    <row r="102" spans="2:4" x14ac:dyDescent="0.2">
      <c r="B102" s="47">
        <v>7</v>
      </c>
      <c r="C102" s="50">
        <f>1800/'PESOS POR LOTE'!K126*'PESOS POR LOTE'!K121</f>
        <v>0</v>
      </c>
      <c r="D102" s="48" t="s">
        <v>40</v>
      </c>
    </row>
    <row r="103" spans="2:4" x14ac:dyDescent="0.2">
      <c r="B103" s="47">
        <v>8</v>
      </c>
      <c r="C103" s="50">
        <f>1800/'PESOS POR LOTE'!K126*'PESOS POR LOTE'!K122</f>
        <v>0</v>
      </c>
      <c r="D103" s="48" t="s">
        <v>40</v>
      </c>
    </row>
    <row r="104" spans="2:4" x14ac:dyDescent="0.2">
      <c r="B104" s="47">
        <v>9</v>
      </c>
      <c r="C104" s="50">
        <f>1800/'PESOS POR LOTE'!K126*'PESOS POR LOTE'!K123</f>
        <v>0</v>
      </c>
      <c r="D104" s="48" t="s">
        <v>40</v>
      </c>
    </row>
    <row r="105" spans="2:4" x14ac:dyDescent="0.2">
      <c r="B105" s="47">
        <v>10</v>
      </c>
      <c r="C105" s="50">
        <f>1800/'PESOS POR LOTE'!K126*'PESOS POR LOTE'!K124</f>
        <v>0</v>
      </c>
      <c r="D105" s="48" t="s">
        <v>40</v>
      </c>
    </row>
    <row r="106" spans="2:4" x14ac:dyDescent="0.2">
      <c r="B106" s="102" t="s">
        <v>42</v>
      </c>
      <c r="C106" s="50">
        <f>SUM(C96:C105)</f>
        <v>1799.9999999999998</v>
      </c>
    </row>
    <row r="108" spans="2:4" x14ac:dyDescent="0.2">
      <c r="B108" s="142" t="str">
        <f>B3</f>
        <v>TALCUNA</v>
      </c>
      <c r="C108" s="142"/>
    </row>
    <row r="109" spans="2:4" x14ac:dyDescent="0.2">
      <c r="B109" s="143" t="s">
        <v>39</v>
      </c>
      <c r="C109" s="51" t="s">
        <v>9</v>
      </c>
    </row>
    <row r="110" spans="2:4" x14ac:dyDescent="0.2">
      <c r="B110" s="143"/>
      <c r="C110" s="56" t="str">
        <f>'PESOS POR LOTE'!C128</f>
        <v>1401008CG</v>
      </c>
    </row>
    <row r="111" spans="2:4" x14ac:dyDescent="0.2">
      <c r="B111" s="47">
        <v>1</v>
      </c>
      <c r="C111" s="50">
        <f>1800/'PESOS POR LOTE'!K142*'PESOS POR LOTE'!K131</f>
        <v>176.98544772155932</v>
      </c>
      <c r="D111" s="48" t="s">
        <v>40</v>
      </c>
    </row>
    <row r="112" spans="2:4" x14ac:dyDescent="0.2">
      <c r="B112" s="47">
        <v>2</v>
      </c>
      <c r="C112" s="50">
        <f>1800/'PESOS POR LOTE'!K142*'PESOS POR LOTE'!K132</f>
        <v>183.74110399036928</v>
      </c>
      <c r="D112" s="48" t="s">
        <v>40</v>
      </c>
    </row>
    <row r="113" spans="2:4" x14ac:dyDescent="0.2">
      <c r="B113" s="47">
        <v>3</v>
      </c>
      <c r="C113" s="50">
        <f>1800/'PESOS POR LOTE'!K142*'PESOS POR LOTE'!K133</f>
        <v>183.48617356513117</v>
      </c>
      <c r="D113" s="48" t="s">
        <v>40</v>
      </c>
    </row>
    <row r="114" spans="2:4" x14ac:dyDescent="0.2">
      <c r="B114" s="47">
        <v>4</v>
      </c>
      <c r="C114" s="50">
        <f>1800/'PESOS POR LOTE'!K142*'PESOS POR LOTE'!K134</f>
        <v>181.06433452536911</v>
      </c>
      <c r="D114" s="48" t="s">
        <v>40</v>
      </c>
    </row>
    <row r="115" spans="2:4" x14ac:dyDescent="0.2">
      <c r="B115" s="47">
        <v>5</v>
      </c>
      <c r="C115" s="50">
        <f>1800/'PESOS POR LOTE'!K142*'PESOS POR LOTE'!K135</f>
        <v>177.62277378465461</v>
      </c>
      <c r="D115" s="48" t="s">
        <v>40</v>
      </c>
    </row>
    <row r="116" spans="2:4" x14ac:dyDescent="0.2">
      <c r="B116" s="47">
        <v>6</v>
      </c>
      <c r="C116" s="50">
        <f>1800/'PESOS POR LOTE'!K142*'PESOS POR LOTE'!K136</f>
        <v>175.39213256382112</v>
      </c>
      <c r="D116" s="48" t="s">
        <v>40</v>
      </c>
    </row>
    <row r="117" spans="2:4" x14ac:dyDescent="0.2">
      <c r="B117" s="47">
        <v>7</v>
      </c>
      <c r="C117" s="50">
        <f>1800/'PESOS POR LOTE'!K142*'PESOS POR LOTE'!K137</f>
        <v>184.76082569132171</v>
      </c>
      <c r="D117" s="48" t="s">
        <v>40</v>
      </c>
    </row>
    <row r="118" spans="2:4" x14ac:dyDescent="0.2">
      <c r="B118" s="47">
        <v>8</v>
      </c>
      <c r="C118" s="50">
        <f>1800/'PESOS POR LOTE'!K142*'PESOS POR LOTE'!K138</f>
        <v>182.59391707679777</v>
      </c>
      <c r="D118" s="48" t="s">
        <v>40</v>
      </c>
    </row>
    <row r="119" spans="2:4" x14ac:dyDescent="0.2">
      <c r="B119" s="47">
        <v>9</v>
      </c>
      <c r="C119" s="50">
        <f>1800/'PESOS POR LOTE'!K142*'PESOS POR LOTE'!K139</f>
        <v>177.24037814679741</v>
      </c>
      <c r="D119" s="48" t="s">
        <v>40</v>
      </c>
    </row>
    <row r="120" spans="2:4" x14ac:dyDescent="0.2">
      <c r="B120" s="47">
        <v>10</v>
      </c>
      <c r="C120" s="50">
        <f>1800/'PESOS POR LOTE'!K142*'PESOS POR LOTE'!K140</f>
        <v>177.11291293417835</v>
      </c>
      <c r="D120" s="48" t="s">
        <v>40</v>
      </c>
    </row>
    <row r="121" spans="2:4" x14ac:dyDescent="0.2">
      <c r="B121" s="102" t="s">
        <v>42</v>
      </c>
      <c r="C121" s="50">
        <f>SUM(C111:C120)</f>
        <v>1800</v>
      </c>
    </row>
    <row r="123" spans="2:4" x14ac:dyDescent="0.2">
      <c r="B123" s="142" t="str">
        <f>B3</f>
        <v>TALCUNA</v>
      </c>
      <c r="C123" s="142"/>
    </row>
    <row r="124" spans="2:4" x14ac:dyDescent="0.2">
      <c r="B124" s="143" t="s">
        <v>39</v>
      </c>
      <c r="C124" s="51" t="s">
        <v>9</v>
      </c>
    </row>
    <row r="125" spans="2:4" x14ac:dyDescent="0.2">
      <c r="B125" s="143"/>
      <c r="C125" s="56" t="str">
        <f>'PESOS POR LOTE'!C144</f>
        <v>1401009CG</v>
      </c>
    </row>
    <row r="126" spans="2:4" x14ac:dyDescent="0.2">
      <c r="B126" s="47">
        <v>1</v>
      </c>
      <c r="C126" s="50">
        <f>1800/'PESOS POR LOTE'!K158*'PESOS POR LOTE'!K147</f>
        <v>223.62352941176468</v>
      </c>
      <c r="D126" s="48" t="s">
        <v>40</v>
      </c>
    </row>
    <row r="127" spans="2:4" x14ac:dyDescent="0.2">
      <c r="B127" s="47">
        <v>2</v>
      </c>
      <c r="C127" s="50">
        <f>1800/'PESOS POR LOTE'!K158*'PESOS POR LOTE'!K148</f>
        <v>227.08877005347591</v>
      </c>
      <c r="D127" s="48" t="s">
        <v>40</v>
      </c>
    </row>
    <row r="128" spans="2:4" x14ac:dyDescent="0.2">
      <c r="B128" s="47">
        <v>3</v>
      </c>
      <c r="C128" s="50">
        <f>1800/'PESOS POR LOTE'!K158*'PESOS POR LOTE'!K149</f>
        <v>223.1614973262032</v>
      </c>
      <c r="D128" s="48" t="s">
        <v>40</v>
      </c>
    </row>
    <row r="129" spans="2:4" x14ac:dyDescent="0.2">
      <c r="B129" s="47">
        <v>4</v>
      </c>
      <c r="C129" s="50">
        <f>1800/'PESOS POR LOTE'!K158*'PESOS POR LOTE'!K150</f>
        <v>225.62566844919786</v>
      </c>
      <c r="D129" s="48" t="s">
        <v>40</v>
      </c>
    </row>
    <row r="130" spans="2:4" x14ac:dyDescent="0.2">
      <c r="B130" s="47">
        <v>5</v>
      </c>
      <c r="C130" s="50">
        <f>1800/'PESOS POR LOTE'!K158*'PESOS POR LOTE'!K151</f>
        <v>226.01069518716577</v>
      </c>
      <c r="D130" s="48" t="s">
        <v>40</v>
      </c>
    </row>
    <row r="131" spans="2:4" x14ac:dyDescent="0.2">
      <c r="B131" s="47">
        <v>6</v>
      </c>
      <c r="C131" s="50">
        <f>1800/'PESOS POR LOTE'!K158*'PESOS POR LOTE'!K152</f>
        <v>223.39251336898397</v>
      </c>
      <c r="D131" s="48" t="s">
        <v>40</v>
      </c>
    </row>
    <row r="132" spans="2:4" x14ac:dyDescent="0.2">
      <c r="B132" s="47">
        <v>7</v>
      </c>
      <c r="C132" s="50">
        <f>1800/'PESOS POR LOTE'!K158*'PESOS POR LOTE'!K153</f>
        <v>225.47165775401069</v>
      </c>
      <c r="D132" s="48" t="s">
        <v>40</v>
      </c>
    </row>
    <row r="133" spans="2:4" x14ac:dyDescent="0.2">
      <c r="B133" s="47">
        <v>8</v>
      </c>
      <c r="C133" s="50">
        <f>1800/'PESOS POR LOTE'!K158*'PESOS POR LOTE'!K154</f>
        <v>225.62566844919786</v>
      </c>
      <c r="D133" s="48" t="s">
        <v>40</v>
      </c>
    </row>
    <row r="134" spans="2:4" x14ac:dyDescent="0.2">
      <c r="B134" s="47">
        <v>9</v>
      </c>
      <c r="C134" s="50">
        <f>1800/'PESOS POR LOTE'!K158*'PESOS POR LOTE'!K155</f>
        <v>0</v>
      </c>
      <c r="D134" s="48" t="s">
        <v>40</v>
      </c>
    </row>
    <row r="135" spans="2:4" x14ac:dyDescent="0.2">
      <c r="B135" s="47">
        <v>10</v>
      </c>
      <c r="C135" s="50">
        <f>1800/'PESOS POR LOTE'!K158*'PESOS POR LOTE'!K156</f>
        <v>0</v>
      </c>
      <c r="D135" s="48" t="s">
        <v>40</v>
      </c>
    </row>
    <row r="136" spans="2:4" x14ac:dyDescent="0.2">
      <c r="B136" s="102" t="s">
        <v>42</v>
      </c>
      <c r="C136" s="50">
        <f>SUM(C126:C135)</f>
        <v>1800</v>
      </c>
    </row>
    <row r="138" spans="2:4" x14ac:dyDescent="0.2">
      <c r="B138" s="142" t="str">
        <f>B3</f>
        <v>TALCUNA</v>
      </c>
      <c r="C138" s="142"/>
    </row>
    <row r="139" spans="2:4" x14ac:dyDescent="0.2">
      <c r="B139" s="143" t="s">
        <v>39</v>
      </c>
      <c r="C139" s="51" t="s">
        <v>9</v>
      </c>
    </row>
    <row r="140" spans="2:4" x14ac:dyDescent="0.2">
      <c r="B140" s="143"/>
      <c r="C140" s="56" t="e">
        <f>'PESOS POR LOTE'!#REF!</f>
        <v>#REF!</v>
      </c>
    </row>
    <row r="141" spans="2:4" x14ac:dyDescent="0.2">
      <c r="B141" s="47">
        <v>1</v>
      </c>
      <c r="C141" s="50" t="e">
        <f>1800/'PESOS POR LOTE'!#REF!*'PESOS POR LOTE'!#REF!</f>
        <v>#REF!</v>
      </c>
      <c r="D141" s="48" t="s">
        <v>40</v>
      </c>
    </row>
    <row r="142" spans="2:4" x14ac:dyDescent="0.2">
      <c r="B142" s="47">
        <v>2</v>
      </c>
      <c r="C142" s="50" t="e">
        <f>1800/'PESOS POR LOTE'!#REF!*'PESOS POR LOTE'!#REF!</f>
        <v>#REF!</v>
      </c>
      <c r="D142" s="48" t="s">
        <v>40</v>
      </c>
    </row>
    <row r="143" spans="2:4" x14ac:dyDescent="0.2">
      <c r="B143" s="47">
        <v>3</v>
      </c>
      <c r="C143" s="50" t="e">
        <f>1800/'PESOS POR LOTE'!#REF!*'PESOS POR LOTE'!#REF!</f>
        <v>#REF!</v>
      </c>
      <c r="D143" s="48" t="s">
        <v>40</v>
      </c>
    </row>
    <row r="144" spans="2:4" x14ac:dyDescent="0.2">
      <c r="B144" s="47">
        <v>4</v>
      </c>
      <c r="C144" s="50" t="e">
        <f>1800/'PESOS POR LOTE'!#REF!*'PESOS POR LOTE'!#REF!</f>
        <v>#REF!</v>
      </c>
      <c r="D144" s="48" t="s">
        <v>40</v>
      </c>
    </row>
    <row r="145" spans="2:4" x14ac:dyDescent="0.2">
      <c r="B145" s="47">
        <v>5</v>
      </c>
      <c r="C145" s="50" t="e">
        <f>1800/'PESOS POR LOTE'!#REF!*'PESOS POR LOTE'!#REF!</f>
        <v>#REF!</v>
      </c>
      <c r="D145" s="48" t="s">
        <v>40</v>
      </c>
    </row>
    <row r="146" spans="2:4" x14ac:dyDescent="0.2">
      <c r="B146" s="47">
        <v>6</v>
      </c>
      <c r="C146" s="50" t="e">
        <f>1800/'PESOS POR LOTE'!#REF!*'PESOS POR LOTE'!#REF!</f>
        <v>#REF!</v>
      </c>
      <c r="D146" s="48" t="s">
        <v>40</v>
      </c>
    </row>
    <row r="147" spans="2:4" x14ac:dyDescent="0.2">
      <c r="B147" s="47">
        <v>7</v>
      </c>
      <c r="C147" s="50" t="e">
        <f>1800/'PESOS POR LOTE'!#REF!*'PESOS POR LOTE'!#REF!</f>
        <v>#REF!</v>
      </c>
      <c r="D147" s="48" t="s">
        <v>40</v>
      </c>
    </row>
    <row r="148" spans="2:4" x14ac:dyDescent="0.2">
      <c r="B148" s="47">
        <v>8</v>
      </c>
      <c r="C148" s="50" t="e">
        <f>1800/'PESOS POR LOTE'!#REF!*'PESOS POR LOTE'!#REF!</f>
        <v>#REF!</v>
      </c>
      <c r="D148" s="48" t="s">
        <v>40</v>
      </c>
    </row>
    <row r="149" spans="2:4" x14ac:dyDescent="0.2">
      <c r="B149" s="47">
        <v>9</v>
      </c>
      <c r="C149" s="50" t="e">
        <f>1800/'PESOS POR LOTE'!#REF!*'PESOS POR LOTE'!#REF!</f>
        <v>#REF!</v>
      </c>
      <c r="D149" s="48" t="s">
        <v>40</v>
      </c>
    </row>
    <row r="150" spans="2:4" x14ac:dyDescent="0.2">
      <c r="B150" s="47">
        <v>10</v>
      </c>
      <c r="C150" s="50" t="e">
        <f>1800/'PESOS POR LOTE'!#REF!*'PESOS POR LOTE'!#REF!</f>
        <v>#REF!</v>
      </c>
      <c r="D150" s="48" t="s">
        <v>40</v>
      </c>
    </row>
    <row r="151" spans="2:4" x14ac:dyDescent="0.2">
      <c r="B151" s="102" t="s">
        <v>42</v>
      </c>
      <c r="C151" s="50" t="e">
        <f>SUM(C141:C150)</f>
        <v>#REF!</v>
      </c>
    </row>
    <row r="153" spans="2:4" x14ac:dyDescent="0.2">
      <c r="B153" s="142" t="str">
        <f>B3</f>
        <v>TALCUNA</v>
      </c>
      <c r="C153" s="142"/>
    </row>
    <row r="154" spans="2:4" x14ac:dyDescent="0.2">
      <c r="B154" s="143" t="s">
        <v>39</v>
      </c>
      <c r="C154" s="51" t="s">
        <v>9</v>
      </c>
    </row>
    <row r="155" spans="2:4" x14ac:dyDescent="0.2">
      <c r="B155" s="143"/>
      <c r="C155" s="56" t="e">
        <f>'PESOS POR LOTE'!#REF!</f>
        <v>#REF!</v>
      </c>
    </row>
    <row r="156" spans="2:4" x14ac:dyDescent="0.2">
      <c r="B156" s="47">
        <v>1</v>
      </c>
      <c r="C156" s="50" t="e">
        <f>1800/'PESOS POR LOTE'!#REF!*'PESOS POR LOTE'!#REF!</f>
        <v>#REF!</v>
      </c>
      <c r="D156" s="48" t="s">
        <v>40</v>
      </c>
    </row>
    <row r="157" spans="2:4" x14ac:dyDescent="0.2">
      <c r="B157" s="47">
        <v>2</v>
      </c>
      <c r="C157" s="50" t="e">
        <f>1800/'PESOS POR LOTE'!#REF!*'PESOS POR LOTE'!#REF!</f>
        <v>#REF!</v>
      </c>
      <c r="D157" s="48" t="s">
        <v>40</v>
      </c>
    </row>
    <row r="158" spans="2:4" x14ac:dyDescent="0.2">
      <c r="B158" s="47">
        <v>3</v>
      </c>
      <c r="C158" s="50" t="e">
        <f>1800/'PESOS POR LOTE'!#REF!*'PESOS POR LOTE'!#REF!</f>
        <v>#REF!</v>
      </c>
      <c r="D158" s="48" t="s">
        <v>40</v>
      </c>
    </row>
    <row r="159" spans="2:4" x14ac:dyDescent="0.2">
      <c r="B159" s="47">
        <v>4</v>
      </c>
      <c r="C159" s="50" t="e">
        <f>1800/'PESOS POR LOTE'!#REF!*'PESOS POR LOTE'!#REF!</f>
        <v>#REF!</v>
      </c>
      <c r="D159" s="48" t="s">
        <v>40</v>
      </c>
    </row>
    <row r="160" spans="2:4" x14ac:dyDescent="0.2">
      <c r="B160" s="47">
        <v>5</v>
      </c>
      <c r="C160" s="50" t="e">
        <f>1800/'PESOS POR LOTE'!#REF!*'PESOS POR LOTE'!#REF!</f>
        <v>#REF!</v>
      </c>
      <c r="D160" s="48" t="s">
        <v>40</v>
      </c>
    </row>
    <row r="161" spans="2:4" x14ac:dyDescent="0.2">
      <c r="B161" s="47">
        <v>6</v>
      </c>
      <c r="C161" s="50" t="e">
        <f>1800/'PESOS POR LOTE'!#REF!*'PESOS POR LOTE'!#REF!</f>
        <v>#REF!</v>
      </c>
      <c r="D161" s="48" t="s">
        <v>40</v>
      </c>
    </row>
    <row r="162" spans="2:4" x14ac:dyDescent="0.2">
      <c r="B162" s="47">
        <v>7</v>
      </c>
      <c r="C162" s="50" t="e">
        <f>1800/'PESOS POR LOTE'!#REF!*'PESOS POR LOTE'!#REF!</f>
        <v>#REF!</v>
      </c>
      <c r="D162" s="48" t="s">
        <v>40</v>
      </c>
    </row>
    <row r="163" spans="2:4" x14ac:dyDescent="0.2">
      <c r="B163" s="47">
        <v>8</v>
      </c>
      <c r="C163" s="50" t="e">
        <f>1800/'PESOS POR LOTE'!#REF!*'PESOS POR LOTE'!#REF!</f>
        <v>#REF!</v>
      </c>
      <c r="D163" s="48" t="s">
        <v>40</v>
      </c>
    </row>
    <row r="164" spans="2:4" x14ac:dyDescent="0.2">
      <c r="B164" s="47">
        <v>9</v>
      </c>
      <c r="C164" s="50" t="e">
        <f>1800/'PESOS POR LOTE'!#REF!*'PESOS POR LOTE'!#REF!</f>
        <v>#REF!</v>
      </c>
      <c r="D164" s="48" t="s">
        <v>40</v>
      </c>
    </row>
    <row r="165" spans="2:4" x14ac:dyDescent="0.2">
      <c r="B165" s="47">
        <v>10</v>
      </c>
      <c r="C165" s="50" t="e">
        <f>1800/'PESOS POR LOTE'!#REF!*'PESOS POR LOTE'!#REF!</f>
        <v>#REF!</v>
      </c>
      <c r="D165" s="48" t="s">
        <v>40</v>
      </c>
    </row>
    <row r="166" spans="2:4" x14ac:dyDescent="0.2">
      <c r="B166" s="102" t="s">
        <v>42</v>
      </c>
      <c r="C166" s="50" t="e">
        <f>SUM(C156:C165)</f>
        <v>#REF!</v>
      </c>
    </row>
    <row r="168" spans="2:4" x14ac:dyDescent="0.2">
      <c r="B168" s="142" t="str">
        <f>B3</f>
        <v>TALCUNA</v>
      </c>
      <c r="C168" s="142"/>
    </row>
    <row r="169" spans="2:4" x14ac:dyDescent="0.2">
      <c r="B169" s="143" t="s">
        <v>39</v>
      </c>
      <c r="C169" s="51" t="s">
        <v>9</v>
      </c>
    </row>
    <row r="170" spans="2:4" x14ac:dyDescent="0.2">
      <c r="B170" s="143"/>
      <c r="C170" s="56" t="e">
        <f>'PESOS POR LOTE'!#REF!</f>
        <v>#REF!</v>
      </c>
    </row>
    <row r="171" spans="2:4" x14ac:dyDescent="0.2">
      <c r="B171" s="47">
        <v>1</v>
      </c>
      <c r="C171" s="50" t="e">
        <f>1800/'PESOS POR LOTE'!#REF!*'PESOS POR LOTE'!#REF!</f>
        <v>#REF!</v>
      </c>
      <c r="D171" s="48" t="s">
        <v>40</v>
      </c>
    </row>
    <row r="172" spans="2:4" x14ac:dyDescent="0.2">
      <c r="B172" s="47">
        <v>2</v>
      </c>
      <c r="C172" s="50" t="e">
        <f>1800/'PESOS POR LOTE'!#REF!*'PESOS POR LOTE'!#REF!</f>
        <v>#REF!</v>
      </c>
      <c r="D172" s="48" t="s">
        <v>40</v>
      </c>
    </row>
    <row r="173" spans="2:4" x14ac:dyDescent="0.2">
      <c r="B173" s="47">
        <v>3</v>
      </c>
      <c r="C173" s="50" t="e">
        <f>1800/'PESOS POR LOTE'!#REF!*'PESOS POR LOTE'!#REF!</f>
        <v>#REF!</v>
      </c>
      <c r="D173" s="48" t="s">
        <v>40</v>
      </c>
    </row>
    <row r="174" spans="2:4" x14ac:dyDescent="0.2">
      <c r="B174" s="47">
        <v>4</v>
      </c>
      <c r="C174" s="50" t="e">
        <f>1800/'PESOS POR LOTE'!#REF!*'PESOS POR LOTE'!#REF!</f>
        <v>#REF!</v>
      </c>
      <c r="D174" s="48" t="s">
        <v>40</v>
      </c>
    </row>
    <row r="175" spans="2:4" x14ac:dyDescent="0.2">
      <c r="B175" s="47">
        <v>5</v>
      </c>
      <c r="C175" s="50" t="e">
        <f>1800/'PESOS POR LOTE'!#REF!*'PESOS POR LOTE'!#REF!</f>
        <v>#REF!</v>
      </c>
      <c r="D175" s="48" t="s">
        <v>40</v>
      </c>
    </row>
    <row r="176" spans="2:4" x14ac:dyDescent="0.2">
      <c r="B176" s="47">
        <v>6</v>
      </c>
      <c r="C176" s="50" t="e">
        <f>1800/'PESOS POR LOTE'!#REF!*'PESOS POR LOTE'!#REF!</f>
        <v>#REF!</v>
      </c>
      <c r="D176" s="48" t="s">
        <v>40</v>
      </c>
    </row>
    <row r="177" spans="2:4" x14ac:dyDescent="0.2">
      <c r="B177" s="47">
        <v>7</v>
      </c>
      <c r="C177" s="50" t="e">
        <f>1800/'PESOS POR LOTE'!#REF!*'PESOS POR LOTE'!#REF!</f>
        <v>#REF!</v>
      </c>
      <c r="D177" s="48" t="s">
        <v>40</v>
      </c>
    </row>
    <row r="178" spans="2:4" x14ac:dyDescent="0.2">
      <c r="B178" s="47">
        <v>8</v>
      </c>
      <c r="C178" s="50" t="e">
        <f>1800/'PESOS POR LOTE'!#REF!*'PESOS POR LOTE'!#REF!</f>
        <v>#REF!</v>
      </c>
      <c r="D178" s="48" t="s">
        <v>40</v>
      </c>
    </row>
    <row r="179" spans="2:4" x14ac:dyDescent="0.2">
      <c r="B179" s="47">
        <v>9</v>
      </c>
      <c r="C179" s="50" t="e">
        <f>1800/'PESOS POR LOTE'!#REF!*'PESOS POR LOTE'!#REF!</f>
        <v>#REF!</v>
      </c>
      <c r="D179" s="48" t="s">
        <v>40</v>
      </c>
    </row>
    <row r="180" spans="2:4" x14ac:dyDescent="0.2">
      <c r="B180" s="47">
        <v>10</v>
      </c>
      <c r="C180" s="50" t="e">
        <f>1800/'PESOS POR LOTE'!#REF!*'PESOS POR LOTE'!#REF!</f>
        <v>#REF!</v>
      </c>
      <c r="D180" s="48" t="s">
        <v>40</v>
      </c>
    </row>
    <row r="181" spans="2:4" x14ac:dyDescent="0.2">
      <c r="B181" s="102" t="s">
        <v>42</v>
      </c>
      <c r="C181" s="50" t="e">
        <f>SUM(C171:C180)</f>
        <v>#REF!</v>
      </c>
    </row>
    <row r="183" spans="2:4" x14ac:dyDescent="0.2">
      <c r="B183" s="142" t="str">
        <f>B3</f>
        <v>TALCUNA</v>
      </c>
      <c r="C183" s="142"/>
    </row>
    <row r="184" spans="2:4" x14ac:dyDescent="0.2">
      <c r="B184" s="143" t="s">
        <v>39</v>
      </c>
      <c r="C184" s="51" t="s">
        <v>9</v>
      </c>
    </row>
    <row r="185" spans="2:4" x14ac:dyDescent="0.2">
      <c r="B185" s="143"/>
      <c r="C185" s="56" t="e">
        <f>'PESOS POR LOTE'!#REF!</f>
        <v>#REF!</v>
      </c>
    </row>
    <row r="186" spans="2:4" x14ac:dyDescent="0.2">
      <c r="B186" s="47">
        <v>1</v>
      </c>
      <c r="C186" s="50" t="e">
        <f>1800/'PESOS POR LOTE'!#REF!*'PESOS POR LOTE'!#REF!</f>
        <v>#REF!</v>
      </c>
      <c r="D186" s="48" t="s">
        <v>40</v>
      </c>
    </row>
    <row r="187" spans="2:4" x14ac:dyDescent="0.2">
      <c r="B187" s="47">
        <v>2</v>
      </c>
      <c r="C187" s="50" t="e">
        <f>1800/'PESOS POR LOTE'!#REF!*'PESOS POR LOTE'!#REF!</f>
        <v>#REF!</v>
      </c>
      <c r="D187" s="48" t="s">
        <v>40</v>
      </c>
    </row>
    <row r="188" spans="2:4" x14ac:dyDescent="0.2">
      <c r="B188" s="47">
        <v>3</v>
      </c>
      <c r="C188" s="50" t="e">
        <f>1800/'PESOS POR LOTE'!#REF!*'PESOS POR LOTE'!#REF!</f>
        <v>#REF!</v>
      </c>
      <c r="D188" s="48" t="s">
        <v>40</v>
      </c>
    </row>
    <row r="189" spans="2:4" x14ac:dyDescent="0.2">
      <c r="B189" s="47">
        <v>4</v>
      </c>
      <c r="C189" s="50" t="e">
        <f>1800/'PESOS POR LOTE'!#REF!*'PESOS POR LOTE'!#REF!</f>
        <v>#REF!</v>
      </c>
      <c r="D189" s="48" t="s">
        <v>40</v>
      </c>
    </row>
    <row r="190" spans="2:4" x14ac:dyDescent="0.2">
      <c r="B190" s="47">
        <v>5</v>
      </c>
      <c r="C190" s="50" t="e">
        <f>1800/'PESOS POR LOTE'!#REF!*'PESOS POR LOTE'!#REF!</f>
        <v>#REF!</v>
      </c>
      <c r="D190" s="48" t="s">
        <v>40</v>
      </c>
    </row>
    <row r="191" spans="2:4" x14ac:dyDescent="0.2">
      <c r="B191" s="47">
        <v>6</v>
      </c>
      <c r="C191" s="50" t="e">
        <f>1800/'PESOS POR LOTE'!#REF!*'PESOS POR LOTE'!#REF!</f>
        <v>#REF!</v>
      </c>
      <c r="D191" s="48" t="s">
        <v>40</v>
      </c>
    </row>
    <row r="192" spans="2:4" x14ac:dyDescent="0.2">
      <c r="B192" s="47">
        <v>7</v>
      </c>
      <c r="C192" s="50" t="e">
        <f>1800/'PESOS POR LOTE'!#REF!*'PESOS POR LOTE'!#REF!</f>
        <v>#REF!</v>
      </c>
      <c r="D192" s="48" t="s">
        <v>40</v>
      </c>
    </row>
    <row r="193" spans="2:4" x14ac:dyDescent="0.2">
      <c r="B193" s="47">
        <v>8</v>
      </c>
      <c r="C193" s="50" t="e">
        <f>1800/'PESOS POR LOTE'!#REF!*'PESOS POR LOTE'!#REF!</f>
        <v>#REF!</v>
      </c>
      <c r="D193" s="48" t="s">
        <v>40</v>
      </c>
    </row>
    <row r="194" spans="2:4" x14ac:dyDescent="0.2">
      <c r="B194" s="47">
        <v>9</v>
      </c>
      <c r="C194" s="50" t="e">
        <f>1800/'PESOS POR LOTE'!#REF!*'PESOS POR LOTE'!#REF!</f>
        <v>#REF!</v>
      </c>
      <c r="D194" s="48" t="s">
        <v>40</v>
      </c>
    </row>
    <row r="195" spans="2:4" x14ac:dyDescent="0.2">
      <c r="B195" s="47">
        <v>10</v>
      </c>
      <c r="C195" s="50" t="e">
        <f>1800/'PESOS POR LOTE'!#REF!*'PESOS POR LOTE'!#REF!</f>
        <v>#REF!</v>
      </c>
      <c r="D195" s="48" t="s">
        <v>40</v>
      </c>
    </row>
    <row r="196" spans="2:4" x14ac:dyDescent="0.2">
      <c r="B196" s="102" t="s">
        <v>42</v>
      </c>
      <c r="C196" s="50" t="e">
        <f>SUM(C186:C195)</f>
        <v>#REF!</v>
      </c>
    </row>
    <row r="198" spans="2:4" x14ac:dyDescent="0.2">
      <c r="B198" s="142" t="str">
        <f>B3</f>
        <v>TALCUNA</v>
      </c>
      <c r="C198" s="142"/>
    </row>
    <row r="199" spans="2:4" x14ac:dyDescent="0.2">
      <c r="B199" s="143" t="s">
        <v>39</v>
      </c>
      <c r="C199" s="51" t="s">
        <v>9</v>
      </c>
    </row>
    <row r="200" spans="2:4" x14ac:dyDescent="0.2">
      <c r="B200" s="143"/>
      <c r="C200" s="56" t="e">
        <f>'PESOS POR LOTE'!#REF!</f>
        <v>#REF!</v>
      </c>
    </row>
    <row r="201" spans="2:4" x14ac:dyDescent="0.2">
      <c r="B201" s="47">
        <v>1</v>
      </c>
      <c r="C201" s="50" t="e">
        <f>1800/'PESOS POR LOTE'!#REF!*'PESOS POR LOTE'!#REF!</f>
        <v>#REF!</v>
      </c>
      <c r="D201" s="48" t="s">
        <v>40</v>
      </c>
    </row>
    <row r="202" spans="2:4" x14ac:dyDescent="0.2">
      <c r="B202" s="47">
        <v>2</v>
      </c>
      <c r="C202" s="50" t="e">
        <f>1800/'PESOS POR LOTE'!#REF!*'PESOS POR LOTE'!#REF!</f>
        <v>#REF!</v>
      </c>
      <c r="D202" s="48" t="s">
        <v>40</v>
      </c>
    </row>
    <row r="203" spans="2:4" x14ac:dyDescent="0.2">
      <c r="B203" s="47">
        <v>3</v>
      </c>
      <c r="C203" s="50" t="e">
        <f>1800/'PESOS POR LOTE'!#REF!*'PESOS POR LOTE'!#REF!</f>
        <v>#REF!</v>
      </c>
      <c r="D203" s="48" t="s">
        <v>40</v>
      </c>
    </row>
    <row r="204" spans="2:4" x14ac:dyDescent="0.2">
      <c r="B204" s="47">
        <v>4</v>
      </c>
      <c r="C204" s="50" t="e">
        <f>1800/'PESOS POR LOTE'!#REF!*'PESOS POR LOTE'!#REF!</f>
        <v>#REF!</v>
      </c>
      <c r="D204" s="48" t="s">
        <v>40</v>
      </c>
    </row>
    <row r="205" spans="2:4" x14ac:dyDescent="0.2">
      <c r="B205" s="47">
        <v>5</v>
      </c>
      <c r="C205" s="50" t="e">
        <f>1800/'PESOS POR LOTE'!#REF!*'PESOS POR LOTE'!#REF!</f>
        <v>#REF!</v>
      </c>
      <c r="D205" s="48" t="s">
        <v>40</v>
      </c>
    </row>
    <row r="206" spans="2:4" x14ac:dyDescent="0.2">
      <c r="B206" s="47">
        <v>6</v>
      </c>
      <c r="C206" s="50" t="e">
        <f>1800/'PESOS POR LOTE'!#REF!*'PESOS POR LOTE'!#REF!</f>
        <v>#REF!</v>
      </c>
      <c r="D206" s="48" t="s">
        <v>40</v>
      </c>
    </row>
    <row r="207" spans="2:4" x14ac:dyDescent="0.2">
      <c r="B207" s="47">
        <v>7</v>
      </c>
      <c r="C207" s="50" t="e">
        <f>1800/'PESOS POR LOTE'!#REF!*'PESOS POR LOTE'!#REF!</f>
        <v>#REF!</v>
      </c>
      <c r="D207" s="48" t="s">
        <v>40</v>
      </c>
    </row>
    <row r="208" spans="2:4" x14ac:dyDescent="0.2">
      <c r="B208" s="47">
        <v>8</v>
      </c>
      <c r="C208" s="50" t="e">
        <f>1800/'PESOS POR LOTE'!#REF!*'PESOS POR LOTE'!#REF!</f>
        <v>#REF!</v>
      </c>
      <c r="D208" s="48" t="s">
        <v>40</v>
      </c>
    </row>
    <row r="209" spans="2:4" x14ac:dyDescent="0.2">
      <c r="B209" s="47">
        <v>9</v>
      </c>
      <c r="C209" s="50" t="e">
        <f>1800/'PESOS POR LOTE'!#REF!*'PESOS POR LOTE'!#REF!</f>
        <v>#REF!</v>
      </c>
      <c r="D209" s="48" t="s">
        <v>40</v>
      </c>
    </row>
    <row r="210" spans="2:4" x14ac:dyDescent="0.2">
      <c r="B210" s="47">
        <v>10</v>
      </c>
      <c r="C210" s="50" t="e">
        <f>1800/'PESOS POR LOTE'!#REF!*'PESOS POR LOTE'!#REF!</f>
        <v>#REF!</v>
      </c>
      <c r="D210" s="48" t="s">
        <v>40</v>
      </c>
    </row>
    <row r="211" spans="2:4" x14ac:dyDescent="0.2">
      <c r="B211" s="102" t="s">
        <v>42</v>
      </c>
      <c r="C211" s="50" t="e">
        <f>SUM(C201:C210)</f>
        <v>#REF!</v>
      </c>
    </row>
    <row r="213" spans="2:4" x14ac:dyDescent="0.2">
      <c r="B213" s="142" t="str">
        <f>B3</f>
        <v>TALCUNA</v>
      </c>
      <c r="C213" s="142"/>
    </row>
    <row r="214" spans="2:4" x14ac:dyDescent="0.2">
      <c r="B214" s="143" t="s">
        <v>39</v>
      </c>
      <c r="C214" s="51" t="s">
        <v>9</v>
      </c>
    </row>
    <row r="215" spans="2:4" x14ac:dyDescent="0.2">
      <c r="B215" s="143"/>
      <c r="C215" s="56" t="e">
        <f>'PESOS POR LOTE'!#REF!</f>
        <v>#REF!</v>
      </c>
    </row>
    <row r="216" spans="2:4" x14ac:dyDescent="0.2">
      <c r="B216" s="47">
        <v>1</v>
      </c>
      <c r="C216" s="50" t="e">
        <f>1800/'PESOS POR LOTE'!#REF!*'PESOS POR LOTE'!#REF!</f>
        <v>#REF!</v>
      </c>
      <c r="D216" s="48" t="s">
        <v>40</v>
      </c>
    </row>
    <row r="217" spans="2:4" x14ac:dyDescent="0.2">
      <c r="B217" s="47">
        <v>2</v>
      </c>
      <c r="C217" s="50" t="e">
        <f>1800/'PESOS POR LOTE'!#REF!*'PESOS POR LOTE'!#REF!</f>
        <v>#REF!</v>
      </c>
      <c r="D217" s="48" t="s">
        <v>40</v>
      </c>
    </row>
    <row r="218" spans="2:4" x14ac:dyDescent="0.2">
      <c r="B218" s="47">
        <v>3</v>
      </c>
      <c r="C218" s="50" t="e">
        <f>1800/'PESOS POR LOTE'!#REF!*'PESOS POR LOTE'!#REF!</f>
        <v>#REF!</v>
      </c>
      <c r="D218" s="48" t="s">
        <v>40</v>
      </c>
    </row>
    <row r="219" spans="2:4" x14ac:dyDescent="0.2">
      <c r="B219" s="47">
        <v>4</v>
      </c>
      <c r="C219" s="50" t="e">
        <f>1800/'PESOS POR LOTE'!#REF!*'PESOS POR LOTE'!#REF!</f>
        <v>#REF!</v>
      </c>
      <c r="D219" s="48" t="s">
        <v>40</v>
      </c>
    </row>
    <row r="220" spans="2:4" x14ac:dyDescent="0.2">
      <c r="B220" s="47">
        <v>5</v>
      </c>
      <c r="C220" s="50" t="e">
        <f>1800/'PESOS POR LOTE'!#REF!*'PESOS POR LOTE'!#REF!</f>
        <v>#REF!</v>
      </c>
      <c r="D220" s="48" t="s">
        <v>40</v>
      </c>
    </row>
    <row r="221" spans="2:4" x14ac:dyDescent="0.2">
      <c r="B221" s="47">
        <v>6</v>
      </c>
      <c r="C221" s="50" t="e">
        <f>1800/'PESOS POR LOTE'!#REF!*'PESOS POR LOTE'!#REF!</f>
        <v>#REF!</v>
      </c>
      <c r="D221" s="48" t="s">
        <v>40</v>
      </c>
    </row>
    <row r="222" spans="2:4" x14ac:dyDescent="0.2">
      <c r="B222" s="47">
        <v>7</v>
      </c>
      <c r="C222" s="50" t="e">
        <f>1800/'PESOS POR LOTE'!#REF!*'PESOS POR LOTE'!#REF!</f>
        <v>#REF!</v>
      </c>
      <c r="D222" s="48" t="s">
        <v>40</v>
      </c>
    </row>
    <row r="223" spans="2:4" x14ac:dyDescent="0.2">
      <c r="B223" s="47">
        <v>8</v>
      </c>
      <c r="C223" s="50" t="e">
        <f>1800/'PESOS POR LOTE'!#REF!*'PESOS POR LOTE'!#REF!</f>
        <v>#REF!</v>
      </c>
      <c r="D223" s="48" t="s">
        <v>40</v>
      </c>
    </row>
    <row r="224" spans="2:4" x14ac:dyDescent="0.2">
      <c r="B224" s="47">
        <v>9</v>
      </c>
      <c r="C224" s="50" t="e">
        <f>1800/'PESOS POR LOTE'!#REF!*'PESOS POR LOTE'!#REF!</f>
        <v>#REF!</v>
      </c>
      <c r="D224" s="48" t="s">
        <v>40</v>
      </c>
    </row>
    <row r="225" spans="2:4" x14ac:dyDescent="0.2">
      <c r="B225" s="47">
        <v>10</v>
      </c>
      <c r="C225" s="50" t="e">
        <f>1800/'PESOS POR LOTE'!#REF!*'PESOS POR LOTE'!#REF!</f>
        <v>#REF!</v>
      </c>
      <c r="D225" s="48" t="s">
        <v>40</v>
      </c>
    </row>
    <row r="226" spans="2:4" x14ac:dyDescent="0.2">
      <c r="B226" s="102" t="s">
        <v>42</v>
      </c>
      <c r="C226" s="50" t="e">
        <f>SUM(C216:C225)</f>
        <v>#REF!</v>
      </c>
    </row>
    <row r="228" spans="2:4" x14ac:dyDescent="0.2">
      <c r="B228" s="142" t="str">
        <f>B3</f>
        <v>TALCUNA</v>
      </c>
      <c r="C228" s="142"/>
    </row>
    <row r="229" spans="2:4" x14ac:dyDescent="0.2">
      <c r="B229" s="143" t="s">
        <v>39</v>
      </c>
      <c r="C229" s="51" t="s">
        <v>9</v>
      </c>
    </row>
    <row r="230" spans="2:4" x14ac:dyDescent="0.2">
      <c r="B230" s="143"/>
      <c r="C230" s="56" t="e">
        <f>'PESOS POR LOTE'!#REF!</f>
        <v>#REF!</v>
      </c>
    </row>
    <row r="231" spans="2:4" x14ac:dyDescent="0.2">
      <c r="B231" s="47">
        <v>1</v>
      </c>
      <c r="C231" s="50" t="e">
        <f>1800/'PESOS POR LOTE'!#REF!*'PESOS POR LOTE'!#REF!</f>
        <v>#REF!</v>
      </c>
      <c r="D231" s="48" t="s">
        <v>40</v>
      </c>
    </row>
    <row r="232" spans="2:4" x14ac:dyDescent="0.2">
      <c r="B232" s="47">
        <v>2</v>
      </c>
      <c r="C232" s="50" t="e">
        <f>1800/'PESOS POR LOTE'!#REF!*'PESOS POR LOTE'!#REF!</f>
        <v>#REF!</v>
      </c>
      <c r="D232" s="48" t="s">
        <v>40</v>
      </c>
    </row>
    <row r="233" spans="2:4" x14ac:dyDescent="0.2">
      <c r="B233" s="47">
        <v>3</v>
      </c>
      <c r="C233" s="50" t="e">
        <f>1800/'PESOS POR LOTE'!#REF!*'PESOS POR LOTE'!#REF!</f>
        <v>#REF!</v>
      </c>
      <c r="D233" s="48" t="s">
        <v>40</v>
      </c>
    </row>
    <row r="234" spans="2:4" x14ac:dyDescent="0.2">
      <c r="B234" s="47">
        <v>4</v>
      </c>
      <c r="C234" s="50" t="e">
        <f>1800/'PESOS POR LOTE'!#REF!*'PESOS POR LOTE'!#REF!</f>
        <v>#REF!</v>
      </c>
      <c r="D234" s="48" t="s">
        <v>40</v>
      </c>
    </row>
    <row r="235" spans="2:4" x14ac:dyDescent="0.2">
      <c r="B235" s="47">
        <v>5</v>
      </c>
      <c r="C235" s="50" t="e">
        <f>1800/'PESOS POR LOTE'!#REF!*'PESOS POR LOTE'!#REF!</f>
        <v>#REF!</v>
      </c>
      <c r="D235" s="48" t="s">
        <v>40</v>
      </c>
    </row>
    <row r="236" spans="2:4" x14ac:dyDescent="0.2">
      <c r="B236" s="47">
        <v>6</v>
      </c>
      <c r="C236" s="50" t="e">
        <f>1800/'PESOS POR LOTE'!#REF!*'PESOS POR LOTE'!#REF!</f>
        <v>#REF!</v>
      </c>
      <c r="D236" s="48" t="s">
        <v>40</v>
      </c>
    </row>
    <row r="237" spans="2:4" x14ac:dyDescent="0.2">
      <c r="B237" s="47">
        <v>7</v>
      </c>
      <c r="C237" s="50" t="e">
        <f>1800/'PESOS POR LOTE'!#REF!*'PESOS POR LOTE'!#REF!</f>
        <v>#REF!</v>
      </c>
      <c r="D237" s="48" t="s">
        <v>40</v>
      </c>
    </row>
    <row r="238" spans="2:4" x14ac:dyDescent="0.2">
      <c r="B238" s="47">
        <v>8</v>
      </c>
      <c r="C238" s="50" t="e">
        <f>1800/'PESOS POR LOTE'!#REF!*'PESOS POR LOTE'!#REF!</f>
        <v>#REF!</v>
      </c>
      <c r="D238" s="48" t="s">
        <v>40</v>
      </c>
    </row>
    <row r="239" spans="2:4" x14ac:dyDescent="0.2">
      <c r="B239" s="47">
        <v>9</v>
      </c>
      <c r="C239" s="50" t="e">
        <f>1800/'PESOS POR LOTE'!#REF!*'PESOS POR LOTE'!#REF!</f>
        <v>#REF!</v>
      </c>
      <c r="D239" s="48" t="s">
        <v>40</v>
      </c>
    </row>
    <row r="240" spans="2:4" x14ac:dyDescent="0.2">
      <c r="B240" s="47">
        <v>10</v>
      </c>
      <c r="C240" s="50" t="e">
        <f>1800/'PESOS POR LOTE'!#REF!*'PESOS POR LOTE'!#REF!</f>
        <v>#REF!</v>
      </c>
      <c r="D240" s="48" t="s">
        <v>40</v>
      </c>
    </row>
    <row r="241" spans="2:4" x14ac:dyDescent="0.2">
      <c r="B241" s="102" t="s">
        <v>42</v>
      </c>
      <c r="C241" s="50" t="e">
        <f>SUM(C231:C240)</f>
        <v>#REF!</v>
      </c>
    </row>
    <row r="243" spans="2:4" x14ac:dyDescent="0.2">
      <c r="B243" s="142" t="str">
        <f>B3</f>
        <v>TALCUNA</v>
      </c>
      <c r="C243" s="142"/>
    </row>
    <row r="244" spans="2:4" x14ac:dyDescent="0.2">
      <c r="B244" s="143" t="s">
        <v>39</v>
      </c>
      <c r="C244" s="51" t="s">
        <v>9</v>
      </c>
    </row>
    <row r="245" spans="2:4" x14ac:dyDescent="0.2">
      <c r="B245" s="143"/>
      <c r="C245" s="56" t="e">
        <f>'PESOS POR LOTE'!#REF!</f>
        <v>#REF!</v>
      </c>
    </row>
    <row r="246" spans="2:4" x14ac:dyDescent="0.2">
      <c r="B246" s="47">
        <v>1</v>
      </c>
      <c r="C246" s="50" t="e">
        <f>1800/'PESOS POR LOTE'!#REF!*'PESOS POR LOTE'!#REF!</f>
        <v>#REF!</v>
      </c>
      <c r="D246" s="48" t="s">
        <v>40</v>
      </c>
    </row>
    <row r="247" spans="2:4" x14ac:dyDescent="0.2">
      <c r="B247" s="47">
        <v>2</v>
      </c>
      <c r="C247" s="50" t="e">
        <f>1800/'PESOS POR LOTE'!#REF!*'PESOS POR LOTE'!#REF!</f>
        <v>#REF!</v>
      </c>
      <c r="D247" s="48" t="s">
        <v>40</v>
      </c>
    </row>
    <row r="248" spans="2:4" x14ac:dyDescent="0.2">
      <c r="B248" s="47">
        <v>3</v>
      </c>
      <c r="C248" s="50" t="e">
        <f>1800/'PESOS POR LOTE'!#REF!*'PESOS POR LOTE'!#REF!</f>
        <v>#REF!</v>
      </c>
      <c r="D248" s="48" t="s">
        <v>40</v>
      </c>
    </row>
    <row r="249" spans="2:4" x14ac:dyDescent="0.2">
      <c r="B249" s="47">
        <v>4</v>
      </c>
      <c r="C249" s="50" t="e">
        <f>1800/'PESOS POR LOTE'!#REF!*'PESOS POR LOTE'!#REF!</f>
        <v>#REF!</v>
      </c>
      <c r="D249" s="48" t="s">
        <v>40</v>
      </c>
    </row>
    <row r="250" spans="2:4" x14ac:dyDescent="0.2">
      <c r="B250" s="47">
        <v>5</v>
      </c>
      <c r="C250" s="50" t="e">
        <f>1800/'PESOS POR LOTE'!#REF!*'PESOS POR LOTE'!#REF!</f>
        <v>#REF!</v>
      </c>
      <c r="D250" s="48" t="s">
        <v>40</v>
      </c>
    </row>
    <row r="251" spans="2:4" x14ac:dyDescent="0.2">
      <c r="B251" s="47">
        <v>6</v>
      </c>
      <c r="C251" s="50" t="e">
        <f>1800/'PESOS POR LOTE'!#REF!*'PESOS POR LOTE'!#REF!</f>
        <v>#REF!</v>
      </c>
      <c r="D251" s="48" t="s">
        <v>40</v>
      </c>
    </row>
    <row r="252" spans="2:4" x14ac:dyDescent="0.2">
      <c r="B252" s="47">
        <v>7</v>
      </c>
      <c r="C252" s="50" t="e">
        <f>1800/'PESOS POR LOTE'!#REF!*'PESOS POR LOTE'!#REF!</f>
        <v>#REF!</v>
      </c>
      <c r="D252" s="48" t="s">
        <v>40</v>
      </c>
    </row>
    <row r="253" spans="2:4" x14ac:dyDescent="0.2">
      <c r="B253" s="47">
        <v>8</v>
      </c>
      <c r="C253" s="50" t="e">
        <f>1800/'PESOS POR LOTE'!#REF!*'PESOS POR LOTE'!#REF!</f>
        <v>#REF!</v>
      </c>
      <c r="D253" s="48" t="s">
        <v>40</v>
      </c>
    </row>
    <row r="254" spans="2:4" x14ac:dyDescent="0.2">
      <c r="B254" s="47">
        <v>9</v>
      </c>
      <c r="C254" s="50" t="e">
        <f>1800/'PESOS POR LOTE'!#REF!*'PESOS POR LOTE'!#REF!</f>
        <v>#REF!</v>
      </c>
      <c r="D254" s="48" t="s">
        <v>40</v>
      </c>
    </row>
    <row r="255" spans="2:4" x14ac:dyDescent="0.2">
      <c r="B255" s="47">
        <v>10</v>
      </c>
      <c r="C255" s="50" t="e">
        <f>1800/'PESOS POR LOTE'!#REF!*'PESOS POR LOTE'!#REF!</f>
        <v>#REF!</v>
      </c>
      <c r="D255" s="48" t="s">
        <v>40</v>
      </c>
    </row>
    <row r="256" spans="2:4" x14ac:dyDescent="0.2">
      <c r="B256" s="102" t="s">
        <v>42</v>
      </c>
      <c r="C256" s="50" t="e">
        <f>SUM(C246:C255)</f>
        <v>#REF!</v>
      </c>
    </row>
    <row r="258" spans="2:4" x14ac:dyDescent="0.2">
      <c r="B258" s="142" t="str">
        <f>B3</f>
        <v>TALCUNA</v>
      </c>
      <c r="C258" s="142"/>
    </row>
    <row r="259" spans="2:4" x14ac:dyDescent="0.2">
      <c r="B259" s="143" t="s">
        <v>39</v>
      </c>
      <c r="C259" s="51" t="s">
        <v>9</v>
      </c>
    </row>
    <row r="260" spans="2:4" x14ac:dyDescent="0.2">
      <c r="B260" s="143"/>
      <c r="C260" s="56" t="e">
        <f>'PESOS POR LOTE'!#REF!</f>
        <v>#REF!</v>
      </c>
    </row>
    <row r="261" spans="2:4" x14ac:dyDescent="0.2">
      <c r="B261" s="47">
        <v>1</v>
      </c>
      <c r="C261" s="50" t="e">
        <f>1800/'PESOS POR LOTE'!#REF!*'PESOS POR LOTE'!#REF!</f>
        <v>#REF!</v>
      </c>
      <c r="D261" s="48" t="s">
        <v>40</v>
      </c>
    </row>
    <row r="262" spans="2:4" x14ac:dyDescent="0.2">
      <c r="B262" s="47">
        <v>2</v>
      </c>
      <c r="C262" s="50" t="e">
        <f>1800/'PESOS POR LOTE'!#REF!*'PESOS POR LOTE'!#REF!</f>
        <v>#REF!</v>
      </c>
      <c r="D262" s="48" t="s">
        <v>40</v>
      </c>
    </row>
    <row r="263" spans="2:4" x14ac:dyDescent="0.2">
      <c r="B263" s="47">
        <v>3</v>
      </c>
      <c r="C263" s="50" t="e">
        <f>1800/'PESOS POR LOTE'!#REF!*'PESOS POR LOTE'!#REF!</f>
        <v>#REF!</v>
      </c>
      <c r="D263" s="48" t="s">
        <v>40</v>
      </c>
    </row>
    <row r="264" spans="2:4" x14ac:dyDescent="0.2">
      <c r="B264" s="47">
        <v>4</v>
      </c>
      <c r="C264" s="50" t="e">
        <f>1800/'PESOS POR LOTE'!#REF!*'PESOS POR LOTE'!#REF!</f>
        <v>#REF!</v>
      </c>
      <c r="D264" s="48" t="s">
        <v>40</v>
      </c>
    </row>
    <row r="265" spans="2:4" x14ac:dyDescent="0.2">
      <c r="B265" s="47">
        <v>5</v>
      </c>
      <c r="C265" s="50" t="e">
        <f>1800/'PESOS POR LOTE'!#REF!*'PESOS POR LOTE'!#REF!</f>
        <v>#REF!</v>
      </c>
      <c r="D265" s="48" t="s">
        <v>40</v>
      </c>
    </row>
    <row r="266" spans="2:4" x14ac:dyDescent="0.2">
      <c r="B266" s="47">
        <v>6</v>
      </c>
      <c r="C266" s="50" t="e">
        <f>1800/'PESOS POR LOTE'!#REF!*'PESOS POR LOTE'!#REF!</f>
        <v>#REF!</v>
      </c>
      <c r="D266" s="48" t="s">
        <v>40</v>
      </c>
    </row>
    <row r="267" spans="2:4" x14ac:dyDescent="0.2">
      <c r="B267" s="47">
        <v>7</v>
      </c>
      <c r="C267" s="50" t="e">
        <f>1800/'PESOS POR LOTE'!#REF!*'PESOS POR LOTE'!#REF!</f>
        <v>#REF!</v>
      </c>
      <c r="D267" s="48" t="s">
        <v>40</v>
      </c>
    </row>
    <row r="268" spans="2:4" x14ac:dyDescent="0.2">
      <c r="B268" s="47">
        <v>8</v>
      </c>
      <c r="C268" s="50" t="e">
        <f>1800/'PESOS POR LOTE'!#REF!*'PESOS POR LOTE'!#REF!</f>
        <v>#REF!</v>
      </c>
      <c r="D268" s="48" t="s">
        <v>40</v>
      </c>
    </row>
    <row r="269" spans="2:4" x14ac:dyDescent="0.2">
      <c r="B269" s="47">
        <v>9</v>
      </c>
      <c r="C269" s="50" t="e">
        <f>1800/'PESOS POR LOTE'!#REF!*'PESOS POR LOTE'!#REF!</f>
        <v>#REF!</v>
      </c>
      <c r="D269" s="48" t="s">
        <v>40</v>
      </c>
    </row>
    <row r="270" spans="2:4" x14ac:dyDescent="0.2">
      <c r="B270" s="47">
        <v>10</v>
      </c>
      <c r="C270" s="50" t="e">
        <f>1800/'PESOS POR LOTE'!#REF!*'PESOS POR LOTE'!#REF!</f>
        <v>#REF!</v>
      </c>
      <c r="D270" s="48" t="s">
        <v>40</v>
      </c>
    </row>
    <row r="271" spans="2:4" x14ac:dyDescent="0.2">
      <c r="B271" s="102" t="s">
        <v>42</v>
      </c>
      <c r="C271" s="50" t="e">
        <f>SUM(C261:C270)</f>
        <v>#REF!</v>
      </c>
    </row>
    <row r="273" spans="2:4" x14ac:dyDescent="0.2">
      <c r="B273" s="142" t="str">
        <f>B3</f>
        <v>TALCUNA</v>
      </c>
      <c r="C273" s="142"/>
    </row>
    <row r="274" spans="2:4" x14ac:dyDescent="0.2">
      <c r="B274" s="143" t="s">
        <v>39</v>
      </c>
      <c r="C274" s="51" t="s">
        <v>9</v>
      </c>
    </row>
    <row r="275" spans="2:4" x14ac:dyDescent="0.2">
      <c r="B275" s="143"/>
      <c r="C275" s="56" t="e">
        <f>'PESOS POR LOTE'!#REF!</f>
        <v>#REF!</v>
      </c>
    </row>
    <row r="276" spans="2:4" x14ac:dyDescent="0.2">
      <c r="B276" s="47">
        <v>1</v>
      </c>
      <c r="C276" s="50" t="e">
        <f>1800/'PESOS POR LOTE'!#REF!*'PESOS POR LOTE'!#REF!</f>
        <v>#REF!</v>
      </c>
      <c r="D276" s="48" t="s">
        <v>40</v>
      </c>
    </row>
    <row r="277" spans="2:4" x14ac:dyDescent="0.2">
      <c r="B277" s="47">
        <v>2</v>
      </c>
      <c r="C277" s="50" t="e">
        <f>1800/'PESOS POR LOTE'!#REF!*'PESOS POR LOTE'!#REF!</f>
        <v>#REF!</v>
      </c>
      <c r="D277" s="48" t="s">
        <v>40</v>
      </c>
    </row>
    <row r="278" spans="2:4" x14ac:dyDescent="0.2">
      <c r="B278" s="47">
        <v>3</v>
      </c>
      <c r="C278" s="50" t="e">
        <f>1800/'PESOS POR LOTE'!#REF!*'PESOS POR LOTE'!#REF!</f>
        <v>#REF!</v>
      </c>
      <c r="D278" s="48" t="s">
        <v>40</v>
      </c>
    </row>
    <row r="279" spans="2:4" x14ac:dyDescent="0.2">
      <c r="B279" s="47">
        <v>4</v>
      </c>
      <c r="C279" s="50" t="e">
        <f>1800/'PESOS POR LOTE'!#REF!*'PESOS POR LOTE'!#REF!</f>
        <v>#REF!</v>
      </c>
      <c r="D279" s="48" t="s">
        <v>40</v>
      </c>
    </row>
    <row r="280" spans="2:4" x14ac:dyDescent="0.2">
      <c r="B280" s="47">
        <v>5</v>
      </c>
      <c r="C280" s="50" t="e">
        <f>1800/'PESOS POR LOTE'!#REF!*'PESOS POR LOTE'!#REF!</f>
        <v>#REF!</v>
      </c>
      <c r="D280" s="48" t="s">
        <v>40</v>
      </c>
    </row>
    <row r="281" spans="2:4" x14ac:dyDescent="0.2">
      <c r="B281" s="47">
        <v>6</v>
      </c>
      <c r="C281" s="50" t="e">
        <f>1800/'PESOS POR LOTE'!#REF!*'PESOS POR LOTE'!#REF!</f>
        <v>#REF!</v>
      </c>
      <c r="D281" s="48" t="s">
        <v>40</v>
      </c>
    </row>
    <row r="282" spans="2:4" x14ac:dyDescent="0.2">
      <c r="B282" s="47">
        <v>7</v>
      </c>
      <c r="C282" s="50" t="e">
        <f>1800/'PESOS POR LOTE'!#REF!*'PESOS POR LOTE'!#REF!</f>
        <v>#REF!</v>
      </c>
      <c r="D282" s="48" t="s">
        <v>40</v>
      </c>
    </row>
    <row r="283" spans="2:4" x14ac:dyDescent="0.2">
      <c r="B283" s="47">
        <v>8</v>
      </c>
      <c r="C283" s="50" t="e">
        <f>1800/'PESOS POR LOTE'!#REF!*'PESOS POR LOTE'!#REF!</f>
        <v>#REF!</v>
      </c>
      <c r="D283" s="48" t="s">
        <v>40</v>
      </c>
    </row>
    <row r="284" spans="2:4" x14ac:dyDescent="0.2">
      <c r="B284" s="47">
        <v>9</v>
      </c>
      <c r="C284" s="50" t="e">
        <f>1800/'PESOS POR LOTE'!#REF!*'PESOS POR LOTE'!#REF!</f>
        <v>#REF!</v>
      </c>
      <c r="D284" s="48" t="s">
        <v>40</v>
      </c>
    </row>
    <row r="285" spans="2:4" x14ac:dyDescent="0.2">
      <c r="B285" s="47">
        <v>10</v>
      </c>
      <c r="C285" s="50" t="e">
        <f>1800/'PESOS POR LOTE'!#REF!*'PESOS POR LOTE'!#REF!</f>
        <v>#REF!</v>
      </c>
      <c r="D285" s="48" t="s">
        <v>40</v>
      </c>
    </row>
    <row r="286" spans="2:4" x14ac:dyDescent="0.2">
      <c r="B286" s="102" t="s">
        <v>42</v>
      </c>
      <c r="C286" s="50" t="e">
        <f>SUM(C276:C285)</f>
        <v>#REF!</v>
      </c>
    </row>
    <row r="288" spans="2:4" x14ac:dyDescent="0.2">
      <c r="B288" s="142" t="str">
        <f>B3</f>
        <v>TALCUNA</v>
      </c>
      <c r="C288" s="142"/>
    </row>
    <row r="289" spans="2:4" x14ac:dyDescent="0.2">
      <c r="B289" s="143" t="s">
        <v>39</v>
      </c>
      <c r="C289" s="51" t="s">
        <v>9</v>
      </c>
    </row>
    <row r="290" spans="2:4" x14ac:dyDescent="0.2">
      <c r="B290" s="143"/>
      <c r="C290" s="56" t="e">
        <f>'PESOS POR LOTE'!#REF!</f>
        <v>#REF!</v>
      </c>
    </row>
    <row r="291" spans="2:4" x14ac:dyDescent="0.2">
      <c r="B291" s="47">
        <v>1</v>
      </c>
      <c r="C291" s="50" t="e">
        <f>1800/'PESOS POR LOTE'!#REF!*'PESOS POR LOTE'!#REF!</f>
        <v>#REF!</v>
      </c>
      <c r="D291" s="48" t="s">
        <v>40</v>
      </c>
    </row>
    <row r="292" spans="2:4" x14ac:dyDescent="0.2">
      <c r="B292" s="47">
        <v>2</v>
      </c>
      <c r="C292" s="50" t="e">
        <f>1800/'PESOS POR LOTE'!#REF!*'PESOS POR LOTE'!#REF!</f>
        <v>#REF!</v>
      </c>
      <c r="D292" s="48" t="s">
        <v>40</v>
      </c>
    </row>
    <row r="293" spans="2:4" x14ac:dyDescent="0.2">
      <c r="B293" s="47">
        <v>3</v>
      </c>
      <c r="C293" s="50" t="e">
        <f>1800/'PESOS POR LOTE'!#REF!*'PESOS POR LOTE'!#REF!</f>
        <v>#REF!</v>
      </c>
      <c r="D293" s="48" t="s">
        <v>40</v>
      </c>
    </row>
    <row r="294" spans="2:4" x14ac:dyDescent="0.2">
      <c r="B294" s="47">
        <v>4</v>
      </c>
      <c r="C294" s="50" t="e">
        <f>1800/'PESOS POR LOTE'!#REF!*'PESOS POR LOTE'!#REF!</f>
        <v>#REF!</v>
      </c>
      <c r="D294" s="48" t="s">
        <v>40</v>
      </c>
    </row>
    <row r="295" spans="2:4" x14ac:dyDescent="0.2">
      <c r="B295" s="47">
        <v>5</v>
      </c>
      <c r="C295" s="50" t="e">
        <f>1800/'PESOS POR LOTE'!#REF!*'PESOS POR LOTE'!#REF!</f>
        <v>#REF!</v>
      </c>
      <c r="D295" s="48" t="s">
        <v>40</v>
      </c>
    </row>
    <row r="296" spans="2:4" x14ac:dyDescent="0.2">
      <c r="B296" s="47">
        <v>6</v>
      </c>
      <c r="C296" s="50" t="e">
        <f>1800/'PESOS POR LOTE'!#REF!*'PESOS POR LOTE'!#REF!</f>
        <v>#REF!</v>
      </c>
      <c r="D296" s="48" t="s">
        <v>40</v>
      </c>
    </row>
    <row r="297" spans="2:4" x14ac:dyDescent="0.2">
      <c r="B297" s="47">
        <v>7</v>
      </c>
      <c r="C297" s="50" t="e">
        <f>1800/'PESOS POR LOTE'!#REF!*'PESOS POR LOTE'!#REF!</f>
        <v>#REF!</v>
      </c>
      <c r="D297" s="48" t="s">
        <v>40</v>
      </c>
    </row>
    <row r="298" spans="2:4" x14ac:dyDescent="0.2">
      <c r="B298" s="47">
        <v>8</v>
      </c>
      <c r="C298" s="50" t="e">
        <f>1800/'PESOS POR LOTE'!#REF!*'PESOS POR LOTE'!#REF!</f>
        <v>#REF!</v>
      </c>
      <c r="D298" s="48" t="s">
        <v>40</v>
      </c>
    </row>
    <row r="299" spans="2:4" x14ac:dyDescent="0.2">
      <c r="B299" s="47">
        <v>9</v>
      </c>
      <c r="C299" s="50" t="e">
        <f>1800/'PESOS POR LOTE'!#REF!*'PESOS POR LOTE'!#REF!</f>
        <v>#REF!</v>
      </c>
      <c r="D299" s="48" t="s">
        <v>40</v>
      </c>
    </row>
    <row r="300" spans="2:4" x14ac:dyDescent="0.2">
      <c r="B300" s="47">
        <v>10</v>
      </c>
      <c r="C300" s="50" t="e">
        <f>1800/'PESOS POR LOTE'!#REF!*'PESOS POR LOTE'!#REF!</f>
        <v>#REF!</v>
      </c>
      <c r="D300" s="48" t="s">
        <v>40</v>
      </c>
    </row>
    <row r="301" spans="2:4" x14ac:dyDescent="0.2">
      <c r="B301" s="102" t="s">
        <v>42</v>
      </c>
      <c r="C301" s="50" t="e">
        <f>SUM(C291:C300)</f>
        <v>#REF!</v>
      </c>
    </row>
    <row r="303" spans="2:4" x14ac:dyDescent="0.2">
      <c r="B303" s="142" t="str">
        <f>B3</f>
        <v>TALCUNA</v>
      </c>
      <c r="C303" s="142"/>
    </row>
    <row r="304" spans="2:4" x14ac:dyDescent="0.2">
      <c r="B304" s="143" t="s">
        <v>39</v>
      </c>
      <c r="C304" s="51" t="s">
        <v>9</v>
      </c>
    </row>
    <row r="305" spans="2:4" x14ac:dyDescent="0.2">
      <c r="B305" s="143"/>
      <c r="C305" s="56" t="e">
        <f>'PESOS POR LOTE'!#REF!</f>
        <v>#REF!</v>
      </c>
    </row>
    <row r="306" spans="2:4" x14ac:dyDescent="0.2">
      <c r="B306" s="47">
        <v>1</v>
      </c>
      <c r="C306" s="50" t="e">
        <f>1800/'PESOS POR LOTE'!#REF!*'PESOS POR LOTE'!#REF!</f>
        <v>#REF!</v>
      </c>
      <c r="D306" s="48" t="s">
        <v>40</v>
      </c>
    </row>
    <row r="307" spans="2:4" x14ac:dyDescent="0.2">
      <c r="B307" s="47">
        <v>2</v>
      </c>
      <c r="C307" s="50" t="e">
        <f>1800/'PESOS POR LOTE'!#REF!*'PESOS POR LOTE'!#REF!</f>
        <v>#REF!</v>
      </c>
      <c r="D307" s="48" t="s">
        <v>40</v>
      </c>
    </row>
    <row r="308" spans="2:4" x14ac:dyDescent="0.2">
      <c r="B308" s="47">
        <v>3</v>
      </c>
      <c r="C308" s="50" t="e">
        <f>1800/'PESOS POR LOTE'!#REF!*'PESOS POR LOTE'!#REF!</f>
        <v>#REF!</v>
      </c>
      <c r="D308" s="48" t="s">
        <v>40</v>
      </c>
    </row>
    <row r="309" spans="2:4" x14ac:dyDescent="0.2">
      <c r="B309" s="47">
        <v>4</v>
      </c>
      <c r="C309" s="50" t="e">
        <f>1800/'PESOS POR LOTE'!#REF!*'PESOS POR LOTE'!#REF!</f>
        <v>#REF!</v>
      </c>
      <c r="D309" s="48" t="s">
        <v>40</v>
      </c>
    </row>
    <row r="310" spans="2:4" x14ac:dyDescent="0.2">
      <c r="B310" s="47">
        <v>5</v>
      </c>
      <c r="C310" s="50" t="e">
        <f>1800/'PESOS POR LOTE'!#REF!*'PESOS POR LOTE'!#REF!</f>
        <v>#REF!</v>
      </c>
      <c r="D310" s="48" t="s">
        <v>40</v>
      </c>
    </row>
    <row r="311" spans="2:4" x14ac:dyDescent="0.2">
      <c r="B311" s="47">
        <v>6</v>
      </c>
      <c r="C311" s="50" t="e">
        <f>1800/'PESOS POR LOTE'!#REF!*'PESOS POR LOTE'!#REF!</f>
        <v>#REF!</v>
      </c>
      <c r="D311" s="48" t="s">
        <v>40</v>
      </c>
    </row>
    <row r="312" spans="2:4" x14ac:dyDescent="0.2">
      <c r="B312" s="47">
        <v>7</v>
      </c>
      <c r="C312" s="50" t="e">
        <f>1800/'PESOS POR LOTE'!#REF!*'PESOS POR LOTE'!#REF!</f>
        <v>#REF!</v>
      </c>
      <c r="D312" s="48" t="s">
        <v>40</v>
      </c>
    </row>
    <row r="313" spans="2:4" x14ac:dyDescent="0.2">
      <c r="B313" s="47">
        <v>8</v>
      </c>
      <c r="C313" s="50" t="e">
        <f>1800/'PESOS POR LOTE'!#REF!*'PESOS POR LOTE'!#REF!</f>
        <v>#REF!</v>
      </c>
      <c r="D313" s="48" t="s">
        <v>40</v>
      </c>
    </row>
    <row r="314" spans="2:4" x14ac:dyDescent="0.2">
      <c r="B314" s="47">
        <v>9</v>
      </c>
      <c r="C314" s="50" t="e">
        <f>1800/'PESOS POR LOTE'!#REF!*'PESOS POR LOTE'!#REF!</f>
        <v>#REF!</v>
      </c>
      <c r="D314" s="48" t="s">
        <v>40</v>
      </c>
    </row>
    <row r="315" spans="2:4" x14ac:dyDescent="0.2">
      <c r="B315" s="47">
        <v>10</v>
      </c>
      <c r="C315" s="50" t="e">
        <f>1800/'PESOS POR LOTE'!#REF!*'PESOS POR LOTE'!#REF!</f>
        <v>#REF!</v>
      </c>
      <c r="D315" s="48" t="s">
        <v>40</v>
      </c>
    </row>
    <row r="316" spans="2:4" x14ac:dyDescent="0.2">
      <c r="B316" s="102" t="s">
        <v>42</v>
      </c>
      <c r="C316" s="50" t="e">
        <f>SUM(C306:C315)</f>
        <v>#REF!</v>
      </c>
    </row>
    <row r="318" spans="2:4" x14ac:dyDescent="0.2">
      <c r="B318" s="142" t="str">
        <f>B3</f>
        <v>TALCUNA</v>
      </c>
      <c r="C318" s="142"/>
    </row>
    <row r="319" spans="2:4" x14ac:dyDescent="0.2">
      <c r="B319" s="143" t="s">
        <v>39</v>
      </c>
      <c r="C319" s="51" t="s">
        <v>9</v>
      </c>
    </row>
    <row r="320" spans="2:4" x14ac:dyDescent="0.2">
      <c r="B320" s="143"/>
      <c r="C320" s="56" t="e">
        <f>'PESOS POR LOTE'!#REF!</f>
        <v>#REF!</v>
      </c>
    </row>
    <row r="321" spans="2:4" x14ac:dyDescent="0.2">
      <c r="B321" s="47">
        <v>1</v>
      </c>
      <c r="C321" s="50" t="e">
        <f>1800/'PESOS POR LOTE'!#REF!*'PESOS POR LOTE'!#REF!</f>
        <v>#REF!</v>
      </c>
      <c r="D321" s="48" t="s">
        <v>40</v>
      </c>
    </row>
    <row r="322" spans="2:4" x14ac:dyDescent="0.2">
      <c r="B322" s="47">
        <v>2</v>
      </c>
      <c r="C322" s="50" t="e">
        <f>1800/'PESOS POR LOTE'!#REF!*'PESOS POR LOTE'!#REF!</f>
        <v>#REF!</v>
      </c>
      <c r="D322" s="48" t="s">
        <v>40</v>
      </c>
    </row>
    <row r="323" spans="2:4" x14ac:dyDescent="0.2">
      <c r="B323" s="47">
        <v>3</v>
      </c>
      <c r="C323" s="50" t="e">
        <f>1800/'PESOS POR LOTE'!#REF!*'PESOS POR LOTE'!#REF!</f>
        <v>#REF!</v>
      </c>
      <c r="D323" s="48" t="s">
        <v>40</v>
      </c>
    </row>
    <row r="324" spans="2:4" x14ac:dyDescent="0.2">
      <c r="B324" s="47">
        <v>4</v>
      </c>
      <c r="C324" s="50" t="e">
        <f>1800/'PESOS POR LOTE'!#REF!*'PESOS POR LOTE'!#REF!</f>
        <v>#REF!</v>
      </c>
      <c r="D324" s="48" t="s">
        <v>40</v>
      </c>
    </row>
    <row r="325" spans="2:4" x14ac:dyDescent="0.2">
      <c r="B325" s="47">
        <v>5</v>
      </c>
      <c r="C325" s="50" t="e">
        <f>1800/'PESOS POR LOTE'!#REF!*'PESOS POR LOTE'!#REF!</f>
        <v>#REF!</v>
      </c>
      <c r="D325" s="48" t="s">
        <v>40</v>
      </c>
    </row>
    <row r="326" spans="2:4" x14ac:dyDescent="0.2">
      <c r="B326" s="47">
        <v>6</v>
      </c>
      <c r="C326" s="50" t="e">
        <f>1800/'PESOS POR LOTE'!#REF!*'PESOS POR LOTE'!#REF!</f>
        <v>#REF!</v>
      </c>
      <c r="D326" s="48" t="s">
        <v>40</v>
      </c>
    </row>
    <row r="327" spans="2:4" x14ac:dyDescent="0.2">
      <c r="B327" s="47">
        <v>7</v>
      </c>
      <c r="C327" s="50" t="e">
        <f>1800/'PESOS POR LOTE'!#REF!*'PESOS POR LOTE'!#REF!</f>
        <v>#REF!</v>
      </c>
      <c r="D327" s="48" t="s">
        <v>40</v>
      </c>
    </row>
    <row r="328" spans="2:4" x14ac:dyDescent="0.2">
      <c r="B328" s="47">
        <v>8</v>
      </c>
      <c r="C328" s="50" t="e">
        <f>1800/'PESOS POR LOTE'!#REF!*'PESOS POR LOTE'!#REF!</f>
        <v>#REF!</v>
      </c>
      <c r="D328" s="48" t="s">
        <v>40</v>
      </c>
    </row>
    <row r="329" spans="2:4" x14ac:dyDescent="0.2">
      <c r="B329" s="47">
        <v>9</v>
      </c>
      <c r="C329" s="50" t="e">
        <f>1800/'PESOS POR LOTE'!#REF!*'PESOS POR LOTE'!#REF!</f>
        <v>#REF!</v>
      </c>
      <c r="D329" s="48" t="s">
        <v>40</v>
      </c>
    </row>
    <row r="330" spans="2:4" x14ac:dyDescent="0.2">
      <c r="B330" s="47">
        <v>10</v>
      </c>
      <c r="C330" s="50" t="e">
        <f>1800/'PESOS POR LOTE'!#REF!*'PESOS POR LOTE'!#REF!</f>
        <v>#REF!</v>
      </c>
      <c r="D330" s="48" t="s">
        <v>40</v>
      </c>
    </row>
    <row r="331" spans="2:4" x14ac:dyDescent="0.2">
      <c r="B331" s="102" t="s">
        <v>42</v>
      </c>
      <c r="C331" s="50" t="e">
        <f>SUM(C321:C330)</f>
        <v>#REF!</v>
      </c>
    </row>
    <row r="333" spans="2:4" x14ac:dyDescent="0.2">
      <c r="B333" s="142" t="str">
        <f>B3</f>
        <v>TALCUNA</v>
      </c>
      <c r="C333" s="142"/>
    </row>
    <row r="334" spans="2:4" x14ac:dyDescent="0.2">
      <c r="B334" s="143" t="s">
        <v>39</v>
      </c>
      <c r="C334" s="51" t="s">
        <v>9</v>
      </c>
    </row>
    <row r="335" spans="2:4" x14ac:dyDescent="0.2">
      <c r="B335" s="143"/>
      <c r="C335" s="56" t="e">
        <f>'PESOS POR LOTE'!#REF!</f>
        <v>#REF!</v>
      </c>
    </row>
    <row r="336" spans="2:4" x14ac:dyDescent="0.2">
      <c r="B336" s="47">
        <v>1</v>
      </c>
      <c r="C336" s="50" t="e">
        <f>1800/'PESOS POR LOTE'!#REF!*'PESOS POR LOTE'!#REF!</f>
        <v>#REF!</v>
      </c>
      <c r="D336" s="48" t="s">
        <v>40</v>
      </c>
    </row>
    <row r="337" spans="2:4" x14ac:dyDescent="0.2">
      <c r="B337" s="47">
        <v>2</v>
      </c>
      <c r="C337" s="50" t="e">
        <f>1800/'PESOS POR LOTE'!#REF!*'PESOS POR LOTE'!#REF!</f>
        <v>#REF!</v>
      </c>
      <c r="D337" s="48" t="s">
        <v>40</v>
      </c>
    </row>
    <row r="338" spans="2:4" x14ac:dyDescent="0.2">
      <c r="B338" s="47">
        <v>3</v>
      </c>
      <c r="C338" s="50" t="e">
        <f>1800/'PESOS POR LOTE'!#REF!*'PESOS POR LOTE'!#REF!</f>
        <v>#REF!</v>
      </c>
      <c r="D338" s="48" t="s">
        <v>40</v>
      </c>
    </row>
    <row r="339" spans="2:4" x14ac:dyDescent="0.2">
      <c r="B339" s="47">
        <v>4</v>
      </c>
      <c r="C339" s="50" t="e">
        <f>1800/'PESOS POR LOTE'!#REF!*'PESOS POR LOTE'!#REF!</f>
        <v>#REF!</v>
      </c>
      <c r="D339" s="48" t="s">
        <v>40</v>
      </c>
    </row>
    <row r="340" spans="2:4" x14ac:dyDescent="0.2">
      <c r="B340" s="47">
        <v>5</v>
      </c>
      <c r="C340" s="50" t="e">
        <f>1800/'PESOS POR LOTE'!#REF!*'PESOS POR LOTE'!#REF!</f>
        <v>#REF!</v>
      </c>
      <c r="D340" s="48" t="s">
        <v>40</v>
      </c>
    </row>
    <row r="341" spans="2:4" x14ac:dyDescent="0.2">
      <c r="B341" s="47">
        <v>6</v>
      </c>
      <c r="C341" s="50" t="e">
        <f>1800/'PESOS POR LOTE'!#REF!*'PESOS POR LOTE'!#REF!</f>
        <v>#REF!</v>
      </c>
      <c r="D341" s="48" t="s">
        <v>40</v>
      </c>
    </row>
    <row r="342" spans="2:4" x14ac:dyDescent="0.2">
      <c r="B342" s="47">
        <v>7</v>
      </c>
      <c r="C342" s="50" t="e">
        <f>1800/'PESOS POR LOTE'!#REF!*'PESOS POR LOTE'!#REF!</f>
        <v>#REF!</v>
      </c>
      <c r="D342" s="48" t="s">
        <v>40</v>
      </c>
    </row>
    <row r="343" spans="2:4" x14ac:dyDescent="0.2">
      <c r="B343" s="47">
        <v>8</v>
      </c>
      <c r="C343" s="50" t="e">
        <f>1800/'PESOS POR LOTE'!#REF!*'PESOS POR LOTE'!#REF!</f>
        <v>#REF!</v>
      </c>
      <c r="D343" s="48" t="s">
        <v>40</v>
      </c>
    </row>
    <row r="344" spans="2:4" x14ac:dyDescent="0.2">
      <c r="B344" s="47">
        <v>9</v>
      </c>
      <c r="C344" s="50" t="e">
        <f>1800/'PESOS POR LOTE'!#REF!*'PESOS POR LOTE'!#REF!</f>
        <v>#REF!</v>
      </c>
      <c r="D344" s="48" t="s">
        <v>40</v>
      </c>
    </row>
    <row r="345" spans="2:4" x14ac:dyDescent="0.2">
      <c r="B345" s="47">
        <v>10</v>
      </c>
      <c r="C345" s="50" t="e">
        <f>1800/'PESOS POR LOTE'!#REF!*'PESOS POR LOTE'!#REF!</f>
        <v>#REF!</v>
      </c>
      <c r="D345" s="48" t="s">
        <v>40</v>
      </c>
    </row>
    <row r="346" spans="2:4" x14ac:dyDescent="0.2">
      <c r="B346" s="102" t="s">
        <v>42</v>
      </c>
      <c r="C346" s="50" t="e">
        <f>SUM(C336:C345)</f>
        <v>#REF!</v>
      </c>
    </row>
    <row r="348" spans="2:4" x14ac:dyDescent="0.2">
      <c r="B348" s="142" t="str">
        <f>B3</f>
        <v>TALCUNA</v>
      </c>
      <c r="C348" s="142"/>
    </row>
    <row r="349" spans="2:4" x14ac:dyDescent="0.2">
      <c r="B349" s="143" t="s">
        <v>39</v>
      </c>
      <c r="C349" s="51" t="s">
        <v>9</v>
      </c>
    </row>
    <row r="350" spans="2:4" x14ac:dyDescent="0.2">
      <c r="B350" s="143"/>
      <c r="C350" s="56" t="e">
        <f>'PESOS POR LOTE'!#REF!</f>
        <v>#REF!</v>
      </c>
    </row>
    <row r="351" spans="2:4" x14ac:dyDescent="0.2">
      <c r="B351" s="47">
        <v>1</v>
      </c>
      <c r="C351" s="50" t="e">
        <f>1800/'PESOS POR LOTE'!#REF!*'PESOS POR LOTE'!#REF!</f>
        <v>#REF!</v>
      </c>
      <c r="D351" s="48" t="s">
        <v>40</v>
      </c>
    </row>
    <row r="352" spans="2:4" x14ac:dyDescent="0.2">
      <c r="B352" s="47">
        <v>2</v>
      </c>
      <c r="C352" s="50" t="e">
        <f>1800/'PESOS POR LOTE'!#REF!*'PESOS POR LOTE'!#REF!</f>
        <v>#REF!</v>
      </c>
      <c r="D352" s="48" t="s">
        <v>40</v>
      </c>
    </row>
    <row r="353" spans="2:4" x14ac:dyDescent="0.2">
      <c r="B353" s="47">
        <v>3</v>
      </c>
      <c r="C353" s="50" t="e">
        <f>1800/'PESOS POR LOTE'!#REF!*'PESOS POR LOTE'!#REF!</f>
        <v>#REF!</v>
      </c>
      <c r="D353" s="48" t="s">
        <v>40</v>
      </c>
    </row>
    <row r="354" spans="2:4" x14ac:dyDescent="0.2">
      <c r="B354" s="47">
        <v>4</v>
      </c>
      <c r="C354" s="50" t="e">
        <f>1800/'PESOS POR LOTE'!#REF!*'PESOS POR LOTE'!#REF!</f>
        <v>#REF!</v>
      </c>
      <c r="D354" s="48" t="s">
        <v>40</v>
      </c>
    </row>
    <row r="355" spans="2:4" x14ac:dyDescent="0.2">
      <c r="B355" s="47">
        <v>5</v>
      </c>
      <c r="C355" s="50" t="e">
        <f>1800/'PESOS POR LOTE'!#REF!*'PESOS POR LOTE'!#REF!</f>
        <v>#REF!</v>
      </c>
      <c r="D355" s="48" t="s">
        <v>40</v>
      </c>
    </row>
    <row r="356" spans="2:4" x14ac:dyDescent="0.2">
      <c r="B356" s="47">
        <v>6</v>
      </c>
      <c r="C356" s="50" t="e">
        <f>1800/'PESOS POR LOTE'!#REF!*'PESOS POR LOTE'!#REF!</f>
        <v>#REF!</v>
      </c>
      <c r="D356" s="48" t="s">
        <v>40</v>
      </c>
    </row>
    <row r="357" spans="2:4" x14ac:dyDescent="0.2">
      <c r="B357" s="47">
        <v>7</v>
      </c>
      <c r="C357" s="50" t="e">
        <f>1800/'PESOS POR LOTE'!#REF!*'PESOS POR LOTE'!#REF!</f>
        <v>#REF!</v>
      </c>
      <c r="D357" s="48" t="s">
        <v>40</v>
      </c>
    </row>
    <row r="358" spans="2:4" x14ac:dyDescent="0.2">
      <c r="B358" s="47">
        <v>8</v>
      </c>
      <c r="C358" s="50" t="e">
        <f>1800/'PESOS POR LOTE'!#REF!*'PESOS POR LOTE'!#REF!</f>
        <v>#REF!</v>
      </c>
      <c r="D358" s="48" t="s">
        <v>40</v>
      </c>
    </row>
    <row r="359" spans="2:4" x14ac:dyDescent="0.2">
      <c r="B359" s="47">
        <v>9</v>
      </c>
      <c r="C359" s="50" t="e">
        <f>1800/'PESOS POR LOTE'!#REF!*'PESOS POR LOTE'!#REF!</f>
        <v>#REF!</v>
      </c>
      <c r="D359" s="48" t="s">
        <v>40</v>
      </c>
    </row>
    <row r="360" spans="2:4" x14ac:dyDescent="0.2">
      <c r="B360" s="47">
        <v>10</v>
      </c>
      <c r="C360" s="50" t="e">
        <f>1800/'PESOS POR LOTE'!#REF!*'PESOS POR LOTE'!#REF!</f>
        <v>#REF!</v>
      </c>
      <c r="D360" s="48" t="s">
        <v>40</v>
      </c>
    </row>
    <row r="361" spans="2:4" x14ac:dyDescent="0.2">
      <c r="B361" s="102" t="s">
        <v>42</v>
      </c>
      <c r="C361" s="50" t="e">
        <f>SUM(C351:C360)</f>
        <v>#REF!</v>
      </c>
    </row>
    <row r="363" spans="2:4" x14ac:dyDescent="0.2">
      <c r="B363" s="142" t="str">
        <f>B3</f>
        <v>TALCUNA</v>
      </c>
      <c r="C363" s="142"/>
    </row>
    <row r="364" spans="2:4" x14ac:dyDescent="0.2">
      <c r="B364" s="143" t="s">
        <v>39</v>
      </c>
      <c r="C364" s="51" t="s">
        <v>9</v>
      </c>
    </row>
    <row r="365" spans="2:4" x14ac:dyDescent="0.2">
      <c r="B365" s="143"/>
      <c r="C365" s="56" t="e">
        <f>'PESOS POR LOTE'!#REF!</f>
        <v>#REF!</v>
      </c>
    </row>
    <row r="366" spans="2:4" x14ac:dyDescent="0.2">
      <c r="B366" s="47">
        <v>1</v>
      </c>
      <c r="C366" s="50" t="e">
        <f>1800/'PESOS POR LOTE'!#REF!*'PESOS POR LOTE'!#REF!</f>
        <v>#REF!</v>
      </c>
      <c r="D366" s="48" t="s">
        <v>40</v>
      </c>
    </row>
    <row r="367" spans="2:4" x14ac:dyDescent="0.2">
      <c r="B367" s="47">
        <v>2</v>
      </c>
      <c r="C367" s="50" t="e">
        <f>1800/'PESOS POR LOTE'!#REF!*'PESOS POR LOTE'!#REF!</f>
        <v>#REF!</v>
      </c>
      <c r="D367" s="48" t="s">
        <v>40</v>
      </c>
    </row>
    <row r="368" spans="2:4" x14ac:dyDescent="0.2">
      <c r="B368" s="47">
        <v>3</v>
      </c>
      <c r="C368" s="50" t="e">
        <f>1800/'PESOS POR LOTE'!#REF!*'PESOS POR LOTE'!#REF!</f>
        <v>#REF!</v>
      </c>
      <c r="D368" s="48" t="s">
        <v>40</v>
      </c>
    </row>
    <row r="369" spans="2:4" x14ac:dyDescent="0.2">
      <c r="B369" s="47">
        <v>4</v>
      </c>
      <c r="C369" s="50" t="e">
        <f>1800/'PESOS POR LOTE'!#REF!*'PESOS POR LOTE'!#REF!</f>
        <v>#REF!</v>
      </c>
      <c r="D369" s="48" t="s">
        <v>40</v>
      </c>
    </row>
    <row r="370" spans="2:4" x14ac:dyDescent="0.2">
      <c r="B370" s="47">
        <v>5</v>
      </c>
      <c r="C370" s="50" t="e">
        <f>1800/'PESOS POR LOTE'!#REF!*'PESOS POR LOTE'!#REF!</f>
        <v>#REF!</v>
      </c>
      <c r="D370" s="48" t="s">
        <v>40</v>
      </c>
    </row>
    <row r="371" spans="2:4" x14ac:dyDescent="0.2">
      <c r="B371" s="47">
        <v>6</v>
      </c>
      <c r="C371" s="50" t="e">
        <f>1800/'PESOS POR LOTE'!#REF!*'PESOS POR LOTE'!#REF!</f>
        <v>#REF!</v>
      </c>
      <c r="D371" s="48" t="s">
        <v>40</v>
      </c>
    </row>
    <row r="372" spans="2:4" x14ac:dyDescent="0.2">
      <c r="B372" s="47">
        <v>7</v>
      </c>
      <c r="C372" s="50" t="e">
        <f>1800/'PESOS POR LOTE'!#REF!*'PESOS POR LOTE'!#REF!</f>
        <v>#REF!</v>
      </c>
      <c r="D372" s="48" t="s">
        <v>40</v>
      </c>
    </row>
    <row r="373" spans="2:4" x14ac:dyDescent="0.2">
      <c r="B373" s="47">
        <v>8</v>
      </c>
      <c r="C373" s="50" t="e">
        <f>1800/'PESOS POR LOTE'!#REF!*'PESOS POR LOTE'!#REF!</f>
        <v>#REF!</v>
      </c>
      <c r="D373" s="48" t="s">
        <v>40</v>
      </c>
    </row>
    <row r="374" spans="2:4" x14ac:dyDescent="0.2">
      <c r="B374" s="47">
        <v>9</v>
      </c>
      <c r="C374" s="50" t="e">
        <f>1800/'PESOS POR LOTE'!#REF!*'PESOS POR LOTE'!#REF!</f>
        <v>#REF!</v>
      </c>
      <c r="D374" s="48" t="s">
        <v>40</v>
      </c>
    </row>
    <row r="375" spans="2:4" x14ac:dyDescent="0.2">
      <c r="B375" s="47">
        <v>10</v>
      </c>
      <c r="C375" s="50" t="e">
        <f>1800/'PESOS POR LOTE'!#REF!*'PESOS POR LOTE'!#REF!</f>
        <v>#REF!</v>
      </c>
      <c r="D375" s="48" t="s">
        <v>40</v>
      </c>
    </row>
    <row r="376" spans="2:4" x14ac:dyDescent="0.2">
      <c r="B376" s="102" t="s">
        <v>42</v>
      </c>
      <c r="C376" s="50" t="e">
        <f>SUM(C366:C375)</f>
        <v>#REF!</v>
      </c>
    </row>
    <row r="378" spans="2:4" x14ac:dyDescent="0.2">
      <c r="B378" s="142" t="str">
        <f>B3</f>
        <v>TALCUNA</v>
      </c>
      <c r="C378" s="142"/>
    </row>
    <row r="379" spans="2:4" x14ac:dyDescent="0.2">
      <c r="B379" s="143" t="s">
        <v>39</v>
      </c>
      <c r="C379" s="51" t="s">
        <v>9</v>
      </c>
    </row>
    <row r="380" spans="2:4" x14ac:dyDescent="0.2">
      <c r="B380" s="143"/>
      <c r="C380" s="56" t="e">
        <f>'PESOS POR LOTE'!#REF!</f>
        <v>#REF!</v>
      </c>
    </row>
    <row r="381" spans="2:4" x14ac:dyDescent="0.2">
      <c r="B381" s="47">
        <v>1</v>
      </c>
      <c r="C381" s="50" t="e">
        <f>1800/'PESOS POR LOTE'!#REF!*'PESOS POR LOTE'!#REF!</f>
        <v>#REF!</v>
      </c>
      <c r="D381" s="48" t="s">
        <v>40</v>
      </c>
    </row>
    <row r="382" spans="2:4" x14ac:dyDescent="0.2">
      <c r="B382" s="47">
        <v>2</v>
      </c>
      <c r="C382" s="50" t="e">
        <f>1800/'PESOS POR LOTE'!#REF!*'PESOS POR LOTE'!#REF!</f>
        <v>#REF!</v>
      </c>
      <c r="D382" s="48" t="s">
        <v>40</v>
      </c>
    </row>
    <row r="383" spans="2:4" x14ac:dyDescent="0.2">
      <c r="B383" s="47">
        <v>3</v>
      </c>
      <c r="C383" s="50" t="e">
        <f>1800/'PESOS POR LOTE'!#REF!*'PESOS POR LOTE'!#REF!</f>
        <v>#REF!</v>
      </c>
      <c r="D383" s="48" t="s">
        <v>40</v>
      </c>
    </row>
    <row r="384" spans="2:4" x14ac:dyDescent="0.2">
      <c r="B384" s="47">
        <v>4</v>
      </c>
      <c r="C384" s="50" t="e">
        <f>1800/'PESOS POR LOTE'!#REF!*'PESOS POR LOTE'!#REF!</f>
        <v>#REF!</v>
      </c>
      <c r="D384" s="48" t="s">
        <v>40</v>
      </c>
    </row>
    <row r="385" spans="2:4" x14ac:dyDescent="0.2">
      <c r="B385" s="47">
        <v>5</v>
      </c>
      <c r="C385" s="50" t="e">
        <f>1800/'PESOS POR LOTE'!#REF!*'PESOS POR LOTE'!#REF!</f>
        <v>#REF!</v>
      </c>
      <c r="D385" s="48" t="s">
        <v>40</v>
      </c>
    </row>
    <row r="386" spans="2:4" x14ac:dyDescent="0.2">
      <c r="B386" s="47">
        <v>6</v>
      </c>
      <c r="C386" s="50" t="e">
        <f>1800/'PESOS POR LOTE'!#REF!*'PESOS POR LOTE'!#REF!</f>
        <v>#REF!</v>
      </c>
      <c r="D386" s="48" t="s">
        <v>40</v>
      </c>
    </row>
    <row r="387" spans="2:4" x14ac:dyDescent="0.2">
      <c r="B387" s="47">
        <v>7</v>
      </c>
      <c r="C387" s="50" t="e">
        <f>1800/'PESOS POR LOTE'!#REF!*'PESOS POR LOTE'!#REF!</f>
        <v>#REF!</v>
      </c>
      <c r="D387" s="48" t="s">
        <v>40</v>
      </c>
    </row>
    <row r="388" spans="2:4" x14ac:dyDescent="0.2">
      <c r="B388" s="47">
        <v>8</v>
      </c>
      <c r="C388" s="50" t="e">
        <f>1800/'PESOS POR LOTE'!#REF!*'PESOS POR LOTE'!#REF!</f>
        <v>#REF!</v>
      </c>
      <c r="D388" s="48" t="s">
        <v>40</v>
      </c>
    </row>
    <row r="389" spans="2:4" x14ac:dyDescent="0.2">
      <c r="B389" s="47">
        <v>9</v>
      </c>
      <c r="C389" s="50" t="e">
        <f>1800/'PESOS POR LOTE'!#REF!*'PESOS POR LOTE'!#REF!</f>
        <v>#REF!</v>
      </c>
      <c r="D389" s="48" t="s">
        <v>40</v>
      </c>
    </row>
    <row r="390" spans="2:4" x14ac:dyDescent="0.2">
      <c r="B390" s="47">
        <v>10</v>
      </c>
      <c r="C390" s="50" t="e">
        <f>1800/'PESOS POR LOTE'!#REF!*'PESOS POR LOTE'!#REF!</f>
        <v>#REF!</v>
      </c>
      <c r="D390" s="48" t="s">
        <v>40</v>
      </c>
    </row>
    <row r="391" spans="2:4" x14ac:dyDescent="0.2">
      <c r="B391" s="102" t="s">
        <v>42</v>
      </c>
      <c r="C391" s="50" t="e">
        <f>SUM(C381:C390)</f>
        <v>#REF!</v>
      </c>
    </row>
    <row r="393" spans="2:4" x14ac:dyDescent="0.2">
      <c r="B393" s="142" t="str">
        <f>B3</f>
        <v>TALCUNA</v>
      </c>
      <c r="C393" s="142"/>
    </row>
    <row r="394" spans="2:4" x14ac:dyDescent="0.2">
      <c r="B394" s="143" t="s">
        <v>39</v>
      </c>
      <c r="C394" s="51" t="s">
        <v>9</v>
      </c>
    </row>
    <row r="395" spans="2:4" x14ac:dyDescent="0.2">
      <c r="B395" s="143"/>
      <c r="C395" s="56" t="e">
        <f>'PESOS POR LOTE'!#REF!</f>
        <v>#REF!</v>
      </c>
    </row>
    <row r="396" spans="2:4" x14ac:dyDescent="0.2">
      <c r="B396" s="47">
        <v>1</v>
      </c>
      <c r="C396" s="50" t="e">
        <f>1800/'PESOS POR LOTE'!#REF!*'PESOS POR LOTE'!#REF!</f>
        <v>#REF!</v>
      </c>
      <c r="D396" s="48" t="s">
        <v>40</v>
      </c>
    </row>
    <row r="397" spans="2:4" x14ac:dyDescent="0.2">
      <c r="B397" s="47">
        <v>2</v>
      </c>
      <c r="C397" s="101" t="e">
        <f>1800/'PESOS POR LOTE'!#REF!*'PESOS POR LOTE'!#REF!</f>
        <v>#REF!</v>
      </c>
      <c r="D397" s="48" t="s">
        <v>40</v>
      </c>
    </row>
    <row r="398" spans="2:4" x14ac:dyDescent="0.2">
      <c r="B398" s="47">
        <v>3</v>
      </c>
      <c r="C398" s="50" t="e">
        <f>1800/'PESOS POR LOTE'!#REF!*'PESOS POR LOTE'!#REF!</f>
        <v>#REF!</v>
      </c>
      <c r="D398" s="48" t="s">
        <v>40</v>
      </c>
    </row>
    <row r="399" spans="2:4" x14ac:dyDescent="0.2">
      <c r="B399" s="47">
        <v>4</v>
      </c>
      <c r="C399" s="50" t="e">
        <f>1800/'PESOS POR LOTE'!#REF!*'PESOS POR LOTE'!#REF!</f>
        <v>#REF!</v>
      </c>
      <c r="D399" s="48" t="s">
        <v>40</v>
      </c>
    </row>
    <row r="400" spans="2:4" x14ac:dyDescent="0.2">
      <c r="B400" s="47">
        <v>5</v>
      </c>
      <c r="C400" s="50" t="e">
        <f>1800/'PESOS POR LOTE'!#REF!*'PESOS POR LOTE'!#REF!</f>
        <v>#REF!</v>
      </c>
      <c r="D400" s="48" t="s">
        <v>40</v>
      </c>
    </row>
    <row r="401" spans="2:4" x14ac:dyDescent="0.2">
      <c r="B401" s="47">
        <v>6</v>
      </c>
      <c r="C401" s="50" t="e">
        <f>1800/'PESOS POR LOTE'!#REF!*'PESOS POR LOTE'!#REF!</f>
        <v>#REF!</v>
      </c>
      <c r="D401" s="48" t="s">
        <v>40</v>
      </c>
    </row>
    <row r="402" spans="2:4" x14ac:dyDescent="0.2">
      <c r="B402" s="47">
        <v>7</v>
      </c>
      <c r="C402" s="50" t="e">
        <f>1800/'PESOS POR LOTE'!#REF!*'PESOS POR LOTE'!#REF!</f>
        <v>#REF!</v>
      </c>
      <c r="D402" s="48" t="s">
        <v>40</v>
      </c>
    </row>
    <row r="403" spans="2:4" x14ac:dyDescent="0.2">
      <c r="B403" s="47">
        <v>8</v>
      </c>
      <c r="C403" s="50" t="e">
        <f>1800/'PESOS POR LOTE'!#REF!*'PESOS POR LOTE'!#REF!</f>
        <v>#REF!</v>
      </c>
      <c r="D403" s="48" t="s">
        <v>40</v>
      </c>
    </row>
    <row r="404" spans="2:4" x14ac:dyDescent="0.2">
      <c r="B404" s="47">
        <v>9</v>
      </c>
      <c r="C404" s="50" t="e">
        <f>1800/'PESOS POR LOTE'!#REF!*'PESOS POR LOTE'!#REF!</f>
        <v>#REF!</v>
      </c>
      <c r="D404" s="48" t="s">
        <v>40</v>
      </c>
    </row>
    <row r="405" spans="2:4" x14ac:dyDescent="0.2">
      <c r="B405" s="47">
        <v>10</v>
      </c>
      <c r="C405" s="50" t="e">
        <f>1800/'PESOS POR LOTE'!#REF!*'PESOS POR LOTE'!#REF!</f>
        <v>#REF!</v>
      </c>
      <c r="D405" s="48" t="s">
        <v>40</v>
      </c>
    </row>
    <row r="406" spans="2:4" x14ac:dyDescent="0.2">
      <c r="B406" s="102" t="s">
        <v>42</v>
      </c>
      <c r="C406" s="50" t="e">
        <f>SUM(C396:C405)</f>
        <v>#REF!</v>
      </c>
    </row>
    <row r="408" spans="2:4" x14ac:dyDescent="0.2">
      <c r="B408" s="142" t="str">
        <f>B3</f>
        <v>TALCUNA</v>
      </c>
      <c r="C408" s="142"/>
    </row>
    <row r="409" spans="2:4" x14ac:dyDescent="0.2">
      <c r="B409" s="143" t="s">
        <v>39</v>
      </c>
      <c r="C409" s="51" t="s">
        <v>9</v>
      </c>
    </row>
    <row r="410" spans="2:4" x14ac:dyDescent="0.2">
      <c r="B410" s="143"/>
      <c r="C410" s="56" t="e">
        <f>'PESOS POR LOTE'!#REF!</f>
        <v>#REF!</v>
      </c>
    </row>
    <row r="411" spans="2:4" x14ac:dyDescent="0.2">
      <c r="B411" s="47">
        <v>1</v>
      </c>
      <c r="C411" s="50" t="e">
        <f>1800/'PESOS POR LOTE'!#REF!*'PESOS POR LOTE'!#REF!</f>
        <v>#REF!</v>
      </c>
      <c r="D411" s="48" t="s">
        <v>40</v>
      </c>
    </row>
    <row r="412" spans="2:4" x14ac:dyDescent="0.2">
      <c r="B412" s="47">
        <v>2</v>
      </c>
      <c r="C412" s="50" t="e">
        <f>1800/'PESOS POR LOTE'!#REF!*'PESOS POR LOTE'!#REF!</f>
        <v>#REF!</v>
      </c>
      <c r="D412" s="48" t="s">
        <v>40</v>
      </c>
    </row>
    <row r="413" spans="2:4" x14ac:dyDescent="0.2">
      <c r="B413" s="47">
        <v>3</v>
      </c>
      <c r="C413" s="50" t="e">
        <f>1800/'PESOS POR LOTE'!#REF!*'PESOS POR LOTE'!#REF!</f>
        <v>#REF!</v>
      </c>
      <c r="D413" s="48" t="s">
        <v>40</v>
      </c>
    </row>
    <row r="414" spans="2:4" x14ac:dyDescent="0.2">
      <c r="B414" s="47">
        <v>4</v>
      </c>
      <c r="C414" s="50" t="e">
        <f>1800/'PESOS POR LOTE'!#REF!*'PESOS POR LOTE'!#REF!</f>
        <v>#REF!</v>
      </c>
      <c r="D414" s="48" t="s">
        <v>40</v>
      </c>
    </row>
    <row r="415" spans="2:4" x14ac:dyDescent="0.2">
      <c r="B415" s="47">
        <v>5</v>
      </c>
      <c r="C415" s="50" t="e">
        <f>1800/'PESOS POR LOTE'!#REF!*'PESOS POR LOTE'!#REF!</f>
        <v>#REF!</v>
      </c>
      <c r="D415" s="48" t="s">
        <v>40</v>
      </c>
    </row>
    <row r="416" spans="2:4" x14ac:dyDescent="0.2">
      <c r="B416" s="47">
        <v>6</v>
      </c>
      <c r="C416" s="50" t="e">
        <f>1800/'PESOS POR LOTE'!#REF!*'PESOS POR LOTE'!#REF!</f>
        <v>#REF!</v>
      </c>
      <c r="D416" s="48" t="s">
        <v>40</v>
      </c>
    </row>
    <row r="417" spans="2:4" x14ac:dyDescent="0.2">
      <c r="B417" s="47">
        <v>7</v>
      </c>
      <c r="C417" s="50" t="e">
        <f>1800/'PESOS POR LOTE'!#REF!*'PESOS POR LOTE'!#REF!</f>
        <v>#REF!</v>
      </c>
      <c r="D417" s="48" t="s">
        <v>40</v>
      </c>
    </row>
    <row r="418" spans="2:4" x14ac:dyDescent="0.2">
      <c r="B418" s="47">
        <v>8</v>
      </c>
      <c r="C418" s="50" t="e">
        <f>1800/'PESOS POR LOTE'!#REF!*'PESOS POR LOTE'!#REF!</f>
        <v>#REF!</v>
      </c>
      <c r="D418" s="48" t="s">
        <v>40</v>
      </c>
    </row>
    <row r="419" spans="2:4" x14ac:dyDescent="0.2">
      <c r="B419" s="47">
        <v>9</v>
      </c>
      <c r="C419" s="50" t="e">
        <f>1800/'PESOS POR LOTE'!#REF!*'PESOS POR LOTE'!#REF!</f>
        <v>#REF!</v>
      </c>
      <c r="D419" s="48" t="s">
        <v>40</v>
      </c>
    </row>
    <row r="420" spans="2:4" x14ac:dyDescent="0.2">
      <c r="B420" s="47">
        <v>10</v>
      </c>
      <c r="C420" s="50" t="e">
        <f>1800/'PESOS POR LOTE'!#REF!*'PESOS POR LOTE'!#REF!</f>
        <v>#REF!</v>
      </c>
      <c r="D420" s="48" t="s">
        <v>40</v>
      </c>
    </row>
    <row r="421" spans="2:4" x14ac:dyDescent="0.2">
      <c r="B421" s="102" t="s">
        <v>42</v>
      </c>
      <c r="C421" s="50" t="e">
        <f>SUM(C411:C420)</f>
        <v>#REF!</v>
      </c>
    </row>
    <row r="423" spans="2:4" x14ac:dyDescent="0.2">
      <c r="B423" s="142" t="str">
        <f>B3</f>
        <v>TALCUNA</v>
      </c>
      <c r="C423" s="142"/>
    </row>
    <row r="424" spans="2:4" x14ac:dyDescent="0.2">
      <c r="B424" s="143" t="s">
        <v>39</v>
      </c>
      <c r="C424" s="51" t="s">
        <v>9</v>
      </c>
    </row>
    <row r="425" spans="2:4" x14ac:dyDescent="0.2">
      <c r="B425" s="143"/>
      <c r="C425" s="56" t="e">
        <f>'PESOS POR LOTE'!#REF!</f>
        <v>#REF!</v>
      </c>
    </row>
    <row r="426" spans="2:4" x14ac:dyDescent="0.2">
      <c r="B426" s="47">
        <v>1</v>
      </c>
      <c r="C426" s="50" t="e">
        <f>1800/'PESOS POR LOTE'!#REF!*'PESOS POR LOTE'!#REF!</f>
        <v>#REF!</v>
      </c>
      <c r="D426" s="48" t="s">
        <v>40</v>
      </c>
    </row>
    <row r="427" spans="2:4" x14ac:dyDescent="0.2">
      <c r="B427" s="47">
        <v>2</v>
      </c>
      <c r="C427" s="50" t="e">
        <f>1800/'PESOS POR LOTE'!#REF!*'PESOS POR LOTE'!#REF!</f>
        <v>#REF!</v>
      </c>
      <c r="D427" s="48" t="s">
        <v>40</v>
      </c>
    </row>
    <row r="428" spans="2:4" x14ac:dyDescent="0.2">
      <c r="B428" s="47">
        <v>3</v>
      </c>
      <c r="C428" s="50" t="e">
        <f>1800/'PESOS POR LOTE'!#REF!*'PESOS POR LOTE'!#REF!</f>
        <v>#REF!</v>
      </c>
      <c r="D428" s="48" t="s">
        <v>40</v>
      </c>
    </row>
    <row r="429" spans="2:4" x14ac:dyDescent="0.2">
      <c r="B429" s="47">
        <v>4</v>
      </c>
      <c r="C429" s="50" t="e">
        <f>1800/'PESOS POR LOTE'!#REF!*'PESOS POR LOTE'!#REF!</f>
        <v>#REF!</v>
      </c>
      <c r="D429" s="48" t="s">
        <v>40</v>
      </c>
    </row>
    <row r="430" spans="2:4" x14ac:dyDescent="0.2">
      <c r="B430" s="47">
        <v>5</v>
      </c>
      <c r="C430" s="50" t="e">
        <f>1800/'PESOS POR LOTE'!#REF!*'PESOS POR LOTE'!#REF!</f>
        <v>#REF!</v>
      </c>
      <c r="D430" s="48" t="s">
        <v>40</v>
      </c>
    </row>
    <row r="431" spans="2:4" x14ac:dyDescent="0.2">
      <c r="B431" s="47">
        <v>6</v>
      </c>
      <c r="C431" s="50" t="e">
        <f>1800/'PESOS POR LOTE'!#REF!*'PESOS POR LOTE'!#REF!</f>
        <v>#REF!</v>
      </c>
      <c r="D431" s="48" t="s">
        <v>40</v>
      </c>
    </row>
    <row r="432" spans="2:4" x14ac:dyDescent="0.2">
      <c r="B432" s="47">
        <v>7</v>
      </c>
      <c r="C432" s="50" t="e">
        <f>1800/'PESOS POR LOTE'!#REF!*'PESOS POR LOTE'!#REF!</f>
        <v>#REF!</v>
      </c>
      <c r="D432" s="48" t="s">
        <v>40</v>
      </c>
    </row>
    <row r="433" spans="2:4" x14ac:dyDescent="0.2">
      <c r="B433" s="47">
        <v>8</v>
      </c>
      <c r="C433" s="50" t="e">
        <f>1800/'PESOS POR LOTE'!#REF!*'PESOS POR LOTE'!#REF!</f>
        <v>#REF!</v>
      </c>
      <c r="D433" s="48" t="s">
        <v>40</v>
      </c>
    </row>
    <row r="434" spans="2:4" x14ac:dyDescent="0.2">
      <c r="B434" s="47">
        <v>9</v>
      </c>
      <c r="C434" s="50" t="e">
        <f>1800/'PESOS POR LOTE'!#REF!*'PESOS POR LOTE'!#REF!</f>
        <v>#REF!</v>
      </c>
      <c r="D434" s="48" t="s">
        <v>40</v>
      </c>
    </row>
    <row r="435" spans="2:4" x14ac:dyDescent="0.2">
      <c r="B435" s="47">
        <v>10</v>
      </c>
      <c r="C435" s="50" t="e">
        <f>1800/'PESOS POR LOTE'!#REF!*'PESOS POR LOTE'!#REF!</f>
        <v>#REF!</v>
      </c>
      <c r="D435" s="48" t="s">
        <v>40</v>
      </c>
    </row>
    <row r="436" spans="2:4" x14ac:dyDescent="0.2">
      <c r="B436" s="102" t="s">
        <v>42</v>
      </c>
      <c r="C436" s="50" t="e">
        <f>SUM(C426:C435)</f>
        <v>#REF!</v>
      </c>
    </row>
    <row r="438" spans="2:4" x14ac:dyDescent="0.2">
      <c r="B438" s="142" t="str">
        <f>B3</f>
        <v>TALCUNA</v>
      </c>
      <c r="C438" s="142"/>
    </row>
    <row r="439" spans="2:4" x14ac:dyDescent="0.2">
      <c r="B439" s="143" t="s">
        <v>39</v>
      </c>
      <c r="C439" s="51" t="s">
        <v>9</v>
      </c>
    </row>
    <row r="440" spans="2:4" x14ac:dyDescent="0.2">
      <c r="B440" s="143"/>
      <c r="C440" s="56" t="e">
        <f>'PESOS POR LOTE'!#REF!</f>
        <v>#REF!</v>
      </c>
    </row>
    <row r="441" spans="2:4" x14ac:dyDescent="0.2">
      <c r="B441" s="47">
        <v>1</v>
      </c>
      <c r="C441" s="50" t="e">
        <f>1800/'PESOS POR LOTE'!#REF!*'PESOS POR LOTE'!#REF!</f>
        <v>#REF!</v>
      </c>
      <c r="D441" s="48" t="s">
        <v>40</v>
      </c>
    </row>
    <row r="442" spans="2:4" x14ac:dyDescent="0.2">
      <c r="B442" s="47">
        <v>2</v>
      </c>
      <c r="C442" s="50" t="e">
        <f>1800/'PESOS POR LOTE'!#REF!*'PESOS POR LOTE'!#REF!</f>
        <v>#REF!</v>
      </c>
      <c r="D442" s="48" t="s">
        <v>40</v>
      </c>
    </row>
    <row r="443" spans="2:4" x14ac:dyDescent="0.2">
      <c r="B443" s="47">
        <v>3</v>
      </c>
      <c r="C443" s="50" t="e">
        <f>1800/'PESOS POR LOTE'!#REF!*'PESOS POR LOTE'!#REF!</f>
        <v>#REF!</v>
      </c>
      <c r="D443" s="48" t="s">
        <v>40</v>
      </c>
    </row>
    <row r="444" spans="2:4" x14ac:dyDescent="0.2">
      <c r="B444" s="47">
        <v>4</v>
      </c>
      <c r="C444" s="50" t="e">
        <f>1800/'PESOS POR LOTE'!#REF!*'PESOS POR LOTE'!#REF!</f>
        <v>#REF!</v>
      </c>
      <c r="D444" s="48" t="s">
        <v>40</v>
      </c>
    </row>
    <row r="445" spans="2:4" x14ac:dyDescent="0.2">
      <c r="B445" s="47">
        <v>5</v>
      </c>
      <c r="C445" s="50" t="e">
        <f>1800/'PESOS POR LOTE'!#REF!*'PESOS POR LOTE'!#REF!</f>
        <v>#REF!</v>
      </c>
      <c r="D445" s="48" t="s">
        <v>40</v>
      </c>
    </row>
    <row r="446" spans="2:4" x14ac:dyDescent="0.2">
      <c r="B446" s="47">
        <v>6</v>
      </c>
      <c r="C446" s="50" t="e">
        <f>1800/'PESOS POR LOTE'!#REF!*'PESOS POR LOTE'!#REF!</f>
        <v>#REF!</v>
      </c>
      <c r="D446" s="48" t="s">
        <v>40</v>
      </c>
    </row>
    <row r="447" spans="2:4" x14ac:dyDescent="0.2">
      <c r="B447" s="47">
        <v>7</v>
      </c>
      <c r="C447" s="50" t="e">
        <f>1800/'PESOS POR LOTE'!#REF!*'PESOS POR LOTE'!#REF!</f>
        <v>#REF!</v>
      </c>
      <c r="D447" s="48" t="s">
        <v>40</v>
      </c>
    </row>
    <row r="448" spans="2:4" x14ac:dyDescent="0.2">
      <c r="B448" s="47">
        <v>8</v>
      </c>
      <c r="C448" s="50" t="e">
        <f>1800/'PESOS POR LOTE'!#REF!*'PESOS POR LOTE'!#REF!</f>
        <v>#REF!</v>
      </c>
      <c r="D448" s="48" t="s">
        <v>40</v>
      </c>
    </row>
    <row r="449" spans="2:4" x14ac:dyDescent="0.2">
      <c r="B449" s="47">
        <v>9</v>
      </c>
      <c r="C449" s="50" t="e">
        <f>1800/'PESOS POR LOTE'!#REF!*'PESOS POR LOTE'!#REF!</f>
        <v>#REF!</v>
      </c>
      <c r="D449" s="48" t="s">
        <v>40</v>
      </c>
    </row>
    <row r="450" spans="2:4" x14ac:dyDescent="0.2">
      <c r="B450" s="47">
        <v>10</v>
      </c>
      <c r="C450" s="50" t="e">
        <f>1800/'PESOS POR LOTE'!#REF!*'PESOS POR LOTE'!#REF!</f>
        <v>#REF!</v>
      </c>
      <c r="D450" s="48" t="s">
        <v>40</v>
      </c>
    </row>
    <row r="451" spans="2:4" x14ac:dyDescent="0.2">
      <c r="B451" s="102" t="s">
        <v>42</v>
      </c>
      <c r="C451" s="50" t="e">
        <f>SUM(C441:C450)</f>
        <v>#REF!</v>
      </c>
    </row>
    <row r="453" spans="2:4" x14ac:dyDescent="0.2">
      <c r="B453" s="142" t="str">
        <f>B3</f>
        <v>TALCUNA</v>
      </c>
      <c r="C453" s="142"/>
    </row>
    <row r="454" spans="2:4" x14ac:dyDescent="0.2">
      <c r="B454" s="143" t="s">
        <v>39</v>
      </c>
      <c r="C454" s="51" t="s">
        <v>9</v>
      </c>
    </row>
    <row r="455" spans="2:4" x14ac:dyDescent="0.2">
      <c r="B455" s="143"/>
      <c r="C455" s="56" t="e">
        <f>'PESOS POR LOTE'!#REF!</f>
        <v>#REF!</v>
      </c>
    </row>
    <row r="456" spans="2:4" x14ac:dyDescent="0.2">
      <c r="B456" s="47">
        <v>1</v>
      </c>
      <c r="C456" s="50" t="e">
        <f>1800/'PESOS POR LOTE'!#REF!*'PESOS POR LOTE'!#REF!</f>
        <v>#REF!</v>
      </c>
      <c r="D456" s="48" t="s">
        <v>40</v>
      </c>
    </row>
    <row r="457" spans="2:4" x14ac:dyDescent="0.2">
      <c r="B457" s="47">
        <v>2</v>
      </c>
      <c r="C457" s="50" t="e">
        <f>1800/'PESOS POR LOTE'!#REF!*'PESOS POR LOTE'!#REF!</f>
        <v>#REF!</v>
      </c>
      <c r="D457" s="48" t="s">
        <v>40</v>
      </c>
    </row>
    <row r="458" spans="2:4" x14ac:dyDescent="0.2">
      <c r="B458" s="47">
        <v>3</v>
      </c>
      <c r="C458" s="50" t="e">
        <f>1800/'PESOS POR LOTE'!#REF!*'PESOS POR LOTE'!#REF!</f>
        <v>#REF!</v>
      </c>
      <c r="D458" s="48" t="s">
        <v>40</v>
      </c>
    </row>
    <row r="459" spans="2:4" x14ac:dyDescent="0.2">
      <c r="B459" s="47">
        <v>4</v>
      </c>
      <c r="C459" s="50" t="e">
        <f>1800/'PESOS POR LOTE'!#REF!*'PESOS POR LOTE'!#REF!</f>
        <v>#REF!</v>
      </c>
      <c r="D459" s="48" t="s">
        <v>40</v>
      </c>
    </row>
    <row r="460" spans="2:4" x14ac:dyDescent="0.2">
      <c r="B460" s="47">
        <v>5</v>
      </c>
      <c r="C460" s="50" t="e">
        <f>1800/'PESOS POR LOTE'!#REF!*'PESOS POR LOTE'!#REF!</f>
        <v>#REF!</v>
      </c>
      <c r="D460" s="48" t="s">
        <v>40</v>
      </c>
    </row>
    <row r="461" spans="2:4" x14ac:dyDescent="0.2">
      <c r="B461" s="47">
        <v>6</v>
      </c>
      <c r="C461" s="50" t="e">
        <f>1800/'PESOS POR LOTE'!#REF!*'PESOS POR LOTE'!#REF!</f>
        <v>#REF!</v>
      </c>
      <c r="D461" s="48" t="s">
        <v>40</v>
      </c>
    </row>
    <row r="462" spans="2:4" x14ac:dyDescent="0.2">
      <c r="B462" s="47">
        <v>7</v>
      </c>
      <c r="C462" s="50" t="e">
        <f>1800/'PESOS POR LOTE'!#REF!*'PESOS POR LOTE'!#REF!</f>
        <v>#REF!</v>
      </c>
      <c r="D462" s="48" t="s">
        <v>40</v>
      </c>
    </row>
    <row r="463" spans="2:4" x14ac:dyDescent="0.2">
      <c r="B463" s="47">
        <v>8</v>
      </c>
      <c r="C463" s="50" t="e">
        <f>1800/'PESOS POR LOTE'!#REF!*'PESOS POR LOTE'!#REF!</f>
        <v>#REF!</v>
      </c>
      <c r="D463" s="48" t="s">
        <v>40</v>
      </c>
    </row>
    <row r="464" spans="2:4" x14ac:dyDescent="0.2">
      <c r="B464" s="47">
        <v>9</v>
      </c>
      <c r="C464" s="50" t="e">
        <f>1800/'PESOS POR LOTE'!#REF!*'PESOS POR LOTE'!#REF!</f>
        <v>#REF!</v>
      </c>
      <c r="D464" s="48" t="s">
        <v>40</v>
      </c>
    </row>
    <row r="465" spans="2:4" x14ac:dyDescent="0.2">
      <c r="B465" s="47">
        <v>10</v>
      </c>
      <c r="C465" s="50" t="e">
        <f>1800/'PESOS POR LOTE'!#REF!*'PESOS POR LOTE'!#REF!</f>
        <v>#REF!</v>
      </c>
      <c r="D465" s="48" t="s">
        <v>40</v>
      </c>
    </row>
    <row r="466" spans="2:4" x14ac:dyDescent="0.2">
      <c r="B466" s="102" t="s">
        <v>42</v>
      </c>
      <c r="C466" s="50" t="e">
        <f>SUM(C456:C465)</f>
        <v>#REF!</v>
      </c>
    </row>
    <row r="468" spans="2:4" x14ac:dyDescent="0.2">
      <c r="B468" s="142" t="str">
        <f>B3</f>
        <v>TALCUNA</v>
      </c>
      <c r="C468" s="142"/>
    </row>
    <row r="469" spans="2:4" x14ac:dyDescent="0.2">
      <c r="B469" s="143" t="s">
        <v>39</v>
      </c>
      <c r="C469" s="51" t="s">
        <v>9</v>
      </c>
    </row>
    <row r="470" spans="2:4" x14ac:dyDescent="0.2">
      <c r="B470" s="143"/>
      <c r="C470" s="56" t="e">
        <f>'PESOS POR LOTE'!#REF!</f>
        <v>#REF!</v>
      </c>
    </row>
    <row r="471" spans="2:4" x14ac:dyDescent="0.2">
      <c r="B471" s="47">
        <v>1</v>
      </c>
      <c r="C471" s="50" t="e">
        <f>1800/'PESOS POR LOTE'!#REF!*'PESOS POR LOTE'!#REF!</f>
        <v>#REF!</v>
      </c>
      <c r="D471" s="48" t="s">
        <v>40</v>
      </c>
    </row>
    <row r="472" spans="2:4" x14ac:dyDescent="0.2">
      <c r="B472" s="47">
        <v>2</v>
      </c>
      <c r="C472" s="50" t="e">
        <f>1800/'PESOS POR LOTE'!#REF!*'PESOS POR LOTE'!#REF!</f>
        <v>#REF!</v>
      </c>
      <c r="D472" s="48" t="s">
        <v>40</v>
      </c>
    </row>
    <row r="473" spans="2:4" x14ac:dyDescent="0.2">
      <c r="B473" s="47">
        <v>3</v>
      </c>
      <c r="C473" s="50" t="e">
        <f>1800/'PESOS POR LOTE'!#REF!*'PESOS POR LOTE'!#REF!</f>
        <v>#REF!</v>
      </c>
      <c r="D473" s="48" t="s">
        <v>40</v>
      </c>
    </row>
    <row r="474" spans="2:4" x14ac:dyDescent="0.2">
      <c r="B474" s="47">
        <v>4</v>
      </c>
      <c r="C474" s="50" t="e">
        <f>1800/'PESOS POR LOTE'!#REF!*'PESOS POR LOTE'!#REF!</f>
        <v>#REF!</v>
      </c>
      <c r="D474" s="48" t="s">
        <v>40</v>
      </c>
    </row>
    <row r="475" spans="2:4" x14ac:dyDescent="0.2">
      <c r="B475" s="47">
        <v>5</v>
      </c>
      <c r="C475" s="50" t="e">
        <f>1800/'PESOS POR LOTE'!#REF!*'PESOS POR LOTE'!#REF!</f>
        <v>#REF!</v>
      </c>
      <c r="D475" s="48" t="s">
        <v>40</v>
      </c>
    </row>
    <row r="476" spans="2:4" x14ac:dyDescent="0.2">
      <c r="B476" s="47">
        <v>6</v>
      </c>
      <c r="C476" s="50" t="e">
        <f>1800/'PESOS POR LOTE'!#REF!*'PESOS POR LOTE'!#REF!</f>
        <v>#REF!</v>
      </c>
      <c r="D476" s="48" t="s">
        <v>40</v>
      </c>
    </row>
    <row r="477" spans="2:4" x14ac:dyDescent="0.2">
      <c r="B477" s="47">
        <v>7</v>
      </c>
      <c r="C477" s="50" t="e">
        <f>1800/'PESOS POR LOTE'!#REF!*'PESOS POR LOTE'!#REF!</f>
        <v>#REF!</v>
      </c>
      <c r="D477" s="48" t="s">
        <v>40</v>
      </c>
    </row>
    <row r="478" spans="2:4" x14ac:dyDescent="0.2">
      <c r="B478" s="47">
        <v>8</v>
      </c>
      <c r="C478" s="50" t="e">
        <f>1800/'PESOS POR LOTE'!#REF!*'PESOS POR LOTE'!#REF!</f>
        <v>#REF!</v>
      </c>
      <c r="D478" s="48" t="s">
        <v>40</v>
      </c>
    </row>
    <row r="479" spans="2:4" x14ac:dyDescent="0.2">
      <c r="B479" s="47">
        <v>9</v>
      </c>
      <c r="C479" s="50" t="e">
        <f>1800/'PESOS POR LOTE'!#REF!*'PESOS POR LOTE'!#REF!</f>
        <v>#REF!</v>
      </c>
      <c r="D479" s="48" t="s">
        <v>40</v>
      </c>
    </row>
    <row r="480" spans="2:4" x14ac:dyDescent="0.2">
      <c r="B480" s="47">
        <v>10</v>
      </c>
      <c r="C480" s="50" t="e">
        <f>1800/'PESOS POR LOTE'!#REF!*'PESOS POR LOTE'!#REF!</f>
        <v>#REF!</v>
      </c>
      <c r="D480" s="48" t="s">
        <v>40</v>
      </c>
    </row>
    <row r="481" spans="2:3" x14ac:dyDescent="0.2">
      <c r="B481" s="102" t="s">
        <v>42</v>
      </c>
      <c r="C481" s="50" t="e">
        <f>SUM(C471:C480)</f>
        <v>#REF!</v>
      </c>
    </row>
  </sheetData>
  <sheetProtection password="D537" sheet="1"/>
  <mergeCells count="65">
    <mergeCell ref="B4:B5"/>
    <mergeCell ref="B2:C2"/>
    <mergeCell ref="B19:B20"/>
    <mergeCell ref="B34:B35"/>
    <mergeCell ref="B49:B50"/>
    <mergeCell ref="B3:C3"/>
    <mergeCell ref="B18:C18"/>
    <mergeCell ref="B33:C33"/>
    <mergeCell ref="B48:C48"/>
    <mergeCell ref="B438:C438"/>
    <mergeCell ref="B439:B440"/>
    <mergeCell ref="B453:C453"/>
    <mergeCell ref="B454:B455"/>
    <mergeCell ref="B348:C348"/>
    <mergeCell ref="B349:B350"/>
    <mergeCell ref="B363:C363"/>
    <mergeCell ref="B364:B365"/>
    <mergeCell ref="B378:C378"/>
    <mergeCell ref="B79:B80"/>
    <mergeCell ref="B64:B65"/>
    <mergeCell ref="B469:B470"/>
    <mergeCell ref="B393:C393"/>
    <mergeCell ref="B394:B395"/>
    <mergeCell ref="B408:C408"/>
    <mergeCell ref="B409:B410"/>
    <mergeCell ref="B423:C423"/>
    <mergeCell ref="B424:B425"/>
    <mergeCell ref="B468:C468"/>
    <mergeCell ref="B379:B380"/>
    <mergeCell ref="B303:C303"/>
    <mergeCell ref="B304:B305"/>
    <mergeCell ref="B318:C318"/>
    <mergeCell ref="B319:B320"/>
    <mergeCell ref="B333:C333"/>
    <mergeCell ref="B334:B335"/>
    <mergeCell ref="B273:C273"/>
    <mergeCell ref="B274:B275"/>
    <mergeCell ref="B288:C288"/>
    <mergeCell ref="B289:B290"/>
    <mergeCell ref="B169:B170"/>
    <mergeCell ref="B183:C183"/>
    <mergeCell ref="B168:C168"/>
    <mergeCell ref="B258:C258"/>
    <mergeCell ref="B259:B260"/>
    <mergeCell ref="B243:C243"/>
    <mergeCell ref="B244:B245"/>
    <mergeCell ref="B184:B185"/>
    <mergeCell ref="B198:C198"/>
    <mergeCell ref="B228:C228"/>
    <mergeCell ref="B63:C63"/>
    <mergeCell ref="B78:C78"/>
    <mergeCell ref="B93:C93"/>
    <mergeCell ref="B229:B230"/>
    <mergeCell ref="B124:B125"/>
    <mergeCell ref="B138:C138"/>
    <mergeCell ref="B139:B140"/>
    <mergeCell ref="B153:C153"/>
    <mergeCell ref="B154:B155"/>
    <mergeCell ref="B199:B200"/>
    <mergeCell ref="B213:C213"/>
    <mergeCell ref="B214:B215"/>
    <mergeCell ref="B94:B95"/>
    <mergeCell ref="B108:C108"/>
    <mergeCell ref="B109:B110"/>
    <mergeCell ref="B123:C12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PESOS POR LOTE</vt:lpstr>
      <vt:lpstr>RESUMEN </vt:lpstr>
      <vt:lpstr>SUMA POR DÍA</vt:lpstr>
      <vt:lpstr>PONDERACIONES</vt:lpstr>
      <vt:lpstr>Hoja1</vt:lpstr>
    </vt:vector>
  </TitlesOfParts>
  <Company>The houze!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Acosta Olivares Juan Luis (Codelco-Ventanas)</cp:lastModifiedBy>
  <cp:lastPrinted>2014-01-08T13:11:51Z</cp:lastPrinted>
  <dcterms:created xsi:type="dcterms:W3CDTF">2007-08-17T18:47:52Z</dcterms:created>
  <dcterms:modified xsi:type="dcterms:W3CDTF">2014-01-17T12:30:33Z</dcterms:modified>
</cp:coreProperties>
</file>