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 codeName="ThisWorkbook" defaultThemeVersion="124226"/>
  <bookViews>
    <workbookView xWindow="0" yWindow="0" windowWidth="19320" windowHeight="7755"/>
  </bookViews>
  <sheets>
    <sheet name="PESOS POR LOTE" sheetId="2" r:id="rId1"/>
    <sheet name="RESUMEN " sheetId="3" r:id="rId2"/>
    <sheet name="SUMA POR DÍA" sheetId="4" r:id="rId3"/>
    <sheet name="PONDERACIONES" sheetId="5" r:id="rId4"/>
    <sheet name="Hoja1" sheetId="6" r:id="rId5"/>
  </sheets>
  <calcPr calcId="125725"/>
</workbook>
</file>

<file path=xl/calcChain.xml><?xml version="1.0" encoding="utf-8"?>
<calcChain xmlns="http://schemas.openxmlformats.org/spreadsheetml/2006/main">
  <c r="C25" i="3"/>
  <c r="C26" l="1"/>
  <c r="C24"/>
  <c r="C23"/>
  <c r="C22"/>
  <c r="B26"/>
  <c r="B25"/>
  <c r="B24"/>
  <c r="B23"/>
  <c r="B22"/>
  <c r="C21"/>
  <c r="B21"/>
  <c r="F20"/>
  <c r="E20"/>
  <c r="F19"/>
  <c r="E19"/>
  <c r="F18"/>
  <c r="E17"/>
  <c r="F16"/>
  <c r="E16"/>
  <c r="F15"/>
  <c r="E15"/>
  <c r="F14"/>
  <c r="E14"/>
  <c r="F13"/>
  <c r="E13"/>
  <c r="E12"/>
  <c r="F26"/>
  <c r="E26"/>
  <c r="F25"/>
  <c r="E25"/>
  <c r="F24"/>
  <c r="E24"/>
  <c r="F23"/>
  <c r="E23"/>
  <c r="F22"/>
  <c r="E22"/>
  <c r="F21"/>
  <c r="E21"/>
  <c r="C15"/>
  <c r="B4" i="5"/>
  <c r="C6"/>
  <c r="B19"/>
  <c r="C21"/>
  <c r="B34"/>
  <c r="C36"/>
  <c r="B49"/>
  <c r="C51"/>
  <c r="B64"/>
  <c r="C66"/>
  <c r="B79"/>
  <c r="C81"/>
  <c r="B94"/>
  <c r="C96"/>
  <c r="B109"/>
  <c r="C111"/>
  <c r="B124"/>
  <c r="C126"/>
  <c r="B139"/>
  <c r="C141"/>
  <c r="B154"/>
  <c r="C156"/>
  <c r="B169"/>
  <c r="C171"/>
  <c r="B184"/>
  <c r="C186"/>
  <c r="B199"/>
  <c r="C201"/>
  <c r="B214"/>
  <c r="C216"/>
  <c r="B229"/>
  <c r="C231"/>
  <c r="B244"/>
  <c r="C246"/>
  <c r="B259"/>
  <c r="C261"/>
  <c r="B274"/>
  <c r="C276"/>
  <c r="D8" i="3"/>
  <c r="B11"/>
  <c r="C11"/>
  <c r="B12"/>
  <c r="C12"/>
  <c r="B13"/>
  <c r="C13"/>
  <c r="B14"/>
  <c r="C14"/>
  <c r="B15"/>
  <c r="B16"/>
  <c r="C16"/>
  <c r="B17"/>
  <c r="C17"/>
  <c r="B18"/>
  <c r="C18"/>
  <c r="B19"/>
  <c r="C19"/>
  <c r="B20"/>
  <c r="C20"/>
  <c r="G31" i="2"/>
  <c r="E11" i="3" s="1"/>
  <c r="E18"/>
  <c r="H31" i="2"/>
  <c r="F11" i="3" s="1"/>
  <c r="F12"/>
  <c r="F17"/>
  <c r="F20" i="2"/>
  <c r="I20"/>
  <c r="K20" s="1"/>
  <c r="F21"/>
  <c r="I21"/>
  <c r="F22"/>
  <c r="I22"/>
  <c r="K22" s="1"/>
  <c r="F23"/>
  <c r="F24"/>
  <c r="F25"/>
  <c r="F26"/>
  <c r="F27"/>
  <c r="F28"/>
  <c r="F29"/>
  <c r="I23"/>
  <c r="K23" s="1"/>
  <c r="I24"/>
  <c r="K24" s="1"/>
  <c r="I25"/>
  <c r="K25" s="1"/>
  <c r="I26"/>
  <c r="K26" s="1"/>
  <c r="I27"/>
  <c r="K27" s="1"/>
  <c r="I28"/>
  <c r="K28" s="1"/>
  <c r="I29"/>
  <c r="K29" s="1"/>
  <c r="B31"/>
  <c r="D31"/>
  <c r="E31"/>
  <c r="D26" i="3" l="1"/>
  <c r="G16"/>
  <c r="D17"/>
  <c r="D12"/>
  <c r="D16"/>
  <c r="G25"/>
  <c r="D25"/>
  <c r="G24"/>
  <c r="D15"/>
  <c r="I24"/>
  <c r="G21"/>
  <c r="G12"/>
  <c r="D13"/>
  <c r="D14"/>
  <c r="D21"/>
  <c r="D20"/>
  <c r="L28" i="2"/>
  <c r="B8" i="4"/>
  <c r="G22" i="3"/>
  <c r="D23"/>
  <c r="D24"/>
  <c r="D22"/>
  <c r="G23"/>
  <c r="I26"/>
  <c r="I22"/>
  <c r="I21"/>
  <c r="L25" i="2"/>
  <c r="L26"/>
  <c r="G13" i="3"/>
  <c r="D19"/>
  <c r="L27" i="2"/>
  <c r="L24"/>
  <c r="L23"/>
  <c r="G13"/>
  <c r="D18" i="3"/>
  <c r="G20"/>
  <c r="I31" i="2"/>
  <c r="G11" i="3" s="1"/>
  <c r="L21" i="2"/>
  <c r="K21"/>
  <c r="K31" s="1"/>
  <c r="C8" i="5" s="1"/>
  <c r="F31" i="2"/>
  <c r="D11" i="3" s="1"/>
  <c r="D8" i="4"/>
  <c r="C8"/>
  <c r="L29" i="2"/>
  <c r="F27" i="3"/>
  <c r="E27"/>
  <c r="L20" i="2"/>
  <c r="L22"/>
  <c r="H12" i="3" l="1"/>
  <c r="H25"/>
  <c r="I25"/>
  <c r="H24"/>
  <c r="H22"/>
  <c r="H21"/>
  <c r="H19"/>
  <c r="G17"/>
  <c r="G18"/>
  <c r="H26"/>
  <c r="G26"/>
  <c r="I23"/>
  <c r="H15"/>
  <c r="C89" i="5"/>
  <c r="H23" i="3"/>
  <c r="C118" i="5"/>
  <c r="C249"/>
  <c r="C143"/>
  <c r="D27" i="3"/>
  <c r="C190" i="5"/>
  <c r="L31" i="2"/>
  <c r="C224" i="5"/>
  <c r="D3" i="3"/>
  <c r="C131" i="5"/>
  <c r="C189"/>
  <c r="C253"/>
  <c r="C256"/>
  <c r="C41"/>
  <c r="C40"/>
  <c r="I13" i="3"/>
  <c r="C39" i="5"/>
  <c r="C38"/>
  <c r="C46"/>
  <c r="C43"/>
  <c r="C45"/>
  <c r="H13" i="3"/>
  <c r="C42" i="5"/>
  <c r="C37"/>
  <c r="C44"/>
  <c r="C177"/>
  <c r="G19" i="3"/>
  <c r="G14"/>
  <c r="G9" i="2"/>
  <c r="G15" i="3"/>
  <c r="C54" i="5"/>
  <c r="C57"/>
  <c r="C278"/>
  <c r="C286"/>
  <c r="C142"/>
  <c r="C145"/>
  <c r="C268"/>
  <c r="C270"/>
  <c r="C264"/>
  <c r="C265"/>
  <c r="C262"/>
  <c r="C272" s="1"/>
  <c r="C263"/>
  <c r="C271"/>
  <c r="C266"/>
  <c r="C267"/>
  <c r="C269"/>
  <c r="C113"/>
  <c r="I18" i="3"/>
  <c r="C119" i="5"/>
  <c r="C225"/>
  <c r="C240"/>
  <c r="C232"/>
  <c r="C242" s="1"/>
  <c r="C239"/>
  <c r="C237"/>
  <c r="C235"/>
  <c r="C234"/>
  <c r="C241"/>
  <c r="C236"/>
  <c r="C238"/>
  <c r="C233"/>
  <c r="C86"/>
  <c r="C82"/>
  <c r="H16" i="3"/>
  <c r="C85" i="5"/>
  <c r="C84"/>
  <c r="C88"/>
  <c r="C174"/>
  <c r="C175"/>
  <c r="C28"/>
  <c r="C24"/>
  <c r="I12" i="3"/>
  <c r="C25" i="5"/>
  <c r="C26"/>
  <c r="C29"/>
  <c r="C31"/>
  <c r="C30"/>
  <c r="C27"/>
  <c r="C23"/>
  <c r="C22"/>
  <c r="C14"/>
  <c r="C16"/>
  <c r="C12"/>
  <c r="C10"/>
  <c r="C11"/>
  <c r="C13"/>
  <c r="C9"/>
  <c r="I11" i="3"/>
  <c r="J31" i="2"/>
  <c r="H11" i="3" s="1"/>
  <c r="C15" i="5"/>
  <c r="C7"/>
  <c r="C283" l="1"/>
  <c r="C279"/>
  <c r="C281"/>
  <c r="C284"/>
  <c r="C285"/>
  <c r="I19" i="3"/>
  <c r="C280" i="5"/>
  <c r="C136"/>
  <c r="C192"/>
  <c r="C194"/>
  <c r="C195"/>
  <c r="C187"/>
  <c r="C132"/>
  <c r="C129"/>
  <c r="C130"/>
  <c r="C135"/>
  <c r="C127"/>
  <c r="C134"/>
  <c r="C133"/>
  <c r="C128"/>
  <c r="C83"/>
  <c r="C90"/>
  <c r="I16" i="3"/>
  <c r="C115" i="5"/>
  <c r="C120"/>
  <c r="C146"/>
  <c r="C69"/>
  <c r="C87"/>
  <c r="C91"/>
  <c r="C117"/>
  <c r="C149"/>
  <c r="C148"/>
  <c r="I20" i="3"/>
  <c r="C150" i="5"/>
  <c r="C60"/>
  <c r="C59"/>
  <c r="C282"/>
  <c r="C277"/>
  <c r="C287" s="1"/>
  <c r="C172"/>
  <c r="C222"/>
  <c r="C58"/>
  <c r="C56"/>
  <c r="C61"/>
  <c r="C181"/>
  <c r="C219"/>
  <c r="C112"/>
  <c r="H18" i="3"/>
  <c r="C114" i="5"/>
  <c r="C70"/>
  <c r="I14" i="3"/>
  <c r="C53" i="5"/>
  <c r="H14" i="3"/>
  <c r="C251" i="5"/>
  <c r="C116"/>
  <c r="C121"/>
  <c r="C144"/>
  <c r="C147"/>
  <c r="I15" i="3"/>
  <c r="C52" i="5"/>
  <c r="C55"/>
  <c r="C250"/>
  <c r="C248"/>
  <c r="C193"/>
  <c r="C188"/>
  <c r="C220"/>
  <c r="C218"/>
  <c r="C75"/>
  <c r="C67"/>
  <c r="C74"/>
  <c r="C173"/>
  <c r="C180"/>
  <c r="C178"/>
  <c r="C223"/>
  <c r="C217"/>
  <c r="C73"/>
  <c r="C72"/>
  <c r="C71"/>
  <c r="C255"/>
  <c r="C252"/>
  <c r="C176"/>
  <c r="C179"/>
  <c r="C221"/>
  <c r="C226"/>
  <c r="H20" i="3"/>
  <c r="C151" i="5"/>
  <c r="C68"/>
  <c r="C76"/>
  <c r="C247"/>
  <c r="C257" s="1"/>
  <c r="C254"/>
  <c r="C191"/>
  <c r="C196"/>
  <c r="C47"/>
  <c r="D4" i="3"/>
  <c r="G27"/>
  <c r="C205" i="5"/>
  <c r="C210"/>
  <c r="C211"/>
  <c r="C204"/>
  <c r="C209"/>
  <c r="C208"/>
  <c r="C202"/>
  <c r="C207"/>
  <c r="C206"/>
  <c r="C203"/>
  <c r="C158"/>
  <c r="C160"/>
  <c r="C159"/>
  <c r="C157"/>
  <c r="C166"/>
  <c r="C162"/>
  <c r="C164"/>
  <c r="C161"/>
  <c r="C163"/>
  <c r="C165"/>
  <c r="C32"/>
  <c r="C17"/>
  <c r="C137" l="1"/>
  <c r="C227"/>
  <c r="C212"/>
  <c r="C197"/>
  <c r="C182"/>
  <c r="C167"/>
  <c r="C92"/>
  <c r="C62"/>
  <c r="C122"/>
  <c r="C152"/>
  <c r="C77"/>
  <c r="C104" l="1"/>
  <c r="C106"/>
  <c r="C99"/>
  <c r="C100"/>
  <c r="C98"/>
  <c r="I17" i="3"/>
  <c r="C97" i="5"/>
  <c r="C101"/>
  <c r="C103"/>
  <c r="C105"/>
  <c r="C102"/>
  <c r="H17" i="3"/>
  <c r="G10" i="2"/>
  <c r="C107" i="5" l="1"/>
  <c r="D5" i="3"/>
  <c r="D6" s="1"/>
  <c r="I27"/>
  <c r="H27" s="1"/>
</calcChain>
</file>

<file path=xl/comments1.xml><?xml version="1.0" encoding="utf-8"?>
<comments xmlns="http://schemas.openxmlformats.org/spreadsheetml/2006/main">
  <authors>
    <author>Eduardo Ulloa</author>
  </authors>
  <commentList>
    <comment ref="B6" authorId="0">
      <text>
        <r>
          <rPr>
            <b/>
            <sz val="9"/>
            <color indexed="81"/>
            <rFont val="Tahoma"/>
            <family val="2"/>
          </rPr>
          <t>INGRESE FECHA A CONSULTAR</t>
        </r>
      </text>
    </comment>
  </commentList>
</comments>
</file>

<file path=xl/sharedStrings.xml><?xml version="1.0" encoding="utf-8"?>
<sst xmlns="http://schemas.openxmlformats.org/spreadsheetml/2006/main" count="324" uniqueCount="64">
  <si>
    <t xml:space="preserve">           INFORME DE INSPECCION</t>
  </si>
  <si>
    <t>CLIENTE</t>
  </si>
  <si>
    <t>:</t>
  </si>
  <si>
    <t>CODELCO CHILE</t>
  </si>
  <si>
    <t>MATERIAL</t>
  </si>
  <si>
    <t>PESO NETO HUMEDO RECEPCION A LA FECHA</t>
  </si>
  <si>
    <t>TMH</t>
  </si>
  <si>
    <t>PESO NETO SECO RECEPCION A LA FECHA</t>
  </si>
  <si>
    <t>TMS</t>
  </si>
  <si>
    <t>FECHA RECEPCION</t>
  </si>
  <si>
    <t>LUGAR DE RECEPCION</t>
  </si>
  <si>
    <t>Pto. Barquito Chañaral</t>
  </si>
  <si>
    <t>TOTAL DE CAMIONES</t>
  </si>
  <si>
    <t>LOTE:</t>
  </si>
  <si>
    <t>PESOS DESPACHO</t>
  </si>
  <si>
    <t>PESOS RECEPCION</t>
  </si>
  <si>
    <t>Fecha de recepción</t>
  </si>
  <si>
    <t>REC</t>
  </si>
  <si>
    <t>PATENTE</t>
  </si>
  <si>
    <t>GUIA</t>
  </si>
  <si>
    <t>BARQUITO</t>
  </si>
  <si>
    <t>%</t>
  </si>
  <si>
    <t>PESO NETO</t>
  </si>
  <si>
    <t>DIF</t>
  </si>
  <si>
    <t>Nº</t>
  </si>
  <si>
    <t>CAMION</t>
  </si>
  <si>
    <t>DESPACHO</t>
  </si>
  <si>
    <t>BRUTO</t>
  </si>
  <si>
    <t>TARA</t>
  </si>
  <si>
    <t>NETO</t>
  </si>
  <si>
    <t>HDAD</t>
  </si>
  <si>
    <t>SECO</t>
  </si>
  <si>
    <t>TOTAL LOTE</t>
  </si>
  <si>
    <t>TOTAL PESO NETO HUMEDO ORIGEN</t>
  </si>
  <si>
    <t>TOTAL PESO NETO HUMEDO RECEPCIÓN</t>
  </si>
  <si>
    <t>TOTAL PESO NETO SECO RECEPCEPCIÓN</t>
  </si>
  <si>
    <t>PROMEDIO TOTAL HUMEDAD</t>
  </si>
  <si>
    <t>FECH. RECEP.</t>
  </si>
  <si>
    <t>PRODUCER</t>
  </si>
  <si>
    <t>LOT</t>
  </si>
  <si>
    <t>NET WEIGHT</t>
  </si>
  <si>
    <t>WEIGHT RECEPTION BARQUITO</t>
  </si>
  <si>
    <t>RECEPTION</t>
  </si>
  <si>
    <t>ORIGIN</t>
  </si>
  <si>
    <t>GROSS</t>
  </si>
  <si>
    <t>TARE</t>
  </si>
  <si>
    <t>NET</t>
  </si>
  <si>
    <t>MOISTURE</t>
  </si>
  <si>
    <t>DRY</t>
  </si>
  <si>
    <t>TOTAL</t>
  </si>
  <si>
    <t>PESO HUMEDO ORIGEN</t>
  </si>
  <si>
    <t>PESO HUMEDO RECP.</t>
  </si>
  <si>
    <t>PESO SECO RECP.</t>
  </si>
  <si>
    <t>REC.</t>
  </si>
  <si>
    <t>LOTE</t>
  </si>
  <si>
    <t>grs.</t>
  </si>
  <si>
    <t>N° TICKET PESAJE</t>
  </si>
  <si>
    <t>Chañaral, noviembre 2014</t>
  </si>
  <si>
    <t>ENERO 2016</t>
  </si>
  <si>
    <t>Mra. Linderos cuota enero 2016</t>
  </si>
  <si>
    <t>1601001L</t>
  </si>
  <si>
    <t>FPZJ-53</t>
  </si>
  <si>
    <t>WR-9153</t>
  </si>
  <si>
    <t>DDGK-69</t>
  </si>
</sst>
</file>

<file path=xl/styles.xml><?xml version="1.0" encoding="utf-8"?>
<styleSheet xmlns="http://schemas.openxmlformats.org/spreadsheetml/2006/main">
  <numFmts count="5">
    <numFmt numFmtId="164" formatCode="_-* #,##0.00\ _€_-;\-* #,##0.00\ _€_-;_-* &quot;-&quot;??\ _€_-;_-@_-"/>
    <numFmt numFmtId="165" formatCode="0.000"/>
    <numFmt numFmtId="166" formatCode="#,##0.000"/>
    <numFmt numFmtId="167" formatCode="00000"/>
    <numFmt numFmtId="168" formatCode="dd/mm/yy;@"/>
  </numFmts>
  <fonts count="19">
    <font>
      <sz val="10"/>
      <name val="Arial"/>
    </font>
    <font>
      <sz val="10"/>
      <name val="Arial"/>
      <family val="2"/>
    </font>
    <font>
      <b/>
      <sz val="12"/>
      <name val="Times New Roman"/>
      <family val="1"/>
    </font>
    <font>
      <sz val="12"/>
      <name val="Verdana"/>
      <family val="2"/>
    </font>
    <font>
      <sz val="12"/>
      <name val="Times New Roman"/>
      <family val="1"/>
    </font>
    <font>
      <sz val="12"/>
      <name val="Arial"/>
      <family val="2"/>
    </font>
    <font>
      <b/>
      <sz val="12"/>
      <name val="Verdana"/>
      <family val="2"/>
    </font>
    <font>
      <b/>
      <sz val="12"/>
      <name val="Arial"/>
      <family val="2"/>
    </font>
    <font>
      <sz val="10"/>
      <name val="Arial"/>
      <family val="2"/>
    </font>
    <font>
      <b/>
      <sz val="11"/>
      <name val="Times New Roman"/>
      <family val="1"/>
    </font>
    <font>
      <b/>
      <sz val="11"/>
      <name val="Arial"/>
      <family val="2"/>
    </font>
    <font>
      <b/>
      <sz val="9"/>
      <name val="Arial"/>
      <family val="2"/>
    </font>
    <font>
      <b/>
      <sz val="10"/>
      <name val="Arial"/>
      <family val="2"/>
    </font>
    <font>
      <b/>
      <sz val="9"/>
      <color indexed="81"/>
      <name val="Tahoma"/>
      <family val="2"/>
    </font>
    <font>
      <b/>
      <sz val="14"/>
      <name val="Arial"/>
      <family val="2"/>
    </font>
    <font>
      <b/>
      <sz val="16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8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27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42">
    <xf numFmtId="0" fontId="0" fillId="0" borderId="0" xfId="0"/>
    <xf numFmtId="0" fontId="2" fillId="2" borderId="0" xfId="0" applyFont="1" applyFill="1" applyProtection="1"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0" fontId="2" fillId="0" borderId="0" xfId="0" applyFont="1" applyFill="1" applyProtection="1">
      <protection locked="0"/>
    </xf>
    <xf numFmtId="0" fontId="2" fillId="0" borderId="2" xfId="0" applyFont="1" applyFill="1" applyBorder="1" applyAlignment="1" applyProtection="1">
      <alignment horizontal="center"/>
      <protection locked="0"/>
    </xf>
    <xf numFmtId="0" fontId="2" fillId="0" borderId="3" xfId="0" applyFont="1" applyFill="1" applyBorder="1" applyAlignment="1" applyProtection="1">
      <alignment horizontal="center"/>
      <protection locked="0"/>
    </xf>
    <xf numFmtId="0" fontId="5" fillId="2" borderId="0" xfId="0" applyFont="1" applyFill="1" applyProtection="1"/>
    <xf numFmtId="166" fontId="2" fillId="2" borderId="0" xfId="0" applyNumberFormat="1" applyFont="1" applyFill="1" applyProtection="1"/>
    <xf numFmtId="0" fontId="2" fillId="0" borderId="4" xfId="0" applyFont="1" applyFill="1" applyBorder="1" applyAlignment="1" applyProtection="1"/>
    <xf numFmtId="0" fontId="2" fillId="3" borderId="5" xfId="0" applyFont="1" applyFill="1" applyBorder="1" applyAlignment="1" applyProtection="1">
      <alignment horizontal="center"/>
    </xf>
    <xf numFmtId="0" fontId="2" fillId="2" borderId="5" xfId="0" applyFont="1" applyFill="1" applyBorder="1" applyAlignment="1" applyProtection="1"/>
    <xf numFmtId="2" fontId="2" fillId="2" borderId="6" xfId="0" applyNumberFormat="1" applyFont="1" applyFill="1" applyBorder="1" applyAlignment="1" applyProtection="1">
      <alignment horizontal="center"/>
    </xf>
    <xf numFmtId="0" fontId="0" fillId="0" borderId="0" xfId="0" applyProtection="1"/>
    <xf numFmtId="0" fontId="7" fillId="0" borderId="7" xfId="0" applyFont="1" applyFill="1" applyBorder="1" applyAlignment="1" applyProtection="1">
      <alignment horizontal="center"/>
      <protection locked="0"/>
    </xf>
    <xf numFmtId="167" fontId="7" fillId="0" borderId="8" xfId="0" applyNumberFormat="1" applyFont="1" applyFill="1" applyBorder="1" applyAlignment="1" applyProtection="1">
      <alignment horizontal="center"/>
      <protection locked="0"/>
    </xf>
    <xf numFmtId="0" fontId="7" fillId="0" borderId="9" xfId="0" applyFont="1" applyFill="1" applyBorder="1" applyAlignment="1" applyProtection="1">
      <alignment horizontal="center"/>
      <protection locked="0"/>
    </xf>
    <xf numFmtId="167" fontId="7" fillId="0" borderId="10" xfId="0" applyNumberFormat="1" applyFont="1" applyFill="1" applyBorder="1" applyAlignment="1" applyProtection="1">
      <alignment horizontal="center"/>
      <protection locked="0"/>
    </xf>
    <xf numFmtId="2" fontId="2" fillId="2" borderId="7" xfId="0" applyNumberFormat="1" applyFont="1" applyFill="1" applyBorder="1" applyAlignment="1" applyProtection="1">
      <alignment horizontal="center"/>
      <protection locked="0"/>
    </xf>
    <xf numFmtId="2" fontId="2" fillId="2" borderId="11" xfId="0" applyNumberFormat="1" applyFont="1" applyFill="1" applyBorder="1" applyAlignment="1" applyProtection="1">
      <alignment horizontal="center"/>
      <protection locked="0"/>
    </xf>
    <xf numFmtId="0" fontId="10" fillId="0" borderId="0" xfId="0" applyFont="1" applyFill="1" applyBorder="1" applyAlignment="1" applyProtection="1">
      <alignment horizontal="left"/>
    </xf>
    <xf numFmtId="0" fontId="5" fillId="2" borderId="0" xfId="0" applyFont="1" applyFill="1" applyProtection="1">
      <protection locked="0"/>
    </xf>
    <xf numFmtId="0" fontId="5" fillId="0" borderId="0" xfId="0" applyFont="1" applyFill="1" applyProtection="1">
      <protection locked="0"/>
    </xf>
    <xf numFmtId="0" fontId="2" fillId="2" borderId="12" xfId="0" applyFont="1" applyFill="1" applyBorder="1" applyAlignment="1" applyProtection="1">
      <alignment horizontal="center"/>
      <protection locked="0"/>
    </xf>
    <xf numFmtId="0" fontId="2" fillId="0" borderId="13" xfId="0" applyFont="1" applyFill="1" applyBorder="1" applyAlignment="1" applyProtection="1">
      <alignment horizontal="center"/>
      <protection locked="0"/>
    </xf>
    <xf numFmtId="0" fontId="2" fillId="2" borderId="13" xfId="0" applyFont="1" applyFill="1" applyBorder="1" applyAlignment="1" applyProtection="1">
      <alignment horizontal="center"/>
      <protection locked="0"/>
    </xf>
    <xf numFmtId="0" fontId="2" fillId="0" borderId="14" xfId="0" applyFont="1" applyFill="1" applyBorder="1" applyAlignment="1" applyProtection="1">
      <alignment horizontal="center"/>
      <protection locked="0"/>
    </xf>
    <xf numFmtId="0" fontId="2" fillId="2" borderId="15" xfId="0" applyFont="1" applyFill="1" applyBorder="1" applyAlignment="1" applyProtection="1">
      <alignment horizontal="center"/>
      <protection locked="0"/>
    </xf>
    <xf numFmtId="0" fontId="2" fillId="2" borderId="14" xfId="0" applyFont="1" applyFill="1" applyBorder="1" applyAlignment="1" applyProtection="1">
      <alignment horizontal="center"/>
      <protection locked="0"/>
    </xf>
    <xf numFmtId="0" fontId="2" fillId="0" borderId="0" xfId="0" applyFont="1" applyFill="1" applyBorder="1" applyAlignment="1" applyProtection="1">
      <protection locked="0"/>
    </xf>
    <xf numFmtId="2" fontId="4" fillId="2" borderId="0" xfId="0" applyNumberFormat="1" applyFont="1" applyFill="1" applyBorder="1" applyAlignment="1" applyProtection="1">
      <protection locked="0"/>
    </xf>
    <xf numFmtId="0" fontId="11" fillId="4" borderId="4" xfId="0" applyFont="1" applyFill="1" applyBorder="1" applyAlignment="1" applyProtection="1"/>
    <xf numFmtId="0" fontId="12" fillId="0" borderId="6" xfId="0" applyFont="1" applyBorder="1" applyAlignment="1">
      <alignment horizontal="center"/>
    </xf>
    <xf numFmtId="0" fontId="4" fillId="2" borderId="0" xfId="0" applyFont="1" applyFill="1" applyAlignment="1" applyProtection="1">
      <alignment horizontal="center"/>
      <protection locked="0"/>
    </xf>
    <xf numFmtId="0" fontId="5" fillId="2" borderId="0" xfId="0" applyFont="1" applyFill="1" applyAlignment="1" applyProtection="1">
      <alignment horizontal="center"/>
      <protection locked="0"/>
    </xf>
    <xf numFmtId="14" fontId="7" fillId="2" borderId="6" xfId="0" applyNumberFormat="1" applyFont="1" applyFill="1" applyBorder="1" applyAlignment="1" applyProtection="1">
      <alignment horizontal="center"/>
      <protection locked="0"/>
    </xf>
    <xf numFmtId="0" fontId="7" fillId="2" borderId="6" xfId="0" applyFont="1" applyFill="1" applyBorder="1" applyAlignment="1" applyProtection="1">
      <alignment horizontal="center"/>
      <protection locked="0"/>
    </xf>
    <xf numFmtId="0" fontId="5" fillId="2" borderId="0" xfId="0" applyFont="1" applyFill="1" applyAlignment="1" applyProtection="1">
      <alignment horizontal="center"/>
    </xf>
    <xf numFmtId="165" fontId="14" fillId="5" borderId="6" xfId="0" applyNumberFormat="1" applyFont="1" applyFill="1" applyBorder="1" applyAlignment="1">
      <alignment horizontal="center" vertical="center"/>
    </xf>
    <xf numFmtId="0" fontId="2" fillId="0" borderId="16" xfId="0" applyFont="1" applyFill="1" applyBorder="1" applyAlignment="1" applyProtection="1"/>
    <xf numFmtId="2" fontId="2" fillId="2" borderId="0" xfId="0" applyNumberFormat="1" applyFont="1" applyFill="1" applyProtection="1">
      <protection locked="0"/>
    </xf>
    <xf numFmtId="2" fontId="5" fillId="2" borderId="0" xfId="0" applyNumberFormat="1" applyFont="1" applyFill="1" applyProtection="1">
      <protection locked="0"/>
    </xf>
    <xf numFmtId="2" fontId="2" fillId="2" borderId="12" xfId="0" applyNumberFormat="1" applyFont="1" applyFill="1" applyBorder="1" applyAlignment="1" applyProtection="1">
      <alignment horizontal="center"/>
      <protection locked="0"/>
    </xf>
    <xf numFmtId="2" fontId="2" fillId="2" borderId="15" xfId="0" applyNumberFormat="1" applyFont="1" applyFill="1" applyBorder="1" applyAlignment="1" applyProtection="1">
      <alignment horizontal="center"/>
      <protection locked="0"/>
    </xf>
    <xf numFmtId="0" fontId="0" fillId="0" borderId="17" xfId="0" applyBorder="1"/>
    <xf numFmtId="0" fontId="8" fillId="0" borderId="0" xfId="0" applyFont="1"/>
    <xf numFmtId="4" fontId="0" fillId="0" borderId="0" xfId="0" applyNumberFormat="1" applyAlignment="1">
      <alignment horizontal="center"/>
    </xf>
    <xf numFmtId="4" fontId="0" fillId="0" borderId="17" xfId="0" applyNumberFormat="1" applyBorder="1" applyAlignment="1">
      <alignment horizontal="center"/>
    </xf>
    <xf numFmtId="4" fontId="12" fillId="0" borderId="17" xfId="0" applyNumberFormat="1" applyFont="1" applyBorder="1" applyAlignment="1">
      <alignment horizontal="center" vertical="center"/>
    </xf>
    <xf numFmtId="0" fontId="2" fillId="2" borderId="12" xfId="0" applyFont="1" applyFill="1" applyBorder="1" applyAlignment="1" applyProtection="1">
      <alignment horizontal="right"/>
    </xf>
    <xf numFmtId="14" fontId="2" fillId="2" borderId="4" xfId="0" applyNumberFormat="1" applyFont="1" applyFill="1" applyBorder="1" applyAlignment="1" applyProtection="1">
      <protection locked="0"/>
    </xf>
    <xf numFmtId="0" fontId="12" fillId="0" borderId="17" xfId="0" applyNumberFormat="1" applyFont="1" applyBorder="1" applyAlignment="1">
      <alignment horizontal="center" vertical="center"/>
    </xf>
    <xf numFmtId="166" fontId="5" fillId="2" borderId="0" xfId="0" applyNumberFormat="1" applyFont="1" applyFill="1" applyProtection="1"/>
    <xf numFmtId="166" fontId="2" fillId="2" borderId="0" xfId="0" applyNumberFormat="1" applyFont="1" applyFill="1" applyAlignment="1" applyProtection="1">
      <alignment horizontal="center"/>
    </xf>
    <xf numFmtId="166" fontId="2" fillId="2" borderId="6" xfId="0" applyNumberFormat="1" applyFont="1" applyFill="1" applyBorder="1" applyAlignment="1" applyProtection="1">
      <alignment horizontal="center"/>
    </xf>
    <xf numFmtId="166" fontId="2" fillId="2" borderId="7" xfId="0" applyNumberFormat="1" applyFont="1" applyFill="1" applyBorder="1" applyAlignment="1" applyProtection="1">
      <alignment horizontal="center"/>
    </xf>
    <xf numFmtId="166" fontId="2" fillId="2" borderId="11" xfId="0" applyNumberFormat="1" applyFont="1" applyFill="1" applyBorder="1" applyAlignment="1" applyProtection="1">
      <alignment horizontal="center"/>
    </xf>
    <xf numFmtId="166" fontId="2" fillId="2" borderId="0" xfId="0" applyNumberFormat="1" applyFont="1" applyFill="1" applyBorder="1" applyAlignment="1" applyProtection="1"/>
    <xf numFmtId="166" fontId="2" fillId="2" borderId="1" xfId="0" applyNumberFormat="1" applyFont="1" applyFill="1" applyBorder="1" applyAlignment="1" applyProtection="1"/>
    <xf numFmtId="166" fontId="2" fillId="2" borderId="18" xfId="0" applyNumberFormat="1" applyFont="1" applyFill="1" applyBorder="1" applyAlignment="1" applyProtection="1">
      <alignment horizontal="center"/>
    </xf>
    <xf numFmtId="166" fontId="2" fillId="2" borderId="8" xfId="0" applyNumberFormat="1" applyFont="1" applyFill="1" applyBorder="1" applyAlignment="1" applyProtection="1">
      <alignment horizontal="center"/>
    </xf>
    <xf numFmtId="166" fontId="2" fillId="2" borderId="19" xfId="0" applyNumberFormat="1" applyFont="1" applyFill="1" applyBorder="1" applyAlignment="1" applyProtection="1">
      <alignment horizontal="center"/>
    </xf>
    <xf numFmtId="166" fontId="2" fillId="2" borderId="5" xfId="0" applyNumberFormat="1" applyFont="1" applyFill="1" applyBorder="1" applyAlignment="1" applyProtection="1"/>
    <xf numFmtId="166" fontId="2" fillId="2" borderId="13" xfId="0" applyNumberFormat="1" applyFont="1" applyFill="1" applyBorder="1" applyAlignment="1" applyProtection="1">
      <alignment horizontal="center"/>
    </xf>
    <xf numFmtId="166" fontId="2" fillId="2" borderId="14" xfId="0" applyNumberFormat="1" applyFont="1" applyFill="1" applyBorder="1" applyAlignment="1" applyProtection="1">
      <alignment horizontal="center"/>
    </xf>
    <xf numFmtId="166" fontId="2" fillId="2" borderId="20" xfId="0" applyNumberFormat="1" applyFont="1" applyFill="1" applyBorder="1" applyAlignment="1" applyProtection="1">
      <alignment horizontal="center"/>
    </xf>
    <xf numFmtId="166" fontId="10" fillId="4" borderId="6" xfId="0" applyNumberFormat="1" applyFont="1" applyFill="1" applyBorder="1" applyProtection="1"/>
    <xf numFmtId="166" fontId="0" fillId="0" borderId="0" xfId="0" applyNumberFormat="1" applyProtection="1"/>
    <xf numFmtId="166" fontId="8" fillId="0" borderId="0" xfId="0" applyNumberFormat="1" applyFont="1" applyProtection="1"/>
    <xf numFmtId="166" fontId="10" fillId="4" borderId="6" xfId="0" applyNumberFormat="1" applyFont="1" applyFill="1" applyBorder="1" applyAlignment="1" applyProtection="1">
      <alignment horizontal="right" vertical="center"/>
    </xf>
    <xf numFmtId="166" fontId="8" fillId="0" borderId="0" xfId="0" applyNumberFormat="1" applyFont="1" applyFill="1" applyBorder="1" applyProtection="1"/>
    <xf numFmtId="166" fontId="10" fillId="0" borderId="0" xfId="0" applyNumberFormat="1" applyFont="1" applyFill="1" applyBorder="1" applyAlignment="1" applyProtection="1">
      <alignment horizontal="right" vertical="center"/>
    </xf>
    <xf numFmtId="2" fontId="0" fillId="0" borderId="0" xfId="0" applyNumberFormat="1" applyProtection="1"/>
    <xf numFmtId="166" fontId="2" fillId="2" borderId="0" xfId="0" applyNumberFormat="1" applyFont="1" applyFill="1" applyProtection="1">
      <protection locked="0"/>
    </xf>
    <xf numFmtId="166" fontId="5" fillId="0" borderId="0" xfId="0" applyNumberFormat="1" applyFont="1" applyBorder="1" applyAlignment="1" applyProtection="1">
      <alignment horizontal="left"/>
      <protection locked="0"/>
    </xf>
    <xf numFmtId="166" fontId="3" fillId="0" borderId="0" xfId="0" applyNumberFormat="1" applyFont="1" applyProtection="1">
      <protection locked="0"/>
    </xf>
    <xf numFmtId="166" fontId="5" fillId="2" borderId="0" xfId="0" applyNumberFormat="1" applyFont="1" applyFill="1" applyProtection="1">
      <protection locked="0"/>
    </xf>
    <xf numFmtId="166" fontId="2" fillId="2" borderId="0" xfId="0" applyNumberFormat="1" applyFont="1" applyFill="1" applyAlignment="1" applyProtection="1">
      <alignment horizontal="center"/>
      <protection locked="0"/>
    </xf>
    <xf numFmtId="166" fontId="6" fillId="0" borderId="0" xfId="0" applyNumberFormat="1" applyFont="1" applyProtection="1">
      <protection locked="0"/>
    </xf>
    <xf numFmtId="166" fontId="2" fillId="2" borderId="16" xfId="0" applyNumberFormat="1" applyFont="1" applyFill="1" applyBorder="1" applyAlignment="1" applyProtection="1">
      <protection locked="0"/>
    </xf>
    <xf numFmtId="166" fontId="2" fillId="2" borderId="12" xfId="0" applyNumberFormat="1" applyFont="1" applyFill="1" applyBorder="1" applyAlignment="1" applyProtection="1">
      <alignment horizontal="center"/>
      <protection locked="0"/>
    </xf>
    <xf numFmtId="166" fontId="2" fillId="2" borderId="4" xfId="0" applyNumberFormat="1" applyFont="1" applyFill="1" applyBorder="1" applyAlignment="1" applyProtection="1">
      <alignment horizontal="center"/>
      <protection locked="0"/>
    </xf>
    <xf numFmtId="166" fontId="2" fillId="2" borderId="5" xfId="0" applyNumberFormat="1" applyFont="1" applyFill="1" applyBorder="1" applyAlignment="1" applyProtection="1">
      <alignment horizontal="center"/>
      <protection locked="0"/>
    </xf>
    <xf numFmtId="166" fontId="2" fillId="2" borderId="6" xfId="0" applyNumberFormat="1" applyFont="1" applyFill="1" applyBorder="1" applyAlignment="1" applyProtection="1">
      <alignment horizontal="center"/>
      <protection locked="0"/>
    </xf>
    <xf numFmtId="166" fontId="7" fillId="0" borderId="7" xfId="0" applyNumberFormat="1" applyFont="1" applyFill="1" applyBorder="1" applyAlignment="1" applyProtection="1">
      <alignment horizontal="center"/>
      <protection locked="0"/>
    </xf>
    <xf numFmtId="166" fontId="7" fillId="0" borderId="8" xfId="0" applyNumberFormat="1" applyFont="1" applyFill="1" applyBorder="1" applyAlignment="1" applyProtection="1">
      <alignment horizontal="center"/>
      <protection locked="0"/>
    </xf>
    <xf numFmtId="166" fontId="7" fillId="0" borderId="9" xfId="0" applyNumberFormat="1" applyFont="1" applyFill="1" applyBorder="1" applyAlignment="1" applyProtection="1">
      <alignment horizontal="center"/>
      <protection locked="0"/>
    </xf>
    <xf numFmtId="166" fontId="7" fillId="0" borderId="10" xfId="0" applyNumberFormat="1" applyFont="1" applyFill="1" applyBorder="1" applyAlignment="1" applyProtection="1">
      <alignment horizontal="center"/>
      <protection locked="0"/>
    </xf>
    <xf numFmtId="166" fontId="5" fillId="2" borderId="0" xfId="0" applyNumberFormat="1" applyFont="1" applyFill="1" applyBorder="1" applyAlignment="1" applyProtection="1">
      <protection locked="0"/>
    </xf>
    <xf numFmtId="166" fontId="4" fillId="2" borderId="0" xfId="0" applyNumberFormat="1" applyFont="1" applyFill="1" applyProtection="1"/>
    <xf numFmtId="166" fontId="2" fillId="2" borderId="18" xfId="0" applyNumberFormat="1" applyFont="1" applyFill="1" applyBorder="1" applyAlignment="1" applyProtection="1"/>
    <xf numFmtId="166" fontId="4" fillId="2" borderId="0" xfId="0" applyNumberFormat="1" applyFont="1" applyFill="1" applyBorder="1" applyAlignment="1" applyProtection="1"/>
    <xf numFmtId="4" fontId="8" fillId="0" borderId="17" xfId="0" applyNumberFormat="1" applyFont="1" applyBorder="1" applyAlignment="1">
      <alignment horizontal="center"/>
    </xf>
    <xf numFmtId="0" fontId="17" fillId="0" borderId="17" xfId="0" applyFont="1" applyBorder="1"/>
    <xf numFmtId="3" fontId="2" fillId="3" borderId="0" xfId="0" applyNumberFormat="1" applyFont="1" applyFill="1" applyAlignment="1" applyProtection="1">
      <alignment horizontal="left"/>
    </xf>
    <xf numFmtId="168" fontId="0" fillId="0" borderId="0" xfId="0" applyNumberFormat="1" applyProtection="1"/>
    <xf numFmtId="49" fontId="2" fillId="2" borderId="0" xfId="1" applyNumberFormat="1" applyFont="1" applyFill="1" applyProtection="1">
      <protection locked="0"/>
    </xf>
    <xf numFmtId="165" fontId="2" fillId="0" borderId="0" xfId="0" applyNumberFormat="1" applyFont="1" applyFill="1" applyBorder="1" applyProtection="1">
      <protection locked="0"/>
    </xf>
    <xf numFmtId="166" fontId="2" fillId="0" borderId="0" xfId="0" applyNumberFormat="1" applyFont="1" applyFill="1" applyBorder="1" applyAlignment="1" applyProtection="1">
      <alignment horizontal="center"/>
    </xf>
    <xf numFmtId="165" fontId="2" fillId="0" borderId="0" xfId="0" applyNumberFormat="1" applyFont="1" applyFill="1" applyBorder="1" applyAlignment="1" applyProtection="1">
      <alignment horizontal="center"/>
      <protection locked="0"/>
    </xf>
    <xf numFmtId="2" fontId="2" fillId="0" borderId="0" xfId="0" applyNumberFormat="1" applyFont="1" applyFill="1" applyBorder="1" applyProtection="1">
      <protection locked="0"/>
    </xf>
    <xf numFmtId="166" fontId="4" fillId="0" borderId="0" xfId="0" applyNumberFormat="1" applyFont="1" applyFill="1" applyBorder="1" applyProtection="1"/>
    <xf numFmtId="0" fontId="4" fillId="0" borderId="0" xfId="0" applyFont="1" applyFill="1" applyBorder="1" applyAlignment="1" applyProtection="1">
      <alignment horizontal="center"/>
      <protection locked="0"/>
    </xf>
    <xf numFmtId="166" fontId="2" fillId="0" borderId="0" xfId="0" applyNumberFormat="1" applyFont="1" applyFill="1" applyBorder="1" applyProtection="1"/>
    <xf numFmtId="0" fontId="9" fillId="0" borderId="21" xfId="0" applyFont="1" applyBorder="1" applyAlignment="1" applyProtection="1">
      <alignment horizontal="center"/>
    </xf>
    <xf numFmtId="165" fontId="2" fillId="2" borderId="17" xfId="0" applyNumberFormat="1" applyFont="1" applyFill="1" applyBorder="1" applyAlignment="1" applyProtection="1">
      <alignment horizontal="center"/>
    </xf>
    <xf numFmtId="165" fontId="2" fillId="2" borderId="22" xfId="0" applyNumberFormat="1" applyFont="1" applyFill="1" applyBorder="1" applyAlignment="1" applyProtection="1">
      <alignment horizontal="center"/>
    </xf>
    <xf numFmtId="0" fontId="2" fillId="2" borderId="23" xfId="0" applyFont="1" applyFill="1" applyBorder="1" applyAlignment="1" applyProtection="1">
      <alignment horizontal="center"/>
    </xf>
    <xf numFmtId="165" fontId="2" fillId="2" borderId="23" xfId="0" applyNumberFormat="1" applyFont="1" applyFill="1" applyBorder="1" applyAlignment="1" applyProtection="1">
      <alignment horizontal="center"/>
    </xf>
    <xf numFmtId="0" fontId="2" fillId="2" borderId="17" xfId="0" applyFont="1" applyFill="1" applyBorder="1" applyAlignment="1" applyProtection="1">
      <alignment horizontal="center"/>
    </xf>
    <xf numFmtId="0" fontId="2" fillId="2" borderId="22" xfId="0" applyFont="1" applyFill="1" applyBorder="1" applyAlignment="1" applyProtection="1">
      <alignment horizontal="center"/>
    </xf>
    <xf numFmtId="168" fontId="2" fillId="2" borderId="4" xfId="0" applyNumberFormat="1" applyFont="1" applyFill="1" applyBorder="1" applyAlignment="1" applyProtection="1">
      <alignment horizontal="center"/>
    </xf>
    <xf numFmtId="1" fontId="2" fillId="2" borderId="17" xfId="0" applyNumberFormat="1" applyFont="1" applyFill="1" applyBorder="1" applyAlignment="1" applyProtection="1">
      <alignment horizontal="center"/>
    </xf>
    <xf numFmtId="166" fontId="2" fillId="2" borderId="17" xfId="0" applyNumberFormat="1" applyFont="1" applyFill="1" applyBorder="1" applyAlignment="1" applyProtection="1">
      <alignment horizontal="center"/>
    </xf>
    <xf numFmtId="2" fontId="2" fillId="2" borderId="17" xfId="0" applyNumberFormat="1" applyFont="1" applyFill="1" applyBorder="1" applyAlignment="1" applyProtection="1">
      <alignment horizontal="center"/>
    </xf>
    <xf numFmtId="0" fontId="5" fillId="2" borderId="0" xfId="0" applyFont="1" applyFill="1" applyBorder="1" applyAlignment="1" applyProtection="1">
      <protection locked="0"/>
    </xf>
    <xf numFmtId="167" fontId="5" fillId="2" borderId="0" xfId="0" applyNumberFormat="1" applyFont="1" applyFill="1" applyBorder="1" applyAlignment="1" applyProtection="1">
      <protection locked="0"/>
    </xf>
    <xf numFmtId="2" fontId="18" fillId="0" borderId="0" xfId="0" applyNumberFormat="1" applyFont="1" applyFill="1" applyBorder="1" applyAlignment="1" applyProtection="1">
      <alignment horizontal="center" wrapText="1"/>
      <protection locked="0"/>
    </xf>
    <xf numFmtId="1" fontId="4" fillId="2" borderId="0" xfId="0" applyNumberFormat="1" applyFont="1" applyFill="1" applyProtection="1">
      <protection locked="0"/>
    </xf>
    <xf numFmtId="1" fontId="5" fillId="2" borderId="0" xfId="0" applyNumberFormat="1" applyFont="1" applyFill="1" applyProtection="1">
      <protection locked="0"/>
    </xf>
    <xf numFmtId="1" fontId="2" fillId="2" borderId="6" xfId="0" applyNumberFormat="1" applyFont="1" applyFill="1" applyBorder="1" applyAlignment="1" applyProtection="1">
      <alignment horizontal="center"/>
      <protection locked="0"/>
    </xf>
    <xf numFmtId="1" fontId="5" fillId="2" borderId="0" xfId="0" applyNumberFormat="1" applyFont="1" applyFill="1" applyProtection="1"/>
    <xf numFmtId="0" fontId="2" fillId="2" borderId="0" xfId="0" applyFont="1" applyFill="1" applyAlignment="1" applyProtection="1">
      <alignment horizontal="left"/>
      <protection locked="0"/>
    </xf>
    <xf numFmtId="17" fontId="2" fillId="2" borderId="0" xfId="0" applyNumberFormat="1" applyFont="1" applyFill="1" applyProtection="1">
      <protection locked="0"/>
    </xf>
    <xf numFmtId="166" fontId="2" fillId="2" borderId="16" xfId="0" applyNumberFormat="1" applyFont="1" applyFill="1" applyBorder="1" applyAlignment="1" applyProtection="1">
      <alignment horizontal="center" vertical="center"/>
      <protection locked="0"/>
    </xf>
    <xf numFmtId="166" fontId="2" fillId="2" borderId="12" xfId="0" applyNumberFormat="1" applyFont="1" applyFill="1" applyBorder="1" applyAlignment="1" applyProtection="1">
      <alignment horizontal="center" vertical="center"/>
      <protection locked="0"/>
    </xf>
    <xf numFmtId="166" fontId="2" fillId="2" borderId="1" xfId="0" applyNumberFormat="1" applyFont="1" applyFill="1" applyBorder="1" applyAlignment="1" applyProtection="1">
      <alignment horizontal="center" vertical="center"/>
      <protection locked="0"/>
    </xf>
    <xf numFmtId="166" fontId="2" fillId="2" borderId="24" xfId="0" applyNumberFormat="1" applyFont="1" applyFill="1" applyBorder="1" applyAlignment="1" applyProtection="1">
      <alignment horizontal="center" vertical="center"/>
      <protection locked="0"/>
    </xf>
    <xf numFmtId="166" fontId="2" fillId="2" borderId="15" xfId="0" applyNumberFormat="1" applyFont="1" applyFill="1" applyBorder="1" applyAlignment="1" applyProtection="1">
      <alignment horizontal="center" vertical="center"/>
      <protection locked="0"/>
    </xf>
    <xf numFmtId="166" fontId="2" fillId="2" borderId="25" xfId="0" applyNumberFormat="1" applyFont="1" applyFill="1" applyBorder="1" applyAlignment="1" applyProtection="1">
      <alignment horizontal="center" vertical="center"/>
      <protection locked="0"/>
    </xf>
    <xf numFmtId="0" fontId="7" fillId="2" borderId="6" xfId="0" applyFont="1" applyFill="1" applyBorder="1" applyAlignment="1" applyProtection="1">
      <alignment horizontal="center" wrapText="1"/>
      <protection locked="0"/>
    </xf>
    <xf numFmtId="0" fontId="2" fillId="0" borderId="0" xfId="0" applyFont="1" applyFill="1" applyBorder="1" applyAlignment="1" applyProtection="1">
      <alignment horizontal="center" wrapText="1"/>
      <protection locked="0"/>
    </xf>
    <xf numFmtId="1" fontId="10" fillId="2" borderId="13" xfId="0" applyNumberFormat="1" applyFont="1" applyFill="1" applyBorder="1" applyAlignment="1" applyProtection="1">
      <alignment horizontal="center" wrapText="1"/>
      <protection locked="0"/>
    </xf>
    <xf numFmtId="1" fontId="10" fillId="2" borderId="26" xfId="0" applyNumberFormat="1" applyFont="1" applyFill="1" applyBorder="1" applyAlignment="1" applyProtection="1">
      <alignment horizontal="center" wrapText="1"/>
      <protection locked="0"/>
    </xf>
    <xf numFmtId="1" fontId="10" fillId="2" borderId="14" xfId="0" applyNumberFormat="1" applyFont="1" applyFill="1" applyBorder="1" applyAlignment="1" applyProtection="1">
      <alignment horizontal="center" wrapText="1"/>
      <protection locked="0"/>
    </xf>
    <xf numFmtId="168" fontId="12" fillId="0" borderId="6" xfId="0" applyNumberFormat="1" applyFont="1" applyBorder="1" applyAlignment="1" applyProtection="1">
      <alignment horizontal="center" wrapText="1"/>
    </xf>
    <xf numFmtId="2" fontId="18" fillId="0" borderId="0" xfId="0" applyNumberFormat="1" applyFont="1" applyFill="1" applyBorder="1" applyAlignment="1" applyProtection="1">
      <alignment horizontal="center" wrapText="1"/>
      <protection locked="0"/>
    </xf>
    <xf numFmtId="166" fontId="0" fillId="0" borderId="17" xfId="0" applyNumberFormat="1" applyBorder="1" applyAlignment="1" applyProtection="1">
      <alignment horizontal="center"/>
    </xf>
    <xf numFmtId="14" fontId="15" fillId="6" borderId="6" xfId="0" applyNumberFormat="1" applyFont="1" applyFill="1" applyBorder="1" applyAlignment="1">
      <alignment horizontal="center"/>
    </xf>
    <xf numFmtId="0" fontId="15" fillId="6" borderId="6" xfId="0" applyFont="1" applyFill="1" applyBorder="1" applyAlignment="1">
      <alignment horizontal="center"/>
    </xf>
    <xf numFmtId="0" fontId="12" fillId="0" borderId="17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16" fillId="0" borderId="0" xfId="0" applyFont="1" applyAlignment="1">
      <alignment horizontal="center"/>
    </xf>
  </cellXfs>
  <cellStyles count="2">
    <cellStyle name="Millares" xfId="1" builtinId="3"/>
    <cellStyle name="Normal" xfId="0" builtinId="0"/>
  </cellStyles>
  <dxfs count="24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Hoja1"/>
  <dimension ref="A1:O399"/>
  <sheetViews>
    <sheetView showGridLines="0" tabSelected="1" workbookViewId="0">
      <selection activeCell="A33" sqref="A33:XFD399"/>
    </sheetView>
  </sheetViews>
  <sheetFormatPr baseColWidth="10" defaultColWidth="10" defaultRowHeight="15"/>
  <cols>
    <col min="1" max="1" width="7.140625" style="21" customWidth="1"/>
    <col min="2" max="2" width="10.7109375" style="20" customWidth="1"/>
    <col min="3" max="3" width="18.7109375" style="20" customWidth="1"/>
    <col min="4" max="5" width="12.140625" style="75" customWidth="1"/>
    <col min="6" max="6" width="14.5703125" style="51" customWidth="1"/>
    <col min="7" max="7" width="15.7109375" style="75" customWidth="1"/>
    <col min="8" max="8" width="13.140625" style="75" customWidth="1"/>
    <col min="9" max="9" width="12.28515625" style="51" customWidth="1"/>
    <col min="10" max="10" width="13.140625" style="40" customWidth="1"/>
    <col min="11" max="11" width="13.140625" style="51" customWidth="1"/>
    <col min="12" max="12" width="14.140625" style="51" customWidth="1"/>
    <col min="13" max="13" width="19" style="33" customWidth="1"/>
    <col min="14" max="14" width="11.28515625" style="118" bestFit="1" customWidth="1"/>
    <col min="15" max="15" width="12.140625" style="20" customWidth="1"/>
    <col min="16" max="16384" width="10" style="20"/>
  </cols>
  <sheetData>
    <row r="1" spans="1:15" ht="15.75">
      <c r="A1" s="3" t="s">
        <v>57</v>
      </c>
      <c r="B1" s="122">
        <v>42370</v>
      </c>
      <c r="C1" s="121"/>
      <c r="D1" s="72"/>
      <c r="E1" s="72"/>
      <c r="F1" s="7"/>
      <c r="G1" s="72"/>
      <c r="H1" s="73"/>
      <c r="I1" s="7"/>
      <c r="J1" s="39"/>
      <c r="K1" s="7"/>
      <c r="L1" s="88"/>
      <c r="M1" s="32"/>
      <c r="N1" s="117"/>
    </row>
    <row r="2" spans="1:15" ht="15.75">
      <c r="A2" s="3"/>
      <c r="B2" s="1"/>
      <c r="C2" s="1"/>
      <c r="D2" s="72"/>
      <c r="E2" s="72"/>
      <c r="F2" s="7"/>
      <c r="G2" s="74"/>
      <c r="H2" s="72"/>
      <c r="I2" s="7"/>
      <c r="J2" s="39"/>
      <c r="K2" s="7"/>
      <c r="L2" s="88"/>
      <c r="M2" s="32"/>
      <c r="N2" s="117"/>
    </row>
    <row r="3" spans="1:15" ht="15.75">
      <c r="A3" s="3"/>
      <c r="B3" s="1"/>
      <c r="C3" s="1"/>
      <c r="D3" s="72"/>
      <c r="E3" s="72"/>
      <c r="F3" s="7"/>
      <c r="G3" s="72"/>
      <c r="H3" s="72"/>
      <c r="I3" s="7"/>
      <c r="J3" s="39"/>
      <c r="K3" s="7"/>
      <c r="L3" s="88"/>
      <c r="M3" s="32"/>
      <c r="N3" s="117"/>
    </row>
    <row r="4" spans="1:15" ht="15.75">
      <c r="A4" s="3"/>
      <c r="B4" s="1"/>
      <c r="C4" s="1"/>
      <c r="D4" s="72"/>
      <c r="G4" s="76" t="s">
        <v>0</v>
      </c>
      <c r="H4" s="76"/>
      <c r="I4" s="52"/>
      <c r="J4" s="39"/>
      <c r="K4" s="7"/>
      <c r="L4" s="88"/>
      <c r="M4" s="32"/>
      <c r="N4" s="117"/>
    </row>
    <row r="5" spans="1:15" ht="15.75">
      <c r="A5" s="3"/>
      <c r="B5" s="1"/>
      <c r="C5" s="1"/>
      <c r="D5" s="72"/>
      <c r="E5" s="72"/>
      <c r="F5" s="7"/>
      <c r="G5" s="72"/>
      <c r="H5" s="72"/>
      <c r="I5" s="7"/>
      <c r="J5" s="39"/>
      <c r="K5" s="7"/>
      <c r="L5" s="88"/>
      <c r="M5" s="32"/>
      <c r="N5" s="117"/>
    </row>
    <row r="6" spans="1:15" ht="15.75">
      <c r="A6" s="3"/>
      <c r="B6" s="1"/>
      <c r="C6" s="1"/>
      <c r="D6" s="72"/>
      <c r="E6" s="72"/>
      <c r="F6" s="7"/>
      <c r="G6" s="72"/>
      <c r="H6" s="72"/>
      <c r="I6" s="7"/>
      <c r="J6" s="39"/>
      <c r="K6" s="7"/>
      <c r="L6" s="88"/>
      <c r="M6" s="32"/>
      <c r="N6" s="117"/>
    </row>
    <row r="7" spans="1:15" ht="15.75" customHeight="1">
      <c r="A7" s="3" t="s">
        <v>1</v>
      </c>
      <c r="B7" s="1"/>
      <c r="C7" s="1"/>
      <c r="D7" s="72"/>
      <c r="E7" s="72"/>
      <c r="F7" s="52" t="s">
        <v>2</v>
      </c>
      <c r="G7" s="72" t="s">
        <v>3</v>
      </c>
      <c r="H7" s="72"/>
      <c r="I7" s="7"/>
      <c r="J7" s="116"/>
      <c r="K7" s="116"/>
      <c r="L7" s="130"/>
      <c r="M7" s="130"/>
      <c r="N7" s="117"/>
    </row>
    <row r="8" spans="1:15" ht="15.75">
      <c r="A8" s="3" t="s">
        <v>4</v>
      </c>
      <c r="B8" s="1"/>
      <c r="C8" s="1"/>
      <c r="D8" s="72"/>
      <c r="E8" s="72"/>
      <c r="F8" s="52" t="s">
        <v>2</v>
      </c>
      <c r="G8" s="77" t="s">
        <v>59</v>
      </c>
      <c r="H8" s="72"/>
      <c r="I8" s="7"/>
      <c r="J8" s="116"/>
      <c r="K8" s="116"/>
      <c r="L8" s="130"/>
      <c r="M8" s="130"/>
      <c r="N8" s="117"/>
    </row>
    <row r="9" spans="1:15" ht="15.75">
      <c r="A9" s="3" t="s">
        <v>5</v>
      </c>
      <c r="B9" s="1"/>
      <c r="C9" s="1"/>
      <c r="D9" s="72"/>
      <c r="E9" s="72"/>
      <c r="F9" s="52" t="s">
        <v>2</v>
      </c>
      <c r="G9" s="7">
        <f>SUM(I16:I656)/2</f>
        <v>80.05</v>
      </c>
      <c r="H9" s="76" t="s">
        <v>6</v>
      </c>
      <c r="I9" s="7"/>
      <c r="J9" s="96"/>
      <c r="K9" s="97"/>
      <c r="L9" s="97"/>
      <c r="M9" s="98"/>
      <c r="N9" s="117"/>
      <c r="O9" s="75"/>
    </row>
    <row r="10" spans="1:15" ht="15.75">
      <c r="A10" s="3" t="s">
        <v>7</v>
      </c>
      <c r="B10" s="1"/>
      <c r="C10" s="1"/>
      <c r="D10" s="72"/>
      <c r="E10" s="72"/>
      <c r="F10" s="52" t="s">
        <v>2</v>
      </c>
      <c r="G10" s="7">
        <f>SUM(K16:K714)/2</f>
        <v>80.05</v>
      </c>
      <c r="H10" s="76" t="s">
        <v>8</v>
      </c>
      <c r="I10" s="7"/>
      <c r="J10" s="96"/>
      <c r="K10" s="97"/>
      <c r="L10" s="97"/>
      <c r="M10" s="98"/>
      <c r="N10" s="117"/>
      <c r="O10" s="75"/>
    </row>
    <row r="11" spans="1:15" ht="15.75">
      <c r="A11" s="3" t="s">
        <v>9</v>
      </c>
      <c r="B11" s="1"/>
      <c r="C11" s="1"/>
      <c r="D11" s="72"/>
      <c r="E11" s="72"/>
      <c r="F11" s="52" t="s">
        <v>2</v>
      </c>
      <c r="G11" s="95" t="s">
        <v>58</v>
      </c>
      <c r="H11" s="72"/>
      <c r="I11" s="7"/>
      <c r="J11" s="99"/>
      <c r="K11" s="97"/>
      <c r="L11" s="100"/>
      <c r="M11" s="101"/>
      <c r="N11" s="117"/>
    </row>
    <row r="12" spans="1:15" ht="15.75">
      <c r="A12" s="3" t="s">
        <v>10</v>
      </c>
      <c r="B12" s="1"/>
      <c r="C12" s="1"/>
      <c r="D12" s="72"/>
      <c r="E12" s="72"/>
      <c r="F12" s="52" t="s">
        <v>2</v>
      </c>
      <c r="G12" s="72" t="s">
        <v>11</v>
      </c>
      <c r="H12" s="72"/>
      <c r="I12" s="7"/>
      <c r="J12" s="99"/>
      <c r="K12" s="102"/>
      <c r="L12" s="100"/>
      <c r="M12" s="101"/>
      <c r="N12" s="117"/>
    </row>
    <row r="13" spans="1:15" ht="15.75">
      <c r="A13" s="3" t="s">
        <v>12</v>
      </c>
      <c r="B13" s="1"/>
      <c r="C13" s="1"/>
      <c r="D13" s="72"/>
      <c r="E13" s="72"/>
      <c r="F13" s="52" t="s">
        <v>2</v>
      </c>
      <c r="G13" s="93">
        <f>SUM(B16:B1159)</f>
        <v>3</v>
      </c>
      <c r="H13" s="72"/>
      <c r="I13" s="7"/>
      <c r="J13" s="39"/>
      <c r="K13" s="7"/>
      <c r="L13" s="88"/>
      <c r="M13" s="32"/>
      <c r="N13" s="117"/>
    </row>
    <row r="14" spans="1:15" ht="15.75">
      <c r="A14" s="3"/>
      <c r="B14" s="1"/>
      <c r="C14" s="1"/>
      <c r="D14" s="72"/>
      <c r="E14" s="72"/>
      <c r="F14" s="52"/>
      <c r="G14" s="72"/>
      <c r="H14" s="72"/>
      <c r="I14" s="7"/>
      <c r="J14" s="39"/>
      <c r="K14" s="7"/>
      <c r="L14" s="88"/>
      <c r="M14" s="32"/>
      <c r="N14" s="117"/>
    </row>
    <row r="16" spans="1:15" ht="15.75" thickBot="1"/>
    <row r="17" spans="1:14" ht="16.5" customHeight="1" thickBot="1">
      <c r="A17" s="38" t="s">
        <v>13</v>
      </c>
      <c r="B17" s="48"/>
      <c r="C17" s="2" t="s">
        <v>60</v>
      </c>
      <c r="D17" s="123" t="s">
        <v>14</v>
      </c>
      <c r="E17" s="124"/>
      <c r="F17" s="125"/>
      <c r="G17" s="78"/>
      <c r="H17" s="79" t="s">
        <v>15</v>
      </c>
      <c r="I17" s="57"/>
      <c r="J17" s="49">
        <v>42373</v>
      </c>
      <c r="K17" s="61"/>
      <c r="L17" s="89"/>
      <c r="M17" s="129" t="s">
        <v>16</v>
      </c>
      <c r="N17" s="131" t="s">
        <v>56</v>
      </c>
    </row>
    <row r="18" spans="1:14" ht="16.5" thickBot="1">
      <c r="A18" s="23" t="s">
        <v>17</v>
      </c>
      <c r="B18" s="22" t="s">
        <v>18</v>
      </c>
      <c r="C18" s="24" t="s">
        <v>19</v>
      </c>
      <c r="D18" s="126"/>
      <c r="E18" s="127"/>
      <c r="F18" s="128"/>
      <c r="G18" s="80"/>
      <c r="H18" s="81" t="s">
        <v>20</v>
      </c>
      <c r="I18" s="58"/>
      <c r="J18" s="41" t="s">
        <v>21</v>
      </c>
      <c r="K18" s="62" t="s">
        <v>22</v>
      </c>
      <c r="L18" s="62" t="s">
        <v>23</v>
      </c>
      <c r="M18" s="129"/>
      <c r="N18" s="132"/>
    </row>
    <row r="19" spans="1:14" ht="16.5" thickBot="1">
      <c r="A19" s="25" t="s">
        <v>24</v>
      </c>
      <c r="B19" s="26" t="s">
        <v>25</v>
      </c>
      <c r="C19" s="27" t="s">
        <v>26</v>
      </c>
      <c r="D19" s="82" t="s">
        <v>27</v>
      </c>
      <c r="E19" s="82" t="s">
        <v>28</v>
      </c>
      <c r="F19" s="53" t="s">
        <v>29</v>
      </c>
      <c r="G19" s="82" t="s">
        <v>27</v>
      </c>
      <c r="H19" s="81" t="s">
        <v>28</v>
      </c>
      <c r="I19" s="53" t="s">
        <v>29</v>
      </c>
      <c r="J19" s="42" t="s">
        <v>30</v>
      </c>
      <c r="K19" s="63" t="s">
        <v>31</v>
      </c>
      <c r="L19" s="63" t="s">
        <v>6</v>
      </c>
      <c r="M19" s="129"/>
      <c r="N19" s="133"/>
    </row>
    <row r="20" spans="1:14" ht="16.5" thickBot="1">
      <c r="A20" s="4">
        <v>1</v>
      </c>
      <c r="B20" s="13" t="s">
        <v>61</v>
      </c>
      <c r="C20" s="14">
        <v>11134</v>
      </c>
      <c r="D20" s="83">
        <v>44.22</v>
      </c>
      <c r="E20" s="84">
        <v>17.7</v>
      </c>
      <c r="F20" s="54">
        <f t="shared" ref="F20:F25" si="0">D20-E20</f>
        <v>26.52</v>
      </c>
      <c r="G20" s="84">
        <v>44</v>
      </c>
      <c r="H20" s="83">
        <v>17.66</v>
      </c>
      <c r="I20" s="59">
        <f t="shared" ref="I20:I25" si="1">G20-H20</f>
        <v>26.34</v>
      </c>
      <c r="J20" s="17"/>
      <c r="K20" s="59">
        <f t="shared" ref="K20:K25" si="2">ROUND((I20*(100-J20)/100),3)</f>
        <v>26.34</v>
      </c>
      <c r="L20" s="54">
        <f t="shared" ref="L20:L25" si="3">I20-F20</f>
        <v>-0.17999999999999972</v>
      </c>
      <c r="M20" s="34">
        <v>42373</v>
      </c>
      <c r="N20" s="119">
        <v>490</v>
      </c>
    </row>
    <row r="21" spans="1:14" ht="16.5" thickBot="1">
      <c r="A21" s="5">
        <v>2</v>
      </c>
      <c r="B21" s="15" t="s">
        <v>62</v>
      </c>
      <c r="C21" s="16">
        <v>11133</v>
      </c>
      <c r="D21" s="85">
        <v>43.97</v>
      </c>
      <c r="E21" s="86">
        <v>16.7</v>
      </c>
      <c r="F21" s="55">
        <f t="shared" si="0"/>
        <v>27.27</v>
      </c>
      <c r="G21" s="86">
        <v>43.67</v>
      </c>
      <c r="H21" s="85">
        <v>16.41</v>
      </c>
      <c r="I21" s="60">
        <f t="shared" si="1"/>
        <v>27.26</v>
      </c>
      <c r="J21" s="18"/>
      <c r="K21" s="60">
        <f t="shared" si="2"/>
        <v>27.26</v>
      </c>
      <c r="L21" s="55">
        <f t="shared" si="3"/>
        <v>-9.9999999999980105E-3</v>
      </c>
      <c r="M21" s="34">
        <v>42373</v>
      </c>
      <c r="N21" s="119">
        <v>495</v>
      </c>
    </row>
    <row r="22" spans="1:14" ht="16.5" thickBot="1">
      <c r="A22" s="5">
        <v>3</v>
      </c>
      <c r="B22" s="15" t="s">
        <v>63</v>
      </c>
      <c r="C22" s="16">
        <v>11135</v>
      </c>
      <c r="D22" s="85">
        <v>42.16</v>
      </c>
      <c r="E22" s="86">
        <v>15.69</v>
      </c>
      <c r="F22" s="55">
        <f t="shared" si="0"/>
        <v>26.47</v>
      </c>
      <c r="G22" s="86">
        <v>42.3</v>
      </c>
      <c r="H22" s="85">
        <v>15.85</v>
      </c>
      <c r="I22" s="60">
        <f t="shared" si="1"/>
        <v>26.449999999999996</v>
      </c>
      <c r="J22" s="18"/>
      <c r="K22" s="60">
        <f t="shared" si="2"/>
        <v>26.45</v>
      </c>
      <c r="L22" s="55">
        <f t="shared" si="3"/>
        <v>-2.0000000000003126E-2</v>
      </c>
      <c r="M22" s="34">
        <v>42373</v>
      </c>
      <c r="N22" s="119">
        <v>503</v>
      </c>
    </row>
    <row r="23" spans="1:14" ht="16.5" thickBot="1">
      <c r="A23" s="5"/>
      <c r="B23" s="15"/>
      <c r="C23" s="16"/>
      <c r="D23" s="85"/>
      <c r="E23" s="86"/>
      <c r="F23" s="55">
        <f t="shared" si="0"/>
        <v>0</v>
      </c>
      <c r="G23" s="86"/>
      <c r="H23" s="85"/>
      <c r="I23" s="60">
        <f t="shared" si="1"/>
        <v>0</v>
      </c>
      <c r="J23" s="18"/>
      <c r="K23" s="60">
        <f t="shared" si="2"/>
        <v>0</v>
      </c>
      <c r="L23" s="55">
        <f t="shared" si="3"/>
        <v>0</v>
      </c>
      <c r="M23" s="34"/>
      <c r="N23" s="119"/>
    </row>
    <row r="24" spans="1:14" ht="16.5" thickBot="1">
      <c r="A24" s="5"/>
      <c r="B24" s="15"/>
      <c r="C24" s="16"/>
      <c r="D24" s="85"/>
      <c r="E24" s="86"/>
      <c r="F24" s="55">
        <f t="shared" si="0"/>
        <v>0</v>
      </c>
      <c r="G24" s="86"/>
      <c r="H24" s="85"/>
      <c r="I24" s="60">
        <f t="shared" si="1"/>
        <v>0</v>
      </c>
      <c r="J24" s="18"/>
      <c r="K24" s="60">
        <f t="shared" si="2"/>
        <v>0</v>
      </c>
      <c r="L24" s="55">
        <f t="shared" si="3"/>
        <v>0</v>
      </c>
      <c r="M24" s="34"/>
      <c r="N24" s="119"/>
    </row>
    <row r="25" spans="1:14" ht="16.5" thickBot="1">
      <c r="A25" s="5"/>
      <c r="B25" s="15"/>
      <c r="C25" s="16"/>
      <c r="D25" s="85"/>
      <c r="E25" s="86"/>
      <c r="F25" s="55">
        <f t="shared" si="0"/>
        <v>0</v>
      </c>
      <c r="G25" s="86"/>
      <c r="H25" s="85"/>
      <c r="I25" s="60">
        <f t="shared" si="1"/>
        <v>0</v>
      </c>
      <c r="J25" s="18"/>
      <c r="K25" s="60">
        <f t="shared" si="2"/>
        <v>0</v>
      </c>
      <c r="L25" s="55">
        <f t="shared" si="3"/>
        <v>0</v>
      </c>
      <c r="M25" s="34"/>
      <c r="N25" s="119"/>
    </row>
    <row r="26" spans="1:14" ht="16.5" thickBot="1">
      <c r="A26" s="5"/>
      <c r="B26" s="15"/>
      <c r="C26" s="16"/>
      <c r="D26" s="85"/>
      <c r="E26" s="86"/>
      <c r="F26" s="55">
        <f>D26-E26</f>
        <v>0</v>
      </c>
      <c r="G26" s="86"/>
      <c r="H26" s="85"/>
      <c r="I26" s="60">
        <f>G26-H26</f>
        <v>0</v>
      </c>
      <c r="J26" s="18"/>
      <c r="K26" s="60">
        <f>ROUND((I26*(100-J26)/100),3)</f>
        <v>0</v>
      </c>
      <c r="L26" s="55">
        <f>I26-F26</f>
        <v>0</v>
      </c>
      <c r="M26" s="34"/>
      <c r="N26" s="119"/>
    </row>
    <row r="27" spans="1:14" ht="16.5" thickBot="1">
      <c r="A27" s="5"/>
      <c r="B27" s="15"/>
      <c r="C27" s="16"/>
      <c r="D27" s="85"/>
      <c r="E27" s="86"/>
      <c r="F27" s="55">
        <f>D27-E27</f>
        <v>0</v>
      </c>
      <c r="G27" s="86"/>
      <c r="H27" s="85"/>
      <c r="I27" s="60">
        <f>G27-H27</f>
        <v>0</v>
      </c>
      <c r="J27" s="18"/>
      <c r="K27" s="60">
        <f>ROUND((I27*(100-J27)/100),3)</f>
        <v>0</v>
      </c>
      <c r="L27" s="55">
        <f>I27-F27</f>
        <v>0</v>
      </c>
      <c r="M27" s="35"/>
      <c r="N27" s="119"/>
    </row>
    <row r="28" spans="1:14" ht="16.5" thickBot="1">
      <c r="A28" s="5"/>
      <c r="B28" s="15"/>
      <c r="C28" s="16"/>
      <c r="D28" s="85"/>
      <c r="E28" s="86"/>
      <c r="F28" s="55">
        <f>D28-E28</f>
        <v>0</v>
      </c>
      <c r="G28" s="86"/>
      <c r="H28" s="85"/>
      <c r="I28" s="60">
        <f>G28-H28</f>
        <v>0</v>
      </c>
      <c r="J28" s="18"/>
      <c r="K28" s="60">
        <f>ROUND((I28*(100-J28)/100),3)</f>
        <v>0</v>
      </c>
      <c r="L28" s="55">
        <f>I28-F28</f>
        <v>0</v>
      </c>
      <c r="M28" s="35"/>
      <c r="N28" s="119"/>
    </row>
    <row r="29" spans="1:14" ht="16.5" thickBot="1">
      <c r="A29" s="5"/>
      <c r="B29" s="15"/>
      <c r="C29" s="16"/>
      <c r="D29" s="85"/>
      <c r="E29" s="86"/>
      <c r="F29" s="55">
        <f>D29-E29</f>
        <v>0</v>
      </c>
      <c r="G29" s="86"/>
      <c r="H29" s="85"/>
      <c r="I29" s="60">
        <f>G29-H29</f>
        <v>0</v>
      </c>
      <c r="J29" s="18"/>
      <c r="K29" s="60">
        <f>ROUND((I29*(100-J29)/100),3)</f>
        <v>0</v>
      </c>
      <c r="L29" s="55">
        <f>I29-F29</f>
        <v>0</v>
      </c>
      <c r="M29" s="35"/>
      <c r="N29" s="119"/>
    </row>
    <row r="30" spans="1:14" ht="3.75" customHeight="1" thickBot="1">
      <c r="A30" s="28"/>
      <c r="B30" s="114"/>
      <c r="C30" s="115"/>
      <c r="D30" s="87"/>
      <c r="E30" s="87"/>
      <c r="F30" s="56"/>
      <c r="G30" s="87"/>
      <c r="H30" s="87"/>
      <c r="I30" s="56"/>
      <c r="J30" s="29"/>
      <c r="K30" s="56"/>
      <c r="L30" s="90"/>
    </row>
    <row r="31" spans="1:14" s="6" customFormat="1" ht="16.5" thickBot="1">
      <c r="A31" s="8"/>
      <c r="B31" s="9">
        <f>(COUNTA(B20:B29))</f>
        <v>3</v>
      </c>
      <c r="C31" s="10" t="s">
        <v>32</v>
      </c>
      <c r="D31" s="53">
        <f t="shared" ref="D31:I31" si="4">SUM(D20:D29)</f>
        <v>130.35</v>
      </c>
      <c r="E31" s="53">
        <f t="shared" si="4"/>
        <v>50.089999999999996</v>
      </c>
      <c r="F31" s="53">
        <f t="shared" si="4"/>
        <v>80.259999999999991</v>
      </c>
      <c r="G31" s="53">
        <f t="shared" si="4"/>
        <v>129.97</v>
      </c>
      <c r="H31" s="53">
        <f t="shared" si="4"/>
        <v>49.92</v>
      </c>
      <c r="I31" s="53">
        <f t="shared" si="4"/>
        <v>80.05</v>
      </c>
      <c r="J31" s="11">
        <f>ROUND((((I31-K31)/I31)*100),2)</f>
        <v>0</v>
      </c>
      <c r="K31" s="64">
        <f>SUM(K20:K29)</f>
        <v>80.05</v>
      </c>
      <c r="L31" s="53">
        <f>SUM(L20:L29)</f>
        <v>-0.21000000000000085</v>
      </c>
      <c r="M31" s="36"/>
      <c r="N31" s="120"/>
    </row>
    <row r="32" spans="1:14" ht="15.75" thickBot="1"/>
    <row r="33" spans="1:14" ht="16.5" customHeight="1" thickBot="1">
      <c r="A33" s="38"/>
      <c r="B33" s="48"/>
      <c r="C33" s="2"/>
      <c r="D33" s="123"/>
      <c r="E33" s="124"/>
      <c r="F33" s="125"/>
      <c r="G33" s="78"/>
      <c r="H33" s="79"/>
      <c r="I33" s="57"/>
      <c r="J33" s="49"/>
      <c r="K33" s="61"/>
      <c r="L33" s="89"/>
      <c r="M33" s="129"/>
      <c r="N33" s="131"/>
    </row>
    <row r="34" spans="1:14" ht="16.5" thickBot="1">
      <c r="A34" s="23"/>
      <c r="B34" s="22"/>
      <c r="C34" s="24"/>
      <c r="D34" s="126"/>
      <c r="E34" s="127"/>
      <c r="F34" s="128"/>
      <c r="G34" s="80"/>
      <c r="H34" s="81"/>
      <c r="I34" s="58"/>
      <c r="J34" s="41"/>
      <c r="K34" s="62"/>
      <c r="L34" s="62"/>
      <c r="M34" s="129"/>
      <c r="N34" s="132"/>
    </row>
    <row r="35" spans="1:14" ht="16.5" thickBot="1">
      <c r="A35" s="25"/>
      <c r="B35" s="26"/>
      <c r="C35" s="27"/>
      <c r="D35" s="82"/>
      <c r="E35" s="82"/>
      <c r="F35" s="53"/>
      <c r="G35" s="82"/>
      <c r="H35" s="81"/>
      <c r="I35" s="53"/>
      <c r="J35" s="42"/>
      <c r="K35" s="63"/>
      <c r="L35" s="63"/>
      <c r="M35" s="129"/>
      <c r="N35" s="133"/>
    </row>
    <row r="36" spans="1:14" ht="16.5" thickBot="1">
      <c r="A36" s="4"/>
      <c r="B36" s="13"/>
      <c r="C36" s="14"/>
      <c r="D36" s="83"/>
      <c r="E36" s="84"/>
      <c r="F36" s="54"/>
      <c r="G36" s="84"/>
      <c r="H36" s="83"/>
      <c r="I36" s="59"/>
      <c r="J36" s="17"/>
      <c r="K36" s="59"/>
      <c r="L36" s="54"/>
      <c r="M36" s="34"/>
      <c r="N36" s="119"/>
    </row>
    <row r="37" spans="1:14" ht="16.5" thickBot="1">
      <c r="A37" s="5"/>
      <c r="B37" s="15"/>
      <c r="C37" s="16"/>
      <c r="D37" s="85"/>
      <c r="E37" s="86"/>
      <c r="F37" s="55"/>
      <c r="G37" s="86"/>
      <c r="H37" s="85"/>
      <c r="I37" s="60"/>
      <c r="J37" s="18"/>
      <c r="K37" s="60"/>
      <c r="L37" s="55"/>
      <c r="M37" s="34"/>
      <c r="N37" s="119"/>
    </row>
    <row r="38" spans="1:14" ht="16.5" thickBot="1">
      <c r="A38" s="5"/>
      <c r="B38" s="15"/>
      <c r="C38" s="16"/>
      <c r="D38" s="85"/>
      <c r="E38" s="86"/>
      <c r="F38" s="55"/>
      <c r="G38" s="86"/>
      <c r="H38" s="85"/>
      <c r="I38" s="60"/>
      <c r="J38" s="18"/>
      <c r="K38" s="60"/>
      <c r="L38" s="55"/>
      <c r="M38" s="34"/>
      <c r="N38" s="119"/>
    </row>
    <row r="39" spans="1:14" ht="16.5" thickBot="1">
      <c r="A39" s="5"/>
      <c r="B39" s="15"/>
      <c r="C39" s="16"/>
      <c r="D39" s="85"/>
      <c r="E39" s="86"/>
      <c r="F39" s="55"/>
      <c r="G39" s="86"/>
      <c r="H39" s="85"/>
      <c r="I39" s="60"/>
      <c r="J39" s="18"/>
      <c r="K39" s="60"/>
      <c r="L39" s="55"/>
      <c r="M39" s="34"/>
      <c r="N39" s="119"/>
    </row>
    <row r="40" spans="1:14" ht="16.5" thickBot="1">
      <c r="A40" s="5"/>
      <c r="B40" s="15"/>
      <c r="C40" s="16"/>
      <c r="D40" s="85"/>
      <c r="E40" s="86"/>
      <c r="F40" s="55"/>
      <c r="G40" s="86"/>
      <c r="H40" s="85"/>
      <c r="I40" s="60"/>
      <c r="J40" s="18"/>
      <c r="K40" s="60"/>
      <c r="L40" s="55"/>
      <c r="M40" s="34"/>
      <c r="N40" s="119"/>
    </row>
    <row r="41" spans="1:14" ht="16.5" thickBot="1">
      <c r="A41" s="5"/>
      <c r="B41" s="15"/>
      <c r="C41" s="16"/>
      <c r="D41" s="85"/>
      <c r="E41" s="86"/>
      <c r="F41" s="55"/>
      <c r="G41" s="86"/>
      <c r="H41" s="85"/>
      <c r="I41" s="60"/>
      <c r="J41" s="18"/>
      <c r="K41" s="60"/>
      <c r="L41" s="55"/>
      <c r="M41" s="34"/>
      <c r="N41" s="119"/>
    </row>
    <row r="42" spans="1:14" ht="16.5" thickBot="1">
      <c r="A42" s="5"/>
      <c r="B42" s="15"/>
      <c r="C42" s="16"/>
      <c r="D42" s="85"/>
      <c r="E42" s="86"/>
      <c r="F42" s="55"/>
      <c r="G42" s="86"/>
      <c r="H42" s="85"/>
      <c r="I42" s="60"/>
      <c r="J42" s="18"/>
      <c r="K42" s="60"/>
      <c r="L42" s="55"/>
      <c r="M42" s="34"/>
      <c r="N42" s="119"/>
    </row>
    <row r="43" spans="1:14" ht="16.5" thickBot="1">
      <c r="A43" s="5"/>
      <c r="B43" s="15"/>
      <c r="C43" s="16"/>
      <c r="D43" s="85"/>
      <c r="E43" s="86"/>
      <c r="F43" s="55"/>
      <c r="G43" s="86"/>
      <c r="H43" s="85"/>
      <c r="I43" s="60"/>
      <c r="J43" s="18"/>
      <c r="K43" s="60"/>
      <c r="L43" s="55"/>
      <c r="M43" s="35"/>
      <c r="N43" s="119"/>
    </row>
    <row r="44" spans="1:14" ht="16.5" thickBot="1">
      <c r="A44" s="5"/>
      <c r="B44" s="15"/>
      <c r="C44" s="16"/>
      <c r="D44" s="85"/>
      <c r="E44" s="86"/>
      <c r="F44" s="55"/>
      <c r="G44" s="86"/>
      <c r="H44" s="85"/>
      <c r="I44" s="60"/>
      <c r="J44" s="18"/>
      <c r="K44" s="60"/>
      <c r="L44" s="55"/>
      <c r="M44" s="35"/>
      <c r="N44" s="119"/>
    </row>
    <row r="45" spans="1:14" ht="16.5" thickBot="1">
      <c r="A45" s="5"/>
      <c r="B45" s="15"/>
      <c r="C45" s="16"/>
      <c r="D45" s="85"/>
      <c r="E45" s="86"/>
      <c r="F45" s="55"/>
      <c r="G45" s="86"/>
      <c r="H45" s="85"/>
      <c r="I45" s="60"/>
      <c r="J45" s="18"/>
      <c r="K45" s="60"/>
      <c r="L45" s="55"/>
      <c r="M45" s="35"/>
      <c r="N45" s="119"/>
    </row>
    <row r="46" spans="1:14" ht="3.75" customHeight="1" thickBot="1">
      <c r="A46" s="28"/>
      <c r="B46" s="114"/>
      <c r="C46" s="115"/>
      <c r="D46" s="87"/>
      <c r="E46" s="87"/>
      <c r="F46" s="56"/>
      <c r="G46" s="87"/>
      <c r="H46" s="87"/>
      <c r="I46" s="56"/>
      <c r="J46" s="29"/>
      <c r="K46" s="56"/>
      <c r="L46" s="90"/>
    </row>
    <row r="47" spans="1:14" s="6" customFormat="1" ht="16.5" thickBot="1">
      <c r="A47" s="8"/>
      <c r="B47" s="9"/>
      <c r="C47" s="10"/>
      <c r="D47" s="53"/>
      <c r="E47" s="53"/>
      <c r="F47" s="53"/>
      <c r="G47" s="53"/>
      <c r="H47" s="53"/>
      <c r="I47" s="53"/>
      <c r="J47" s="11"/>
      <c r="K47" s="64"/>
      <c r="L47" s="53"/>
      <c r="M47" s="36"/>
      <c r="N47" s="120"/>
    </row>
    <row r="48" spans="1:14" ht="15.75" thickBot="1"/>
    <row r="49" spans="1:14" ht="16.5" customHeight="1" thickBot="1">
      <c r="A49" s="38"/>
      <c r="B49" s="48"/>
      <c r="C49" s="2"/>
      <c r="D49" s="123"/>
      <c r="E49" s="124"/>
      <c r="F49" s="125"/>
      <c r="G49" s="78"/>
      <c r="H49" s="79"/>
      <c r="I49" s="57"/>
      <c r="J49" s="49"/>
      <c r="K49" s="61"/>
      <c r="L49" s="89"/>
      <c r="M49" s="129"/>
      <c r="N49" s="131"/>
    </row>
    <row r="50" spans="1:14" ht="16.5" thickBot="1">
      <c r="A50" s="23"/>
      <c r="B50" s="22"/>
      <c r="C50" s="24"/>
      <c r="D50" s="126"/>
      <c r="E50" s="127"/>
      <c r="F50" s="128"/>
      <c r="G50" s="80"/>
      <c r="H50" s="81"/>
      <c r="I50" s="58"/>
      <c r="J50" s="41"/>
      <c r="K50" s="62"/>
      <c r="L50" s="62"/>
      <c r="M50" s="129"/>
      <c r="N50" s="132"/>
    </row>
    <row r="51" spans="1:14" ht="16.5" thickBot="1">
      <c r="A51" s="25"/>
      <c r="B51" s="26"/>
      <c r="C51" s="27"/>
      <c r="D51" s="82"/>
      <c r="E51" s="82"/>
      <c r="F51" s="53"/>
      <c r="G51" s="82"/>
      <c r="H51" s="81"/>
      <c r="I51" s="53"/>
      <c r="J51" s="42"/>
      <c r="K51" s="63"/>
      <c r="L51" s="63"/>
      <c r="M51" s="129"/>
      <c r="N51" s="133"/>
    </row>
    <row r="52" spans="1:14" ht="16.5" thickBot="1">
      <c r="A52" s="4"/>
      <c r="B52" s="13"/>
      <c r="C52" s="14"/>
      <c r="D52" s="83"/>
      <c r="E52" s="84"/>
      <c r="F52" s="54"/>
      <c r="G52" s="84"/>
      <c r="H52" s="83"/>
      <c r="I52" s="59"/>
      <c r="J52" s="17"/>
      <c r="K52" s="59"/>
      <c r="L52" s="54"/>
      <c r="M52" s="34"/>
      <c r="N52" s="119"/>
    </row>
    <row r="53" spans="1:14" ht="16.5" thickBot="1">
      <c r="A53" s="5"/>
      <c r="B53" s="15"/>
      <c r="C53" s="16"/>
      <c r="D53" s="85"/>
      <c r="E53" s="86"/>
      <c r="F53" s="55"/>
      <c r="G53" s="86"/>
      <c r="H53" s="85"/>
      <c r="I53" s="60"/>
      <c r="J53" s="18"/>
      <c r="K53" s="60"/>
      <c r="L53" s="55"/>
      <c r="M53" s="34"/>
      <c r="N53" s="119"/>
    </row>
    <row r="54" spans="1:14" ht="16.5" thickBot="1">
      <c r="A54" s="5"/>
      <c r="B54" s="15"/>
      <c r="C54" s="16"/>
      <c r="D54" s="85"/>
      <c r="E54" s="86"/>
      <c r="F54" s="55"/>
      <c r="G54" s="86"/>
      <c r="H54" s="85"/>
      <c r="I54" s="60"/>
      <c r="J54" s="18"/>
      <c r="K54" s="60"/>
      <c r="L54" s="55"/>
      <c r="M54" s="34"/>
      <c r="N54" s="119"/>
    </row>
    <row r="55" spans="1:14" ht="16.5" thickBot="1">
      <c r="A55" s="5"/>
      <c r="B55" s="15"/>
      <c r="C55" s="16"/>
      <c r="D55" s="85"/>
      <c r="E55" s="86"/>
      <c r="F55" s="55"/>
      <c r="G55" s="86"/>
      <c r="H55" s="85"/>
      <c r="I55" s="60"/>
      <c r="J55" s="18"/>
      <c r="K55" s="60"/>
      <c r="L55" s="55"/>
      <c r="M55" s="34"/>
      <c r="N55" s="119"/>
    </row>
    <row r="56" spans="1:14" ht="16.5" thickBot="1">
      <c r="A56" s="5"/>
      <c r="B56" s="15"/>
      <c r="C56" s="16"/>
      <c r="D56" s="85"/>
      <c r="E56" s="86"/>
      <c r="F56" s="55"/>
      <c r="G56" s="86"/>
      <c r="H56" s="85"/>
      <c r="I56" s="60"/>
      <c r="J56" s="18"/>
      <c r="K56" s="60"/>
      <c r="L56" s="55"/>
      <c r="M56" s="34"/>
      <c r="N56" s="119"/>
    </row>
    <row r="57" spans="1:14" ht="16.5" thickBot="1">
      <c r="A57" s="5"/>
      <c r="B57" s="15"/>
      <c r="C57" s="16"/>
      <c r="D57" s="85"/>
      <c r="E57" s="86"/>
      <c r="F57" s="55"/>
      <c r="G57" s="86"/>
      <c r="H57" s="85"/>
      <c r="I57" s="60"/>
      <c r="J57" s="18"/>
      <c r="K57" s="60"/>
      <c r="L57" s="55"/>
      <c r="M57" s="34"/>
      <c r="N57" s="119"/>
    </row>
    <row r="58" spans="1:14" ht="16.5" thickBot="1">
      <c r="A58" s="5"/>
      <c r="B58" s="15"/>
      <c r="C58" s="16"/>
      <c r="D58" s="85"/>
      <c r="E58" s="86"/>
      <c r="F58" s="55"/>
      <c r="G58" s="86"/>
      <c r="H58" s="85"/>
      <c r="I58" s="60"/>
      <c r="J58" s="18"/>
      <c r="K58" s="60"/>
      <c r="L58" s="55"/>
      <c r="M58" s="34"/>
      <c r="N58" s="119"/>
    </row>
    <row r="59" spans="1:14" ht="16.5" thickBot="1">
      <c r="A59" s="5"/>
      <c r="B59" s="15"/>
      <c r="C59" s="16"/>
      <c r="D59" s="85"/>
      <c r="E59" s="86"/>
      <c r="F59" s="55"/>
      <c r="G59" s="86"/>
      <c r="H59" s="85"/>
      <c r="I59" s="60"/>
      <c r="J59" s="18"/>
      <c r="K59" s="60"/>
      <c r="L59" s="55"/>
      <c r="M59" s="35"/>
      <c r="N59" s="119"/>
    </row>
    <row r="60" spans="1:14" ht="16.5" thickBot="1">
      <c r="A60" s="5"/>
      <c r="B60" s="15"/>
      <c r="C60" s="16"/>
      <c r="D60" s="85"/>
      <c r="E60" s="86"/>
      <c r="F60" s="55"/>
      <c r="G60" s="86"/>
      <c r="H60" s="85"/>
      <c r="I60" s="60"/>
      <c r="J60" s="18"/>
      <c r="K60" s="60"/>
      <c r="L60" s="55"/>
      <c r="M60" s="35"/>
      <c r="N60" s="119"/>
    </row>
    <row r="61" spans="1:14" ht="16.5" thickBot="1">
      <c r="A61" s="5"/>
      <c r="B61" s="15"/>
      <c r="C61" s="16"/>
      <c r="D61" s="85"/>
      <c r="E61" s="86"/>
      <c r="F61" s="55"/>
      <c r="G61" s="86"/>
      <c r="H61" s="85"/>
      <c r="I61" s="60"/>
      <c r="J61" s="18"/>
      <c r="K61" s="60"/>
      <c r="L61" s="55"/>
      <c r="M61" s="35"/>
      <c r="N61" s="119"/>
    </row>
    <row r="62" spans="1:14" ht="3.75" customHeight="1" thickBot="1">
      <c r="A62" s="28"/>
      <c r="B62" s="114"/>
      <c r="C62" s="115"/>
      <c r="D62" s="87"/>
      <c r="E62" s="87"/>
      <c r="F62" s="56"/>
      <c r="G62" s="87"/>
      <c r="H62" s="87"/>
      <c r="I62" s="56"/>
      <c r="J62" s="29"/>
      <c r="K62" s="56"/>
      <c r="L62" s="90"/>
    </row>
    <row r="63" spans="1:14" s="6" customFormat="1" ht="16.5" thickBot="1">
      <c r="A63" s="8"/>
      <c r="B63" s="9"/>
      <c r="C63" s="10"/>
      <c r="D63" s="53"/>
      <c r="E63" s="53"/>
      <c r="F63" s="53"/>
      <c r="G63" s="53"/>
      <c r="H63" s="53"/>
      <c r="I63" s="53"/>
      <c r="J63" s="11"/>
      <c r="K63" s="64"/>
      <c r="L63" s="53"/>
      <c r="M63" s="36"/>
      <c r="N63" s="120"/>
    </row>
    <row r="64" spans="1:14" ht="15.75" thickBot="1"/>
    <row r="65" spans="1:14" ht="16.5" customHeight="1" thickBot="1">
      <c r="A65" s="38"/>
      <c r="B65" s="48"/>
      <c r="C65" s="2"/>
      <c r="D65" s="123"/>
      <c r="E65" s="124"/>
      <c r="F65" s="125"/>
      <c r="G65" s="78"/>
      <c r="H65" s="79"/>
      <c r="I65" s="57"/>
      <c r="J65" s="49"/>
      <c r="K65" s="61"/>
      <c r="L65" s="89"/>
      <c r="M65" s="129"/>
      <c r="N65" s="131"/>
    </row>
    <row r="66" spans="1:14" ht="16.5" thickBot="1">
      <c r="A66" s="23"/>
      <c r="B66" s="22"/>
      <c r="C66" s="24"/>
      <c r="D66" s="126"/>
      <c r="E66" s="127"/>
      <c r="F66" s="128"/>
      <c r="G66" s="80"/>
      <c r="H66" s="81"/>
      <c r="I66" s="58"/>
      <c r="J66" s="41"/>
      <c r="K66" s="62"/>
      <c r="L66" s="62"/>
      <c r="M66" s="129"/>
      <c r="N66" s="132"/>
    </row>
    <row r="67" spans="1:14" ht="16.5" thickBot="1">
      <c r="A67" s="25"/>
      <c r="B67" s="26"/>
      <c r="C67" s="27"/>
      <c r="D67" s="82"/>
      <c r="E67" s="82"/>
      <c r="F67" s="53"/>
      <c r="G67" s="82"/>
      <c r="H67" s="81"/>
      <c r="I67" s="53"/>
      <c r="J67" s="42"/>
      <c r="K67" s="63"/>
      <c r="L67" s="63"/>
      <c r="M67" s="129"/>
      <c r="N67" s="133"/>
    </row>
    <row r="68" spans="1:14" ht="16.5" thickBot="1">
      <c r="A68" s="4"/>
      <c r="B68" s="13"/>
      <c r="C68" s="14"/>
      <c r="D68" s="83"/>
      <c r="E68" s="84"/>
      <c r="F68" s="54"/>
      <c r="G68" s="84"/>
      <c r="H68" s="83"/>
      <c r="I68" s="59"/>
      <c r="J68" s="17"/>
      <c r="K68" s="59"/>
      <c r="L68" s="54"/>
      <c r="M68" s="34"/>
      <c r="N68" s="119"/>
    </row>
    <row r="69" spans="1:14" ht="16.5" thickBot="1">
      <c r="A69" s="5"/>
      <c r="B69" s="15"/>
      <c r="C69" s="16"/>
      <c r="D69" s="85"/>
      <c r="E69" s="86"/>
      <c r="F69" s="55"/>
      <c r="G69" s="86"/>
      <c r="H69" s="85"/>
      <c r="I69" s="60"/>
      <c r="J69" s="18"/>
      <c r="K69" s="60"/>
      <c r="L69" s="55"/>
      <c r="M69" s="34"/>
      <c r="N69" s="119"/>
    </row>
    <row r="70" spans="1:14" ht="16.5" thickBot="1">
      <c r="A70" s="5"/>
      <c r="B70" s="15"/>
      <c r="C70" s="16"/>
      <c r="D70" s="85"/>
      <c r="E70" s="86"/>
      <c r="F70" s="55"/>
      <c r="G70" s="86"/>
      <c r="H70" s="85"/>
      <c r="I70" s="60"/>
      <c r="J70" s="18"/>
      <c r="K70" s="60"/>
      <c r="L70" s="55"/>
      <c r="M70" s="34"/>
      <c r="N70" s="119"/>
    </row>
    <row r="71" spans="1:14" ht="16.5" thickBot="1">
      <c r="A71" s="5"/>
      <c r="B71" s="15"/>
      <c r="C71" s="16"/>
      <c r="D71" s="85"/>
      <c r="E71" s="86"/>
      <c r="F71" s="55"/>
      <c r="G71" s="86"/>
      <c r="H71" s="85"/>
      <c r="I71" s="60"/>
      <c r="J71" s="18"/>
      <c r="K71" s="60"/>
      <c r="L71" s="55"/>
      <c r="M71" s="34"/>
      <c r="N71" s="119"/>
    </row>
    <row r="72" spans="1:14" ht="16.5" thickBot="1">
      <c r="A72" s="5"/>
      <c r="B72" s="15"/>
      <c r="C72" s="16"/>
      <c r="D72" s="85"/>
      <c r="E72" s="86"/>
      <c r="F72" s="55"/>
      <c r="G72" s="86"/>
      <c r="H72" s="85"/>
      <c r="I72" s="60"/>
      <c r="J72" s="18"/>
      <c r="K72" s="60"/>
      <c r="L72" s="55"/>
      <c r="M72" s="34"/>
      <c r="N72" s="119"/>
    </row>
    <row r="73" spans="1:14" ht="16.5" thickBot="1">
      <c r="A73" s="5"/>
      <c r="B73" s="15"/>
      <c r="C73" s="16"/>
      <c r="D73" s="85"/>
      <c r="E73" s="86"/>
      <c r="F73" s="55"/>
      <c r="G73" s="86"/>
      <c r="H73" s="85"/>
      <c r="I73" s="60"/>
      <c r="J73" s="18"/>
      <c r="K73" s="60"/>
      <c r="L73" s="55"/>
      <c r="M73" s="34"/>
      <c r="N73" s="119"/>
    </row>
    <row r="74" spans="1:14" ht="16.5" thickBot="1">
      <c r="A74" s="5"/>
      <c r="B74" s="15"/>
      <c r="C74" s="16"/>
      <c r="D74" s="85"/>
      <c r="E74" s="86"/>
      <c r="F74" s="55"/>
      <c r="G74" s="86"/>
      <c r="H74" s="85"/>
      <c r="I74" s="60"/>
      <c r="J74" s="18"/>
      <c r="K74" s="60"/>
      <c r="L74" s="55"/>
      <c r="M74" s="34"/>
      <c r="N74" s="119"/>
    </row>
    <row r="75" spans="1:14" ht="16.5" thickBot="1">
      <c r="A75" s="5"/>
      <c r="B75" s="15"/>
      <c r="C75" s="16"/>
      <c r="D75" s="85"/>
      <c r="E75" s="86"/>
      <c r="F75" s="55"/>
      <c r="G75" s="86"/>
      <c r="H75" s="85"/>
      <c r="I75" s="60"/>
      <c r="J75" s="18"/>
      <c r="K75" s="60"/>
      <c r="L75" s="55"/>
      <c r="M75" s="35"/>
      <c r="N75" s="119"/>
    </row>
    <row r="76" spans="1:14" ht="16.5" thickBot="1">
      <c r="A76" s="5"/>
      <c r="B76" s="15"/>
      <c r="C76" s="16"/>
      <c r="D76" s="85"/>
      <c r="E76" s="86"/>
      <c r="F76" s="55"/>
      <c r="G76" s="86"/>
      <c r="H76" s="85"/>
      <c r="I76" s="60"/>
      <c r="J76" s="18"/>
      <c r="K76" s="60"/>
      <c r="L76" s="55"/>
      <c r="M76" s="35"/>
      <c r="N76" s="119"/>
    </row>
    <row r="77" spans="1:14" ht="16.5" thickBot="1">
      <c r="A77" s="5"/>
      <c r="B77" s="15"/>
      <c r="C77" s="16"/>
      <c r="D77" s="85"/>
      <c r="E77" s="86"/>
      <c r="F77" s="55"/>
      <c r="G77" s="86"/>
      <c r="H77" s="85"/>
      <c r="I77" s="60"/>
      <c r="J77" s="18"/>
      <c r="K77" s="60"/>
      <c r="L77" s="55"/>
      <c r="M77" s="35"/>
      <c r="N77" s="119"/>
    </row>
    <row r="78" spans="1:14" ht="3.75" customHeight="1" thickBot="1">
      <c r="A78" s="28"/>
      <c r="B78" s="114"/>
      <c r="C78" s="115"/>
      <c r="D78" s="87"/>
      <c r="E78" s="87"/>
      <c r="F78" s="56"/>
      <c r="G78" s="87"/>
      <c r="H78" s="87"/>
      <c r="I78" s="56"/>
      <c r="J78" s="29"/>
      <c r="K78" s="56"/>
      <c r="L78" s="90"/>
    </row>
    <row r="79" spans="1:14" s="6" customFormat="1" ht="16.5" thickBot="1">
      <c r="A79" s="8"/>
      <c r="B79" s="9"/>
      <c r="C79" s="10"/>
      <c r="D79" s="53"/>
      <c r="E79" s="53"/>
      <c r="F79" s="53"/>
      <c r="G79" s="53"/>
      <c r="H79" s="53"/>
      <c r="I79" s="53"/>
      <c r="J79" s="11"/>
      <c r="K79" s="64"/>
      <c r="L79" s="53"/>
      <c r="M79" s="36"/>
      <c r="N79" s="120"/>
    </row>
    <row r="80" spans="1:14" ht="15.75" thickBot="1"/>
    <row r="81" spans="1:14" ht="16.5" customHeight="1" thickBot="1">
      <c r="A81" s="38"/>
      <c r="B81" s="48"/>
      <c r="C81" s="2"/>
      <c r="D81" s="123"/>
      <c r="E81" s="124"/>
      <c r="F81" s="125"/>
      <c r="G81" s="78"/>
      <c r="H81" s="79"/>
      <c r="I81" s="57"/>
      <c r="J81" s="49"/>
      <c r="K81" s="61"/>
      <c r="L81" s="89"/>
      <c r="M81" s="129"/>
      <c r="N81" s="131"/>
    </row>
    <row r="82" spans="1:14" ht="16.5" thickBot="1">
      <c r="A82" s="23"/>
      <c r="B82" s="22"/>
      <c r="C82" s="24"/>
      <c r="D82" s="126"/>
      <c r="E82" s="127"/>
      <c r="F82" s="128"/>
      <c r="G82" s="80"/>
      <c r="H82" s="81"/>
      <c r="I82" s="58"/>
      <c r="J82" s="41"/>
      <c r="K82" s="62"/>
      <c r="L82" s="62"/>
      <c r="M82" s="129"/>
      <c r="N82" s="132"/>
    </row>
    <row r="83" spans="1:14" ht="16.5" thickBot="1">
      <c r="A83" s="25"/>
      <c r="B83" s="26"/>
      <c r="C83" s="27"/>
      <c r="D83" s="82"/>
      <c r="E83" s="82"/>
      <c r="F83" s="53"/>
      <c r="G83" s="82"/>
      <c r="H83" s="81"/>
      <c r="I83" s="53"/>
      <c r="J83" s="42"/>
      <c r="K83" s="63"/>
      <c r="L83" s="63"/>
      <c r="M83" s="129"/>
      <c r="N83" s="133"/>
    </row>
    <row r="84" spans="1:14" ht="16.5" thickBot="1">
      <c r="A84" s="4"/>
      <c r="B84" s="13"/>
      <c r="C84" s="14"/>
      <c r="D84" s="83"/>
      <c r="E84" s="84"/>
      <c r="F84" s="54"/>
      <c r="G84" s="84"/>
      <c r="H84" s="83"/>
      <c r="I84" s="59"/>
      <c r="J84" s="17"/>
      <c r="K84" s="59"/>
      <c r="L84" s="54"/>
      <c r="M84" s="34"/>
      <c r="N84" s="119"/>
    </row>
    <row r="85" spans="1:14" ht="16.5" thickBot="1">
      <c r="A85" s="5"/>
      <c r="B85" s="15"/>
      <c r="C85" s="16"/>
      <c r="D85" s="85"/>
      <c r="E85" s="86"/>
      <c r="F85" s="55"/>
      <c r="G85" s="86"/>
      <c r="H85" s="85"/>
      <c r="I85" s="60"/>
      <c r="J85" s="18"/>
      <c r="K85" s="60"/>
      <c r="L85" s="55"/>
      <c r="M85" s="34"/>
      <c r="N85" s="119"/>
    </row>
    <row r="86" spans="1:14" ht="16.5" thickBot="1">
      <c r="A86" s="5"/>
      <c r="B86" s="15"/>
      <c r="C86" s="16"/>
      <c r="D86" s="85"/>
      <c r="E86" s="86"/>
      <c r="F86" s="55"/>
      <c r="G86" s="86"/>
      <c r="H86" s="85"/>
      <c r="I86" s="60"/>
      <c r="J86" s="18"/>
      <c r="K86" s="60"/>
      <c r="L86" s="55"/>
      <c r="M86" s="34"/>
      <c r="N86" s="119"/>
    </row>
    <row r="87" spans="1:14" ht="16.5" thickBot="1">
      <c r="A87" s="5"/>
      <c r="B87" s="15"/>
      <c r="C87" s="16"/>
      <c r="D87" s="85"/>
      <c r="E87" s="86"/>
      <c r="F87" s="55"/>
      <c r="G87" s="86"/>
      <c r="H87" s="85"/>
      <c r="I87" s="60"/>
      <c r="J87" s="18"/>
      <c r="K87" s="60"/>
      <c r="L87" s="55"/>
      <c r="M87" s="34"/>
      <c r="N87" s="119"/>
    </row>
    <row r="88" spans="1:14" ht="16.5" thickBot="1">
      <c r="A88" s="5"/>
      <c r="B88" s="15"/>
      <c r="C88" s="16"/>
      <c r="D88" s="85"/>
      <c r="E88" s="86"/>
      <c r="F88" s="55"/>
      <c r="G88" s="86"/>
      <c r="H88" s="85"/>
      <c r="I88" s="60"/>
      <c r="J88" s="18"/>
      <c r="K88" s="60"/>
      <c r="L88" s="55"/>
      <c r="M88" s="34"/>
      <c r="N88" s="119"/>
    </row>
    <row r="89" spans="1:14" ht="16.5" thickBot="1">
      <c r="A89" s="5"/>
      <c r="B89" s="15"/>
      <c r="C89" s="16"/>
      <c r="D89" s="85"/>
      <c r="E89" s="86"/>
      <c r="F89" s="55"/>
      <c r="G89" s="86"/>
      <c r="H89" s="85"/>
      <c r="I89" s="60"/>
      <c r="J89" s="18"/>
      <c r="K89" s="60"/>
      <c r="L89" s="55"/>
      <c r="M89" s="34"/>
      <c r="N89" s="119"/>
    </row>
    <row r="90" spans="1:14" ht="16.5" thickBot="1">
      <c r="A90" s="5"/>
      <c r="B90" s="15"/>
      <c r="C90" s="16"/>
      <c r="D90" s="85"/>
      <c r="E90" s="86"/>
      <c r="F90" s="55"/>
      <c r="G90" s="86"/>
      <c r="H90" s="85"/>
      <c r="I90" s="60"/>
      <c r="J90" s="18"/>
      <c r="K90" s="60"/>
      <c r="L90" s="55"/>
      <c r="M90" s="34"/>
      <c r="N90" s="119"/>
    </row>
    <row r="91" spans="1:14" ht="16.5" thickBot="1">
      <c r="A91" s="5"/>
      <c r="B91" s="15"/>
      <c r="C91" s="16"/>
      <c r="D91" s="85"/>
      <c r="E91" s="86"/>
      <c r="F91" s="55"/>
      <c r="G91" s="86"/>
      <c r="H91" s="85"/>
      <c r="I91" s="60"/>
      <c r="J91" s="18"/>
      <c r="K91" s="60"/>
      <c r="L91" s="55"/>
      <c r="M91" s="35"/>
      <c r="N91" s="119"/>
    </row>
    <row r="92" spans="1:14" ht="16.5" thickBot="1">
      <c r="A92" s="5"/>
      <c r="B92" s="15"/>
      <c r="C92" s="16"/>
      <c r="D92" s="85"/>
      <c r="E92" s="86"/>
      <c r="F92" s="55"/>
      <c r="G92" s="86"/>
      <c r="H92" s="85"/>
      <c r="I92" s="60"/>
      <c r="J92" s="18"/>
      <c r="K92" s="60"/>
      <c r="L92" s="55"/>
      <c r="M92" s="35"/>
      <c r="N92" s="119"/>
    </row>
    <row r="93" spans="1:14" ht="16.5" thickBot="1">
      <c r="A93" s="5"/>
      <c r="B93" s="15"/>
      <c r="C93" s="16"/>
      <c r="D93" s="85"/>
      <c r="E93" s="86"/>
      <c r="F93" s="55"/>
      <c r="G93" s="86"/>
      <c r="H93" s="85"/>
      <c r="I93" s="60"/>
      <c r="J93" s="18"/>
      <c r="K93" s="60"/>
      <c r="L93" s="55"/>
      <c r="M93" s="35"/>
      <c r="N93" s="119"/>
    </row>
    <row r="94" spans="1:14" ht="3.75" customHeight="1" thickBot="1">
      <c r="A94" s="28"/>
      <c r="B94" s="114"/>
      <c r="C94" s="115"/>
      <c r="D94" s="87"/>
      <c r="E94" s="87"/>
      <c r="F94" s="56"/>
      <c r="G94" s="87"/>
      <c r="H94" s="87"/>
      <c r="I94" s="56"/>
      <c r="J94" s="29"/>
      <c r="K94" s="56"/>
      <c r="L94" s="90"/>
    </row>
    <row r="95" spans="1:14" s="6" customFormat="1" ht="16.5" thickBot="1">
      <c r="A95" s="8"/>
      <c r="B95" s="9"/>
      <c r="C95" s="10"/>
      <c r="D95" s="53"/>
      <c r="E95" s="53"/>
      <c r="F95" s="53"/>
      <c r="G95" s="53"/>
      <c r="H95" s="53"/>
      <c r="I95" s="53"/>
      <c r="J95" s="11"/>
      <c r="K95" s="64"/>
      <c r="L95" s="53"/>
      <c r="M95" s="36"/>
      <c r="N95" s="120"/>
    </row>
    <row r="96" spans="1:14" ht="15.75" thickBot="1"/>
    <row r="97" spans="1:14" ht="16.5" customHeight="1" thickBot="1">
      <c r="A97" s="38"/>
      <c r="B97" s="48"/>
      <c r="C97" s="2"/>
      <c r="D97" s="123"/>
      <c r="E97" s="124"/>
      <c r="F97" s="125"/>
      <c r="G97" s="78"/>
      <c r="H97" s="79"/>
      <c r="I97" s="57"/>
      <c r="J97" s="49"/>
      <c r="K97" s="61"/>
      <c r="L97" s="89"/>
      <c r="M97" s="129"/>
      <c r="N97" s="131"/>
    </row>
    <row r="98" spans="1:14" ht="16.5" thickBot="1">
      <c r="A98" s="23"/>
      <c r="B98" s="22"/>
      <c r="C98" s="24"/>
      <c r="D98" s="126"/>
      <c r="E98" s="127"/>
      <c r="F98" s="128"/>
      <c r="G98" s="80"/>
      <c r="H98" s="81"/>
      <c r="I98" s="58"/>
      <c r="J98" s="41"/>
      <c r="K98" s="62"/>
      <c r="L98" s="62"/>
      <c r="M98" s="129"/>
      <c r="N98" s="132"/>
    </row>
    <row r="99" spans="1:14" ht="16.5" thickBot="1">
      <c r="A99" s="25"/>
      <c r="B99" s="26"/>
      <c r="C99" s="27"/>
      <c r="D99" s="82"/>
      <c r="E99" s="82"/>
      <c r="F99" s="53"/>
      <c r="G99" s="82"/>
      <c r="H99" s="81"/>
      <c r="I99" s="53"/>
      <c r="J99" s="42"/>
      <c r="K99" s="63"/>
      <c r="L99" s="63"/>
      <c r="M99" s="129"/>
      <c r="N99" s="133"/>
    </row>
    <row r="100" spans="1:14" ht="16.5" thickBot="1">
      <c r="A100" s="4"/>
      <c r="B100" s="13"/>
      <c r="C100" s="14"/>
      <c r="D100" s="83"/>
      <c r="E100" s="84"/>
      <c r="F100" s="54"/>
      <c r="G100" s="84"/>
      <c r="H100" s="83"/>
      <c r="I100" s="59"/>
      <c r="J100" s="17"/>
      <c r="K100" s="59"/>
      <c r="L100" s="54"/>
      <c r="M100" s="34"/>
      <c r="N100" s="119"/>
    </row>
    <row r="101" spans="1:14" ht="16.5" thickBot="1">
      <c r="A101" s="5"/>
      <c r="B101" s="15"/>
      <c r="C101" s="16"/>
      <c r="D101" s="85"/>
      <c r="E101" s="86"/>
      <c r="F101" s="55"/>
      <c r="G101" s="86"/>
      <c r="H101" s="85"/>
      <c r="I101" s="60"/>
      <c r="J101" s="18"/>
      <c r="K101" s="60"/>
      <c r="L101" s="55"/>
      <c r="M101" s="34"/>
      <c r="N101" s="119"/>
    </row>
    <row r="102" spans="1:14" ht="16.5" thickBot="1">
      <c r="A102" s="5"/>
      <c r="B102" s="15"/>
      <c r="C102" s="16"/>
      <c r="D102" s="85"/>
      <c r="E102" s="86"/>
      <c r="F102" s="55"/>
      <c r="G102" s="86"/>
      <c r="H102" s="85"/>
      <c r="I102" s="60"/>
      <c r="J102" s="18"/>
      <c r="K102" s="60"/>
      <c r="L102" s="55"/>
      <c r="M102" s="34"/>
      <c r="N102" s="119"/>
    </row>
    <row r="103" spans="1:14" ht="16.5" thickBot="1">
      <c r="A103" s="5"/>
      <c r="B103" s="15"/>
      <c r="C103" s="16"/>
      <c r="D103" s="85"/>
      <c r="E103" s="86"/>
      <c r="F103" s="55"/>
      <c r="G103" s="86"/>
      <c r="H103" s="85"/>
      <c r="I103" s="60"/>
      <c r="J103" s="18"/>
      <c r="K103" s="60"/>
      <c r="L103" s="55"/>
      <c r="M103" s="34"/>
      <c r="N103" s="119"/>
    </row>
    <row r="104" spans="1:14" ht="16.5" thickBot="1">
      <c r="A104" s="5"/>
      <c r="B104" s="15"/>
      <c r="C104" s="16"/>
      <c r="D104" s="85"/>
      <c r="E104" s="86"/>
      <c r="F104" s="55"/>
      <c r="G104" s="86"/>
      <c r="H104" s="85"/>
      <c r="I104" s="60"/>
      <c r="J104" s="18"/>
      <c r="K104" s="60"/>
      <c r="L104" s="55"/>
      <c r="M104" s="34"/>
      <c r="N104" s="119"/>
    </row>
    <row r="105" spans="1:14" ht="16.5" thickBot="1">
      <c r="A105" s="5"/>
      <c r="B105" s="15"/>
      <c r="C105" s="16"/>
      <c r="D105" s="85"/>
      <c r="E105" s="86"/>
      <c r="F105" s="55"/>
      <c r="G105" s="86"/>
      <c r="H105" s="85"/>
      <c r="I105" s="60"/>
      <c r="J105" s="18"/>
      <c r="K105" s="60"/>
      <c r="L105" s="55"/>
      <c r="M105" s="34"/>
      <c r="N105" s="119"/>
    </row>
    <row r="106" spans="1:14" ht="16.5" thickBot="1">
      <c r="A106" s="5"/>
      <c r="B106" s="15"/>
      <c r="C106" s="16"/>
      <c r="D106" s="85"/>
      <c r="E106" s="86"/>
      <c r="F106" s="55"/>
      <c r="G106" s="86"/>
      <c r="H106" s="85"/>
      <c r="I106" s="60"/>
      <c r="J106" s="18"/>
      <c r="K106" s="60"/>
      <c r="L106" s="55"/>
      <c r="M106" s="34"/>
      <c r="N106" s="119"/>
    </row>
    <row r="107" spans="1:14" ht="16.5" thickBot="1">
      <c r="A107" s="5"/>
      <c r="B107" s="15"/>
      <c r="C107" s="16"/>
      <c r="D107" s="85"/>
      <c r="E107" s="86"/>
      <c r="F107" s="55"/>
      <c r="G107" s="86"/>
      <c r="H107" s="85"/>
      <c r="I107" s="60"/>
      <c r="J107" s="18"/>
      <c r="K107" s="60"/>
      <c r="L107" s="55"/>
      <c r="M107" s="35"/>
      <c r="N107" s="119"/>
    </row>
    <row r="108" spans="1:14" ht="16.5" thickBot="1">
      <c r="A108" s="5"/>
      <c r="B108" s="15"/>
      <c r="C108" s="16"/>
      <c r="D108" s="85"/>
      <c r="E108" s="86"/>
      <c r="F108" s="55"/>
      <c r="G108" s="86"/>
      <c r="H108" s="85"/>
      <c r="I108" s="60"/>
      <c r="J108" s="18"/>
      <c r="K108" s="60"/>
      <c r="L108" s="55"/>
      <c r="M108" s="35"/>
      <c r="N108" s="119"/>
    </row>
    <row r="109" spans="1:14" ht="16.5" thickBot="1">
      <c r="A109" s="5"/>
      <c r="B109" s="15"/>
      <c r="C109" s="16"/>
      <c r="D109" s="85"/>
      <c r="E109" s="86"/>
      <c r="F109" s="55"/>
      <c r="G109" s="86"/>
      <c r="H109" s="85"/>
      <c r="I109" s="60"/>
      <c r="J109" s="18"/>
      <c r="K109" s="60"/>
      <c r="L109" s="55"/>
      <c r="M109" s="35"/>
      <c r="N109" s="119"/>
    </row>
    <row r="110" spans="1:14" ht="3.75" customHeight="1" thickBot="1">
      <c r="A110" s="28"/>
      <c r="B110" s="114"/>
      <c r="C110" s="115"/>
      <c r="D110" s="87"/>
      <c r="E110" s="87"/>
      <c r="F110" s="56"/>
      <c r="G110" s="87"/>
      <c r="H110" s="87"/>
      <c r="I110" s="56"/>
      <c r="J110" s="29"/>
      <c r="K110" s="56"/>
      <c r="L110" s="90"/>
    </row>
    <row r="111" spans="1:14" s="6" customFormat="1" ht="16.5" thickBot="1">
      <c r="A111" s="8"/>
      <c r="B111" s="9"/>
      <c r="C111" s="10"/>
      <c r="D111" s="53"/>
      <c r="E111" s="53"/>
      <c r="F111" s="53"/>
      <c r="G111" s="53"/>
      <c r="H111" s="53"/>
      <c r="I111" s="53"/>
      <c r="J111" s="11"/>
      <c r="K111" s="64"/>
      <c r="L111" s="53"/>
      <c r="M111" s="36"/>
      <c r="N111" s="120"/>
    </row>
    <row r="112" spans="1:14" ht="15.75" thickBot="1"/>
    <row r="113" spans="1:14" ht="16.5" customHeight="1" thickBot="1">
      <c r="A113" s="38"/>
      <c r="B113" s="48"/>
      <c r="C113" s="2"/>
      <c r="D113" s="123"/>
      <c r="E113" s="124"/>
      <c r="F113" s="125"/>
      <c r="G113" s="78"/>
      <c r="H113" s="79"/>
      <c r="I113" s="57"/>
      <c r="J113" s="49"/>
      <c r="K113" s="61"/>
      <c r="L113" s="89"/>
      <c r="M113" s="129"/>
      <c r="N113" s="131"/>
    </row>
    <row r="114" spans="1:14" ht="16.5" thickBot="1">
      <c r="A114" s="23"/>
      <c r="B114" s="22"/>
      <c r="C114" s="24"/>
      <c r="D114" s="126"/>
      <c r="E114" s="127"/>
      <c r="F114" s="128"/>
      <c r="G114" s="80"/>
      <c r="H114" s="81"/>
      <c r="I114" s="58"/>
      <c r="J114" s="41"/>
      <c r="K114" s="62"/>
      <c r="L114" s="62"/>
      <c r="M114" s="129"/>
      <c r="N114" s="132"/>
    </row>
    <row r="115" spans="1:14" ht="16.5" thickBot="1">
      <c r="A115" s="25"/>
      <c r="B115" s="26"/>
      <c r="C115" s="27"/>
      <c r="D115" s="82"/>
      <c r="E115" s="82"/>
      <c r="F115" s="53"/>
      <c r="G115" s="82"/>
      <c r="H115" s="81"/>
      <c r="I115" s="53"/>
      <c r="J115" s="42"/>
      <c r="K115" s="63"/>
      <c r="L115" s="63"/>
      <c r="M115" s="129"/>
      <c r="N115" s="133"/>
    </row>
    <row r="116" spans="1:14" ht="16.5" thickBot="1">
      <c r="A116" s="4"/>
      <c r="B116" s="13"/>
      <c r="C116" s="14"/>
      <c r="D116" s="83"/>
      <c r="E116" s="84"/>
      <c r="F116" s="54"/>
      <c r="G116" s="84"/>
      <c r="H116" s="83"/>
      <c r="I116" s="59"/>
      <c r="J116" s="17"/>
      <c r="K116" s="59"/>
      <c r="L116" s="54"/>
      <c r="M116" s="34"/>
      <c r="N116" s="119"/>
    </row>
    <row r="117" spans="1:14" ht="16.5" thickBot="1">
      <c r="A117" s="5"/>
      <c r="B117" s="15"/>
      <c r="C117" s="16"/>
      <c r="D117" s="85"/>
      <c r="E117" s="86"/>
      <c r="F117" s="55"/>
      <c r="G117" s="86"/>
      <c r="H117" s="85"/>
      <c r="I117" s="60"/>
      <c r="J117" s="18"/>
      <c r="K117" s="60"/>
      <c r="L117" s="55"/>
      <c r="M117" s="34"/>
      <c r="N117" s="119"/>
    </row>
    <row r="118" spans="1:14" ht="16.5" thickBot="1">
      <c r="A118" s="5"/>
      <c r="B118" s="15"/>
      <c r="C118" s="16"/>
      <c r="D118" s="85"/>
      <c r="E118" s="86"/>
      <c r="F118" s="55"/>
      <c r="G118" s="86"/>
      <c r="H118" s="85"/>
      <c r="I118" s="60"/>
      <c r="J118" s="18"/>
      <c r="K118" s="60"/>
      <c r="L118" s="55"/>
      <c r="M118" s="34"/>
      <c r="N118" s="119"/>
    </row>
    <row r="119" spans="1:14" ht="16.5" thickBot="1">
      <c r="A119" s="5"/>
      <c r="B119" s="15"/>
      <c r="C119" s="16"/>
      <c r="D119" s="85"/>
      <c r="E119" s="86"/>
      <c r="F119" s="55"/>
      <c r="G119" s="86"/>
      <c r="H119" s="85"/>
      <c r="I119" s="60"/>
      <c r="J119" s="18"/>
      <c r="K119" s="60"/>
      <c r="L119" s="55"/>
      <c r="M119" s="34"/>
      <c r="N119" s="119"/>
    </row>
    <row r="120" spans="1:14" ht="16.5" thickBot="1">
      <c r="A120" s="5"/>
      <c r="B120" s="15"/>
      <c r="C120" s="16"/>
      <c r="D120" s="85"/>
      <c r="E120" s="86"/>
      <c r="F120" s="55"/>
      <c r="G120" s="86"/>
      <c r="H120" s="85"/>
      <c r="I120" s="60"/>
      <c r="J120" s="18"/>
      <c r="K120" s="60"/>
      <c r="L120" s="55"/>
      <c r="M120" s="34"/>
      <c r="N120" s="119"/>
    </row>
    <row r="121" spans="1:14" ht="16.5" thickBot="1">
      <c r="A121" s="5"/>
      <c r="B121" s="15"/>
      <c r="C121" s="16"/>
      <c r="D121" s="85"/>
      <c r="E121" s="86"/>
      <c r="F121" s="55"/>
      <c r="G121" s="86"/>
      <c r="H121" s="85"/>
      <c r="I121" s="60"/>
      <c r="J121" s="18"/>
      <c r="K121" s="60"/>
      <c r="L121" s="55"/>
      <c r="M121" s="34"/>
      <c r="N121" s="119"/>
    </row>
    <row r="122" spans="1:14" ht="16.5" thickBot="1">
      <c r="A122" s="5"/>
      <c r="B122" s="15"/>
      <c r="C122" s="16"/>
      <c r="D122" s="85"/>
      <c r="E122" s="86"/>
      <c r="F122" s="55"/>
      <c r="G122" s="86"/>
      <c r="H122" s="85"/>
      <c r="I122" s="60"/>
      <c r="J122" s="18"/>
      <c r="K122" s="60"/>
      <c r="L122" s="55"/>
      <c r="M122" s="34"/>
      <c r="N122" s="119"/>
    </row>
    <row r="123" spans="1:14" ht="16.5" thickBot="1">
      <c r="A123" s="5"/>
      <c r="B123" s="15"/>
      <c r="C123" s="16"/>
      <c r="D123" s="85"/>
      <c r="E123" s="86"/>
      <c r="F123" s="55"/>
      <c r="G123" s="86"/>
      <c r="H123" s="85"/>
      <c r="I123" s="60"/>
      <c r="J123" s="18"/>
      <c r="K123" s="60"/>
      <c r="L123" s="55"/>
      <c r="M123" s="35"/>
      <c r="N123" s="119"/>
    </row>
    <row r="124" spans="1:14" ht="16.5" thickBot="1">
      <c r="A124" s="5"/>
      <c r="B124" s="15"/>
      <c r="C124" s="16"/>
      <c r="D124" s="85"/>
      <c r="E124" s="86"/>
      <c r="F124" s="55"/>
      <c r="G124" s="86"/>
      <c r="H124" s="85"/>
      <c r="I124" s="60"/>
      <c r="J124" s="18"/>
      <c r="K124" s="60"/>
      <c r="L124" s="55"/>
      <c r="M124" s="35"/>
      <c r="N124" s="119"/>
    </row>
    <row r="125" spans="1:14" ht="16.5" thickBot="1">
      <c r="A125" s="5"/>
      <c r="B125" s="15"/>
      <c r="C125" s="16"/>
      <c r="D125" s="85"/>
      <c r="E125" s="86"/>
      <c r="F125" s="55"/>
      <c r="G125" s="86"/>
      <c r="H125" s="85"/>
      <c r="I125" s="60"/>
      <c r="J125" s="18"/>
      <c r="K125" s="60"/>
      <c r="L125" s="55"/>
      <c r="M125" s="35"/>
      <c r="N125" s="119"/>
    </row>
    <row r="126" spans="1:14" ht="3.75" customHeight="1" thickBot="1">
      <c r="A126" s="28"/>
      <c r="B126" s="114"/>
      <c r="C126" s="115"/>
      <c r="D126" s="87"/>
      <c r="E126" s="87"/>
      <c r="F126" s="56"/>
      <c r="G126" s="87"/>
      <c r="H126" s="87"/>
      <c r="I126" s="56"/>
      <c r="J126" s="29"/>
      <c r="K126" s="56"/>
      <c r="L126" s="90"/>
    </row>
    <row r="127" spans="1:14" s="6" customFormat="1" ht="16.5" thickBot="1">
      <c r="A127" s="8"/>
      <c r="B127" s="9"/>
      <c r="C127" s="10"/>
      <c r="D127" s="53"/>
      <c r="E127" s="53"/>
      <c r="F127" s="53"/>
      <c r="G127" s="53"/>
      <c r="H127" s="53"/>
      <c r="I127" s="53"/>
      <c r="J127" s="11"/>
      <c r="K127" s="64"/>
      <c r="L127" s="53"/>
      <c r="M127" s="36"/>
      <c r="N127" s="120"/>
    </row>
    <row r="128" spans="1:14" ht="15.75" thickBot="1"/>
    <row r="129" spans="1:14" ht="16.5" customHeight="1" thickBot="1">
      <c r="A129" s="38"/>
      <c r="B129" s="48"/>
      <c r="C129" s="2"/>
      <c r="D129" s="123"/>
      <c r="E129" s="124"/>
      <c r="F129" s="125"/>
      <c r="G129" s="78"/>
      <c r="H129" s="79"/>
      <c r="I129" s="57"/>
      <c r="J129" s="49"/>
      <c r="K129" s="61"/>
      <c r="L129" s="89"/>
      <c r="M129" s="129"/>
      <c r="N129" s="131"/>
    </row>
    <row r="130" spans="1:14" ht="16.5" thickBot="1">
      <c r="A130" s="23"/>
      <c r="B130" s="22"/>
      <c r="C130" s="24"/>
      <c r="D130" s="126"/>
      <c r="E130" s="127"/>
      <c r="F130" s="128"/>
      <c r="G130" s="80"/>
      <c r="H130" s="81"/>
      <c r="I130" s="58"/>
      <c r="J130" s="41"/>
      <c r="K130" s="62"/>
      <c r="L130" s="62"/>
      <c r="M130" s="129"/>
      <c r="N130" s="132"/>
    </row>
    <row r="131" spans="1:14" ht="16.5" thickBot="1">
      <c r="A131" s="25"/>
      <c r="B131" s="26"/>
      <c r="C131" s="27"/>
      <c r="D131" s="82"/>
      <c r="E131" s="82"/>
      <c r="F131" s="53"/>
      <c r="G131" s="82"/>
      <c r="H131" s="81"/>
      <c r="I131" s="53"/>
      <c r="J131" s="42"/>
      <c r="K131" s="63"/>
      <c r="L131" s="63"/>
      <c r="M131" s="129"/>
      <c r="N131" s="133"/>
    </row>
    <row r="132" spans="1:14" ht="16.5" thickBot="1">
      <c r="A132" s="4"/>
      <c r="B132" s="13"/>
      <c r="C132" s="14"/>
      <c r="D132" s="83"/>
      <c r="E132" s="84"/>
      <c r="F132" s="54"/>
      <c r="G132" s="84"/>
      <c r="H132" s="83"/>
      <c r="I132" s="59"/>
      <c r="J132" s="17"/>
      <c r="K132" s="59"/>
      <c r="L132" s="54"/>
      <c r="M132" s="34"/>
      <c r="N132" s="119"/>
    </row>
    <row r="133" spans="1:14" ht="16.5" thickBot="1">
      <c r="A133" s="5"/>
      <c r="B133" s="15"/>
      <c r="C133" s="16"/>
      <c r="D133" s="85"/>
      <c r="E133" s="86"/>
      <c r="F133" s="55"/>
      <c r="G133" s="86"/>
      <c r="H133" s="85"/>
      <c r="I133" s="60"/>
      <c r="J133" s="18"/>
      <c r="K133" s="60"/>
      <c r="L133" s="55"/>
      <c r="M133" s="34"/>
      <c r="N133" s="119"/>
    </row>
    <row r="134" spans="1:14" ht="16.5" thickBot="1">
      <c r="A134" s="5"/>
      <c r="B134" s="15"/>
      <c r="C134" s="16"/>
      <c r="D134" s="85"/>
      <c r="E134" s="86"/>
      <c r="F134" s="55"/>
      <c r="G134" s="86"/>
      <c r="H134" s="85"/>
      <c r="I134" s="60"/>
      <c r="J134" s="18"/>
      <c r="K134" s="60"/>
      <c r="L134" s="55"/>
      <c r="M134" s="34"/>
      <c r="N134" s="119"/>
    </row>
    <row r="135" spans="1:14" ht="16.5" thickBot="1">
      <c r="A135" s="5"/>
      <c r="B135" s="15"/>
      <c r="C135" s="16"/>
      <c r="D135" s="85"/>
      <c r="E135" s="86"/>
      <c r="F135" s="55"/>
      <c r="G135" s="86"/>
      <c r="H135" s="85"/>
      <c r="I135" s="60"/>
      <c r="J135" s="18"/>
      <c r="K135" s="60"/>
      <c r="L135" s="55"/>
      <c r="M135" s="34"/>
      <c r="N135" s="119"/>
    </row>
    <row r="136" spans="1:14" ht="16.5" thickBot="1">
      <c r="A136" s="5"/>
      <c r="B136" s="15"/>
      <c r="C136" s="16"/>
      <c r="D136" s="85"/>
      <c r="E136" s="86"/>
      <c r="F136" s="55"/>
      <c r="G136" s="86"/>
      <c r="H136" s="85"/>
      <c r="I136" s="60"/>
      <c r="J136" s="18"/>
      <c r="K136" s="60"/>
      <c r="L136" s="55"/>
      <c r="M136" s="34"/>
      <c r="N136" s="119"/>
    </row>
    <row r="137" spans="1:14" ht="16.5" thickBot="1">
      <c r="A137" s="5"/>
      <c r="B137" s="15"/>
      <c r="C137" s="16"/>
      <c r="D137" s="85"/>
      <c r="E137" s="86"/>
      <c r="F137" s="55"/>
      <c r="G137" s="86"/>
      <c r="H137" s="85"/>
      <c r="I137" s="60"/>
      <c r="J137" s="18"/>
      <c r="K137" s="60"/>
      <c r="L137" s="55"/>
      <c r="M137" s="34"/>
      <c r="N137" s="119"/>
    </row>
    <row r="138" spans="1:14" ht="16.5" thickBot="1">
      <c r="A138" s="5"/>
      <c r="B138" s="15"/>
      <c r="C138" s="16"/>
      <c r="D138" s="85"/>
      <c r="E138" s="86"/>
      <c r="F138" s="55"/>
      <c r="G138" s="86"/>
      <c r="H138" s="85"/>
      <c r="I138" s="60"/>
      <c r="J138" s="18"/>
      <c r="K138" s="60"/>
      <c r="L138" s="55"/>
      <c r="M138" s="34"/>
      <c r="N138" s="119"/>
    </row>
    <row r="139" spans="1:14" ht="16.5" thickBot="1">
      <c r="A139" s="5"/>
      <c r="B139" s="15"/>
      <c r="C139" s="16"/>
      <c r="D139" s="85"/>
      <c r="E139" s="86"/>
      <c r="F139" s="55"/>
      <c r="G139" s="86"/>
      <c r="H139" s="85"/>
      <c r="I139" s="60"/>
      <c r="J139" s="18"/>
      <c r="K139" s="60"/>
      <c r="L139" s="55"/>
      <c r="M139" s="35"/>
      <c r="N139" s="119"/>
    </row>
    <row r="140" spans="1:14" ht="16.5" thickBot="1">
      <c r="A140" s="5"/>
      <c r="B140" s="15"/>
      <c r="C140" s="16"/>
      <c r="D140" s="85"/>
      <c r="E140" s="86"/>
      <c r="F140" s="55"/>
      <c r="G140" s="86"/>
      <c r="H140" s="85"/>
      <c r="I140" s="60"/>
      <c r="J140" s="18"/>
      <c r="K140" s="60"/>
      <c r="L140" s="55"/>
      <c r="M140" s="35"/>
      <c r="N140" s="119"/>
    </row>
    <row r="141" spans="1:14" ht="16.5" thickBot="1">
      <c r="A141" s="5"/>
      <c r="B141" s="15"/>
      <c r="C141" s="16"/>
      <c r="D141" s="85"/>
      <c r="E141" s="86"/>
      <c r="F141" s="55"/>
      <c r="G141" s="86"/>
      <c r="H141" s="85"/>
      <c r="I141" s="60"/>
      <c r="J141" s="18"/>
      <c r="K141" s="60"/>
      <c r="L141" s="55"/>
      <c r="M141" s="35"/>
      <c r="N141" s="119"/>
    </row>
    <row r="142" spans="1:14" ht="3.75" customHeight="1" thickBot="1">
      <c r="A142" s="28"/>
      <c r="B142" s="114"/>
      <c r="C142" s="115"/>
      <c r="D142" s="87"/>
      <c r="E142" s="87"/>
      <c r="F142" s="56"/>
      <c r="G142" s="87"/>
      <c r="H142" s="87"/>
      <c r="I142" s="56"/>
      <c r="J142" s="29"/>
      <c r="K142" s="56"/>
      <c r="L142" s="90"/>
    </row>
    <row r="143" spans="1:14" s="6" customFormat="1" ht="16.5" thickBot="1">
      <c r="A143" s="8"/>
      <c r="B143" s="9"/>
      <c r="C143" s="10"/>
      <c r="D143" s="53"/>
      <c r="E143" s="53"/>
      <c r="F143" s="53"/>
      <c r="G143" s="53"/>
      <c r="H143" s="53"/>
      <c r="I143" s="53"/>
      <c r="J143" s="11"/>
      <c r="K143" s="64"/>
      <c r="L143" s="53"/>
      <c r="M143" s="36"/>
      <c r="N143" s="120"/>
    </row>
    <row r="144" spans="1:14" ht="15.75" thickBot="1"/>
    <row r="145" spans="1:14" ht="16.5" customHeight="1" thickBot="1">
      <c r="A145" s="38"/>
      <c r="B145" s="48"/>
      <c r="C145" s="2"/>
      <c r="D145" s="123"/>
      <c r="E145" s="124"/>
      <c r="F145" s="125"/>
      <c r="G145" s="78"/>
      <c r="H145" s="79"/>
      <c r="I145" s="57"/>
      <c r="J145" s="49"/>
      <c r="K145" s="61"/>
      <c r="L145" s="89"/>
      <c r="M145" s="129"/>
      <c r="N145" s="131"/>
    </row>
    <row r="146" spans="1:14" ht="16.5" thickBot="1">
      <c r="A146" s="23"/>
      <c r="B146" s="22"/>
      <c r="C146" s="24"/>
      <c r="D146" s="126"/>
      <c r="E146" s="127"/>
      <c r="F146" s="128"/>
      <c r="G146" s="80"/>
      <c r="H146" s="81"/>
      <c r="I146" s="58"/>
      <c r="J146" s="41"/>
      <c r="K146" s="62"/>
      <c r="L146" s="62"/>
      <c r="M146" s="129"/>
      <c r="N146" s="132"/>
    </row>
    <row r="147" spans="1:14" ht="16.5" thickBot="1">
      <c r="A147" s="25"/>
      <c r="B147" s="26"/>
      <c r="C147" s="27"/>
      <c r="D147" s="82"/>
      <c r="E147" s="82"/>
      <c r="F147" s="53"/>
      <c r="G147" s="82"/>
      <c r="H147" s="81"/>
      <c r="I147" s="53"/>
      <c r="J147" s="42"/>
      <c r="K147" s="63"/>
      <c r="L147" s="63"/>
      <c r="M147" s="129"/>
      <c r="N147" s="133"/>
    </row>
    <row r="148" spans="1:14" ht="16.5" thickBot="1">
      <c r="A148" s="4"/>
      <c r="B148" s="13"/>
      <c r="C148" s="14"/>
      <c r="D148" s="83"/>
      <c r="E148" s="84"/>
      <c r="F148" s="54"/>
      <c r="G148" s="84"/>
      <c r="H148" s="83"/>
      <c r="I148" s="59"/>
      <c r="J148" s="17"/>
      <c r="K148" s="59"/>
      <c r="L148" s="54"/>
      <c r="M148" s="34"/>
      <c r="N148" s="119"/>
    </row>
    <row r="149" spans="1:14" ht="16.5" thickBot="1">
      <c r="A149" s="5"/>
      <c r="B149" s="15"/>
      <c r="C149" s="16"/>
      <c r="D149" s="85"/>
      <c r="E149" s="86"/>
      <c r="F149" s="55"/>
      <c r="G149" s="86"/>
      <c r="H149" s="85"/>
      <c r="I149" s="60"/>
      <c r="J149" s="18"/>
      <c r="K149" s="60"/>
      <c r="L149" s="55"/>
      <c r="M149" s="34"/>
      <c r="N149" s="119"/>
    </row>
    <row r="150" spans="1:14" ht="16.5" thickBot="1">
      <c r="A150" s="5"/>
      <c r="B150" s="15"/>
      <c r="C150" s="16"/>
      <c r="D150" s="85"/>
      <c r="E150" s="86"/>
      <c r="F150" s="55"/>
      <c r="G150" s="86"/>
      <c r="H150" s="85"/>
      <c r="I150" s="60"/>
      <c r="J150" s="18"/>
      <c r="K150" s="60"/>
      <c r="L150" s="55"/>
      <c r="M150" s="34"/>
      <c r="N150" s="119"/>
    </row>
    <row r="151" spans="1:14" ht="16.5" thickBot="1">
      <c r="A151" s="5"/>
      <c r="B151" s="15"/>
      <c r="C151" s="16"/>
      <c r="D151" s="85"/>
      <c r="E151" s="86"/>
      <c r="F151" s="55"/>
      <c r="G151" s="86"/>
      <c r="H151" s="85"/>
      <c r="I151" s="60"/>
      <c r="J151" s="18"/>
      <c r="K151" s="60"/>
      <c r="L151" s="55"/>
      <c r="M151" s="34"/>
      <c r="N151" s="119"/>
    </row>
    <row r="152" spans="1:14" ht="16.5" thickBot="1">
      <c r="A152" s="5"/>
      <c r="B152" s="15"/>
      <c r="C152" s="16"/>
      <c r="D152" s="85"/>
      <c r="E152" s="86"/>
      <c r="F152" s="55"/>
      <c r="G152" s="86"/>
      <c r="H152" s="85"/>
      <c r="I152" s="60"/>
      <c r="J152" s="18"/>
      <c r="K152" s="60"/>
      <c r="L152" s="55"/>
      <c r="M152" s="34"/>
      <c r="N152" s="119"/>
    </row>
    <row r="153" spans="1:14" ht="16.5" thickBot="1">
      <c r="A153" s="5"/>
      <c r="B153" s="15"/>
      <c r="C153" s="16"/>
      <c r="D153" s="85"/>
      <c r="E153" s="86"/>
      <c r="F153" s="55"/>
      <c r="G153" s="86"/>
      <c r="H153" s="85"/>
      <c r="I153" s="60"/>
      <c r="J153" s="18"/>
      <c r="K153" s="60"/>
      <c r="L153" s="55"/>
      <c r="M153" s="34"/>
      <c r="N153" s="119"/>
    </row>
    <row r="154" spans="1:14" ht="16.5" thickBot="1">
      <c r="A154" s="5"/>
      <c r="B154" s="15"/>
      <c r="C154" s="16"/>
      <c r="D154" s="85"/>
      <c r="E154" s="86"/>
      <c r="F154" s="55"/>
      <c r="G154" s="86"/>
      <c r="H154" s="85"/>
      <c r="I154" s="60"/>
      <c r="J154" s="18"/>
      <c r="K154" s="60"/>
      <c r="L154" s="55"/>
      <c r="M154" s="34"/>
      <c r="N154" s="119"/>
    </row>
    <row r="155" spans="1:14" ht="16.5" thickBot="1">
      <c r="A155" s="5"/>
      <c r="B155" s="15"/>
      <c r="C155" s="16"/>
      <c r="D155" s="85"/>
      <c r="E155" s="86"/>
      <c r="F155" s="55"/>
      <c r="G155" s="86"/>
      <c r="H155" s="85"/>
      <c r="I155" s="60"/>
      <c r="J155" s="18"/>
      <c r="K155" s="60"/>
      <c r="L155" s="55"/>
      <c r="M155" s="35"/>
      <c r="N155" s="119"/>
    </row>
    <row r="156" spans="1:14" ht="16.5" thickBot="1">
      <c r="A156" s="5"/>
      <c r="B156" s="15"/>
      <c r="C156" s="16"/>
      <c r="D156" s="85"/>
      <c r="E156" s="86"/>
      <c r="F156" s="55"/>
      <c r="G156" s="86"/>
      <c r="H156" s="85"/>
      <c r="I156" s="60"/>
      <c r="J156" s="18"/>
      <c r="K156" s="60"/>
      <c r="L156" s="55"/>
      <c r="M156" s="35"/>
      <c r="N156" s="119"/>
    </row>
    <row r="157" spans="1:14" ht="16.5" thickBot="1">
      <c r="A157" s="5"/>
      <c r="B157" s="15"/>
      <c r="C157" s="16"/>
      <c r="D157" s="85"/>
      <c r="E157" s="86"/>
      <c r="F157" s="55"/>
      <c r="G157" s="86"/>
      <c r="H157" s="85"/>
      <c r="I157" s="60"/>
      <c r="J157" s="18"/>
      <c r="K157" s="60"/>
      <c r="L157" s="55"/>
      <c r="M157" s="35"/>
      <c r="N157" s="119"/>
    </row>
    <row r="158" spans="1:14" ht="3.75" customHeight="1" thickBot="1">
      <c r="A158" s="28"/>
      <c r="B158" s="114"/>
      <c r="C158" s="115"/>
      <c r="D158" s="87"/>
      <c r="E158" s="87"/>
      <c r="F158" s="56"/>
      <c r="G158" s="87"/>
      <c r="H158" s="87"/>
      <c r="I158" s="56"/>
      <c r="J158" s="29"/>
      <c r="K158" s="56"/>
      <c r="L158" s="90"/>
    </row>
    <row r="159" spans="1:14" s="6" customFormat="1" ht="16.5" thickBot="1">
      <c r="A159" s="8"/>
      <c r="B159" s="9"/>
      <c r="C159" s="10"/>
      <c r="D159" s="53"/>
      <c r="E159" s="53"/>
      <c r="F159" s="53"/>
      <c r="G159" s="53"/>
      <c r="H159" s="53"/>
      <c r="I159" s="53"/>
      <c r="J159" s="11"/>
      <c r="K159" s="64"/>
      <c r="L159" s="53"/>
      <c r="M159" s="36"/>
      <c r="N159" s="120"/>
    </row>
    <row r="160" spans="1:14" ht="15.75" thickBot="1"/>
    <row r="161" spans="1:14" ht="16.5" customHeight="1" thickBot="1">
      <c r="A161" s="38"/>
      <c r="B161" s="48"/>
      <c r="C161" s="2"/>
      <c r="D161" s="123"/>
      <c r="E161" s="124"/>
      <c r="F161" s="125"/>
      <c r="G161" s="78"/>
      <c r="H161" s="79"/>
      <c r="I161" s="57"/>
      <c r="J161" s="49"/>
      <c r="K161" s="61"/>
      <c r="L161" s="89"/>
      <c r="M161" s="129"/>
      <c r="N161" s="131"/>
    </row>
    <row r="162" spans="1:14" ht="16.5" thickBot="1">
      <c r="A162" s="23"/>
      <c r="B162" s="22"/>
      <c r="C162" s="24"/>
      <c r="D162" s="126"/>
      <c r="E162" s="127"/>
      <c r="F162" s="128"/>
      <c r="G162" s="80"/>
      <c r="H162" s="81"/>
      <c r="I162" s="58"/>
      <c r="J162" s="41"/>
      <c r="K162" s="62"/>
      <c r="L162" s="62"/>
      <c r="M162" s="129"/>
      <c r="N162" s="132"/>
    </row>
    <row r="163" spans="1:14" ht="16.5" thickBot="1">
      <c r="A163" s="25"/>
      <c r="B163" s="26"/>
      <c r="C163" s="27"/>
      <c r="D163" s="82"/>
      <c r="E163" s="82"/>
      <c r="F163" s="53"/>
      <c r="G163" s="82"/>
      <c r="H163" s="81"/>
      <c r="I163" s="53"/>
      <c r="J163" s="42"/>
      <c r="K163" s="63"/>
      <c r="L163" s="63"/>
      <c r="M163" s="129"/>
      <c r="N163" s="133"/>
    </row>
    <row r="164" spans="1:14" ht="16.5" thickBot="1">
      <c r="A164" s="4"/>
      <c r="B164" s="13"/>
      <c r="C164" s="14"/>
      <c r="D164" s="83"/>
      <c r="E164" s="84"/>
      <c r="F164" s="54"/>
      <c r="G164" s="84"/>
      <c r="H164" s="83"/>
      <c r="I164" s="59"/>
      <c r="J164" s="17"/>
      <c r="K164" s="59"/>
      <c r="L164" s="54"/>
      <c r="M164" s="34"/>
      <c r="N164" s="119"/>
    </row>
    <row r="165" spans="1:14" ht="16.5" thickBot="1">
      <c r="A165" s="5"/>
      <c r="B165" s="15"/>
      <c r="C165" s="16"/>
      <c r="D165" s="85"/>
      <c r="E165" s="86"/>
      <c r="F165" s="55"/>
      <c r="G165" s="86"/>
      <c r="H165" s="85"/>
      <c r="I165" s="60"/>
      <c r="J165" s="18"/>
      <c r="K165" s="60"/>
      <c r="L165" s="55"/>
      <c r="M165" s="34"/>
      <c r="N165" s="119"/>
    </row>
    <row r="166" spans="1:14" ht="16.5" thickBot="1">
      <c r="A166" s="5"/>
      <c r="B166" s="15"/>
      <c r="C166" s="16"/>
      <c r="D166" s="85"/>
      <c r="E166" s="86"/>
      <c r="F166" s="55"/>
      <c r="G166" s="86"/>
      <c r="H166" s="85"/>
      <c r="I166" s="60"/>
      <c r="J166" s="18"/>
      <c r="K166" s="60"/>
      <c r="L166" s="55"/>
      <c r="M166" s="34"/>
      <c r="N166" s="119"/>
    </row>
    <row r="167" spans="1:14" ht="16.5" thickBot="1">
      <c r="A167" s="5"/>
      <c r="B167" s="15"/>
      <c r="C167" s="16"/>
      <c r="D167" s="85"/>
      <c r="E167" s="86"/>
      <c r="F167" s="55"/>
      <c r="G167" s="86"/>
      <c r="H167" s="85"/>
      <c r="I167" s="60"/>
      <c r="J167" s="18"/>
      <c r="K167" s="60"/>
      <c r="L167" s="55"/>
      <c r="M167" s="34"/>
      <c r="N167" s="119"/>
    </row>
    <row r="168" spans="1:14" ht="16.5" thickBot="1">
      <c r="A168" s="5"/>
      <c r="B168" s="15"/>
      <c r="C168" s="16"/>
      <c r="D168" s="85"/>
      <c r="E168" s="86"/>
      <c r="F168" s="55"/>
      <c r="G168" s="86"/>
      <c r="H168" s="85"/>
      <c r="I168" s="60"/>
      <c r="J168" s="18"/>
      <c r="K168" s="60"/>
      <c r="L168" s="55"/>
      <c r="M168" s="34"/>
      <c r="N168" s="119"/>
    </row>
    <row r="169" spans="1:14" ht="16.5" thickBot="1">
      <c r="A169" s="5"/>
      <c r="B169" s="15"/>
      <c r="C169" s="16"/>
      <c r="D169" s="85"/>
      <c r="E169" s="86"/>
      <c r="F169" s="55"/>
      <c r="G169" s="86"/>
      <c r="H169" s="85"/>
      <c r="I169" s="60"/>
      <c r="J169" s="18"/>
      <c r="K169" s="60"/>
      <c r="L169" s="55"/>
      <c r="M169" s="34"/>
      <c r="N169" s="119"/>
    </row>
    <row r="170" spans="1:14" ht="16.5" thickBot="1">
      <c r="A170" s="5"/>
      <c r="B170" s="15"/>
      <c r="C170" s="16"/>
      <c r="D170" s="85"/>
      <c r="E170" s="86"/>
      <c r="F170" s="55"/>
      <c r="G170" s="86"/>
      <c r="H170" s="85"/>
      <c r="I170" s="60"/>
      <c r="J170" s="18"/>
      <c r="K170" s="60"/>
      <c r="L170" s="55"/>
      <c r="M170" s="34"/>
      <c r="N170" s="119"/>
    </row>
    <row r="171" spans="1:14" ht="16.5" thickBot="1">
      <c r="A171" s="5"/>
      <c r="B171" s="15"/>
      <c r="C171" s="16"/>
      <c r="D171" s="85"/>
      <c r="E171" s="86"/>
      <c r="F171" s="55"/>
      <c r="G171" s="86"/>
      <c r="H171" s="85"/>
      <c r="I171" s="60"/>
      <c r="J171" s="18"/>
      <c r="K171" s="60"/>
      <c r="L171" s="55"/>
      <c r="M171" s="35"/>
      <c r="N171" s="119"/>
    </row>
    <row r="172" spans="1:14" ht="16.5" thickBot="1">
      <c r="A172" s="5"/>
      <c r="B172" s="15"/>
      <c r="C172" s="16"/>
      <c r="D172" s="85"/>
      <c r="E172" s="86"/>
      <c r="F172" s="55"/>
      <c r="G172" s="86"/>
      <c r="H172" s="85"/>
      <c r="I172" s="60"/>
      <c r="J172" s="18"/>
      <c r="K172" s="60"/>
      <c r="L172" s="55"/>
      <c r="M172" s="35"/>
      <c r="N172" s="119"/>
    </row>
    <row r="173" spans="1:14" ht="16.5" thickBot="1">
      <c r="A173" s="5"/>
      <c r="B173" s="15"/>
      <c r="C173" s="16"/>
      <c r="D173" s="85"/>
      <c r="E173" s="86"/>
      <c r="F173" s="55"/>
      <c r="G173" s="86"/>
      <c r="H173" s="85"/>
      <c r="I173" s="60"/>
      <c r="J173" s="18"/>
      <c r="K173" s="60"/>
      <c r="L173" s="55"/>
      <c r="M173" s="35"/>
      <c r="N173" s="119"/>
    </row>
    <row r="174" spans="1:14" ht="3.75" customHeight="1" thickBot="1">
      <c r="A174" s="28"/>
      <c r="B174" s="114"/>
      <c r="C174" s="115"/>
      <c r="D174" s="87"/>
      <c r="E174" s="87"/>
      <c r="F174" s="56"/>
      <c r="G174" s="87"/>
      <c r="H174" s="87"/>
      <c r="I174" s="56"/>
      <c r="J174" s="29"/>
      <c r="K174" s="56"/>
      <c r="L174" s="90"/>
    </row>
    <row r="175" spans="1:14" s="6" customFormat="1" ht="16.5" thickBot="1">
      <c r="A175" s="8"/>
      <c r="B175" s="9"/>
      <c r="C175" s="10"/>
      <c r="D175" s="53"/>
      <c r="E175" s="53"/>
      <c r="F175" s="53"/>
      <c r="G175" s="53"/>
      <c r="H175" s="53"/>
      <c r="I175" s="53"/>
      <c r="J175" s="11"/>
      <c r="K175" s="64"/>
      <c r="L175" s="53"/>
      <c r="M175" s="36"/>
      <c r="N175" s="120"/>
    </row>
    <row r="176" spans="1:14" ht="15.75" thickBot="1"/>
    <row r="177" spans="1:14" ht="16.5" customHeight="1" thickBot="1">
      <c r="A177" s="38"/>
      <c r="B177" s="48"/>
      <c r="C177" s="2"/>
      <c r="D177" s="123"/>
      <c r="E177" s="124"/>
      <c r="F177" s="125"/>
      <c r="G177" s="78"/>
      <c r="H177" s="79"/>
      <c r="I177" s="57"/>
      <c r="J177" s="49"/>
      <c r="K177" s="61"/>
      <c r="L177" s="89"/>
      <c r="M177" s="129"/>
      <c r="N177" s="131"/>
    </row>
    <row r="178" spans="1:14" ht="16.5" thickBot="1">
      <c r="A178" s="23"/>
      <c r="B178" s="22"/>
      <c r="C178" s="24"/>
      <c r="D178" s="126"/>
      <c r="E178" s="127"/>
      <c r="F178" s="128"/>
      <c r="G178" s="80"/>
      <c r="H178" s="81"/>
      <c r="I178" s="58"/>
      <c r="J178" s="41"/>
      <c r="K178" s="62"/>
      <c r="L178" s="62"/>
      <c r="M178" s="129"/>
      <c r="N178" s="132"/>
    </row>
    <row r="179" spans="1:14" ht="16.5" thickBot="1">
      <c r="A179" s="25"/>
      <c r="B179" s="26"/>
      <c r="C179" s="27"/>
      <c r="D179" s="82"/>
      <c r="E179" s="82"/>
      <c r="F179" s="53"/>
      <c r="G179" s="82"/>
      <c r="H179" s="81"/>
      <c r="I179" s="53"/>
      <c r="J179" s="42"/>
      <c r="K179" s="63"/>
      <c r="L179" s="63"/>
      <c r="M179" s="129"/>
      <c r="N179" s="133"/>
    </row>
    <row r="180" spans="1:14" ht="16.5" thickBot="1">
      <c r="A180" s="4"/>
      <c r="B180" s="13"/>
      <c r="C180" s="14"/>
      <c r="D180" s="83"/>
      <c r="E180" s="84"/>
      <c r="F180" s="54"/>
      <c r="G180" s="84"/>
      <c r="H180" s="83"/>
      <c r="I180" s="59"/>
      <c r="J180" s="17"/>
      <c r="K180" s="59"/>
      <c r="L180" s="54"/>
      <c r="M180" s="34"/>
      <c r="N180" s="119"/>
    </row>
    <row r="181" spans="1:14" ht="16.5" thickBot="1">
      <c r="A181" s="5"/>
      <c r="B181" s="15"/>
      <c r="C181" s="16"/>
      <c r="D181" s="85"/>
      <c r="E181" s="86"/>
      <c r="F181" s="55"/>
      <c r="G181" s="86"/>
      <c r="H181" s="85"/>
      <c r="I181" s="60"/>
      <c r="J181" s="18"/>
      <c r="K181" s="60"/>
      <c r="L181" s="55"/>
      <c r="M181" s="34"/>
      <c r="N181" s="119"/>
    </row>
    <row r="182" spans="1:14" ht="16.5" thickBot="1">
      <c r="A182" s="5"/>
      <c r="B182" s="15"/>
      <c r="C182" s="16"/>
      <c r="D182" s="85"/>
      <c r="E182" s="86"/>
      <c r="F182" s="55"/>
      <c r="G182" s="86"/>
      <c r="H182" s="85"/>
      <c r="I182" s="60"/>
      <c r="J182" s="18"/>
      <c r="K182" s="60"/>
      <c r="L182" s="55"/>
      <c r="M182" s="34"/>
      <c r="N182" s="119"/>
    </row>
    <row r="183" spans="1:14" ht="16.5" thickBot="1">
      <c r="A183" s="5"/>
      <c r="B183" s="15"/>
      <c r="C183" s="16"/>
      <c r="D183" s="85"/>
      <c r="E183" s="86"/>
      <c r="F183" s="55"/>
      <c r="G183" s="86"/>
      <c r="H183" s="85"/>
      <c r="I183" s="60"/>
      <c r="J183" s="18"/>
      <c r="K183" s="60"/>
      <c r="L183" s="55"/>
      <c r="M183" s="34"/>
      <c r="N183" s="119"/>
    </row>
    <row r="184" spans="1:14" ht="16.5" thickBot="1">
      <c r="A184" s="5"/>
      <c r="B184" s="15"/>
      <c r="C184" s="16"/>
      <c r="D184" s="85"/>
      <c r="E184" s="86"/>
      <c r="F184" s="55"/>
      <c r="G184" s="86"/>
      <c r="H184" s="85"/>
      <c r="I184" s="60"/>
      <c r="J184" s="18"/>
      <c r="K184" s="60"/>
      <c r="L184" s="55"/>
      <c r="M184" s="34"/>
      <c r="N184" s="119"/>
    </row>
    <row r="185" spans="1:14" ht="16.5" thickBot="1">
      <c r="A185" s="5"/>
      <c r="B185" s="15"/>
      <c r="C185" s="16"/>
      <c r="D185" s="85"/>
      <c r="E185" s="86"/>
      <c r="F185" s="55"/>
      <c r="G185" s="86"/>
      <c r="H185" s="85"/>
      <c r="I185" s="60"/>
      <c r="J185" s="18"/>
      <c r="K185" s="60"/>
      <c r="L185" s="55"/>
      <c r="M185" s="34"/>
      <c r="N185" s="119"/>
    </row>
    <row r="186" spans="1:14" ht="16.5" thickBot="1">
      <c r="A186" s="5"/>
      <c r="B186" s="15"/>
      <c r="C186" s="16"/>
      <c r="D186" s="85"/>
      <c r="E186" s="86"/>
      <c r="F186" s="55"/>
      <c r="G186" s="86"/>
      <c r="H186" s="85"/>
      <c r="I186" s="60"/>
      <c r="J186" s="18"/>
      <c r="K186" s="60"/>
      <c r="L186" s="55"/>
      <c r="M186" s="34"/>
      <c r="N186" s="119"/>
    </row>
    <row r="187" spans="1:14" ht="16.5" thickBot="1">
      <c r="A187" s="5"/>
      <c r="B187" s="15"/>
      <c r="C187" s="16"/>
      <c r="D187" s="85"/>
      <c r="E187" s="86"/>
      <c r="F187" s="55"/>
      <c r="G187" s="86"/>
      <c r="H187" s="85"/>
      <c r="I187" s="60"/>
      <c r="J187" s="18"/>
      <c r="K187" s="60"/>
      <c r="L187" s="55"/>
      <c r="M187" s="35"/>
      <c r="N187" s="119"/>
    </row>
    <row r="188" spans="1:14" ht="16.5" thickBot="1">
      <c r="A188" s="5"/>
      <c r="B188" s="15"/>
      <c r="C188" s="16"/>
      <c r="D188" s="85"/>
      <c r="E188" s="86"/>
      <c r="F188" s="55"/>
      <c r="G188" s="86"/>
      <c r="H188" s="85"/>
      <c r="I188" s="60"/>
      <c r="J188" s="18"/>
      <c r="K188" s="60"/>
      <c r="L188" s="55"/>
      <c r="M188" s="35"/>
      <c r="N188" s="119"/>
    </row>
    <row r="189" spans="1:14" ht="16.5" thickBot="1">
      <c r="A189" s="5"/>
      <c r="B189" s="15"/>
      <c r="C189" s="16"/>
      <c r="D189" s="85"/>
      <c r="E189" s="86"/>
      <c r="F189" s="55"/>
      <c r="G189" s="86"/>
      <c r="H189" s="85"/>
      <c r="I189" s="60"/>
      <c r="J189" s="18"/>
      <c r="K189" s="60"/>
      <c r="L189" s="55"/>
      <c r="M189" s="35"/>
      <c r="N189" s="119"/>
    </row>
    <row r="190" spans="1:14" ht="3.75" customHeight="1" thickBot="1">
      <c r="A190" s="28"/>
      <c r="B190" s="114"/>
      <c r="C190" s="115"/>
      <c r="D190" s="87"/>
      <c r="E190" s="87"/>
      <c r="F190" s="56"/>
      <c r="G190" s="87"/>
      <c r="H190" s="87"/>
      <c r="I190" s="56"/>
      <c r="J190" s="29"/>
      <c r="K190" s="56"/>
      <c r="L190" s="90"/>
    </row>
    <row r="191" spans="1:14" s="6" customFormat="1" ht="16.5" thickBot="1">
      <c r="A191" s="8"/>
      <c r="B191" s="9"/>
      <c r="C191" s="10"/>
      <c r="D191" s="53"/>
      <c r="E191" s="53"/>
      <c r="F191" s="53"/>
      <c r="G191" s="53"/>
      <c r="H191" s="53"/>
      <c r="I191" s="53"/>
      <c r="J191" s="11"/>
      <c r="K191" s="64"/>
      <c r="L191" s="53"/>
      <c r="M191" s="36"/>
      <c r="N191" s="120"/>
    </row>
    <row r="192" spans="1:14" ht="15.75" thickBot="1"/>
    <row r="193" spans="1:14" ht="16.5" customHeight="1" thickBot="1">
      <c r="A193" s="38"/>
      <c r="B193" s="48"/>
      <c r="C193" s="2"/>
      <c r="D193" s="123"/>
      <c r="E193" s="124"/>
      <c r="F193" s="125"/>
      <c r="G193" s="78"/>
      <c r="H193" s="79"/>
      <c r="I193" s="57"/>
      <c r="J193" s="49"/>
      <c r="K193" s="61"/>
      <c r="L193" s="89"/>
      <c r="M193" s="129"/>
      <c r="N193" s="131"/>
    </row>
    <row r="194" spans="1:14" ht="16.5" thickBot="1">
      <c r="A194" s="23"/>
      <c r="B194" s="22"/>
      <c r="C194" s="24"/>
      <c r="D194" s="126"/>
      <c r="E194" s="127"/>
      <c r="F194" s="128"/>
      <c r="G194" s="80"/>
      <c r="H194" s="81"/>
      <c r="I194" s="58"/>
      <c r="J194" s="41"/>
      <c r="K194" s="62"/>
      <c r="L194" s="62"/>
      <c r="M194" s="129"/>
      <c r="N194" s="132"/>
    </row>
    <row r="195" spans="1:14" ht="16.5" thickBot="1">
      <c r="A195" s="25"/>
      <c r="B195" s="26"/>
      <c r="C195" s="27"/>
      <c r="D195" s="82"/>
      <c r="E195" s="82"/>
      <c r="F195" s="53"/>
      <c r="G195" s="82"/>
      <c r="H195" s="81"/>
      <c r="I195" s="53"/>
      <c r="J195" s="42"/>
      <c r="K195" s="63"/>
      <c r="L195" s="63"/>
      <c r="M195" s="129"/>
      <c r="N195" s="133"/>
    </row>
    <row r="196" spans="1:14" ht="16.5" thickBot="1">
      <c r="A196" s="4"/>
      <c r="B196" s="13"/>
      <c r="C196" s="14"/>
      <c r="D196" s="83"/>
      <c r="E196" s="84"/>
      <c r="F196" s="54"/>
      <c r="G196" s="84"/>
      <c r="H196" s="83"/>
      <c r="I196" s="59"/>
      <c r="J196" s="17"/>
      <c r="K196" s="59"/>
      <c r="L196" s="54"/>
      <c r="M196" s="34"/>
      <c r="N196" s="119"/>
    </row>
    <row r="197" spans="1:14" ht="16.5" thickBot="1">
      <c r="A197" s="5"/>
      <c r="B197" s="15"/>
      <c r="C197" s="16"/>
      <c r="D197" s="85"/>
      <c r="E197" s="86"/>
      <c r="F197" s="55"/>
      <c r="G197" s="86"/>
      <c r="H197" s="85"/>
      <c r="I197" s="60"/>
      <c r="J197" s="18"/>
      <c r="K197" s="60"/>
      <c r="L197" s="55"/>
      <c r="M197" s="34"/>
      <c r="N197" s="119"/>
    </row>
    <row r="198" spans="1:14" ht="16.5" thickBot="1">
      <c r="A198" s="5"/>
      <c r="B198" s="15"/>
      <c r="C198" s="16"/>
      <c r="D198" s="85"/>
      <c r="E198" s="86"/>
      <c r="F198" s="55"/>
      <c r="G198" s="86"/>
      <c r="H198" s="85"/>
      <c r="I198" s="60"/>
      <c r="J198" s="18"/>
      <c r="K198" s="60"/>
      <c r="L198" s="55"/>
      <c r="M198" s="34"/>
      <c r="N198" s="119"/>
    </row>
    <row r="199" spans="1:14" ht="16.5" thickBot="1">
      <c r="A199" s="5"/>
      <c r="B199" s="15"/>
      <c r="C199" s="16"/>
      <c r="D199" s="85"/>
      <c r="E199" s="86"/>
      <c r="F199" s="55"/>
      <c r="G199" s="86"/>
      <c r="H199" s="85"/>
      <c r="I199" s="60"/>
      <c r="J199" s="18"/>
      <c r="K199" s="60"/>
      <c r="L199" s="55"/>
      <c r="M199" s="34"/>
      <c r="N199" s="119"/>
    </row>
    <row r="200" spans="1:14" ht="16.5" thickBot="1">
      <c r="A200" s="5"/>
      <c r="B200" s="15"/>
      <c r="C200" s="16"/>
      <c r="D200" s="85"/>
      <c r="E200" s="86"/>
      <c r="F200" s="55"/>
      <c r="G200" s="86"/>
      <c r="H200" s="85"/>
      <c r="I200" s="60"/>
      <c r="J200" s="18"/>
      <c r="K200" s="60"/>
      <c r="L200" s="55"/>
      <c r="M200" s="34"/>
      <c r="N200" s="119"/>
    </row>
    <row r="201" spans="1:14" ht="16.5" thickBot="1">
      <c r="A201" s="5"/>
      <c r="B201" s="15"/>
      <c r="C201" s="16"/>
      <c r="D201" s="85"/>
      <c r="E201" s="86"/>
      <c r="F201" s="55"/>
      <c r="G201" s="86"/>
      <c r="H201" s="85"/>
      <c r="I201" s="60"/>
      <c r="J201" s="18"/>
      <c r="K201" s="60"/>
      <c r="L201" s="55"/>
      <c r="M201" s="34"/>
      <c r="N201" s="119"/>
    </row>
    <row r="202" spans="1:14" ht="16.5" thickBot="1">
      <c r="A202" s="5"/>
      <c r="B202" s="15"/>
      <c r="C202" s="16"/>
      <c r="D202" s="85"/>
      <c r="E202" s="86"/>
      <c r="F202" s="55"/>
      <c r="G202" s="86"/>
      <c r="H202" s="85"/>
      <c r="I202" s="60"/>
      <c r="J202" s="18"/>
      <c r="K202" s="60"/>
      <c r="L202" s="55"/>
      <c r="M202" s="34"/>
      <c r="N202" s="119"/>
    </row>
    <row r="203" spans="1:14" ht="16.5" thickBot="1">
      <c r="A203" s="5"/>
      <c r="B203" s="15"/>
      <c r="C203" s="16"/>
      <c r="D203" s="85"/>
      <c r="E203" s="86"/>
      <c r="F203" s="55"/>
      <c r="G203" s="86"/>
      <c r="H203" s="85"/>
      <c r="I203" s="60"/>
      <c r="J203" s="18"/>
      <c r="K203" s="60"/>
      <c r="L203" s="55"/>
      <c r="M203" s="35"/>
      <c r="N203" s="119"/>
    </row>
    <row r="204" spans="1:14" ht="16.5" thickBot="1">
      <c r="A204" s="5"/>
      <c r="B204" s="15"/>
      <c r="C204" s="16"/>
      <c r="D204" s="85"/>
      <c r="E204" s="86"/>
      <c r="F204" s="55"/>
      <c r="G204" s="86"/>
      <c r="H204" s="85"/>
      <c r="I204" s="60"/>
      <c r="J204" s="18"/>
      <c r="K204" s="60"/>
      <c r="L204" s="55"/>
      <c r="M204" s="35"/>
      <c r="N204" s="119"/>
    </row>
    <row r="205" spans="1:14" ht="16.5" thickBot="1">
      <c r="A205" s="5"/>
      <c r="B205" s="15"/>
      <c r="C205" s="16"/>
      <c r="D205" s="85"/>
      <c r="E205" s="86"/>
      <c r="F205" s="55"/>
      <c r="G205" s="86"/>
      <c r="H205" s="85"/>
      <c r="I205" s="60"/>
      <c r="J205" s="18"/>
      <c r="K205" s="60"/>
      <c r="L205" s="55"/>
      <c r="M205" s="35"/>
      <c r="N205" s="119"/>
    </row>
    <row r="206" spans="1:14" ht="3.75" customHeight="1" thickBot="1">
      <c r="A206" s="28"/>
      <c r="B206" s="114"/>
      <c r="C206" s="115"/>
      <c r="D206" s="87"/>
      <c r="E206" s="87"/>
      <c r="F206" s="56"/>
      <c r="G206" s="87"/>
      <c r="H206" s="87"/>
      <c r="I206" s="56"/>
      <c r="J206" s="29"/>
      <c r="K206" s="56"/>
      <c r="L206" s="90"/>
    </row>
    <row r="207" spans="1:14" s="6" customFormat="1" ht="16.5" thickBot="1">
      <c r="A207" s="8"/>
      <c r="B207" s="9"/>
      <c r="C207" s="10"/>
      <c r="D207" s="53"/>
      <c r="E207" s="53"/>
      <c r="F207" s="53"/>
      <c r="G207" s="53"/>
      <c r="H207" s="53"/>
      <c r="I207" s="53"/>
      <c r="J207" s="11"/>
      <c r="K207" s="64"/>
      <c r="L207" s="53"/>
      <c r="M207" s="36"/>
      <c r="N207" s="120"/>
    </row>
    <row r="208" spans="1:14" ht="15.75" thickBot="1"/>
    <row r="209" spans="1:14" ht="16.5" customHeight="1" thickBot="1">
      <c r="A209" s="38"/>
      <c r="B209" s="48"/>
      <c r="C209" s="2"/>
      <c r="D209" s="123"/>
      <c r="E209" s="124"/>
      <c r="F209" s="125"/>
      <c r="G209" s="78"/>
      <c r="H209" s="79"/>
      <c r="I209" s="57"/>
      <c r="J209" s="49"/>
      <c r="K209" s="61"/>
      <c r="L209" s="89"/>
      <c r="M209" s="129"/>
      <c r="N209" s="131"/>
    </row>
    <row r="210" spans="1:14" ht="16.5" thickBot="1">
      <c r="A210" s="23"/>
      <c r="B210" s="22"/>
      <c r="C210" s="24"/>
      <c r="D210" s="126"/>
      <c r="E210" s="127"/>
      <c r="F210" s="128"/>
      <c r="G210" s="80"/>
      <c r="H210" s="81"/>
      <c r="I210" s="58"/>
      <c r="J210" s="41"/>
      <c r="K210" s="62"/>
      <c r="L210" s="62"/>
      <c r="M210" s="129"/>
      <c r="N210" s="132"/>
    </row>
    <row r="211" spans="1:14" ht="16.5" thickBot="1">
      <c r="A211" s="25"/>
      <c r="B211" s="26"/>
      <c r="C211" s="27"/>
      <c r="D211" s="82"/>
      <c r="E211" s="82"/>
      <c r="F211" s="53"/>
      <c r="G211" s="82"/>
      <c r="H211" s="81"/>
      <c r="I211" s="53"/>
      <c r="J211" s="42"/>
      <c r="K211" s="63"/>
      <c r="L211" s="63"/>
      <c r="M211" s="129"/>
      <c r="N211" s="133"/>
    </row>
    <row r="212" spans="1:14" ht="16.5" thickBot="1">
      <c r="A212" s="4"/>
      <c r="B212" s="13"/>
      <c r="C212" s="14"/>
      <c r="D212" s="83"/>
      <c r="E212" s="84"/>
      <c r="F212" s="54"/>
      <c r="G212" s="84"/>
      <c r="H212" s="83"/>
      <c r="I212" s="59"/>
      <c r="J212" s="17"/>
      <c r="K212" s="59"/>
      <c r="L212" s="54"/>
      <c r="M212" s="34"/>
      <c r="N212" s="119"/>
    </row>
    <row r="213" spans="1:14" ht="16.5" thickBot="1">
      <c r="A213" s="5"/>
      <c r="B213" s="15"/>
      <c r="C213" s="16"/>
      <c r="D213" s="85"/>
      <c r="E213" s="86"/>
      <c r="F213" s="55"/>
      <c r="G213" s="86"/>
      <c r="H213" s="85"/>
      <c r="I213" s="60"/>
      <c r="J213" s="18"/>
      <c r="K213" s="60"/>
      <c r="L213" s="55"/>
      <c r="M213" s="34"/>
      <c r="N213" s="119"/>
    </row>
    <row r="214" spans="1:14" ht="16.5" thickBot="1">
      <c r="A214" s="5"/>
      <c r="B214" s="15"/>
      <c r="C214" s="16"/>
      <c r="D214" s="85"/>
      <c r="E214" s="86"/>
      <c r="F214" s="55"/>
      <c r="G214" s="86"/>
      <c r="H214" s="85"/>
      <c r="I214" s="60"/>
      <c r="J214" s="18"/>
      <c r="K214" s="60"/>
      <c r="L214" s="55"/>
      <c r="M214" s="34"/>
      <c r="N214" s="119"/>
    </row>
    <row r="215" spans="1:14" ht="16.5" thickBot="1">
      <c r="A215" s="5"/>
      <c r="B215" s="15"/>
      <c r="C215" s="16"/>
      <c r="D215" s="85"/>
      <c r="E215" s="86"/>
      <c r="F215" s="55"/>
      <c r="G215" s="86"/>
      <c r="H215" s="85"/>
      <c r="I215" s="60"/>
      <c r="J215" s="18"/>
      <c r="K215" s="60"/>
      <c r="L215" s="55"/>
      <c r="M215" s="34"/>
      <c r="N215" s="119"/>
    </row>
    <row r="216" spans="1:14" ht="16.5" thickBot="1">
      <c r="A216" s="5"/>
      <c r="B216" s="15"/>
      <c r="C216" s="16"/>
      <c r="D216" s="85"/>
      <c r="E216" s="86"/>
      <c r="F216" s="55"/>
      <c r="G216" s="86"/>
      <c r="H216" s="85"/>
      <c r="I216" s="60"/>
      <c r="J216" s="18"/>
      <c r="K216" s="60"/>
      <c r="L216" s="55"/>
      <c r="M216" s="34"/>
      <c r="N216" s="119"/>
    </row>
    <row r="217" spans="1:14" ht="16.5" thickBot="1">
      <c r="A217" s="5"/>
      <c r="B217" s="15"/>
      <c r="C217" s="16"/>
      <c r="D217" s="85"/>
      <c r="E217" s="86"/>
      <c r="F217" s="55"/>
      <c r="G217" s="86"/>
      <c r="H217" s="85"/>
      <c r="I217" s="60"/>
      <c r="J217" s="18"/>
      <c r="K217" s="60"/>
      <c r="L217" s="55"/>
      <c r="M217" s="34"/>
      <c r="N217" s="119"/>
    </row>
    <row r="218" spans="1:14" ht="16.5" thickBot="1">
      <c r="A218" s="5"/>
      <c r="B218" s="15"/>
      <c r="C218" s="16"/>
      <c r="D218" s="85"/>
      <c r="E218" s="86"/>
      <c r="F218" s="55"/>
      <c r="G218" s="86"/>
      <c r="H218" s="85"/>
      <c r="I218" s="60"/>
      <c r="J218" s="18"/>
      <c r="K218" s="60"/>
      <c r="L218" s="55"/>
      <c r="M218" s="34"/>
      <c r="N218" s="119"/>
    </row>
    <row r="219" spans="1:14" ht="16.5" thickBot="1">
      <c r="A219" s="5"/>
      <c r="B219" s="15"/>
      <c r="C219" s="16"/>
      <c r="D219" s="85"/>
      <c r="E219" s="86"/>
      <c r="F219" s="55"/>
      <c r="G219" s="86"/>
      <c r="H219" s="85"/>
      <c r="I219" s="60"/>
      <c r="J219" s="18"/>
      <c r="K219" s="60"/>
      <c r="L219" s="55"/>
      <c r="M219" s="35"/>
      <c r="N219" s="119"/>
    </row>
    <row r="220" spans="1:14" ht="16.5" thickBot="1">
      <c r="A220" s="5"/>
      <c r="B220" s="15"/>
      <c r="C220" s="16"/>
      <c r="D220" s="85"/>
      <c r="E220" s="86"/>
      <c r="F220" s="55"/>
      <c r="G220" s="86"/>
      <c r="H220" s="85"/>
      <c r="I220" s="60"/>
      <c r="J220" s="18"/>
      <c r="K220" s="60"/>
      <c r="L220" s="55"/>
      <c r="M220" s="35"/>
      <c r="N220" s="119"/>
    </row>
    <row r="221" spans="1:14" ht="16.5" thickBot="1">
      <c r="A221" s="5"/>
      <c r="B221" s="15"/>
      <c r="C221" s="16"/>
      <c r="D221" s="85"/>
      <c r="E221" s="86"/>
      <c r="F221" s="55"/>
      <c r="G221" s="86"/>
      <c r="H221" s="85"/>
      <c r="I221" s="60"/>
      <c r="J221" s="18"/>
      <c r="K221" s="60"/>
      <c r="L221" s="55"/>
      <c r="M221" s="35"/>
      <c r="N221" s="119"/>
    </row>
    <row r="222" spans="1:14" ht="3.75" customHeight="1" thickBot="1">
      <c r="A222" s="28"/>
      <c r="B222" s="114"/>
      <c r="C222" s="115"/>
      <c r="D222" s="87"/>
      <c r="E222" s="87"/>
      <c r="F222" s="56"/>
      <c r="G222" s="87"/>
      <c r="H222" s="87"/>
      <c r="I222" s="56"/>
      <c r="J222" s="29"/>
      <c r="K222" s="56"/>
      <c r="L222" s="90"/>
    </row>
    <row r="223" spans="1:14" s="6" customFormat="1" ht="16.5" thickBot="1">
      <c r="A223" s="8"/>
      <c r="B223" s="9"/>
      <c r="C223" s="10"/>
      <c r="D223" s="53"/>
      <c r="E223" s="53"/>
      <c r="F223" s="53"/>
      <c r="G223" s="53"/>
      <c r="H223" s="53"/>
      <c r="I223" s="53"/>
      <c r="J223" s="11"/>
      <c r="K223" s="64"/>
      <c r="L223" s="53"/>
      <c r="M223" s="36"/>
      <c r="N223" s="120"/>
    </row>
    <row r="224" spans="1:14" ht="15.75" thickBot="1"/>
    <row r="225" spans="1:14" ht="16.5" customHeight="1" thickBot="1">
      <c r="A225" s="38"/>
      <c r="B225" s="48"/>
      <c r="C225" s="2"/>
      <c r="D225" s="123"/>
      <c r="E225" s="124"/>
      <c r="F225" s="125"/>
      <c r="G225" s="78"/>
      <c r="H225" s="79"/>
      <c r="I225" s="57"/>
      <c r="J225" s="49"/>
      <c r="K225" s="61"/>
      <c r="L225" s="89"/>
      <c r="M225" s="129"/>
      <c r="N225" s="131"/>
    </row>
    <row r="226" spans="1:14" ht="16.5" thickBot="1">
      <c r="A226" s="23"/>
      <c r="B226" s="22"/>
      <c r="C226" s="24"/>
      <c r="D226" s="126"/>
      <c r="E226" s="127"/>
      <c r="F226" s="128"/>
      <c r="G226" s="80"/>
      <c r="H226" s="81"/>
      <c r="I226" s="58"/>
      <c r="J226" s="41"/>
      <c r="K226" s="62"/>
      <c r="L226" s="62"/>
      <c r="M226" s="129"/>
      <c r="N226" s="132"/>
    </row>
    <row r="227" spans="1:14" ht="16.5" thickBot="1">
      <c r="A227" s="25"/>
      <c r="B227" s="26"/>
      <c r="C227" s="27"/>
      <c r="D227" s="82"/>
      <c r="E227" s="82"/>
      <c r="F227" s="53"/>
      <c r="G227" s="82"/>
      <c r="H227" s="81"/>
      <c r="I227" s="53"/>
      <c r="J227" s="42"/>
      <c r="K227" s="63"/>
      <c r="L227" s="63"/>
      <c r="M227" s="129"/>
      <c r="N227" s="133"/>
    </row>
    <row r="228" spans="1:14" ht="16.5" thickBot="1">
      <c r="A228" s="4"/>
      <c r="B228" s="13"/>
      <c r="C228" s="14"/>
      <c r="D228" s="83"/>
      <c r="E228" s="84"/>
      <c r="F228" s="54"/>
      <c r="G228" s="84"/>
      <c r="H228" s="83"/>
      <c r="I228" s="59"/>
      <c r="J228" s="17"/>
      <c r="K228" s="59"/>
      <c r="L228" s="54"/>
      <c r="M228" s="34"/>
      <c r="N228" s="119"/>
    </row>
    <row r="229" spans="1:14" ht="16.5" thickBot="1">
      <c r="A229" s="5"/>
      <c r="B229" s="15"/>
      <c r="C229" s="16"/>
      <c r="D229" s="85"/>
      <c r="E229" s="86"/>
      <c r="F229" s="55"/>
      <c r="G229" s="86"/>
      <c r="H229" s="85"/>
      <c r="I229" s="60"/>
      <c r="J229" s="18"/>
      <c r="K229" s="60"/>
      <c r="L229" s="55"/>
      <c r="M229" s="34"/>
      <c r="N229" s="119"/>
    </row>
    <row r="230" spans="1:14" ht="16.5" thickBot="1">
      <c r="A230" s="5"/>
      <c r="B230" s="15"/>
      <c r="C230" s="16"/>
      <c r="D230" s="85"/>
      <c r="E230" s="86"/>
      <c r="F230" s="55"/>
      <c r="G230" s="86"/>
      <c r="H230" s="85"/>
      <c r="I230" s="60"/>
      <c r="J230" s="18"/>
      <c r="K230" s="60"/>
      <c r="L230" s="55"/>
      <c r="M230" s="34"/>
      <c r="N230" s="119"/>
    </row>
    <row r="231" spans="1:14" ht="16.5" thickBot="1">
      <c r="A231" s="5"/>
      <c r="B231" s="15"/>
      <c r="C231" s="16"/>
      <c r="D231" s="85"/>
      <c r="E231" s="86"/>
      <c r="F231" s="55"/>
      <c r="G231" s="86"/>
      <c r="H231" s="85"/>
      <c r="I231" s="60"/>
      <c r="J231" s="18"/>
      <c r="K231" s="60"/>
      <c r="L231" s="55"/>
      <c r="M231" s="34"/>
      <c r="N231" s="119"/>
    </row>
    <row r="232" spans="1:14" ht="16.5" thickBot="1">
      <c r="A232" s="5"/>
      <c r="B232" s="15"/>
      <c r="C232" s="16"/>
      <c r="D232" s="85"/>
      <c r="E232" s="86"/>
      <c r="F232" s="55"/>
      <c r="G232" s="86"/>
      <c r="H232" s="85"/>
      <c r="I232" s="60"/>
      <c r="J232" s="18"/>
      <c r="K232" s="60"/>
      <c r="L232" s="55"/>
      <c r="M232" s="34"/>
      <c r="N232" s="119"/>
    </row>
    <row r="233" spans="1:14" ht="16.5" thickBot="1">
      <c r="A233" s="5"/>
      <c r="B233" s="15"/>
      <c r="C233" s="16"/>
      <c r="D233" s="85"/>
      <c r="E233" s="86"/>
      <c r="F233" s="55"/>
      <c r="G233" s="86"/>
      <c r="H233" s="85"/>
      <c r="I233" s="60"/>
      <c r="J233" s="18"/>
      <c r="K233" s="60"/>
      <c r="L233" s="55"/>
      <c r="M233" s="34"/>
      <c r="N233" s="119"/>
    </row>
    <row r="234" spans="1:14" ht="16.5" thickBot="1">
      <c r="A234" s="5"/>
      <c r="B234" s="15"/>
      <c r="C234" s="16"/>
      <c r="D234" s="85"/>
      <c r="E234" s="86"/>
      <c r="F234" s="55"/>
      <c r="G234" s="86"/>
      <c r="H234" s="85"/>
      <c r="I234" s="60"/>
      <c r="J234" s="18"/>
      <c r="K234" s="60"/>
      <c r="L234" s="55"/>
      <c r="M234" s="34"/>
      <c r="N234" s="119"/>
    </row>
    <row r="235" spans="1:14" ht="16.5" thickBot="1">
      <c r="A235" s="5"/>
      <c r="B235" s="15"/>
      <c r="C235" s="16"/>
      <c r="D235" s="85"/>
      <c r="E235" s="86"/>
      <c r="F235" s="55"/>
      <c r="G235" s="86"/>
      <c r="H235" s="85"/>
      <c r="I235" s="60"/>
      <c r="J235" s="18"/>
      <c r="K235" s="60"/>
      <c r="L235" s="55"/>
      <c r="M235" s="35"/>
      <c r="N235" s="119"/>
    </row>
    <row r="236" spans="1:14" ht="16.5" thickBot="1">
      <c r="A236" s="5"/>
      <c r="B236" s="15"/>
      <c r="C236" s="16"/>
      <c r="D236" s="85"/>
      <c r="E236" s="86"/>
      <c r="F236" s="55"/>
      <c r="G236" s="86"/>
      <c r="H236" s="85"/>
      <c r="I236" s="60"/>
      <c r="J236" s="18"/>
      <c r="K236" s="60"/>
      <c r="L236" s="55"/>
      <c r="M236" s="35"/>
      <c r="N236" s="119"/>
    </row>
    <row r="237" spans="1:14" ht="16.5" thickBot="1">
      <c r="A237" s="5"/>
      <c r="B237" s="15"/>
      <c r="C237" s="16"/>
      <c r="D237" s="85"/>
      <c r="E237" s="86"/>
      <c r="F237" s="55"/>
      <c r="G237" s="86"/>
      <c r="H237" s="85"/>
      <c r="I237" s="60"/>
      <c r="J237" s="18"/>
      <c r="K237" s="60"/>
      <c r="L237" s="55"/>
      <c r="M237" s="35"/>
      <c r="N237" s="119"/>
    </row>
    <row r="238" spans="1:14" ht="3.75" customHeight="1" thickBot="1">
      <c r="A238" s="28"/>
      <c r="B238" s="114"/>
      <c r="C238" s="115"/>
      <c r="D238" s="87"/>
      <c r="E238" s="87"/>
      <c r="F238" s="56"/>
      <c r="G238" s="87"/>
      <c r="H238" s="87"/>
      <c r="I238" s="56"/>
      <c r="J238" s="29"/>
      <c r="K238" s="56"/>
      <c r="L238" s="90"/>
    </row>
    <row r="239" spans="1:14" s="6" customFormat="1" ht="16.5" thickBot="1">
      <c r="A239" s="8"/>
      <c r="B239" s="9"/>
      <c r="C239" s="10"/>
      <c r="D239" s="53"/>
      <c r="E239" s="53"/>
      <c r="F239" s="53"/>
      <c r="G239" s="53"/>
      <c r="H239" s="53"/>
      <c r="I239" s="53"/>
      <c r="J239" s="11"/>
      <c r="K239" s="64"/>
      <c r="L239" s="53"/>
      <c r="M239" s="36"/>
      <c r="N239" s="120"/>
    </row>
    <row r="240" spans="1:14" ht="15.75" thickBot="1"/>
    <row r="241" spans="1:14" ht="16.5" customHeight="1" thickBot="1">
      <c r="A241" s="38"/>
      <c r="B241" s="48"/>
      <c r="C241" s="2"/>
      <c r="D241" s="123"/>
      <c r="E241" s="124"/>
      <c r="F241" s="125"/>
      <c r="G241" s="78"/>
      <c r="H241" s="79"/>
      <c r="I241" s="57"/>
      <c r="J241" s="49"/>
      <c r="K241" s="61"/>
      <c r="L241" s="89"/>
      <c r="M241" s="129"/>
      <c r="N241" s="131"/>
    </row>
    <row r="242" spans="1:14" ht="16.5" thickBot="1">
      <c r="A242" s="23"/>
      <c r="B242" s="22"/>
      <c r="C242" s="24"/>
      <c r="D242" s="126"/>
      <c r="E242" s="127"/>
      <c r="F242" s="128"/>
      <c r="G242" s="80"/>
      <c r="H242" s="81"/>
      <c r="I242" s="58"/>
      <c r="J242" s="41"/>
      <c r="K242" s="62"/>
      <c r="L242" s="62"/>
      <c r="M242" s="129"/>
      <c r="N242" s="132"/>
    </row>
    <row r="243" spans="1:14" ht="16.5" thickBot="1">
      <c r="A243" s="25"/>
      <c r="B243" s="26"/>
      <c r="C243" s="27"/>
      <c r="D243" s="82"/>
      <c r="E243" s="82"/>
      <c r="F243" s="53"/>
      <c r="G243" s="82"/>
      <c r="H243" s="81"/>
      <c r="I243" s="53"/>
      <c r="J243" s="42"/>
      <c r="K243" s="63"/>
      <c r="L243" s="63"/>
      <c r="M243" s="129"/>
      <c r="N243" s="133"/>
    </row>
    <row r="244" spans="1:14" ht="16.5" thickBot="1">
      <c r="A244" s="4"/>
      <c r="B244" s="13"/>
      <c r="C244" s="14"/>
      <c r="D244" s="83"/>
      <c r="E244" s="84"/>
      <c r="F244" s="54"/>
      <c r="G244" s="84"/>
      <c r="H244" s="83"/>
      <c r="I244" s="59"/>
      <c r="J244" s="17"/>
      <c r="K244" s="59"/>
      <c r="L244" s="54"/>
      <c r="M244" s="34"/>
      <c r="N244" s="119"/>
    </row>
    <row r="245" spans="1:14" ht="16.5" thickBot="1">
      <c r="A245" s="5"/>
      <c r="B245" s="15"/>
      <c r="C245" s="16"/>
      <c r="D245" s="85"/>
      <c r="E245" s="86"/>
      <c r="F245" s="55"/>
      <c r="G245" s="86"/>
      <c r="H245" s="85"/>
      <c r="I245" s="60"/>
      <c r="J245" s="18"/>
      <c r="K245" s="60"/>
      <c r="L245" s="55"/>
      <c r="M245" s="34"/>
      <c r="N245" s="119"/>
    </row>
    <row r="246" spans="1:14" ht="16.5" thickBot="1">
      <c r="A246" s="5"/>
      <c r="B246" s="15"/>
      <c r="C246" s="16"/>
      <c r="D246" s="85"/>
      <c r="E246" s="86"/>
      <c r="F246" s="55"/>
      <c r="G246" s="86"/>
      <c r="H246" s="85"/>
      <c r="I246" s="60"/>
      <c r="J246" s="18"/>
      <c r="K246" s="60"/>
      <c r="L246" s="55"/>
      <c r="M246" s="34"/>
      <c r="N246" s="119"/>
    </row>
    <row r="247" spans="1:14" ht="16.5" thickBot="1">
      <c r="A247" s="5"/>
      <c r="B247" s="15"/>
      <c r="C247" s="16"/>
      <c r="D247" s="85"/>
      <c r="E247" s="86"/>
      <c r="F247" s="55"/>
      <c r="G247" s="86"/>
      <c r="H247" s="85"/>
      <c r="I247" s="60"/>
      <c r="J247" s="18"/>
      <c r="K247" s="60"/>
      <c r="L247" s="55"/>
      <c r="M247" s="34"/>
      <c r="N247" s="119"/>
    </row>
    <row r="248" spans="1:14" ht="16.5" thickBot="1">
      <c r="A248" s="5"/>
      <c r="B248" s="15"/>
      <c r="C248" s="16"/>
      <c r="D248" s="85"/>
      <c r="E248" s="86"/>
      <c r="F248" s="55"/>
      <c r="G248" s="86"/>
      <c r="H248" s="85"/>
      <c r="I248" s="60"/>
      <c r="J248" s="18"/>
      <c r="K248" s="60"/>
      <c r="L248" s="55"/>
      <c r="M248" s="34"/>
      <c r="N248" s="119"/>
    </row>
    <row r="249" spans="1:14" ht="16.5" thickBot="1">
      <c r="A249" s="5"/>
      <c r="B249" s="15"/>
      <c r="C249" s="16"/>
      <c r="D249" s="85"/>
      <c r="E249" s="86"/>
      <c r="F249" s="55"/>
      <c r="G249" s="86"/>
      <c r="H249" s="85"/>
      <c r="I249" s="60"/>
      <c r="J249" s="18"/>
      <c r="K249" s="60"/>
      <c r="L249" s="55"/>
      <c r="M249" s="34"/>
      <c r="N249" s="119"/>
    </row>
    <row r="250" spans="1:14" ht="16.5" thickBot="1">
      <c r="A250" s="5"/>
      <c r="B250" s="15"/>
      <c r="C250" s="16"/>
      <c r="D250" s="85"/>
      <c r="E250" s="86"/>
      <c r="F250" s="55"/>
      <c r="G250" s="86"/>
      <c r="H250" s="85"/>
      <c r="I250" s="60"/>
      <c r="J250" s="18"/>
      <c r="K250" s="60"/>
      <c r="L250" s="55"/>
      <c r="M250" s="34"/>
      <c r="N250" s="119"/>
    </row>
    <row r="251" spans="1:14" ht="16.5" thickBot="1">
      <c r="A251" s="5"/>
      <c r="B251" s="15"/>
      <c r="C251" s="16"/>
      <c r="D251" s="85"/>
      <c r="E251" s="86"/>
      <c r="F251" s="55"/>
      <c r="G251" s="86"/>
      <c r="H251" s="85"/>
      <c r="I251" s="60"/>
      <c r="J251" s="18"/>
      <c r="K251" s="60"/>
      <c r="L251" s="55"/>
      <c r="M251" s="35"/>
      <c r="N251" s="119"/>
    </row>
    <row r="252" spans="1:14" ht="16.5" thickBot="1">
      <c r="A252" s="5"/>
      <c r="B252" s="15"/>
      <c r="C252" s="16"/>
      <c r="D252" s="85"/>
      <c r="E252" s="86"/>
      <c r="F252" s="55"/>
      <c r="G252" s="86"/>
      <c r="H252" s="85"/>
      <c r="I252" s="60"/>
      <c r="J252" s="18"/>
      <c r="K252" s="60"/>
      <c r="L252" s="55"/>
      <c r="M252" s="35"/>
      <c r="N252" s="119"/>
    </row>
    <row r="253" spans="1:14" ht="16.5" thickBot="1">
      <c r="A253" s="5"/>
      <c r="B253" s="15"/>
      <c r="C253" s="16"/>
      <c r="D253" s="85"/>
      <c r="E253" s="86"/>
      <c r="F253" s="55"/>
      <c r="G253" s="86"/>
      <c r="H253" s="85"/>
      <c r="I253" s="60"/>
      <c r="J253" s="18"/>
      <c r="K253" s="60"/>
      <c r="L253" s="55"/>
      <c r="M253" s="35"/>
      <c r="N253" s="119"/>
    </row>
    <row r="254" spans="1:14" ht="3.75" customHeight="1" thickBot="1">
      <c r="A254" s="28"/>
      <c r="B254" s="114"/>
      <c r="C254" s="115"/>
      <c r="D254" s="87"/>
      <c r="E254" s="87"/>
      <c r="F254" s="56"/>
      <c r="G254" s="87"/>
      <c r="H254" s="87"/>
      <c r="I254" s="56"/>
      <c r="J254" s="29"/>
      <c r="K254" s="56"/>
      <c r="L254" s="90"/>
    </row>
    <row r="255" spans="1:14" s="6" customFormat="1" ht="16.5" thickBot="1">
      <c r="A255" s="8"/>
      <c r="B255" s="9"/>
      <c r="C255" s="10"/>
      <c r="D255" s="53"/>
      <c r="E255" s="53"/>
      <c r="F255" s="53"/>
      <c r="G255" s="53"/>
      <c r="H255" s="53"/>
      <c r="I255" s="53"/>
      <c r="J255" s="11"/>
      <c r="K255" s="64"/>
      <c r="L255" s="53"/>
      <c r="M255" s="36"/>
      <c r="N255" s="120"/>
    </row>
    <row r="256" spans="1:14" ht="15.75" thickBot="1"/>
    <row r="257" spans="1:14" ht="16.5" customHeight="1" thickBot="1">
      <c r="A257" s="38"/>
      <c r="B257" s="48"/>
      <c r="C257" s="2"/>
      <c r="D257" s="123"/>
      <c r="E257" s="124"/>
      <c r="F257" s="125"/>
      <c r="G257" s="78"/>
      <c r="H257" s="79"/>
      <c r="I257" s="57"/>
      <c r="J257" s="49"/>
      <c r="K257" s="61"/>
      <c r="L257" s="89"/>
      <c r="M257" s="129"/>
      <c r="N257" s="131"/>
    </row>
    <row r="258" spans="1:14" ht="16.5" thickBot="1">
      <c r="A258" s="23"/>
      <c r="B258" s="22"/>
      <c r="C258" s="24"/>
      <c r="D258" s="126"/>
      <c r="E258" s="127"/>
      <c r="F258" s="128"/>
      <c r="G258" s="80"/>
      <c r="H258" s="81"/>
      <c r="I258" s="58"/>
      <c r="J258" s="41"/>
      <c r="K258" s="62"/>
      <c r="L258" s="62"/>
      <c r="M258" s="129"/>
      <c r="N258" s="132"/>
    </row>
    <row r="259" spans="1:14" ht="16.5" thickBot="1">
      <c r="A259" s="25"/>
      <c r="B259" s="26"/>
      <c r="C259" s="27"/>
      <c r="D259" s="82"/>
      <c r="E259" s="82"/>
      <c r="F259" s="53"/>
      <c r="G259" s="82"/>
      <c r="H259" s="81"/>
      <c r="I259" s="53"/>
      <c r="J259" s="42"/>
      <c r="K259" s="63"/>
      <c r="L259" s="63"/>
      <c r="M259" s="129"/>
      <c r="N259" s="133"/>
    </row>
    <row r="260" spans="1:14" ht="16.5" thickBot="1">
      <c r="A260" s="4"/>
      <c r="B260" s="13"/>
      <c r="C260" s="14"/>
      <c r="D260" s="83"/>
      <c r="E260" s="84"/>
      <c r="F260" s="54"/>
      <c r="G260" s="84"/>
      <c r="H260" s="83"/>
      <c r="I260" s="59"/>
      <c r="J260" s="17"/>
      <c r="K260" s="59"/>
      <c r="L260" s="54"/>
      <c r="M260" s="34"/>
      <c r="N260" s="119"/>
    </row>
    <row r="261" spans="1:14" ht="16.5" thickBot="1">
      <c r="A261" s="5"/>
      <c r="B261" s="15"/>
      <c r="C261" s="16"/>
      <c r="D261" s="85"/>
      <c r="E261" s="86"/>
      <c r="F261" s="55"/>
      <c r="G261" s="86"/>
      <c r="H261" s="85"/>
      <c r="I261" s="60"/>
      <c r="J261" s="18"/>
      <c r="K261" s="60"/>
      <c r="L261" s="55"/>
      <c r="M261" s="34"/>
      <c r="N261" s="119"/>
    </row>
    <row r="262" spans="1:14" ht="16.5" thickBot="1">
      <c r="A262" s="5"/>
      <c r="B262" s="15"/>
      <c r="C262" s="16"/>
      <c r="D262" s="85"/>
      <c r="E262" s="86"/>
      <c r="F262" s="55"/>
      <c r="G262" s="86"/>
      <c r="H262" s="85"/>
      <c r="I262" s="60"/>
      <c r="J262" s="18"/>
      <c r="K262" s="60"/>
      <c r="L262" s="55"/>
      <c r="M262" s="34"/>
      <c r="N262" s="119"/>
    </row>
    <row r="263" spans="1:14" ht="16.5" thickBot="1">
      <c r="A263" s="5"/>
      <c r="B263" s="15"/>
      <c r="C263" s="16"/>
      <c r="D263" s="85"/>
      <c r="E263" s="86"/>
      <c r="F263" s="55"/>
      <c r="G263" s="86"/>
      <c r="H263" s="85"/>
      <c r="I263" s="60"/>
      <c r="J263" s="18"/>
      <c r="K263" s="60"/>
      <c r="L263" s="55"/>
      <c r="M263" s="34"/>
      <c r="N263" s="119"/>
    </row>
    <row r="264" spans="1:14" ht="16.5" thickBot="1">
      <c r="A264" s="5"/>
      <c r="B264" s="15"/>
      <c r="C264" s="16"/>
      <c r="D264" s="85"/>
      <c r="E264" s="86"/>
      <c r="F264" s="55"/>
      <c r="G264" s="86"/>
      <c r="H264" s="85"/>
      <c r="I264" s="60"/>
      <c r="J264" s="18"/>
      <c r="K264" s="60"/>
      <c r="L264" s="55"/>
      <c r="M264" s="34"/>
      <c r="N264" s="119"/>
    </row>
    <row r="265" spans="1:14" ht="16.5" thickBot="1">
      <c r="A265" s="5"/>
      <c r="B265" s="15"/>
      <c r="C265" s="16"/>
      <c r="D265" s="85"/>
      <c r="E265" s="86"/>
      <c r="F265" s="55"/>
      <c r="G265" s="86"/>
      <c r="H265" s="85"/>
      <c r="I265" s="60"/>
      <c r="J265" s="18"/>
      <c r="K265" s="60"/>
      <c r="L265" s="55"/>
      <c r="M265" s="34"/>
      <c r="N265" s="119"/>
    </row>
    <row r="266" spans="1:14" ht="16.5" thickBot="1">
      <c r="A266" s="5"/>
      <c r="B266" s="15"/>
      <c r="C266" s="16"/>
      <c r="D266" s="85"/>
      <c r="E266" s="86"/>
      <c r="F266" s="55"/>
      <c r="G266" s="86"/>
      <c r="H266" s="85"/>
      <c r="I266" s="60"/>
      <c r="J266" s="18"/>
      <c r="K266" s="60"/>
      <c r="L266" s="55"/>
      <c r="M266" s="34"/>
      <c r="N266" s="119"/>
    </row>
    <row r="267" spans="1:14" ht="16.5" thickBot="1">
      <c r="A267" s="5"/>
      <c r="B267" s="15"/>
      <c r="C267" s="16"/>
      <c r="D267" s="85"/>
      <c r="E267" s="86"/>
      <c r="F267" s="55"/>
      <c r="G267" s="86"/>
      <c r="H267" s="85"/>
      <c r="I267" s="60"/>
      <c r="J267" s="18"/>
      <c r="K267" s="60"/>
      <c r="L267" s="55"/>
      <c r="M267" s="35"/>
      <c r="N267" s="119"/>
    </row>
    <row r="268" spans="1:14" ht="16.5" thickBot="1">
      <c r="A268" s="5"/>
      <c r="B268" s="15"/>
      <c r="C268" s="16"/>
      <c r="D268" s="85"/>
      <c r="E268" s="86"/>
      <c r="F268" s="55"/>
      <c r="G268" s="86"/>
      <c r="H268" s="85"/>
      <c r="I268" s="60"/>
      <c r="J268" s="18"/>
      <c r="K268" s="60"/>
      <c r="L268" s="55"/>
      <c r="M268" s="35"/>
      <c r="N268" s="119"/>
    </row>
    <row r="269" spans="1:14" ht="16.5" thickBot="1">
      <c r="A269" s="5"/>
      <c r="B269" s="15"/>
      <c r="C269" s="16"/>
      <c r="D269" s="85"/>
      <c r="E269" s="86"/>
      <c r="F269" s="55"/>
      <c r="G269" s="86"/>
      <c r="H269" s="85"/>
      <c r="I269" s="60"/>
      <c r="J269" s="18"/>
      <c r="K269" s="60"/>
      <c r="L269" s="55"/>
      <c r="M269" s="35"/>
      <c r="N269" s="119"/>
    </row>
    <row r="270" spans="1:14" ht="3.75" customHeight="1" thickBot="1">
      <c r="A270" s="28"/>
      <c r="B270" s="114"/>
      <c r="C270" s="115"/>
      <c r="D270" s="87"/>
      <c r="E270" s="87"/>
      <c r="F270" s="56"/>
      <c r="G270" s="87"/>
      <c r="H270" s="87"/>
      <c r="I270" s="56"/>
      <c r="J270" s="29"/>
      <c r="K270" s="56"/>
      <c r="L270" s="90"/>
    </row>
    <row r="271" spans="1:14" s="6" customFormat="1" ht="16.5" thickBot="1">
      <c r="A271" s="8"/>
      <c r="B271" s="9"/>
      <c r="C271" s="10"/>
      <c r="D271" s="53"/>
      <c r="E271" s="53"/>
      <c r="F271" s="53"/>
      <c r="G271" s="53"/>
      <c r="H271" s="53"/>
      <c r="I271" s="53"/>
      <c r="J271" s="11"/>
      <c r="K271" s="64"/>
      <c r="L271" s="53"/>
      <c r="M271" s="36"/>
      <c r="N271" s="120"/>
    </row>
    <row r="272" spans="1:14" ht="15.75" thickBot="1"/>
    <row r="273" spans="1:14" ht="16.5" customHeight="1" thickBot="1">
      <c r="A273" s="38"/>
      <c r="B273" s="48"/>
      <c r="C273" s="2"/>
      <c r="D273" s="123"/>
      <c r="E273" s="124"/>
      <c r="F273" s="125"/>
      <c r="G273" s="78"/>
      <c r="H273" s="79"/>
      <c r="I273" s="57"/>
      <c r="J273" s="49"/>
      <c r="K273" s="61"/>
      <c r="L273" s="89"/>
      <c r="M273" s="129"/>
      <c r="N273" s="131"/>
    </row>
    <row r="274" spans="1:14" ht="16.5" thickBot="1">
      <c r="A274" s="23"/>
      <c r="B274" s="22"/>
      <c r="C274" s="24"/>
      <c r="D274" s="126"/>
      <c r="E274" s="127"/>
      <c r="F274" s="128"/>
      <c r="G274" s="80"/>
      <c r="H274" s="81"/>
      <c r="I274" s="58"/>
      <c r="J274" s="41"/>
      <c r="K274" s="62"/>
      <c r="L274" s="62"/>
      <c r="M274" s="129"/>
      <c r="N274" s="132"/>
    </row>
    <row r="275" spans="1:14" ht="16.5" thickBot="1">
      <c r="A275" s="25"/>
      <c r="B275" s="26"/>
      <c r="C275" s="27"/>
      <c r="D275" s="82"/>
      <c r="E275" s="82"/>
      <c r="F275" s="53"/>
      <c r="G275" s="82"/>
      <c r="H275" s="81"/>
      <c r="I275" s="53"/>
      <c r="J275" s="42"/>
      <c r="K275" s="63"/>
      <c r="L275" s="63"/>
      <c r="M275" s="129"/>
      <c r="N275" s="133"/>
    </row>
    <row r="276" spans="1:14" ht="16.5" thickBot="1">
      <c r="A276" s="4"/>
      <c r="B276" s="13"/>
      <c r="C276" s="14"/>
      <c r="D276" s="83"/>
      <c r="E276" s="84"/>
      <c r="F276" s="54"/>
      <c r="G276" s="84"/>
      <c r="H276" s="83"/>
      <c r="I276" s="59"/>
      <c r="J276" s="17"/>
      <c r="K276" s="59"/>
      <c r="L276" s="54"/>
      <c r="M276" s="34"/>
      <c r="N276" s="119"/>
    </row>
    <row r="277" spans="1:14" ht="16.5" thickBot="1">
      <c r="A277" s="5"/>
      <c r="B277" s="15"/>
      <c r="C277" s="16"/>
      <c r="D277" s="85"/>
      <c r="E277" s="86"/>
      <c r="F277" s="55"/>
      <c r="G277" s="86"/>
      <c r="H277" s="85"/>
      <c r="I277" s="60"/>
      <c r="J277" s="18"/>
      <c r="K277" s="60"/>
      <c r="L277" s="55"/>
      <c r="M277" s="34"/>
      <c r="N277" s="119"/>
    </row>
    <row r="278" spans="1:14" ht="16.5" thickBot="1">
      <c r="A278" s="5"/>
      <c r="B278" s="15"/>
      <c r="C278" s="16"/>
      <c r="D278" s="85"/>
      <c r="E278" s="86"/>
      <c r="F278" s="55"/>
      <c r="G278" s="86"/>
      <c r="H278" s="85"/>
      <c r="I278" s="60"/>
      <c r="J278" s="18"/>
      <c r="K278" s="60"/>
      <c r="L278" s="55"/>
      <c r="M278" s="34"/>
      <c r="N278" s="119"/>
    </row>
    <row r="279" spans="1:14" ht="16.5" thickBot="1">
      <c r="A279" s="5"/>
      <c r="B279" s="15"/>
      <c r="C279" s="16"/>
      <c r="D279" s="85"/>
      <c r="E279" s="86"/>
      <c r="F279" s="55"/>
      <c r="G279" s="86"/>
      <c r="H279" s="85"/>
      <c r="I279" s="60"/>
      <c r="J279" s="18"/>
      <c r="K279" s="60"/>
      <c r="L279" s="55"/>
      <c r="M279" s="34"/>
      <c r="N279" s="119"/>
    </row>
    <row r="280" spans="1:14" ht="16.5" thickBot="1">
      <c r="A280" s="5"/>
      <c r="B280" s="15"/>
      <c r="C280" s="16"/>
      <c r="D280" s="85"/>
      <c r="E280" s="86"/>
      <c r="F280" s="55"/>
      <c r="G280" s="86"/>
      <c r="H280" s="85"/>
      <c r="I280" s="60"/>
      <c r="J280" s="18"/>
      <c r="K280" s="60"/>
      <c r="L280" s="55"/>
      <c r="M280" s="34"/>
      <c r="N280" s="119"/>
    </row>
    <row r="281" spans="1:14" ht="16.5" thickBot="1">
      <c r="A281" s="5"/>
      <c r="B281" s="15"/>
      <c r="C281" s="16"/>
      <c r="D281" s="85"/>
      <c r="E281" s="86"/>
      <c r="F281" s="55"/>
      <c r="G281" s="86"/>
      <c r="H281" s="85"/>
      <c r="I281" s="60"/>
      <c r="J281" s="18"/>
      <c r="K281" s="60"/>
      <c r="L281" s="55"/>
      <c r="M281" s="34"/>
      <c r="N281" s="119"/>
    </row>
    <row r="282" spans="1:14" ht="16.5" thickBot="1">
      <c r="A282" s="5"/>
      <c r="B282" s="15"/>
      <c r="C282" s="16"/>
      <c r="D282" s="85"/>
      <c r="E282" s="86"/>
      <c r="F282" s="55"/>
      <c r="G282" s="86"/>
      <c r="H282" s="85"/>
      <c r="I282" s="60"/>
      <c r="J282" s="18"/>
      <c r="K282" s="60"/>
      <c r="L282" s="55"/>
      <c r="M282" s="34"/>
      <c r="N282" s="119"/>
    </row>
    <row r="283" spans="1:14" ht="16.5" thickBot="1">
      <c r="A283" s="5"/>
      <c r="B283" s="15"/>
      <c r="C283" s="16"/>
      <c r="D283" s="85"/>
      <c r="E283" s="86"/>
      <c r="F283" s="55"/>
      <c r="G283" s="86"/>
      <c r="H283" s="85"/>
      <c r="I283" s="60"/>
      <c r="J283" s="18"/>
      <c r="K283" s="60"/>
      <c r="L283" s="55"/>
      <c r="M283" s="35"/>
      <c r="N283" s="119"/>
    </row>
    <row r="284" spans="1:14" ht="16.5" thickBot="1">
      <c r="A284" s="5"/>
      <c r="B284" s="15"/>
      <c r="C284" s="16"/>
      <c r="D284" s="85"/>
      <c r="E284" s="86"/>
      <c r="F284" s="55"/>
      <c r="G284" s="86"/>
      <c r="H284" s="85"/>
      <c r="I284" s="60"/>
      <c r="J284" s="18"/>
      <c r="K284" s="60"/>
      <c r="L284" s="55"/>
      <c r="M284" s="35"/>
      <c r="N284" s="119"/>
    </row>
    <row r="285" spans="1:14" ht="16.5" thickBot="1">
      <c r="A285" s="5"/>
      <c r="B285" s="15"/>
      <c r="C285" s="16"/>
      <c r="D285" s="85"/>
      <c r="E285" s="86"/>
      <c r="F285" s="55"/>
      <c r="G285" s="86"/>
      <c r="H285" s="85"/>
      <c r="I285" s="60"/>
      <c r="J285" s="18"/>
      <c r="K285" s="60"/>
      <c r="L285" s="55"/>
      <c r="M285" s="35"/>
      <c r="N285" s="119"/>
    </row>
    <row r="286" spans="1:14" ht="3.75" customHeight="1" thickBot="1">
      <c r="A286" s="28"/>
      <c r="B286" s="114"/>
      <c r="C286" s="115"/>
      <c r="D286" s="87"/>
      <c r="E286" s="87"/>
      <c r="F286" s="56"/>
      <c r="G286" s="87"/>
      <c r="H286" s="87"/>
      <c r="I286" s="56"/>
      <c r="J286" s="29"/>
      <c r="K286" s="56"/>
      <c r="L286" s="90"/>
    </row>
    <row r="287" spans="1:14" s="6" customFormat="1" ht="16.5" thickBot="1">
      <c r="A287" s="8"/>
      <c r="B287" s="9"/>
      <c r="C287" s="10"/>
      <c r="D287" s="53"/>
      <c r="E287" s="53"/>
      <c r="F287" s="53"/>
      <c r="G287" s="53"/>
      <c r="H287" s="53"/>
      <c r="I287" s="53"/>
      <c r="J287" s="11"/>
      <c r="K287" s="64"/>
      <c r="L287" s="53"/>
      <c r="M287" s="36"/>
      <c r="N287" s="120"/>
    </row>
    <row r="288" spans="1:14" ht="15.75" thickBot="1"/>
    <row r="289" spans="1:14" ht="16.5" customHeight="1" thickBot="1">
      <c r="A289" s="38"/>
      <c r="B289" s="48"/>
      <c r="C289" s="2"/>
      <c r="D289" s="123"/>
      <c r="E289" s="124"/>
      <c r="F289" s="125"/>
      <c r="G289" s="78"/>
      <c r="H289" s="79"/>
      <c r="I289" s="57"/>
      <c r="J289" s="49"/>
      <c r="K289" s="61"/>
      <c r="L289" s="89"/>
      <c r="M289" s="129"/>
      <c r="N289" s="131"/>
    </row>
    <row r="290" spans="1:14" ht="16.5" thickBot="1">
      <c r="A290" s="23"/>
      <c r="B290" s="22"/>
      <c r="C290" s="24"/>
      <c r="D290" s="126"/>
      <c r="E290" s="127"/>
      <c r="F290" s="128"/>
      <c r="G290" s="80"/>
      <c r="H290" s="81"/>
      <c r="I290" s="58"/>
      <c r="J290" s="41"/>
      <c r="K290" s="62"/>
      <c r="L290" s="62"/>
      <c r="M290" s="129"/>
      <c r="N290" s="132"/>
    </row>
    <row r="291" spans="1:14" ht="16.5" thickBot="1">
      <c r="A291" s="25"/>
      <c r="B291" s="26"/>
      <c r="C291" s="27"/>
      <c r="D291" s="82"/>
      <c r="E291" s="82"/>
      <c r="F291" s="53"/>
      <c r="G291" s="82"/>
      <c r="H291" s="81"/>
      <c r="I291" s="53"/>
      <c r="J291" s="42"/>
      <c r="K291" s="63"/>
      <c r="L291" s="63"/>
      <c r="M291" s="129"/>
      <c r="N291" s="133"/>
    </row>
    <row r="292" spans="1:14" ht="16.5" thickBot="1">
      <c r="A292" s="4"/>
      <c r="B292" s="13"/>
      <c r="C292" s="14"/>
      <c r="D292" s="83"/>
      <c r="E292" s="84"/>
      <c r="F292" s="54"/>
      <c r="G292" s="84"/>
      <c r="H292" s="83"/>
      <c r="I292" s="59"/>
      <c r="J292" s="17"/>
      <c r="K292" s="59"/>
      <c r="L292" s="54"/>
      <c r="M292" s="34"/>
      <c r="N292" s="119"/>
    </row>
    <row r="293" spans="1:14" ht="16.5" thickBot="1">
      <c r="A293" s="5"/>
      <c r="B293" s="15"/>
      <c r="C293" s="16"/>
      <c r="D293" s="85"/>
      <c r="E293" s="86"/>
      <c r="F293" s="55"/>
      <c r="G293" s="86"/>
      <c r="H293" s="85"/>
      <c r="I293" s="60"/>
      <c r="J293" s="18"/>
      <c r="K293" s="60"/>
      <c r="L293" s="55"/>
      <c r="M293" s="34"/>
      <c r="N293" s="119"/>
    </row>
    <row r="294" spans="1:14" ht="16.5" thickBot="1">
      <c r="A294" s="5"/>
      <c r="B294" s="15"/>
      <c r="C294" s="16"/>
      <c r="D294" s="85"/>
      <c r="E294" s="86"/>
      <c r="F294" s="55"/>
      <c r="G294" s="86"/>
      <c r="H294" s="85"/>
      <c r="I294" s="60"/>
      <c r="J294" s="18"/>
      <c r="K294" s="60"/>
      <c r="L294" s="55"/>
      <c r="M294" s="34"/>
      <c r="N294" s="119"/>
    </row>
    <row r="295" spans="1:14" ht="16.5" thickBot="1">
      <c r="A295" s="5"/>
      <c r="B295" s="15"/>
      <c r="C295" s="16"/>
      <c r="D295" s="85"/>
      <c r="E295" s="86"/>
      <c r="F295" s="55"/>
      <c r="G295" s="86"/>
      <c r="H295" s="85"/>
      <c r="I295" s="60"/>
      <c r="J295" s="18"/>
      <c r="K295" s="60"/>
      <c r="L295" s="55"/>
      <c r="M295" s="34"/>
      <c r="N295" s="119"/>
    </row>
    <row r="296" spans="1:14" ht="16.5" thickBot="1">
      <c r="A296" s="5"/>
      <c r="B296" s="15"/>
      <c r="C296" s="16"/>
      <c r="D296" s="85"/>
      <c r="E296" s="86"/>
      <c r="F296" s="55"/>
      <c r="G296" s="86"/>
      <c r="H296" s="85"/>
      <c r="I296" s="60"/>
      <c r="J296" s="18"/>
      <c r="K296" s="60"/>
      <c r="L296" s="55"/>
      <c r="M296" s="34"/>
      <c r="N296" s="119"/>
    </row>
    <row r="297" spans="1:14" ht="16.5" thickBot="1">
      <c r="A297" s="5"/>
      <c r="B297" s="15"/>
      <c r="C297" s="16"/>
      <c r="D297" s="85"/>
      <c r="E297" s="86"/>
      <c r="F297" s="55"/>
      <c r="G297" s="86"/>
      <c r="H297" s="85"/>
      <c r="I297" s="60"/>
      <c r="J297" s="18"/>
      <c r="K297" s="60"/>
      <c r="L297" s="55"/>
      <c r="M297" s="34"/>
      <c r="N297" s="119"/>
    </row>
    <row r="298" spans="1:14" ht="16.5" thickBot="1">
      <c r="A298" s="5"/>
      <c r="B298" s="15"/>
      <c r="C298" s="16"/>
      <c r="D298" s="85"/>
      <c r="E298" s="86"/>
      <c r="F298" s="55"/>
      <c r="G298" s="86"/>
      <c r="H298" s="85"/>
      <c r="I298" s="60"/>
      <c r="J298" s="18"/>
      <c r="K298" s="60"/>
      <c r="L298" s="55"/>
      <c r="M298" s="34"/>
      <c r="N298" s="119"/>
    </row>
    <row r="299" spans="1:14" ht="16.5" thickBot="1">
      <c r="A299" s="5"/>
      <c r="B299" s="15"/>
      <c r="C299" s="16"/>
      <c r="D299" s="85"/>
      <c r="E299" s="86"/>
      <c r="F299" s="55"/>
      <c r="G299" s="86"/>
      <c r="H299" s="85"/>
      <c r="I299" s="60"/>
      <c r="J299" s="18"/>
      <c r="K299" s="60"/>
      <c r="L299" s="55"/>
      <c r="M299" s="35"/>
      <c r="N299" s="119"/>
    </row>
    <row r="300" spans="1:14" ht="16.5" thickBot="1">
      <c r="A300" s="5"/>
      <c r="B300" s="15"/>
      <c r="C300" s="16"/>
      <c r="D300" s="85"/>
      <c r="E300" s="86"/>
      <c r="F300" s="55"/>
      <c r="G300" s="86"/>
      <c r="H300" s="85"/>
      <c r="I300" s="60"/>
      <c r="J300" s="18"/>
      <c r="K300" s="60"/>
      <c r="L300" s="55"/>
      <c r="M300" s="35"/>
      <c r="N300" s="119"/>
    </row>
    <row r="301" spans="1:14" ht="16.5" thickBot="1">
      <c r="A301" s="5"/>
      <c r="B301" s="15"/>
      <c r="C301" s="16"/>
      <c r="D301" s="85"/>
      <c r="E301" s="86"/>
      <c r="F301" s="55"/>
      <c r="G301" s="86"/>
      <c r="H301" s="85"/>
      <c r="I301" s="60"/>
      <c r="J301" s="18"/>
      <c r="K301" s="60"/>
      <c r="L301" s="55"/>
      <c r="M301" s="35"/>
      <c r="N301" s="119"/>
    </row>
    <row r="302" spans="1:14" ht="3.75" customHeight="1" thickBot="1">
      <c r="A302" s="28"/>
      <c r="B302" s="114"/>
      <c r="C302" s="115"/>
      <c r="D302" s="87"/>
      <c r="E302" s="87"/>
      <c r="F302" s="56"/>
      <c r="G302" s="87"/>
      <c r="H302" s="87"/>
      <c r="I302" s="56"/>
      <c r="J302" s="29"/>
      <c r="K302" s="56"/>
      <c r="L302" s="90"/>
    </row>
    <row r="303" spans="1:14" s="6" customFormat="1" ht="16.5" thickBot="1">
      <c r="A303" s="8"/>
      <c r="B303" s="9"/>
      <c r="C303" s="10"/>
      <c r="D303" s="53"/>
      <c r="E303" s="53"/>
      <c r="F303" s="53"/>
      <c r="G303" s="53"/>
      <c r="H303" s="53"/>
      <c r="I303" s="53"/>
      <c r="J303" s="11"/>
      <c r="K303" s="64"/>
      <c r="L303" s="53"/>
      <c r="M303" s="36"/>
      <c r="N303" s="120"/>
    </row>
    <row r="304" spans="1:14" ht="15.75" thickBot="1"/>
    <row r="305" spans="1:14" ht="16.5" customHeight="1" thickBot="1">
      <c r="A305" s="38"/>
      <c r="B305" s="48"/>
      <c r="C305" s="2"/>
      <c r="D305" s="123"/>
      <c r="E305" s="124"/>
      <c r="F305" s="125"/>
      <c r="G305" s="78"/>
      <c r="H305" s="79"/>
      <c r="I305" s="57"/>
      <c r="J305" s="49"/>
      <c r="K305" s="61"/>
      <c r="L305" s="89"/>
      <c r="M305" s="129"/>
      <c r="N305" s="131"/>
    </row>
    <row r="306" spans="1:14" ht="16.5" thickBot="1">
      <c r="A306" s="23"/>
      <c r="B306" s="22"/>
      <c r="C306" s="24"/>
      <c r="D306" s="126"/>
      <c r="E306" s="127"/>
      <c r="F306" s="128"/>
      <c r="G306" s="80"/>
      <c r="H306" s="81"/>
      <c r="I306" s="58"/>
      <c r="J306" s="41"/>
      <c r="K306" s="62"/>
      <c r="L306" s="62"/>
      <c r="M306" s="129"/>
      <c r="N306" s="132"/>
    </row>
    <row r="307" spans="1:14" ht="16.5" thickBot="1">
      <c r="A307" s="25"/>
      <c r="B307" s="26"/>
      <c r="C307" s="27"/>
      <c r="D307" s="82"/>
      <c r="E307" s="82"/>
      <c r="F307" s="53"/>
      <c r="G307" s="82"/>
      <c r="H307" s="81"/>
      <c r="I307" s="53"/>
      <c r="J307" s="42"/>
      <c r="K307" s="63"/>
      <c r="L307" s="63"/>
      <c r="M307" s="129"/>
      <c r="N307" s="133"/>
    </row>
    <row r="308" spans="1:14" ht="16.5" thickBot="1">
      <c r="A308" s="4"/>
      <c r="B308" s="13"/>
      <c r="C308" s="14"/>
      <c r="D308" s="83"/>
      <c r="E308" s="84"/>
      <c r="F308" s="54"/>
      <c r="G308" s="84"/>
      <c r="H308" s="83"/>
      <c r="I308" s="59"/>
      <c r="J308" s="17"/>
      <c r="K308" s="59"/>
      <c r="L308" s="54"/>
      <c r="M308" s="34"/>
      <c r="N308" s="119"/>
    </row>
    <row r="309" spans="1:14" ht="16.5" thickBot="1">
      <c r="A309" s="5"/>
      <c r="B309" s="15"/>
      <c r="C309" s="16"/>
      <c r="D309" s="85"/>
      <c r="E309" s="86"/>
      <c r="F309" s="55"/>
      <c r="G309" s="86"/>
      <c r="H309" s="85"/>
      <c r="I309" s="60"/>
      <c r="J309" s="18"/>
      <c r="K309" s="60"/>
      <c r="L309" s="55"/>
      <c r="M309" s="34"/>
      <c r="N309" s="119"/>
    </row>
    <row r="310" spans="1:14" ht="16.5" thickBot="1">
      <c r="A310" s="5"/>
      <c r="B310" s="15"/>
      <c r="C310" s="16"/>
      <c r="D310" s="85"/>
      <c r="E310" s="86"/>
      <c r="F310" s="55"/>
      <c r="G310" s="86"/>
      <c r="H310" s="85"/>
      <c r="I310" s="60"/>
      <c r="J310" s="18"/>
      <c r="K310" s="60"/>
      <c r="L310" s="55"/>
      <c r="M310" s="34"/>
      <c r="N310" s="119"/>
    </row>
    <row r="311" spans="1:14" ht="16.5" thickBot="1">
      <c r="A311" s="5"/>
      <c r="B311" s="15"/>
      <c r="C311" s="16"/>
      <c r="D311" s="85"/>
      <c r="E311" s="86"/>
      <c r="F311" s="55"/>
      <c r="G311" s="86"/>
      <c r="H311" s="85"/>
      <c r="I311" s="60"/>
      <c r="J311" s="18"/>
      <c r="K311" s="60"/>
      <c r="L311" s="55"/>
      <c r="M311" s="34"/>
      <c r="N311" s="119"/>
    </row>
    <row r="312" spans="1:14" ht="16.5" thickBot="1">
      <c r="A312" s="5"/>
      <c r="B312" s="15"/>
      <c r="C312" s="16"/>
      <c r="D312" s="85"/>
      <c r="E312" s="86"/>
      <c r="F312" s="55"/>
      <c r="G312" s="86"/>
      <c r="H312" s="85"/>
      <c r="I312" s="60"/>
      <c r="J312" s="18"/>
      <c r="K312" s="60"/>
      <c r="L312" s="55"/>
      <c r="M312" s="34"/>
      <c r="N312" s="119"/>
    </row>
    <row r="313" spans="1:14" ht="16.5" thickBot="1">
      <c r="A313" s="5"/>
      <c r="B313" s="15"/>
      <c r="C313" s="16"/>
      <c r="D313" s="85"/>
      <c r="E313" s="86"/>
      <c r="F313" s="55"/>
      <c r="G313" s="86"/>
      <c r="H313" s="85"/>
      <c r="I313" s="60"/>
      <c r="J313" s="18"/>
      <c r="K313" s="60"/>
      <c r="L313" s="55"/>
      <c r="M313" s="34"/>
      <c r="N313" s="119"/>
    </row>
    <row r="314" spans="1:14" ht="16.5" thickBot="1">
      <c r="A314" s="5"/>
      <c r="B314" s="15"/>
      <c r="C314" s="16"/>
      <c r="D314" s="85"/>
      <c r="E314" s="86"/>
      <c r="F314" s="55"/>
      <c r="G314" s="86"/>
      <c r="H314" s="85"/>
      <c r="I314" s="60"/>
      <c r="J314" s="18"/>
      <c r="K314" s="60"/>
      <c r="L314" s="55"/>
      <c r="M314" s="34"/>
      <c r="N314" s="119"/>
    </row>
    <row r="315" spans="1:14" ht="16.5" thickBot="1">
      <c r="A315" s="5"/>
      <c r="B315" s="15"/>
      <c r="C315" s="16"/>
      <c r="D315" s="85"/>
      <c r="E315" s="86"/>
      <c r="F315" s="55"/>
      <c r="G315" s="86"/>
      <c r="H315" s="85"/>
      <c r="I315" s="60"/>
      <c r="J315" s="18"/>
      <c r="K315" s="60"/>
      <c r="L315" s="55"/>
      <c r="M315" s="35"/>
      <c r="N315" s="119"/>
    </row>
    <row r="316" spans="1:14" ht="16.5" thickBot="1">
      <c r="A316" s="5"/>
      <c r="B316" s="15"/>
      <c r="C316" s="16"/>
      <c r="D316" s="85"/>
      <c r="E316" s="86"/>
      <c r="F316" s="55"/>
      <c r="G316" s="86"/>
      <c r="H316" s="85"/>
      <c r="I316" s="60"/>
      <c r="J316" s="18"/>
      <c r="K316" s="60"/>
      <c r="L316" s="55"/>
      <c r="M316" s="35"/>
      <c r="N316" s="119"/>
    </row>
    <row r="317" spans="1:14" ht="16.5" thickBot="1">
      <c r="A317" s="5"/>
      <c r="B317" s="15"/>
      <c r="C317" s="16"/>
      <c r="D317" s="85"/>
      <c r="E317" s="86"/>
      <c r="F317" s="55"/>
      <c r="G317" s="86"/>
      <c r="H317" s="85"/>
      <c r="I317" s="60"/>
      <c r="J317" s="18"/>
      <c r="K317" s="60"/>
      <c r="L317" s="55"/>
      <c r="M317" s="35"/>
      <c r="N317" s="119"/>
    </row>
    <row r="318" spans="1:14" ht="3.75" customHeight="1" thickBot="1">
      <c r="A318" s="28"/>
      <c r="B318" s="114"/>
      <c r="C318" s="115"/>
      <c r="D318" s="87"/>
      <c r="E318" s="87"/>
      <c r="F318" s="56"/>
      <c r="G318" s="87"/>
      <c r="H318" s="87"/>
      <c r="I318" s="56"/>
      <c r="J318" s="29"/>
      <c r="K318" s="56"/>
      <c r="L318" s="90"/>
    </row>
    <row r="319" spans="1:14" s="6" customFormat="1" ht="16.5" thickBot="1">
      <c r="A319" s="8"/>
      <c r="B319" s="9"/>
      <c r="C319" s="10"/>
      <c r="D319" s="53"/>
      <c r="E319" s="53"/>
      <c r="F319" s="53"/>
      <c r="G319" s="53"/>
      <c r="H319" s="53"/>
      <c r="I319" s="53"/>
      <c r="J319" s="11"/>
      <c r="K319" s="64"/>
      <c r="L319" s="53"/>
      <c r="M319" s="36"/>
      <c r="N319" s="120"/>
    </row>
    <row r="320" spans="1:14" ht="15.75" thickBot="1"/>
    <row r="321" spans="1:14" ht="16.5" customHeight="1" thickBot="1">
      <c r="A321" s="38"/>
      <c r="B321" s="48"/>
      <c r="C321" s="2"/>
      <c r="D321" s="123"/>
      <c r="E321" s="124"/>
      <c r="F321" s="125"/>
      <c r="G321" s="78"/>
      <c r="H321" s="79"/>
      <c r="I321" s="57"/>
      <c r="J321" s="49"/>
      <c r="K321" s="61"/>
      <c r="L321" s="89"/>
      <c r="M321" s="129"/>
      <c r="N321" s="131"/>
    </row>
    <row r="322" spans="1:14" ht="16.5" thickBot="1">
      <c r="A322" s="23"/>
      <c r="B322" s="22"/>
      <c r="C322" s="24"/>
      <c r="D322" s="126"/>
      <c r="E322" s="127"/>
      <c r="F322" s="128"/>
      <c r="G322" s="80"/>
      <c r="H322" s="81"/>
      <c r="I322" s="58"/>
      <c r="J322" s="41"/>
      <c r="K322" s="62"/>
      <c r="L322" s="62"/>
      <c r="M322" s="129"/>
      <c r="N322" s="132"/>
    </row>
    <row r="323" spans="1:14" ht="16.5" thickBot="1">
      <c r="A323" s="25"/>
      <c r="B323" s="26"/>
      <c r="C323" s="27"/>
      <c r="D323" s="82"/>
      <c r="E323" s="82"/>
      <c r="F323" s="53"/>
      <c r="G323" s="82"/>
      <c r="H323" s="81"/>
      <c r="I323" s="53"/>
      <c r="J323" s="42"/>
      <c r="K323" s="63"/>
      <c r="L323" s="63"/>
      <c r="M323" s="129"/>
      <c r="N323" s="133"/>
    </row>
    <row r="324" spans="1:14" ht="16.5" thickBot="1">
      <c r="A324" s="4"/>
      <c r="B324" s="13"/>
      <c r="C324" s="14"/>
      <c r="D324" s="83"/>
      <c r="E324" s="84"/>
      <c r="F324" s="54"/>
      <c r="G324" s="84"/>
      <c r="H324" s="83"/>
      <c r="I324" s="59"/>
      <c r="J324" s="17"/>
      <c r="K324" s="59"/>
      <c r="L324" s="54"/>
      <c r="M324" s="34"/>
      <c r="N324" s="119"/>
    </row>
    <row r="325" spans="1:14" ht="16.5" thickBot="1">
      <c r="A325" s="5"/>
      <c r="B325" s="15"/>
      <c r="C325" s="16"/>
      <c r="D325" s="85"/>
      <c r="E325" s="86"/>
      <c r="F325" s="55"/>
      <c r="G325" s="86"/>
      <c r="H325" s="85"/>
      <c r="I325" s="60"/>
      <c r="J325" s="18"/>
      <c r="K325" s="60"/>
      <c r="L325" s="55"/>
      <c r="M325" s="34"/>
      <c r="N325" s="119"/>
    </row>
    <row r="326" spans="1:14" ht="16.5" thickBot="1">
      <c r="A326" s="5"/>
      <c r="B326" s="15"/>
      <c r="C326" s="16"/>
      <c r="D326" s="85"/>
      <c r="E326" s="86"/>
      <c r="F326" s="55"/>
      <c r="G326" s="86"/>
      <c r="H326" s="85"/>
      <c r="I326" s="60"/>
      <c r="J326" s="18"/>
      <c r="K326" s="60"/>
      <c r="L326" s="55"/>
      <c r="M326" s="34"/>
      <c r="N326" s="119"/>
    </row>
    <row r="327" spans="1:14" ht="16.5" thickBot="1">
      <c r="A327" s="5"/>
      <c r="B327" s="15"/>
      <c r="C327" s="16"/>
      <c r="D327" s="85"/>
      <c r="E327" s="86"/>
      <c r="F327" s="55"/>
      <c r="G327" s="86"/>
      <c r="H327" s="85"/>
      <c r="I327" s="60"/>
      <c r="J327" s="18"/>
      <c r="K327" s="60"/>
      <c r="L327" s="55"/>
      <c r="M327" s="34"/>
      <c r="N327" s="119"/>
    </row>
    <row r="328" spans="1:14" ht="16.5" thickBot="1">
      <c r="A328" s="5"/>
      <c r="B328" s="15"/>
      <c r="C328" s="16"/>
      <c r="D328" s="85"/>
      <c r="E328" s="86"/>
      <c r="F328" s="55"/>
      <c r="G328" s="86"/>
      <c r="H328" s="85"/>
      <c r="I328" s="60"/>
      <c r="J328" s="18"/>
      <c r="K328" s="60"/>
      <c r="L328" s="55"/>
      <c r="M328" s="34"/>
      <c r="N328" s="119"/>
    </row>
    <row r="329" spans="1:14" ht="16.5" thickBot="1">
      <c r="A329" s="5"/>
      <c r="B329" s="15"/>
      <c r="C329" s="16"/>
      <c r="D329" s="85"/>
      <c r="E329" s="86"/>
      <c r="F329" s="55"/>
      <c r="G329" s="86"/>
      <c r="H329" s="85"/>
      <c r="I329" s="60"/>
      <c r="J329" s="18"/>
      <c r="K329" s="60"/>
      <c r="L329" s="55"/>
      <c r="M329" s="34"/>
      <c r="N329" s="119"/>
    </row>
    <row r="330" spans="1:14" ht="16.5" thickBot="1">
      <c r="A330" s="5"/>
      <c r="B330" s="15"/>
      <c r="C330" s="16"/>
      <c r="D330" s="85"/>
      <c r="E330" s="86"/>
      <c r="F330" s="55"/>
      <c r="G330" s="86"/>
      <c r="H330" s="85"/>
      <c r="I330" s="60"/>
      <c r="J330" s="18"/>
      <c r="K330" s="60"/>
      <c r="L330" s="55"/>
      <c r="M330" s="34"/>
      <c r="N330" s="119"/>
    </row>
    <row r="331" spans="1:14" ht="16.5" thickBot="1">
      <c r="A331" s="5"/>
      <c r="B331" s="15"/>
      <c r="C331" s="16"/>
      <c r="D331" s="85"/>
      <c r="E331" s="86"/>
      <c r="F331" s="55"/>
      <c r="G331" s="86"/>
      <c r="H331" s="85"/>
      <c r="I331" s="60"/>
      <c r="J331" s="18"/>
      <c r="K331" s="60"/>
      <c r="L331" s="55"/>
      <c r="M331" s="35"/>
      <c r="N331" s="119"/>
    </row>
    <row r="332" spans="1:14" ht="16.5" thickBot="1">
      <c r="A332" s="5"/>
      <c r="B332" s="15"/>
      <c r="C332" s="16"/>
      <c r="D332" s="85"/>
      <c r="E332" s="86"/>
      <c r="F332" s="55"/>
      <c r="G332" s="86"/>
      <c r="H332" s="85"/>
      <c r="I332" s="60"/>
      <c r="J332" s="18"/>
      <c r="K332" s="60"/>
      <c r="L332" s="55"/>
      <c r="M332" s="35"/>
      <c r="N332" s="119"/>
    </row>
    <row r="333" spans="1:14" ht="16.5" thickBot="1">
      <c r="A333" s="5"/>
      <c r="B333" s="15"/>
      <c r="C333" s="16"/>
      <c r="D333" s="85"/>
      <c r="E333" s="86"/>
      <c r="F333" s="55"/>
      <c r="G333" s="86"/>
      <c r="H333" s="85"/>
      <c r="I333" s="60"/>
      <c r="J333" s="18"/>
      <c r="K333" s="60"/>
      <c r="L333" s="55"/>
      <c r="M333" s="35"/>
      <c r="N333" s="119"/>
    </row>
    <row r="334" spans="1:14" ht="3.75" customHeight="1" thickBot="1">
      <c r="A334" s="28"/>
      <c r="B334" s="114"/>
      <c r="C334" s="115"/>
      <c r="D334" s="87"/>
      <c r="E334" s="87"/>
      <c r="F334" s="56"/>
      <c r="G334" s="87"/>
      <c r="H334" s="87"/>
      <c r="I334" s="56"/>
      <c r="J334" s="29"/>
      <c r="K334" s="56"/>
      <c r="L334" s="90"/>
    </row>
    <row r="335" spans="1:14" s="6" customFormat="1" ht="16.5" thickBot="1">
      <c r="A335" s="8"/>
      <c r="B335" s="9"/>
      <c r="C335" s="10"/>
      <c r="D335" s="53"/>
      <c r="E335" s="53"/>
      <c r="F335" s="53"/>
      <c r="G335" s="53"/>
      <c r="H335" s="53"/>
      <c r="I335" s="53"/>
      <c r="J335" s="11"/>
      <c r="K335" s="64"/>
      <c r="L335" s="53"/>
      <c r="M335" s="36"/>
      <c r="N335" s="120"/>
    </row>
    <row r="336" spans="1:14" ht="15.75" thickBot="1"/>
    <row r="337" spans="1:14" ht="16.5" customHeight="1" thickBot="1">
      <c r="A337" s="38"/>
      <c r="B337" s="48"/>
      <c r="C337" s="2"/>
      <c r="D337" s="123"/>
      <c r="E337" s="124"/>
      <c r="F337" s="125"/>
      <c r="G337" s="78"/>
      <c r="H337" s="79"/>
      <c r="I337" s="57"/>
      <c r="J337" s="49"/>
      <c r="K337" s="61"/>
      <c r="L337" s="89"/>
      <c r="M337" s="129"/>
      <c r="N337" s="131"/>
    </row>
    <row r="338" spans="1:14" ht="16.5" thickBot="1">
      <c r="A338" s="23"/>
      <c r="B338" s="22"/>
      <c r="C338" s="24"/>
      <c r="D338" s="126"/>
      <c r="E338" s="127"/>
      <c r="F338" s="128"/>
      <c r="G338" s="80"/>
      <c r="H338" s="81"/>
      <c r="I338" s="58"/>
      <c r="J338" s="41"/>
      <c r="K338" s="62"/>
      <c r="L338" s="62"/>
      <c r="M338" s="129"/>
      <c r="N338" s="132"/>
    </row>
    <row r="339" spans="1:14" ht="16.5" thickBot="1">
      <c r="A339" s="25"/>
      <c r="B339" s="26"/>
      <c r="C339" s="27"/>
      <c r="D339" s="82"/>
      <c r="E339" s="82"/>
      <c r="F339" s="53"/>
      <c r="G339" s="82"/>
      <c r="H339" s="81"/>
      <c r="I339" s="53"/>
      <c r="J339" s="42"/>
      <c r="K339" s="63"/>
      <c r="L339" s="63"/>
      <c r="M339" s="129"/>
      <c r="N339" s="133"/>
    </row>
    <row r="340" spans="1:14" ht="16.5" thickBot="1">
      <c r="A340" s="4"/>
      <c r="B340" s="13"/>
      <c r="C340" s="14"/>
      <c r="D340" s="83"/>
      <c r="E340" s="84"/>
      <c r="F340" s="54"/>
      <c r="G340" s="84"/>
      <c r="H340" s="83"/>
      <c r="I340" s="59"/>
      <c r="J340" s="17"/>
      <c r="K340" s="59"/>
      <c r="L340" s="54"/>
      <c r="M340" s="34"/>
      <c r="N340" s="119"/>
    </row>
    <row r="341" spans="1:14" ht="16.5" thickBot="1">
      <c r="A341" s="5"/>
      <c r="B341" s="15"/>
      <c r="C341" s="16"/>
      <c r="D341" s="85"/>
      <c r="E341" s="86"/>
      <c r="F341" s="55"/>
      <c r="G341" s="86"/>
      <c r="H341" s="85"/>
      <c r="I341" s="60"/>
      <c r="J341" s="18"/>
      <c r="K341" s="60"/>
      <c r="L341" s="55"/>
      <c r="M341" s="34"/>
      <c r="N341" s="119"/>
    </row>
    <row r="342" spans="1:14" ht="16.5" thickBot="1">
      <c r="A342" s="5"/>
      <c r="B342" s="15"/>
      <c r="C342" s="16"/>
      <c r="D342" s="85"/>
      <c r="E342" s="86"/>
      <c r="F342" s="55"/>
      <c r="G342" s="86"/>
      <c r="H342" s="85"/>
      <c r="I342" s="60"/>
      <c r="J342" s="18"/>
      <c r="K342" s="60"/>
      <c r="L342" s="55"/>
      <c r="M342" s="34"/>
      <c r="N342" s="119"/>
    </row>
    <row r="343" spans="1:14" ht="16.5" thickBot="1">
      <c r="A343" s="5"/>
      <c r="B343" s="15"/>
      <c r="C343" s="16"/>
      <c r="D343" s="85"/>
      <c r="E343" s="86"/>
      <c r="F343" s="55"/>
      <c r="G343" s="86"/>
      <c r="H343" s="85"/>
      <c r="I343" s="60"/>
      <c r="J343" s="18"/>
      <c r="K343" s="60"/>
      <c r="L343" s="55"/>
      <c r="M343" s="34"/>
      <c r="N343" s="119"/>
    </row>
    <row r="344" spans="1:14" ht="16.5" thickBot="1">
      <c r="A344" s="5"/>
      <c r="B344" s="15"/>
      <c r="C344" s="16"/>
      <c r="D344" s="85"/>
      <c r="E344" s="86"/>
      <c r="F344" s="55"/>
      <c r="G344" s="86"/>
      <c r="H344" s="85"/>
      <c r="I344" s="60"/>
      <c r="J344" s="18"/>
      <c r="K344" s="60"/>
      <c r="L344" s="55"/>
      <c r="M344" s="34"/>
      <c r="N344" s="119"/>
    </row>
    <row r="345" spans="1:14" ht="16.5" thickBot="1">
      <c r="A345" s="5"/>
      <c r="B345" s="15"/>
      <c r="C345" s="16"/>
      <c r="D345" s="85"/>
      <c r="E345" s="86"/>
      <c r="F345" s="55"/>
      <c r="G345" s="86"/>
      <c r="H345" s="85"/>
      <c r="I345" s="60"/>
      <c r="J345" s="18"/>
      <c r="K345" s="60"/>
      <c r="L345" s="55"/>
      <c r="M345" s="34"/>
      <c r="N345" s="119"/>
    </row>
    <row r="346" spans="1:14" ht="16.5" thickBot="1">
      <c r="A346" s="5"/>
      <c r="B346" s="15"/>
      <c r="C346" s="16"/>
      <c r="D346" s="85"/>
      <c r="E346" s="86"/>
      <c r="F346" s="55"/>
      <c r="G346" s="86"/>
      <c r="H346" s="85"/>
      <c r="I346" s="60"/>
      <c r="J346" s="18"/>
      <c r="K346" s="60"/>
      <c r="L346" s="55"/>
      <c r="M346" s="34"/>
      <c r="N346" s="119"/>
    </row>
    <row r="347" spans="1:14" ht="16.5" thickBot="1">
      <c r="A347" s="5"/>
      <c r="B347" s="15"/>
      <c r="C347" s="16"/>
      <c r="D347" s="85"/>
      <c r="E347" s="86"/>
      <c r="F347" s="55"/>
      <c r="G347" s="86"/>
      <c r="H347" s="85"/>
      <c r="I347" s="60"/>
      <c r="J347" s="18"/>
      <c r="K347" s="60"/>
      <c r="L347" s="55"/>
      <c r="M347" s="35"/>
      <c r="N347" s="119"/>
    </row>
    <row r="348" spans="1:14" ht="16.5" thickBot="1">
      <c r="A348" s="5"/>
      <c r="B348" s="15"/>
      <c r="C348" s="16"/>
      <c r="D348" s="85"/>
      <c r="E348" s="86"/>
      <c r="F348" s="55"/>
      <c r="G348" s="86"/>
      <c r="H348" s="85"/>
      <c r="I348" s="60"/>
      <c r="J348" s="18"/>
      <c r="K348" s="60"/>
      <c r="L348" s="55"/>
      <c r="M348" s="35"/>
      <c r="N348" s="119"/>
    </row>
    <row r="349" spans="1:14" ht="16.5" thickBot="1">
      <c r="A349" s="5"/>
      <c r="B349" s="15"/>
      <c r="C349" s="16"/>
      <c r="D349" s="85"/>
      <c r="E349" s="86"/>
      <c r="F349" s="55"/>
      <c r="G349" s="86"/>
      <c r="H349" s="85"/>
      <c r="I349" s="60"/>
      <c r="J349" s="18"/>
      <c r="K349" s="60"/>
      <c r="L349" s="55"/>
      <c r="M349" s="35"/>
      <c r="N349" s="119"/>
    </row>
    <row r="350" spans="1:14" ht="3.75" customHeight="1" thickBot="1">
      <c r="A350" s="28"/>
      <c r="B350" s="114"/>
      <c r="C350" s="115"/>
      <c r="D350" s="87"/>
      <c r="E350" s="87"/>
      <c r="F350" s="56"/>
      <c r="G350" s="87"/>
      <c r="H350" s="87"/>
      <c r="I350" s="56"/>
      <c r="J350" s="29"/>
      <c r="K350" s="56"/>
      <c r="L350" s="90"/>
    </row>
    <row r="351" spans="1:14" s="6" customFormat="1" ht="16.5" thickBot="1">
      <c r="A351" s="8"/>
      <c r="B351" s="9"/>
      <c r="C351" s="10"/>
      <c r="D351" s="53"/>
      <c r="E351" s="53"/>
      <c r="F351" s="53"/>
      <c r="G351" s="53"/>
      <c r="H351" s="53"/>
      <c r="I351" s="53"/>
      <c r="J351" s="11"/>
      <c r="K351" s="64"/>
      <c r="L351" s="53"/>
      <c r="M351" s="36"/>
      <c r="N351" s="120"/>
    </row>
    <row r="352" spans="1:14" ht="15.75" thickBot="1"/>
    <row r="353" spans="1:14" ht="16.5" customHeight="1" thickBot="1">
      <c r="A353" s="38"/>
      <c r="B353" s="48"/>
      <c r="C353" s="2"/>
      <c r="D353" s="123"/>
      <c r="E353" s="124"/>
      <c r="F353" s="125"/>
      <c r="G353" s="78"/>
      <c r="H353" s="79"/>
      <c r="I353" s="57"/>
      <c r="J353" s="49"/>
      <c r="K353" s="61"/>
      <c r="L353" s="89"/>
      <c r="M353" s="129"/>
      <c r="N353" s="131"/>
    </row>
    <row r="354" spans="1:14" ht="16.5" thickBot="1">
      <c r="A354" s="23"/>
      <c r="B354" s="22"/>
      <c r="C354" s="24"/>
      <c r="D354" s="126"/>
      <c r="E354" s="127"/>
      <c r="F354" s="128"/>
      <c r="G354" s="80"/>
      <c r="H354" s="81"/>
      <c r="I354" s="58"/>
      <c r="J354" s="41"/>
      <c r="K354" s="62"/>
      <c r="L354" s="62"/>
      <c r="M354" s="129"/>
      <c r="N354" s="132"/>
    </row>
    <row r="355" spans="1:14" ht="16.5" thickBot="1">
      <c r="A355" s="25"/>
      <c r="B355" s="26"/>
      <c r="C355" s="27"/>
      <c r="D355" s="82"/>
      <c r="E355" s="82"/>
      <c r="F355" s="53"/>
      <c r="G355" s="82"/>
      <c r="H355" s="81"/>
      <c r="I355" s="53"/>
      <c r="J355" s="42"/>
      <c r="K355" s="63"/>
      <c r="L355" s="63"/>
      <c r="M355" s="129"/>
      <c r="N355" s="133"/>
    </row>
    <row r="356" spans="1:14" ht="16.5" thickBot="1">
      <c r="A356" s="4"/>
      <c r="B356" s="13"/>
      <c r="C356" s="14"/>
      <c r="D356" s="83"/>
      <c r="E356" s="84"/>
      <c r="F356" s="54"/>
      <c r="G356" s="84"/>
      <c r="H356" s="83"/>
      <c r="I356" s="59"/>
      <c r="J356" s="17"/>
      <c r="K356" s="59"/>
      <c r="L356" s="54"/>
      <c r="M356" s="34"/>
      <c r="N356" s="119"/>
    </row>
    <row r="357" spans="1:14" ht="16.5" thickBot="1">
      <c r="A357" s="5"/>
      <c r="B357" s="15"/>
      <c r="C357" s="16"/>
      <c r="D357" s="85"/>
      <c r="E357" s="86"/>
      <c r="F357" s="55"/>
      <c r="G357" s="86"/>
      <c r="H357" s="85"/>
      <c r="I357" s="60"/>
      <c r="J357" s="18"/>
      <c r="K357" s="60"/>
      <c r="L357" s="55"/>
      <c r="M357" s="34"/>
      <c r="N357" s="119"/>
    </row>
    <row r="358" spans="1:14" ht="16.5" thickBot="1">
      <c r="A358" s="5"/>
      <c r="B358" s="15"/>
      <c r="C358" s="16"/>
      <c r="D358" s="85"/>
      <c r="E358" s="86"/>
      <c r="F358" s="55"/>
      <c r="G358" s="86"/>
      <c r="H358" s="85"/>
      <c r="I358" s="60"/>
      <c r="J358" s="18"/>
      <c r="K358" s="60"/>
      <c r="L358" s="55"/>
      <c r="M358" s="34"/>
      <c r="N358" s="119"/>
    </row>
    <row r="359" spans="1:14" ht="16.5" thickBot="1">
      <c r="A359" s="5"/>
      <c r="B359" s="15"/>
      <c r="C359" s="16"/>
      <c r="D359" s="85"/>
      <c r="E359" s="86"/>
      <c r="F359" s="55"/>
      <c r="G359" s="86"/>
      <c r="H359" s="85"/>
      <c r="I359" s="60"/>
      <c r="J359" s="18"/>
      <c r="K359" s="60"/>
      <c r="L359" s="55"/>
      <c r="M359" s="34"/>
      <c r="N359" s="119"/>
    </row>
    <row r="360" spans="1:14" ht="16.5" thickBot="1">
      <c r="A360" s="5"/>
      <c r="B360" s="15"/>
      <c r="C360" s="16"/>
      <c r="D360" s="85"/>
      <c r="E360" s="86"/>
      <c r="F360" s="55"/>
      <c r="G360" s="86"/>
      <c r="H360" s="85"/>
      <c r="I360" s="60"/>
      <c r="J360" s="18"/>
      <c r="K360" s="60"/>
      <c r="L360" s="55"/>
      <c r="M360" s="34"/>
      <c r="N360" s="119"/>
    </row>
    <row r="361" spans="1:14" ht="16.5" thickBot="1">
      <c r="A361" s="5"/>
      <c r="B361" s="15"/>
      <c r="C361" s="16"/>
      <c r="D361" s="85"/>
      <c r="E361" s="86"/>
      <c r="F361" s="55"/>
      <c r="G361" s="86"/>
      <c r="H361" s="85"/>
      <c r="I361" s="60"/>
      <c r="J361" s="18"/>
      <c r="K361" s="60"/>
      <c r="L361" s="55"/>
      <c r="M361" s="34"/>
      <c r="N361" s="119"/>
    </row>
    <row r="362" spans="1:14" ht="16.5" thickBot="1">
      <c r="A362" s="5"/>
      <c r="B362" s="15"/>
      <c r="C362" s="16"/>
      <c r="D362" s="85"/>
      <c r="E362" s="86"/>
      <c r="F362" s="55"/>
      <c r="G362" s="86"/>
      <c r="H362" s="85"/>
      <c r="I362" s="60"/>
      <c r="J362" s="18"/>
      <c r="K362" s="60"/>
      <c r="L362" s="55"/>
      <c r="M362" s="34"/>
      <c r="N362" s="119"/>
    </row>
    <row r="363" spans="1:14" ht="16.5" thickBot="1">
      <c r="A363" s="5"/>
      <c r="B363" s="15"/>
      <c r="C363" s="16"/>
      <c r="D363" s="85"/>
      <c r="E363" s="86"/>
      <c r="F363" s="55"/>
      <c r="G363" s="86"/>
      <c r="H363" s="85"/>
      <c r="I363" s="60"/>
      <c r="J363" s="18"/>
      <c r="K363" s="60"/>
      <c r="L363" s="55"/>
      <c r="M363" s="35"/>
      <c r="N363" s="119"/>
    </row>
    <row r="364" spans="1:14" ht="16.5" thickBot="1">
      <c r="A364" s="5"/>
      <c r="B364" s="15"/>
      <c r="C364" s="16"/>
      <c r="D364" s="85"/>
      <c r="E364" s="86"/>
      <c r="F364" s="55"/>
      <c r="G364" s="86"/>
      <c r="H364" s="85"/>
      <c r="I364" s="60"/>
      <c r="J364" s="18"/>
      <c r="K364" s="60"/>
      <c r="L364" s="55"/>
      <c r="M364" s="35"/>
      <c r="N364" s="119"/>
    </row>
    <row r="365" spans="1:14" ht="16.5" thickBot="1">
      <c r="A365" s="5"/>
      <c r="B365" s="15"/>
      <c r="C365" s="16"/>
      <c r="D365" s="85"/>
      <c r="E365" s="86"/>
      <c r="F365" s="55"/>
      <c r="G365" s="86"/>
      <c r="H365" s="85"/>
      <c r="I365" s="60"/>
      <c r="J365" s="18"/>
      <c r="K365" s="60"/>
      <c r="L365" s="55"/>
      <c r="M365" s="35"/>
      <c r="N365" s="119"/>
    </row>
    <row r="366" spans="1:14" ht="3.75" customHeight="1" thickBot="1">
      <c r="A366" s="28"/>
      <c r="B366" s="114"/>
      <c r="C366" s="115"/>
      <c r="D366" s="87"/>
      <c r="E366" s="87"/>
      <c r="F366" s="56"/>
      <c r="G366" s="87"/>
      <c r="H366" s="87"/>
      <c r="I366" s="56"/>
      <c r="J366" s="29"/>
      <c r="K366" s="56"/>
      <c r="L366" s="90"/>
    </row>
    <row r="367" spans="1:14" s="6" customFormat="1" ht="16.5" thickBot="1">
      <c r="A367" s="8"/>
      <c r="B367" s="9"/>
      <c r="C367" s="10"/>
      <c r="D367" s="53"/>
      <c r="E367" s="53"/>
      <c r="F367" s="53"/>
      <c r="G367" s="53"/>
      <c r="H367" s="53"/>
      <c r="I367" s="53"/>
      <c r="J367" s="11"/>
      <c r="K367" s="64"/>
      <c r="L367" s="53"/>
      <c r="M367" s="36"/>
      <c r="N367" s="120"/>
    </row>
    <row r="368" spans="1:14" ht="15.75" thickBot="1"/>
    <row r="369" spans="1:14" ht="16.5" customHeight="1" thickBot="1">
      <c r="A369" s="38"/>
      <c r="B369" s="48"/>
      <c r="C369" s="2"/>
      <c r="D369" s="123"/>
      <c r="E369" s="124"/>
      <c r="F369" s="125"/>
      <c r="G369" s="78"/>
      <c r="H369" s="79"/>
      <c r="I369" s="57"/>
      <c r="J369" s="49"/>
      <c r="K369" s="61"/>
      <c r="L369" s="89"/>
      <c r="M369" s="129"/>
      <c r="N369" s="131"/>
    </row>
    <row r="370" spans="1:14" ht="16.5" thickBot="1">
      <c r="A370" s="23"/>
      <c r="B370" s="22"/>
      <c r="C370" s="24"/>
      <c r="D370" s="126"/>
      <c r="E370" s="127"/>
      <c r="F370" s="128"/>
      <c r="G370" s="80"/>
      <c r="H370" s="81"/>
      <c r="I370" s="58"/>
      <c r="J370" s="41"/>
      <c r="K370" s="62"/>
      <c r="L370" s="62"/>
      <c r="M370" s="129"/>
      <c r="N370" s="132"/>
    </row>
    <row r="371" spans="1:14" ht="16.5" thickBot="1">
      <c r="A371" s="25"/>
      <c r="B371" s="26"/>
      <c r="C371" s="27"/>
      <c r="D371" s="82"/>
      <c r="E371" s="82"/>
      <c r="F371" s="53"/>
      <c r="G371" s="82"/>
      <c r="H371" s="81"/>
      <c r="I371" s="53"/>
      <c r="J371" s="42"/>
      <c r="K371" s="63"/>
      <c r="L371" s="63"/>
      <c r="M371" s="129"/>
      <c r="N371" s="133"/>
    </row>
    <row r="372" spans="1:14" ht="16.5" thickBot="1">
      <c r="A372" s="4"/>
      <c r="B372" s="13"/>
      <c r="C372" s="14"/>
      <c r="D372" s="83"/>
      <c r="E372" s="84"/>
      <c r="F372" s="54"/>
      <c r="G372" s="84"/>
      <c r="H372" s="83"/>
      <c r="I372" s="59"/>
      <c r="J372" s="17"/>
      <c r="K372" s="59"/>
      <c r="L372" s="54"/>
      <c r="M372" s="34"/>
      <c r="N372" s="119"/>
    </row>
    <row r="373" spans="1:14" ht="16.5" thickBot="1">
      <c r="A373" s="5"/>
      <c r="B373" s="15"/>
      <c r="C373" s="16"/>
      <c r="D373" s="85"/>
      <c r="E373" s="86"/>
      <c r="F373" s="55"/>
      <c r="G373" s="86"/>
      <c r="H373" s="85"/>
      <c r="I373" s="60"/>
      <c r="J373" s="18"/>
      <c r="K373" s="60"/>
      <c r="L373" s="55"/>
      <c r="M373" s="34"/>
      <c r="N373" s="119"/>
    </row>
    <row r="374" spans="1:14" ht="16.5" thickBot="1">
      <c r="A374" s="5"/>
      <c r="B374" s="15"/>
      <c r="C374" s="16"/>
      <c r="D374" s="85"/>
      <c r="E374" s="86"/>
      <c r="F374" s="55"/>
      <c r="G374" s="86"/>
      <c r="H374" s="85"/>
      <c r="I374" s="60"/>
      <c r="J374" s="18"/>
      <c r="K374" s="60"/>
      <c r="L374" s="55"/>
      <c r="M374" s="34"/>
      <c r="N374" s="119"/>
    </row>
    <row r="375" spans="1:14" ht="16.5" thickBot="1">
      <c r="A375" s="5"/>
      <c r="B375" s="15"/>
      <c r="C375" s="16"/>
      <c r="D375" s="85"/>
      <c r="E375" s="86"/>
      <c r="F375" s="55"/>
      <c r="G375" s="86"/>
      <c r="H375" s="85"/>
      <c r="I375" s="60"/>
      <c r="J375" s="18"/>
      <c r="K375" s="60"/>
      <c r="L375" s="55"/>
      <c r="M375" s="34"/>
      <c r="N375" s="119"/>
    </row>
    <row r="376" spans="1:14" ht="16.5" thickBot="1">
      <c r="A376" s="5"/>
      <c r="B376" s="15"/>
      <c r="C376" s="16"/>
      <c r="D376" s="85"/>
      <c r="E376" s="86"/>
      <c r="F376" s="55"/>
      <c r="G376" s="86"/>
      <c r="H376" s="85"/>
      <c r="I376" s="60"/>
      <c r="J376" s="18"/>
      <c r="K376" s="60"/>
      <c r="L376" s="55"/>
      <c r="M376" s="34"/>
      <c r="N376" s="119"/>
    </row>
    <row r="377" spans="1:14" ht="16.5" thickBot="1">
      <c r="A377" s="5"/>
      <c r="B377" s="15"/>
      <c r="C377" s="16"/>
      <c r="D377" s="85"/>
      <c r="E377" s="86"/>
      <c r="F377" s="55"/>
      <c r="G377" s="86"/>
      <c r="H377" s="85"/>
      <c r="I377" s="60"/>
      <c r="J377" s="18"/>
      <c r="K377" s="60"/>
      <c r="L377" s="55"/>
      <c r="M377" s="34"/>
      <c r="N377" s="119"/>
    </row>
    <row r="378" spans="1:14" ht="16.5" thickBot="1">
      <c r="A378" s="5"/>
      <c r="B378" s="15"/>
      <c r="C378" s="16"/>
      <c r="D378" s="85"/>
      <c r="E378" s="86"/>
      <c r="F378" s="55"/>
      <c r="G378" s="86"/>
      <c r="H378" s="85"/>
      <c r="I378" s="60"/>
      <c r="J378" s="18"/>
      <c r="K378" s="60"/>
      <c r="L378" s="55"/>
      <c r="M378" s="34"/>
      <c r="N378" s="119"/>
    </row>
    <row r="379" spans="1:14" ht="16.5" thickBot="1">
      <c r="A379" s="5"/>
      <c r="B379" s="15"/>
      <c r="C379" s="16"/>
      <c r="D379" s="85"/>
      <c r="E379" s="86"/>
      <c r="F379" s="55"/>
      <c r="G379" s="86"/>
      <c r="H379" s="85"/>
      <c r="I379" s="60"/>
      <c r="J379" s="18"/>
      <c r="K379" s="60"/>
      <c r="L379" s="55"/>
      <c r="M379" s="35"/>
      <c r="N379" s="119"/>
    </row>
    <row r="380" spans="1:14" ht="16.5" thickBot="1">
      <c r="A380" s="5"/>
      <c r="B380" s="15"/>
      <c r="C380" s="16"/>
      <c r="D380" s="85"/>
      <c r="E380" s="86"/>
      <c r="F380" s="55"/>
      <c r="G380" s="86"/>
      <c r="H380" s="85"/>
      <c r="I380" s="60"/>
      <c r="J380" s="18"/>
      <c r="K380" s="60"/>
      <c r="L380" s="55"/>
      <c r="M380" s="35"/>
      <c r="N380" s="119"/>
    </row>
    <row r="381" spans="1:14" ht="16.5" thickBot="1">
      <c r="A381" s="5"/>
      <c r="B381" s="15"/>
      <c r="C381" s="16"/>
      <c r="D381" s="85"/>
      <c r="E381" s="86"/>
      <c r="F381" s="55"/>
      <c r="G381" s="86"/>
      <c r="H381" s="85"/>
      <c r="I381" s="60"/>
      <c r="J381" s="18"/>
      <c r="K381" s="60"/>
      <c r="L381" s="55"/>
      <c r="M381" s="35"/>
      <c r="N381" s="119"/>
    </row>
    <row r="382" spans="1:14" ht="3.75" customHeight="1" thickBot="1">
      <c r="A382" s="28"/>
      <c r="B382" s="114"/>
      <c r="C382" s="115"/>
      <c r="D382" s="87"/>
      <c r="E382" s="87"/>
      <c r="F382" s="56"/>
      <c r="G382" s="87"/>
      <c r="H382" s="87"/>
      <c r="I382" s="56"/>
      <c r="J382" s="29"/>
      <c r="K382" s="56"/>
      <c r="L382" s="90"/>
    </row>
    <row r="383" spans="1:14" s="6" customFormat="1" ht="16.5" thickBot="1">
      <c r="A383" s="8"/>
      <c r="B383" s="9"/>
      <c r="C383" s="10"/>
      <c r="D383" s="53"/>
      <c r="E383" s="53"/>
      <c r="F383" s="53"/>
      <c r="G383" s="53"/>
      <c r="H383" s="53"/>
      <c r="I383" s="53"/>
      <c r="J383" s="11"/>
      <c r="K383" s="64"/>
      <c r="L383" s="53"/>
      <c r="M383" s="36"/>
      <c r="N383" s="120"/>
    </row>
    <row r="384" spans="1:14" ht="15.75" thickBot="1"/>
    <row r="385" spans="1:14" ht="16.5" customHeight="1" thickBot="1">
      <c r="A385" s="38"/>
      <c r="B385" s="48"/>
      <c r="C385" s="2"/>
      <c r="D385" s="123"/>
      <c r="E385" s="124"/>
      <c r="F385" s="125"/>
      <c r="G385" s="78"/>
      <c r="H385" s="79"/>
      <c r="I385" s="57"/>
      <c r="J385" s="49"/>
      <c r="K385" s="61"/>
      <c r="L385" s="89"/>
      <c r="M385" s="129"/>
      <c r="N385" s="131"/>
    </row>
    <row r="386" spans="1:14" ht="16.5" thickBot="1">
      <c r="A386" s="23"/>
      <c r="B386" s="22"/>
      <c r="C386" s="24"/>
      <c r="D386" s="126"/>
      <c r="E386" s="127"/>
      <c r="F386" s="128"/>
      <c r="G386" s="80"/>
      <c r="H386" s="81"/>
      <c r="I386" s="58"/>
      <c r="J386" s="41"/>
      <c r="K386" s="62"/>
      <c r="L386" s="62"/>
      <c r="M386" s="129"/>
      <c r="N386" s="132"/>
    </row>
    <row r="387" spans="1:14" ht="16.5" thickBot="1">
      <c r="A387" s="25"/>
      <c r="B387" s="26"/>
      <c r="C387" s="27"/>
      <c r="D387" s="82"/>
      <c r="E387" s="82"/>
      <c r="F387" s="53"/>
      <c r="G387" s="82"/>
      <c r="H387" s="81"/>
      <c r="I387" s="53"/>
      <c r="J387" s="42"/>
      <c r="K387" s="63"/>
      <c r="L387" s="63"/>
      <c r="M387" s="129"/>
      <c r="N387" s="133"/>
    </row>
    <row r="388" spans="1:14" ht="16.5" thickBot="1">
      <c r="A388" s="4"/>
      <c r="B388" s="13"/>
      <c r="C388" s="14"/>
      <c r="D388" s="83"/>
      <c r="E388" s="84"/>
      <c r="F388" s="54"/>
      <c r="G388" s="84"/>
      <c r="H388" s="83"/>
      <c r="I388" s="59"/>
      <c r="J388" s="17"/>
      <c r="K388" s="59"/>
      <c r="L388" s="54"/>
      <c r="M388" s="34"/>
      <c r="N388" s="119"/>
    </row>
    <row r="389" spans="1:14" ht="16.5" thickBot="1">
      <c r="A389" s="5"/>
      <c r="B389" s="15"/>
      <c r="C389" s="16"/>
      <c r="D389" s="85"/>
      <c r="E389" s="86"/>
      <c r="F389" s="55"/>
      <c r="G389" s="86"/>
      <c r="H389" s="85"/>
      <c r="I389" s="60"/>
      <c r="J389" s="18"/>
      <c r="K389" s="60"/>
      <c r="L389" s="55"/>
      <c r="M389" s="34"/>
      <c r="N389" s="119"/>
    </row>
    <row r="390" spans="1:14" ht="16.5" thickBot="1">
      <c r="A390" s="5"/>
      <c r="B390" s="15"/>
      <c r="C390" s="16"/>
      <c r="D390" s="85"/>
      <c r="E390" s="86"/>
      <c r="F390" s="55"/>
      <c r="G390" s="86"/>
      <c r="H390" s="85"/>
      <c r="I390" s="60"/>
      <c r="J390" s="18"/>
      <c r="K390" s="60"/>
      <c r="L390" s="55"/>
      <c r="M390" s="34"/>
      <c r="N390" s="119"/>
    </row>
    <row r="391" spans="1:14" ht="16.5" thickBot="1">
      <c r="A391" s="5"/>
      <c r="B391" s="15"/>
      <c r="C391" s="16"/>
      <c r="D391" s="85"/>
      <c r="E391" s="86"/>
      <c r="F391" s="55"/>
      <c r="G391" s="86"/>
      <c r="H391" s="85"/>
      <c r="I391" s="60"/>
      <c r="J391" s="18"/>
      <c r="K391" s="60"/>
      <c r="L391" s="55"/>
      <c r="M391" s="34"/>
      <c r="N391" s="119"/>
    </row>
    <row r="392" spans="1:14" ht="16.5" thickBot="1">
      <c r="A392" s="5"/>
      <c r="B392" s="15"/>
      <c r="C392" s="16"/>
      <c r="D392" s="85"/>
      <c r="E392" s="86"/>
      <c r="F392" s="55"/>
      <c r="G392" s="86"/>
      <c r="H392" s="85"/>
      <c r="I392" s="60"/>
      <c r="J392" s="18"/>
      <c r="K392" s="60"/>
      <c r="L392" s="55"/>
      <c r="M392" s="34"/>
      <c r="N392" s="119"/>
    </row>
    <row r="393" spans="1:14" ht="16.5" thickBot="1">
      <c r="A393" s="5"/>
      <c r="B393" s="15"/>
      <c r="C393" s="16"/>
      <c r="D393" s="85"/>
      <c r="E393" s="86"/>
      <c r="F393" s="55"/>
      <c r="G393" s="86"/>
      <c r="H393" s="85"/>
      <c r="I393" s="60"/>
      <c r="J393" s="18"/>
      <c r="K393" s="60"/>
      <c r="L393" s="55"/>
      <c r="M393" s="34"/>
      <c r="N393" s="119"/>
    </row>
    <row r="394" spans="1:14" ht="16.5" thickBot="1">
      <c r="A394" s="5"/>
      <c r="B394" s="15"/>
      <c r="C394" s="16"/>
      <c r="D394" s="85"/>
      <c r="E394" s="86"/>
      <c r="F394" s="55"/>
      <c r="G394" s="86"/>
      <c r="H394" s="85"/>
      <c r="I394" s="60"/>
      <c r="J394" s="18"/>
      <c r="K394" s="60"/>
      <c r="L394" s="55"/>
      <c r="M394" s="34"/>
      <c r="N394" s="119"/>
    </row>
    <row r="395" spans="1:14" ht="16.5" thickBot="1">
      <c r="A395" s="5"/>
      <c r="B395" s="15"/>
      <c r="C395" s="16"/>
      <c r="D395" s="85"/>
      <c r="E395" s="86"/>
      <c r="F395" s="55"/>
      <c r="G395" s="86"/>
      <c r="H395" s="85"/>
      <c r="I395" s="60"/>
      <c r="J395" s="18"/>
      <c r="K395" s="60"/>
      <c r="L395" s="55"/>
      <c r="M395" s="35"/>
      <c r="N395" s="119"/>
    </row>
    <row r="396" spans="1:14" ht="16.5" thickBot="1">
      <c r="A396" s="5"/>
      <c r="B396" s="15"/>
      <c r="C396" s="16"/>
      <c r="D396" s="85"/>
      <c r="E396" s="86"/>
      <c r="F396" s="55"/>
      <c r="G396" s="86"/>
      <c r="H396" s="85"/>
      <c r="I396" s="60"/>
      <c r="J396" s="18"/>
      <c r="K396" s="60"/>
      <c r="L396" s="55"/>
      <c r="M396" s="35"/>
      <c r="N396" s="119"/>
    </row>
    <row r="397" spans="1:14" ht="16.5" thickBot="1">
      <c r="A397" s="5"/>
      <c r="B397" s="15"/>
      <c r="C397" s="16"/>
      <c r="D397" s="85"/>
      <c r="E397" s="86"/>
      <c r="F397" s="55"/>
      <c r="G397" s="86"/>
      <c r="H397" s="85"/>
      <c r="I397" s="60"/>
      <c r="J397" s="18"/>
      <c r="K397" s="60"/>
      <c r="L397" s="55"/>
      <c r="M397" s="35"/>
      <c r="N397" s="119"/>
    </row>
    <row r="398" spans="1:14" ht="3.75" customHeight="1" thickBot="1">
      <c r="A398" s="28"/>
      <c r="B398" s="114"/>
      <c r="C398" s="115"/>
      <c r="D398" s="87"/>
      <c r="E398" s="87"/>
      <c r="F398" s="56"/>
      <c r="G398" s="87"/>
      <c r="H398" s="87"/>
      <c r="I398" s="56"/>
      <c r="J398" s="29"/>
      <c r="K398" s="56"/>
      <c r="L398" s="90"/>
    </row>
    <row r="399" spans="1:14" s="6" customFormat="1" ht="16.5" thickBot="1">
      <c r="A399" s="8"/>
      <c r="B399" s="9"/>
      <c r="C399" s="10"/>
      <c r="D399" s="53"/>
      <c r="E399" s="53"/>
      <c r="F399" s="53"/>
      <c r="G399" s="53"/>
      <c r="H399" s="53"/>
      <c r="I399" s="53"/>
      <c r="J399" s="11"/>
      <c r="K399" s="64"/>
      <c r="L399" s="53"/>
      <c r="M399" s="36"/>
      <c r="N399" s="120"/>
    </row>
  </sheetData>
  <sortState ref="A100:P101">
    <sortCondition ref="A100"/>
  </sortState>
  <mergeCells count="73">
    <mergeCell ref="D369:F370"/>
    <mergeCell ref="M369:M371"/>
    <mergeCell ref="N369:N371"/>
    <mergeCell ref="D385:F386"/>
    <mergeCell ref="M385:M387"/>
    <mergeCell ref="N385:N387"/>
    <mergeCell ref="D337:F338"/>
    <mergeCell ref="M337:M339"/>
    <mergeCell ref="N337:N339"/>
    <mergeCell ref="D353:F354"/>
    <mergeCell ref="M353:M355"/>
    <mergeCell ref="N353:N355"/>
    <mergeCell ref="N257:N259"/>
    <mergeCell ref="N273:N275"/>
    <mergeCell ref="N289:N291"/>
    <mergeCell ref="N305:N307"/>
    <mergeCell ref="D321:F322"/>
    <mergeCell ref="M321:M323"/>
    <mergeCell ref="N321:N323"/>
    <mergeCell ref="N177:N179"/>
    <mergeCell ref="N193:N195"/>
    <mergeCell ref="N209:N211"/>
    <mergeCell ref="N225:N227"/>
    <mergeCell ref="N241:N243"/>
    <mergeCell ref="N97:N99"/>
    <mergeCell ref="N113:N115"/>
    <mergeCell ref="N129:N131"/>
    <mergeCell ref="N145:N147"/>
    <mergeCell ref="N161:N163"/>
    <mergeCell ref="N17:N19"/>
    <mergeCell ref="N33:N35"/>
    <mergeCell ref="N49:N51"/>
    <mergeCell ref="N65:N67"/>
    <mergeCell ref="N81:N83"/>
    <mergeCell ref="L7:M8"/>
    <mergeCell ref="D305:F306"/>
    <mergeCell ref="M305:M307"/>
    <mergeCell ref="D257:F258"/>
    <mergeCell ref="M257:M259"/>
    <mergeCell ref="D273:F274"/>
    <mergeCell ref="M273:M275"/>
    <mergeCell ref="D289:F290"/>
    <mergeCell ref="M289:M291"/>
    <mergeCell ref="D209:F210"/>
    <mergeCell ref="M209:M211"/>
    <mergeCell ref="D225:F226"/>
    <mergeCell ref="M225:M227"/>
    <mergeCell ref="D241:F242"/>
    <mergeCell ref="M241:M243"/>
    <mergeCell ref="D17:F18"/>
    <mergeCell ref="D49:F50"/>
    <mergeCell ref="D65:F66"/>
    <mergeCell ref="M81:M83"/>
    <mergeCell ref="M17:M19"/>
    <mergeCell ref="M33:M35"/>
    <mergeCell ref="M49:M51"/>
    <mergeCell ref="D81:F82"/>
    <mergeCell ref="D193:F194"/>
    <mergeCell ref="M193:M195"/>
    <mergeCell ref="D33:F34"/>
    <mergeCell ref="D113:F114"/>
    <mergeCell ref="D145:F146"/>
    <mergeCell ref="M65:M67"/>
    <mergeCell ref="D161:F162"/>
    <mergeCell ref="M161:M163"/>
    <mergeCell ref="D177:F178"/>
    <mergeCell ref="M177:M179"/>
    <mergeCell ref="D97:F98"/>
    <mergeCell ref="D129:F130"/>
    <mergeCell ref="M97:M99"/>
    <mergeCell ref="M113:M115"/>
    <mergeCell ref="M129:M131"/>
    <mergeCell ref="M145:M147"/>
  </mergeCells>
  <phoneticPr fontId="0" type="noConversion"/>
  <conditionalFormatting sqref="L20:L29">
    <cfRule type="cellIs" dxfId="23" priority="24" operator="notBetween">
      <formula>0.299</formula>
      <formula>-0.299</formula>
    </cfRule>
  </conditionalFormatting>
  <conditionalFormatting sqref="L36:L45">
    <cfRule type="cellIs" dxfId="22" priority="23" operator="notBetween">
      <formula>0.299</formula>
      <formula>-0.299</formula>
    </cfRule>
  </conditionalFormatting>
  <conditionalFormatting sqref="L52:L61">
    <cfRule type="cellIs" dxfId="21" priority="22" operator="notBetween">
      <formula>0.299</formula>
      <formula>-0.299</formula>
    </cfRule>
  </conditionalFormatting>
  <conditionalFormatting sqref="L68:L77">
    <cfRule type="cellIs" dxfId="20" priority="21" operator="notBetween">
      <formula>0.299</formula>
      <formula>-0.299</formula>
    </cfRule>
  </conditionalFormatting>
  <conditionalFormatting sqref="L84:L93">
    <cfRule type="cellIs" dxfId="19" priority="20" operator="notBetween">
      <formula>0.299</formula>
      <formula>-0.299</formula>
    </cfRule>
  </conditionalFormatting>
  <conditionalFormatting sqref="L100:L109">
    <cfRule type="cellIs" dxfId="18" priority="19" operator="notBetween">
      <formula>0.299</formula>
      <formula>-0.299</formula>
    </cfRule>
  </conditionalFormatting>
  <conditionalFormatting sqref="L116:L125">
    <cfRule type="cellIs" dxfId="17" priority="18" operator="notBetween">
      <formula>0.299</formula>
      <formula>-0.299</formula>
    </cfRule>
  </conditionalFormatting>
  <conditionalFormatting sqref="L132:L141">
    <cfRule type="cellIs" dxfId="16" priority="17" operator="notBetween">
      <formula>0.299</formula>
      <formula>-0.299</formula>
    </cfRule>
  </conditionalFormatting>
  <conditionalFormatting sqref="L148:L157">
    <cfRule type="cellIs" dxfId="15" priority="16" operator="notBetween">
      <formula>0.299</formula>
      <formula>-0.299</formula>
    </cfRule>
  </conditionalFormatting>
  <conditionalFormatting sqref="L164:L173">
    <cfRule type="cellIs" dxfId="14" priority="15" operator="notBetween">
      <formula>0.299</formula>
      <formula>-0.299</formula>
    </cfRule>
  </conditionalFormatting>
  <conditionalFormatting sqref="L180:L189">
    <cfRule type="cellIs" dxfId="13" priority="14" operator="notBetween">
      <formula>0.299</formula>
      <formula>-0.299</formula>
    </cfRule>
  </conditionalFormatting>
  <conditionalFormatting sqref="L196:L205">
    <cfRule type="cellIs" dxfId="12" priority="13" operator="notBetween">
      <formula>0.299</formula>
      <formula>-0.299</formula>
    </cfRule>
  </conditionalFormatting>
  <conditionalFormatting sqref="L212:L221">
    <cfRule type="cellIs" dxfId="11" priority="12" operator="notBetween">
      <formula>0.299</formula>
      <formula>-0.299</formula>
    </cfRule>
  </conditionalFormatting>
  <conditionalFormatting sqref="L228:L237">
    <cfRule type="cellIs" dxfId="10" priority="11" operator="notBetween">
      <formula>0.299</formula>
      <formula>-0.299</formula>
    </cfRule>
  </conditionalFormatting>
  <conditionalFormatting sqref="L244:L253">
    <cfRule type="cellIs" dxfId="9" priority="10" operator="notBetween">
      <formula>0.299</formula>
      <formula>-0.299</formula>
    </cfRule>
  </conditionalFormatting>
  <conditionalFormatting sqref="L260:L269">
    <cfRule type="cellIs" dxfId="8" priority="9" operator="notBetween">
      <formula>0.299</formula>
      <formula>-0.299</formula>
    </cfRule>
  </conditionalFormatting>
  <conditionalFormatting sqref="L276:L285">
    <cfRule type="cellIs" dxfId="7" priority="8" operator="notBetween">
      <formula>0.299</formula>
      <formula>-0.299</formula>
    </cfRule>
  </conditionalFormatting>
  <conditionalFormatting sqref="L292:L301">
    <cfRule type="cellIs" dxfId="6" priority="7" operator="notBetween">
      <formula>0.299</formula>
      <formula>-0.299</formula>
    </cfRule>
  </conditionalFormatting>
  <conditionalFormatting sqref="L308:L317">
    <cfRule type="cellIs" dxfId="5" priority="6" operator="notBetween">
      <formula>0.299</formula>
      <formula>-0.299</formula>
    </cfRule>
  </conditionalFormatting>
  <conditionalFormatting sqref="L324:L333">
    <cfRule type="cellIs" dxfId="4" priority="5" operator="notBetween">
      <formula>0.299</formula>
      <formula>-0.299</formula>
    </cfRule>
  </conditionalFormatting>
  <conditionalFormatting sqref="L340:L349">
    <cfRule type="cellIs" dxfId="3" priority="4" operator="notBetween">
      <formula>0.299</formula>
      <formula>-0.299</formula>
    </cfRule>
  </conditionalFormatting>
  <conditionalFormatting sqref="L356:L365">
    <cfRule type="cellIs" dxfId="2" priority="3" operator="notBetween">
      <formula>0.299</formula>
      <formula>-0.299</formula>
    </cfRule>
  </conditionalFormatting>
  <conditionalFormatting sqref="L372:L381">
    <cfRule type="cellIs" dxfId="1" priority="2" operator="notBetween">
      <formula>0.299</formula>
      <formula>-0.299</formula>
    </cfRule>
  </conditionalFormatting>
  <conditionalFormatting sqref="L388:L397">
    <cfRule type="cellIs" dxfId="0" priority="1" operator="notBetween">
      <formula>0.299</formula>
      <formula>-0.299</formula>
    </cfRule>
  </conditionalFormatting>
  <pageMargins left="0.25" right="0.25" top="0.75" bottom="0.75" header="0.3" footer="0.3"/>
  <pageSetup paperSize="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Hoja2"/>
  <dimension ref="B2:I27"/>
  <sheetViews>
    <sheetView showGridLines="0" topLeftCell="A4" workbookViewId="0">
      <selection activeCell="F11" sqref="F11"/>
    </sheetView>
  </sheetViews>
  <sheetFormatPr baseColWidth="10" defaultColWidth="11.42578125" defaultRowHeight="12.75"/>
  <cols>
    <col min="1" max="1" width="11.42578125" style="12"/>
    <col min="2" max="2" width="11.42578125" style="94"/>
    <col min="3" max="3" width="34.28515625" style="12" customWidth="1"/>
    <col min="4" max="4" width="16" style="66" customWidth="1"/>
    <col min="5" max="5" width="11.42578125" style="66" customWidth="1"/>
    <col min="6" max="6" width="12.28515625" style="66" customWidth="1"/>
    <col min="7" max="7" width="12.5703125" style="66" customWidth="1"/>
    <col min="8" max="8" width="11.7109375" style="71" customWidth="1"/>
    <col min="9" max="9" width="15" style="66" customWidth="1"/>
    <col min="10" max="16384" width="11.42578125" style="12"/>
  </cols>
  <sheetData>
    <row r="2" spans="2:9" ht="13.5" customHeight="1" thickBot="1">
      <c r="F2" s="135"/>
      <c r="G2" s="135"/>
      <c r="H2" s="130"/>
      <c r="I2" s="130"/>
    </row>
    <row r="3" spans="2:9" ht="15.75" customHeight="1" thickBot="1">
      <c r="C3" s="30" t="s">
        <v>33</v>
      </c>
      <c r="D3" s="65">
        <f>SUM(D11:D26)</f>
        <v>80.259999999999991</v>
      </c>
      <c r="E3" s="67" t="s">
        <v>6</v>
      </c>
      <c r="F3" s="135"/>
      <c r="G3" s="135"/>
      <c r="H3" s="130"/>
      <c r="I3" s="130"/>
    </row>
    <row r="4" spans="2:9" ht="16.5" thickBot="1">
      <c r="C4" s="30" t="s">
        <v>34</v>
      </c>
      <c r="D4" s="65">
        <f>SUM(G11:G26)</f>
        <v>80.05</v>
      </c>
      <c r="E4" s="67" t="s">
        <v>6</v>
      </c>
      <c r="F4" s="96"/>
      <c r="G4" s="97"/>
      <c r="H4" s="97"/>
      <c r="I4" s="98"/>
    </row>
    <row r="5" spans="2:9" ht="16.5" thickBot="1">
      <c r="C5" s="30" t="s">
        <v>35</v>
      </c>
      <c r="D5" s="65">
        <f>SUM(I11:I26)</f>
        <v>80.05</v>
      </c>
      <c r="E5" s="67" t="s">
        <v>8</v>
      </c>
      <c r="F5" s="96"/>
      <c r="G5" s="97"/>
      <c r="H5" s="97"/>
      <c r="I5" s="98"/>
    </row>
    <row r="6" spans="2:9" ht="16.5" thickBot="1">
      <c r="C6" s="30" t="s">
        <v>36</v>
      </c>
      <c r="D6" s="68">
        <f>ROUND((((D4-D5)/D4)*100),2)</f>
        <v>0</v>
      </c>
      <c r="E6" s="69" t="s">
        <v>21</v>
      </c>
      <c r="F6" s="99"/>
      <c r="G6" s="97"/>
      <c r="H6" s="100"/>
      <c r="I6" s="101"/>
    </row>
    <row r="7" spans="2:9" ht="15.75" thickBot="1">
      <c r="C7" s="19"/>
      <c r="D7" s="70"/>
    </row>
    <row r="8" spans="2:9" ht="21" customHeight="1" thickBot="1">
      <c r="B8" s="134" t="s">
        <v>37</v>
      </c>
      <c r="C8" s="103" t="s">
        <v>38</v>
      </c>
      <c r="D8" s="136" t="str">
        <f>'PESOS POR LOTE'!G8</f>
        <v>Mra. Linderos cuota enero 2016</v>
      </c>
      <c r="E8" s="136"/>
      <c r="F8" s="136"/>
      <c r="G8" s="136"/>
    </row>
    <row r="9" spans="2:9" ht="16.5" customHeight="1" thickBot="1">
      <c r="B9" s="134"/>
      <c r="C9" s="104" t="s">
        <v>39</v>
      </c>
      <c r="D9" s="106" t="s">
        <v>40</v>
      </c>
      <c r="E9" s="106"/>
      <c r="F9" s="107" t="s">
        <v>41</v>
      </c>
      <c r="G9" s="106"/>
      <c r="H9" s="108" t="s">
        <v>21</v>
      </c>
      <c r="I9" s="108" t="s">
        <v>40</v>
      </c>
    </row>
    <row r="10" spans="2:9" ht="16.5" thickBot="1">
      <c r="B10" s="134"/>
      <c r="C10" s="105" t="s">
        <v>42</v>
      </c>
      <c r="D10" s="109" t="s">
        <v>43</v>
      </c>
      <c r="E10" s="109" t="s">
        <v>44</v>
      </c>
      <c r="F10" s="105" t="s">
        <v>45</v>
      </c>
      <c r="G10" s="109" t="s">
        <v>46</v>
      </c>
      <c r="H10" s="109" t="s">
        <v>47</v>
      </c>
      <c r="I10" s="109" t="s">
        <v>48</v>
      </c>
    </row>
    <row r="11" spans="2:9" ht="16.5" thickBot="1">
      <c r="B11" s="110">
        <f>'PESOS POR LOTE'!J17</f>
        <v>42373</v>
      </c>
      <c r="C11" s="111" t="str">
        <f>'PESOS POR LOTE'!C17</f>
        <v>1601001L</v>
      </c>
      <c r="D11" s="112">
        <f>'PESOS POR LOTE'!F31</f>
        <v>80.259999999999991</v>
      </c>
      <c r="E11" s="112">
        <f>'PESOS POR LOTE'!G31</f>
        <v>129.97</v>
      </c>
      <c r="F11" s="112">
        <f>'PESOS POR LOTE'!H31</f>
        <v>49.92</v>
      </c>
      <c r="G11" s="112">
        <f>'PESOS POR LOTE'!I31</f>
        <v>80.05</v>
      </c>
      <c r="H11" s="113">
        <f>'PESOS POR LOTE'!J31</f>
        <v>0</v>
      </c>
      <c r="I11" s="112">
        <f>'PESOS POR LOTE'!K31</f>
        <v>80.05</v>
      </c>
    </row>
    <row r="12" spans="2:9" ht="16.5" thickBot="1">
      <c r="B12" s="110">
        <f>'PESOS POR LOTE'!J33</f>
        <v>0</v>
      </c>
      <c r="C12" s="111">
        <f>'PESOS POR LOTE'!C33</f>
        <v>0</v>
      </c>
      <c r="D12" s="112">
        <f>'PESOS POR LOTE'!F47</f>
        <v>0</v>
      </c>
      <c r="E12" s="112">
        <f>'PESOS POR LOTE'!G47</f>
        <v>0</v>
      </c>
      <c r="F12" s="112">
        <f>'PESOS POR LOTE'!H47</f>
        <v>0</v>
      </c>
      <c r="G12" s="112">
        <f>'PESOS POR LOTE'!I47</f>
        <v>0</v>
      </c>
      <c r="H12" s="113">
        <f>'PESOS POR LOTE'!J47</f>
        <v>0</v>
      </c>
      <c r="I12" s="112">
        <f>'PESOS POR LOTE'!K47</f>
        <v>0</v>
      </c>
    </row>
    <row r="13" spans="2:9" ht="16.5" thickBot="1">
      <c r="B13" s="110">
        <f>'PESOS POR LOTE'!J49</f>
        <v>0</v>
      </c>
      <c r="C13" s="111">
        <f>'PESOS POR LOTE'!C49</f>
        <v>0</v>
      </c>
      <c r="D13" s="112">
        <f>'PESOS POR LOTE'!F63</f>
        <v>0</v>
      </c>
      <c r="E13" s="112">
        <f>'PESOS POR LOTE'!G63</f>
        <v>0</v>
      </c>
      <c r="F13" s="112">
        <f>'PESOS POR LOTE'!H63</f>
        <v>0</v>
      </c>
      <c r="G13" s="112">
        <f>'PESOS POR LOTE'!I63</f>
        <v>0</v>
      </c>
      <c r="H13" s="113">
        <f>'PESOS POR LOTE'!J63</f>
        <v>0</v>
      </c>
      <c r="I13" s="112">
        <f>'PESOS POR LOTE'!K63</f>
        <v>0</v>
      </c>
    </row>
    <row r="14" spans="2:9" ht="16.5" thickBot="1">
      <c r="B14" s="110">
        <f>'PESOS POR LOTE'!J65</f>
        <v>0</v>
      </c>
      <c r="C14" s="111">
        <f>'PESOS POR LOTE'!C65</f>
        <v>0</v>
      </c>
      <c r="D14" s="112">
        <f>'PESOS POR LOTE'!F79</f>
        <v>0</v>
      </c>
      <c r="E14" s="112">
        <f>'PESOS POR LOTE'!G79</f>
        <v>0</v>
      </c>
      <c r="F14" s="112">
        <f>'PESOS POR LOTE'!H79</f>
        <v>0</v>
      </c>
      <c r="G14" s="112">
        <f>'PESOS POR LOTE'!I79</f>
        <v>0</v>
      </c>
      <c r="H14" s="113">
        <f>'PESOS POR LOTE'!J79</f>
        <v>0</v>
      </c>
      <c r="I14" s="112">
        <f>'PESOS POR LOTE'!K79</f>
        <v>0</v>
      </c>
    </row>
    <row r="15" spans="2:9" ht="16.5" thickBot="1">
      <c r="B15" s="110">
        <f>'PESOS POR LOTE'!J81</f>
        <v>0</v>
      </c>
      <c r="C15" s="111">
        <f>'PESOS POR LOTE'!C81</f>
        <v>0</v>
      </c>
      <c r="D15" s="112">
        <f>'PESOS POR LOTE'!F95</f>
        <v>0</v>
      </c>
      <c r="E15" s="112">
        <f>'PESOS POR LOTE'!G95</f>
        <v>0</v>
      </c>
      <c r="F15" s="112">
        <f>'PESOS POR LOTE'!H95</f>
        <v>0</v>
      </c>
      <c r="G15" s="112">
        <f>'PESOS POR LOTE'!I95</f>
        <v>0</v>
      </c>
      <c r="H15" s="113">
        <f>'PESOS POR LOTE'!J95</f>
        <v>0</v>
      </c>
      <c r="I15" s="112">
        <f>'PESOS POR LOTE'!K95</f>
        <v>0</v>
      </c>
    </row>
    <row r="16" spans="2:9" ht="16.5" thickBot="1">
      <c r="B16" s="110">
        <f>'PESOS POR LOTE'!J97</f>
        <v>0</v>
      </c>
      <c r="C16" s="111">
        <f>'PESOS POR LOTE'!C97</f>
        <v>0</v>
      </c>
      <c r="D16" s="112">
        <f>'PESOS POR LOTE'!F111</f>
        <v>0</v>
      </c>
      <c r="E16" s="112">
        <f>'PESOS POR LOTE'!G111</f>
        <v>0</v>
      </c>
      <c r="F16" s="112">
        <f>'PESOS POR LOTE'!H111</f>
        <v>0</v>
      </c>
      <c r="G16" s="112">
        <f>'PESOS POR LOTE'!I111</f>
        <v>0</v>
      </c>
      <c r="H16" s="113">
        <f>'PESOS POR LOTE'!J111</f>
        <v>0</v>
      </c>
      <c r="I16" s="112">
        <f>'PESOS POR LOTE'!K111</f>
        <v>0</v>
      </c>
    </row>
    <row r="17" spans="2:9" ht="16.5" thickBot="1">
      <c r="B17" s="110">
        <f>'PESOS POR LOTE'!J113</f>
        <v>0</v>
      </c>
      <c r="C17" s="111">
        <f>'PESOS POR LOTE'!C113</f>
        <v>0</v>
      </c>
      <c r="D17" s="112">
        <f>'PESOS POR LOTE'!F127</f>
        <v>0</v>
      </c>
      <c r="E17" s="112">
        <f>'PESOS POR LOTE'!G127</f>
        <v>0</v>
      </c>
      <c r="F17" s="112">
        <f>'PESOS POR LOTE'!H127</f>
        <v>0</v>
      </c>
      <c r="G17" s="112">
        <f>'PESOS POR LOTE'!I127</f>
        <v>0</v>
      </c>
      <c r="H17" s="113">
        <f>'PESOS POR LOTE'!J127</f>
        <v>0</v>
      </c>
      <c r="I17" s="112">
        <f>'PESOS POR LOTE'!K127</f>
        <v>0</v>
      </c>
    </row>
    <row r="18" spans="2:9" ht="16.5" thickBot="1">
      <c r="B18" s="110">
        <f>'PESOS POR LOTE'!J129</f>
        <v>0</v>
      </c>
      <c r="C18" s="111">
        <f>'PESOS POR LOTE'!C129</f>
        <v>0</v>
      </c>
      <c r="D18" s="112">
        <f>'PESOS POR LOTE'!F143</f>
        <v>0</v>
      </c>
      <c r="E18" s="112">
        <f>'PESOS POR LOTE'!G143</f>
        <v>0</v>
      </c>
      <c r="F18" s="112">
        <f>'PESOS POR LOTE'!H143</f>
        <v>0</v>
      </c>
      <c r="G18" s="112">
        <f>'PESOS POR LOTE'!I143</f>
        <v>0</v>
      </c>
      <c r="H18" s="113">
        <f>'PESOS POR LOTE'!J143</f>
        <v>0</v>
      </c>
      <c r="I18" s="112">
        <f>'PESOS POR LOTE'!K143</f>
        <v>0</v>
      </c>
    </row>
    <row r="19" spans="2:9" ht="16.5" thickBot="1">
      <c r="B19" s="110">
        <f>'PESOS POR LOTE'!J145</f>
        <v>0</v>
      </c>
      <c r="C19" s="111">
        <f>'PESOS POR LOTE'!C145</f>
        <v>0</v>
      </c>
      <c r="D19" s="112">
        <f>'PESOS POR LOTE'!F159</f>
        <v>0</v>
      </c>
      <c r="E19" s="112">
        <f>'PESOS POR LOTE'!G159</f>
        <v>0</v>
      </c>
      <c r="F19" s="112">
        <f>'PESOS POR LOTE'!H159</f>
        <v>0</v>
      </c>
      <c r="G19" s="112">
        <f>'PESOS POR LOTE'!I159</f>
        <v>0</v>
      </c>
      <c r="H19" s="113">
        <f>'PESOS POR LOTE'!J159</f>
        <v>0</v>
      </c>
      <c r="I19" s="112">
        <f>'PESOS POR LOTE'!K159</f>
        <v>0</v>
      </c>
    </row>
    <row r="20" spans="2:9" ht="16.5" thickBot="1">
      <c r="B20" s="110">
        <f>'PESOS POR LOTE'!J161</f>
        <v>0</v>
      </c>
      <c r="C20" s="111">
        <f>'PESOS POR LOTE'!C161</f>
        <v>0</v>
      </c>
      <c r="D20" s="112">
        <f>'PESOS POR LOTE'!F175</f>
        <v>0</v>
      </c>
      <c r="E20" s="112">
        <f>'PESOS POR LOTE'!G175</f>
        <v>0</v>
      </c>
      <c r="F20" s="112">
        <f>'PESOS POR LOTE'!H175</f>
        <v>0</v>
      </c>
      <c r="G20" s="112">
        <f>'PESOS POR LOTE'!I175</f>
        <v>0</v>
      </c>
      <c r="H20" s="113">
        <f>'PESOS POR LOTE'!J175</f>
        <v>0</v>
      </c>
      <c r="I20" s="112">
        <f>'PESOS POR LOTE'!K175</f>
        <v>0</v>
      </c>
    </row>
    <row r="21" spans="2:9" ht="16.5" thickBot="1">
      <c r="B21" s="110">
        <f>'PESOS POR LOTE'!J177</f>
        <v>0</v>
      </c>
      <c r="C21" s="111">
        <f>'PESOS POR LOTE'!C177</f>
        <v>0</v>
      </c>
      <c r="D21" s="112">
        <f>'PESOS POR LOTE'!F191</f>
        <v>0</v>
      </c>
      <c r="E21" s="112">
        <f>'PESOS POR LOTE'!G191</f>
        <v>0</v>
      </c>
      <c r="F21" s="112">
        <f>'PESOS POR LOTE'!H191</f>
        <v>0</v>
      </c>
      <c r="G21" s="112">
        <f>'PESOS POR LOTE'!I191</f>
        <v>0</v>
      </c>
      <c r="H21" s="112">
        <f>'PESOS POR LOTE'!J191</f>
        <v>0</v>
      </c>
      <c r="I21" s="112">
        <f>'PESOS POR LOTE'!K191</f>
        <v>0</v>
      </c>
    </row>
    <row r="22" spans="2:9" ht="16.5" thickBot="1">
      <c r="B22" s="110">
        <f>'PESOS POR LOTE'!J193</f>
        <v>0</v>
      </c>
      <c r="C22" s="111">
        <f>'PESOS POR LOTE'!C193</f>
        <v>0</v>
      </c>
      <c r="D22" s="112">
        <f>'PESOS POR LOTE'!F207</f>
        <v>0</v>
      </c>
      <c r="E22" s="112">
        <f>'PESOS POR LOTE'!G207</f>
        <v>0</v>
      </c>
      <c r="F22" s="112">
        <f>'PESOS POR LOTE'!H207</f>
        <v>0</v>
      </c>
      <c r="G22" s="112">
        <f>'PESOS POR LOTE'!I207</f>
        <v>0</v>
      </c>
      <c r="H22" s="112">
        <f>'PESOS POR LOTE'!J207</f>
        <v>0</v>
      </c>
      <c r="I22" s="112">
        <f>'PESOS POR LOTE'!K207</f>
        <v>0</v>
      </c>
    </row>
    <row r="23" spans="2:9" ht="16.5" thickBot="1">
      <c r="B23" s="110">
        <f>'PESOS POR LOTE'!J209</f>
        <v>0</v>
      </c>
      <c r="C23" s="111">
        <f>'PESOS POR LOTE'!C209</f>
        <v>0</v>
      </c>
      <c r="D23" s="112">
        <f>'PESOS POR LOTE'!F223</f>
        <v>0</v>
      </c>
      <c r="E23" s="112">
        <f>'PESOS POR LOTE'!G223</f>
        <v>0</v>
      </c>
      <c r="F23" s="112">
        <f>'PESOS POR LOTE'!H223</f>
        <v>0</v>
      </c>
      <c r="G23" s="112">
        <f>'PESOS POR LOTE'!I223</f>
        <v>0</v>
      </c>
      <c r="H23" s="112">
        <f>'PESOS POR LOTE'!J223</f>
        <v>0</v>
      </c>
      <c r="I23" s="112">
        <f>'PESOS POR LOTE'!K223</f>
        <v>0</v>
      </c>
    </row>
    <row r="24" spans="2:9" ht="16.5" thickBot="1">
      <c r="B24" s="110">
        <f>'PESOS POR LOTE'!J225</f>
        <v>0</v>
      </c>
      <c r="C24" s="111">
        <f>'PESOS POR LOTE'!C225</f>
        <v>0</v>
      </c>
      <c r="D24" s="112">
        <f>'PESOS POR LOTE'!F239</f>
        <v>0</v>
      </c>
      <c r="E24" s="112">
        <f>'PESOS POR LOTE'!G239</f>
        <v>0</v>
      </c>
      <c r="F24" s="112">
        <f>'PESOS POR LOTE'!H239</f>
        <v>0</v>
      </c>
      <c r="G24" s="112">
        <f>'PESOS POR LOTE'!I239</f>
        <v>0</v>
      </c>
      <c r="H24" s="112">
        <f>'PESOS POR LOTE'!J239</f>
        <v>0</v>
      </c>
      <c r="I24" s="112">
        <f>'PESOS POR LOTE'!K239</f>
        <v>0</v>
      </c>
    </row>
    <row r="25" spans="2:9" ht="16.5" thickBot="1">
      <c r="B25" s="110">
        <f>'PESOS POR LOTE'!J241</f>
        <v>0</v>
      </c>
      <c r="C25" s="111">
        <f>'PESOS POR LOTE'!C241</f>
        <v>0</v>
      </c>
      <c r="D25" s="112">
        <f>'PESOS POR LOTE'!F255</f>
        <v>0</v>
      </c>
      <c r="E25" s="112">
        <f>'PESOS POR LOTE'!G255</f>
        <v>0</v>
      </c>
      <c r="F25" s="112">
        <f>'PESOS POR LOTE'!H255</f>
        <v>0</v>
      </c>
      <c r="G25" s="112">
        <f>'PESOS POR LOTE'!I255</f>
        <v>0</v>
      </c>
      <c r="H25" s="112">
        <f>'PESOS POR LOTE'!J255</f>
        <v>0</v>
      </c>
      <c r="I25" s="112">
        <f>'PESOS POR LOTE'!K255</f>
        <v>0</v>
      </c>
    </row>
    <row r="26" spans="2:9" ht="16.5" thickBot="1">
      <c r="B26" s="110">
        <f>'PESOS POR LOTE'!J257</f>
        <v>0</v>
      </c>
      <c r="C26" s="111">
        <f>'PESOS POR LOTE'!C257</f>
        <v>0</v>
      </c>
      <c r="D26" s="112">
        <f>'PESOS POR LOTE'!F271</f>
        <v>0</v>
      </c>
      <c r="E26" s="112">
        <f>'PESOS POR LOTE'!G271</f>
        <v>0</v>
      </c>
      <c r="F26" s="112">
        <f>'PESOS POR LOTE'!H271</f>
        <v>0</v>
      </c>
      <c r="G26" s="112">
        <f>'PESOS POR LOTE'!I271</f>
        <v>0</v>
      </c>
      <c r="H26" s="112">
        <f>'PESOS POR LOTE'!J271</f>
        <v>0</v>
      </c>
      <c r="I26" s="112">
        <f>'PESOS POR LOTE'!K271</f>
        <v>0</v>
      </c>
    </row>
    <row r="27" spans="2:9" ht="16.5" thickBot="1">
      <c r="B27" s="110"/>
      <c r="C27" s="111" t="s">
        <v>49</v>
      </c>
      <c r="D27" s="112">
        <f>SUM(D10:D26)</f>
        <v>80.259999999999991</v>
      </c>
      <c r="E27" s="112">
        <f>SUM(E10:E26)</f>
        <v>129.97</v>
      </c>
      <c r="F27" s="112">
        <f>SUM(F10:F26)</f>
        <v>49.92</v>
      </c>
      <c r="G27" s="112">
        <f>SUM(G10:G26)</f>
        <v>80.05</v>
      </c>
      <c r="H27" s="113">
        <f>ROUND((((G27-I27)/G27)*100),2)</f>
        <v>0</v>
      </c>
      <c r="I27" s="112">
        <f>SUM(I10:I26)</f>
        <v>80.05</v>
      </c>
    </row>
  </sheetData>
  <sheetProtection sheet="1" objects="1" scenarios="1"/>
  <mergeCells count="4">
    <mergeCell ref="B8:B10"/>
    <mergeCell ref="F2:G3"/>
    <mergeCell ref="H2:I3"/>
    <mergeCell ref="D8:G8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5:D12"/>
  <sheetViews>
    <sheetView showGridLines="0" workbookViewId="0">
      <selection activeCell="B6" sqref="B6:D6"/>
    </sheetView>
  </sheetViews>
  <sheetFormatPr baseColWidth="10" defaultColWidth="9.140625" defaultRowHeight="12.75"/>
  <cols>
    <col min="1" max="1" width="11.42578125" customWidth="1"/>
    <col min="2" max="6" width="22.85546875" customWidth="1"/>
    <col min="7" max="256" width="11.42578125" customWidth="1"/>
  </cols>
  <sheetData>
    <row r="5" spans="2:4" ht="13.5" thickBot="1"/>
    <row r="6" spans="2:4" ht="30.75" customHeight="1" thickBot="1">
      <c r="B6" s="137">
        <v>41703</v>
      </c>
      <c r="C6" s="138"/>
      <c r="D6" s="138"/>
    </row>
    <row r="7" spans="2:4" ht="13.5" thickBot="1">
      <c r="B7" s="31" t="s">
        <v>50</v>
      </c>
      <c r="C7" s="31" t="s">
        <v>51</v>
      </c>
      <c r="D7" s="31" t="s">
        <v>52</v>
      </c>
    </row>
    <row r="8" spans="2:4" ht="30.75" customHeight="1" thickBot="1">
      <c r="B8" s="37">
        <f>SUMIF('PESOS POR LOTE'!M16:M193,B6,'PESOS POR LOTE'!F16:F193)</f>
        <v>0</v>
      </c>
      <c r="C8" s="37">
        <f>SUMIF('PESOS POR LOTE'!M16:M193,B6,'PESOS POR LOTE'!I16:I193)</f>
        <v>0</v>
      </c>
      <c r="D8" s="37">
        <f>SUMIF('PESOS POR LOTE'!M16:M193,B6,'PESOS POR LOTE'!K16:K193)</f>
        <v>0</v>
      </c>
    </row>
    <row r="9" spans="2:4" ht="30.75" customHeight="1"/>
    <row r="10" spans="2:4" ht="30.75" customHeight="1"/>
    <row r="11" spans="2:4" ht="30.75" customHeight="1"/>
    <row r="12" spans="2:4" ht="30.75" customHeight="1"/>
  </sheetData>
  <mergeCells count="1">
    <mergeCell ref="B6:D6"/>
  </mergeCells>
  <pageMargins left="0.7" right="0.7" top="0.75" bottom="0.75" header="0.3" footer="0.3"/>
  <pageSetup orientation="portrait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B2:D287"/>
  <sheetViews>
    <sheetView showGridLines="0" topLeftCell="B19" workbookViewId="0">
      <selection activeCell="C32" sqref="C32"/>
    </sheetView>
  </sheetViews>
  <sheetFormatPr baseColWidth="10" defaultColWidth="9.140625" defaultRowHeight="12.75"/>
  <cols>
    <col min="1" max="1" width="11.42578125" customWidth="1"/>
    <col min="2" max="2" width="5.5703125" customWidth="1"/>
    <col min="3" max="3" width="11.42578125" style="45" customWidth="1"/>
    <col min="4" max="4" width="6.42578125" customWidth="1"/>
    <col min="5" max="256" width="11.42578125" customWidth="1"/>
  </cols>
  <sheetData>
    <row r="2" spans="2:4">
      <c r="B2" s="141"/>
      <c r="C2" s="141"/>
    </row>
    <row r="4" spans="2:4">
      <c r="B4" s="140" t="e">
        <f>#REF!</f>
        <v>#REF!</v>
      </c>
      <c r="C4" s="140"/>
    </row>
    <row r="5" spans="2:4">
      <c r="B5" s="139" t="s">
        <v>53</v>
      </c>
      <c r="C5" s="47" t="s">
        <v>54</v>
      </c>
    </row>
    <row r="6" spans="2:4">
      <c r="B6" s="139"/>
      <c r="C6" s="50" t="str">
        <f>'PESOS POR LOTE'!C17</f>
        <v>1601001L</v>
      </c>
    </row>
    <row r="7" spans="2:4">
      <c r="B7" s="43">
        <v>1</v>
      </c>
      <c r="C7" s="46">
        <f>1800/'PESOS POR LOTE'!K31*'PESOS POR LOTE'!K20</f>
        <v>592.27982510930678</v>
      </c>
      <c r="D7" s="44" t="s">
        <v>55</v>
      </c>
    </row>
    <row r="8" spans="2:4">
      <c r="B8" s="43">
        <v>2</v>
      </c>
      <c r="C8" s="46">
        <f>1800/'PESOS POR LOTE'!K31*'PESOS POR LOTE'!K21</f>
        <v>612.96689569019372</v>
      </c>
      <c r="D8" s="44" t="s">
        <v>55</v>
      </c>
    </row>
    <row r="9" spans="2:4">
      <c r="B9" s="43">
        <v>3</v>
      </c>
      <c r="C9" s="46">
        <f>1800/'PESOS POR LOTE'!K31*'PESOS POR LOTE'!K22</f>
        <v>594.75327920049972</v>
      </c>
      <c r="D9" s="44" t="s">
        <v>55</v>
      </c>
    </row>
    <row r="10" spans="2:4">
      <c r="B10" s="43">
        <v>4</v>
      </c>
      <c r="C10" s="46">
        <f>1800/'PESOS POR LOTE'!K31*'PESOS POR LOTE'!K23</f>
        <v>0</v>
      </c>
      <c r="D10" s="44" t="s">
        <v>55</v>
      </c>
    </row>
    <row r="11" spans="2:4">
      <c r="B11" s="43">
        <v>5</v>
      </c>
      <c r="C11" s="46">
        <f>1800/'PESOS POR LOTE'!K31*'PESOS POR LOTE'!K24</f>
        <v>0</v>
      </c>
      <c r="D11" s="44" t="s">
        <v>55</v>
      </c>
    </row>
    <row r="12" spans="2:4">
      <c r="B12" s="43">
        <v>6</v>
      </c>
      <c r="C12" s="46">
        <f>1800/'PESOS POR LOTE'!K31*'PESOS POR LOTE'!K25</f>
        <v>0</v>
      </c>
      <c r="D12" s="44" t="s">
        <v>55</v>
      </c>
    </row>
    <row r="13" spans="2:4">
      <c r="B13" s="43">
        <v>7</v>
      </c>
      <c r="C13" s="46">
        <f>1800/'PESOS POR LOTE'!K31*'PESOS POR LOTE'!K26</f>
        <v>0</v>
      </c>
      <c r="D13" s="44" t="s">
        <v>55</v>
      </c>
    </row>
    <row r="14" spans="2:4">
      <c r="B14" s="43">
        <v>8</v>
      </c>
      <c r="C14" s="46">
        <f>1800/'PESOS POR LOTE'!K31*'PESOS POR LOTE'!K27</f>
        <v>0</v>
      </c>
      <c r="D14" s="44" t="s">
        <v>55</v>
      </c>
    </row>
    <row r="15" spans="2:4">
      <c r="B15" s="43">
        <v>9</v>
      </c>
      <c r="C15" s="46">
        <f>1800/'PESOS POR LOTE'!K31*'PESOS POR LOTE'!K28</f>
        <v>0</v>
      </c>
      <c r="D15" s="44" t="s">
        <v>55</v>
      </c>
    </row>
    <row r="16" spans="2:4">
      <c r="B16" s="43">
        <v>10</v>
      </c>
      <c r="C16" s="46">
        <f>1800/'PESOS POR LOTE'!K31*'PESOS POR LOTE'!K29</f>
        <v>0</v>
      </c>
      <c r="D16" s="44" t="s">
        <v>55</v>
      </c>
    </row>
    <row r="17" spans="2:4">
      <c r="B17" s="92" t="s">
        <v>49</v>
      </c>
      <c r="C17" s="46">
        <f>SUM(C7:C16)</f>
        <v>1800.0000000000002</v>
      </c>
    </row>
    <row r="19" spans="2:4">
      <c r="B19" s="140" t="e">
        <f>#REF!</f>
        <v>#REF!</v>
      </c>
      <c r="C19" s="140"/>
    </row>
    <row r="20" spans="2:4">
      <c r="B20" s="139" t="s">
        <v>53</v>
      </c>
      <c r="C20" s="47" t="s">
        <v>54</v>
      </c>
    </row>
    <row r="21" spans="2:4">
      <c r="B21" s="139"/>
      <c r="C21" s="50">
        <f>'PESOS POR LOTE'!C33</f>
        <v>0</v>
      </c>
    </row>
    <row r="22" spans="2:4">
      <c r="B22" s="43">
        <v>1</v>
      </c>
      <c r="C22" s="46" t="e">
        <f>1800/'PESOS POR LOTE'!K47*'PESOS POR LOTE'!K36</f>
        <v>#DIV/0!</v>
      </c>
      <c r="D22" s="44" t="s">
        <v>55</v>
      </c>
    </row>
    <row r="23" spans="2:4">
      <c r="B23" s="43">
        <v>2</v>
      </c>
      <c r="C23" s="46" t="e">
        <f>1800/'PESOS POR LOTE'!K47*'PESOS POR LOTE'!K37</f>
        <v>#DIV/0!</v>
      </c>
      <c r="D23" s="44" t="s">
        <v>55</v>
      </c>
    </row>
    <row r="24" spans="2:4">
      <c r="B24" s="43">
        <v>3</v>
      </c>
      <c r="C24" s="46" t="e">
        <f>1800/'PESOS POR LOTE'!K47*'PESOS POR LOTE'!K38</f>
        <v>#DIV/0!</v>
      </c>
      <c r="D24" s="44" t="s">
        <v>55</v>
      </c>
    </row>
    <row r="25" spans="2:4">
      <c r="B25" s="43">
        <v>4</v>
      </c>
      <c r="C25" s="46" t="e">
        <f>1800/'PESOS POR LOTE'!K47*'PESOS POR LOTE'!K39</f>
        <v>#DIV/0!</v>
      </c>
      <c r="D25" s="44" t="s">
        <v>55</v>
      </c>
    </row>
    <row r="26" spans="2:4">
      <c r="B26" s="43">
        <v>5</v>
      </c>
      <c r="C26" s="46" t="e">
        <f>1800/'PESOS POR LOTE'!K47*'PESOS POR LOTE'!K40</f>
        <v>#DIV/0!</v>
      </c>
      <c r="D26" s="44" t="s">
        <v>55</v>
      </c>
    </row>
    <row r="27" spans="2:4">
      <c r="B27" s="43">
        <v>6</v>
      </c>
      <c r="C27" s="46" t="e">
        <f>1800/'PESOS POR LOTE'!K47*'PESOS POR LOTE'!K41</f>
        <v>#DIV/0!</v>
      </c>
      <c r="D27" s="44" t="s">
        <v>55</v>
      </c>
    </row>
    <row r="28" spans="2:4">
      <c r="B28" s="43">
        <v>7</v>
      </c>
      <c r="C28" s="46" t="e">
        <f>1800/'PESOS POR LOTE'!K47*'PESOS POR LOTE'!K42</f>
        <v>#DIV/0!</v>
      </c>
      <c r="D28" s="44" t="s">
        <v>55</v>
      </c>
    </row>
    <row r="29" spans="2:4">
      <c r="B29" s="43">
        <v>8</v>
      </c>
      <c r="C29" s="46" t="e">
        <f>1800/'PESOS POR LOTE'!K47*'PESOS POR LOTE'!K43</f>
        <v>#DIV/0!</v>
      </c>
      <c r="D29" s="44" t="s">
        <v>55</v>
      </c>
    </row>
    <row r="30" spans="2:4">
      <c r="B30" s="43">
        <v>9</v>
      </c>
      <c r="C30" s="46" t="e">
        <f>1800/'PESOS POR LOTE'!K47*'PESOS POR LOTE'!K44</f>
        <v>#DIV/0!</v>
      </c>
      <c r="D30" s="44" t="s">
        <v>55</v>
      </c>
    </row>
    <row r="31" spans="2:4">
      <c r="B31" s="43">
        <v>10</v>
      </c>
      <c r="C31" s="46" t="e">
        <f>1800/'PESOS POR LOTE'!K47*'PESOS POR LOTE'!K45</f>
        <v>#DIV/0!</v>
      </c>
      <c r="D31" s="44" t="s">
        <v>55</v>
      </c>
    </row>
    <row r="32" spans="2:4">
      <c r="B32" s="92" t="s">
        <v>49</v>
      </c>
      <c r="C32" s="46" t="e">
        <f>SUM(C22:C31)</f>
        <v>#DIV/0!</v>
      </c>
    </row>
    <row r="34" spans="2:4">
      <c r="B34" s="140" t="e">
        <f>#REF!</f>
        <v>#REF!</v>
      </c>
      <c r="C34" s="140"/>
    </row>
    <row r="35" spans="2:4">
      <c r="B35" s="139" t="s">
        <v>53</v>
      </c>
      <c r="C35" s="47" t="s">
        <v>54</v>
      </c>
    </row>
    <row r="36" spans="2:4">
      <c r="B36" s="139"/>
      <c r="C36" s="50">
        <f>'PESOS POR LOTE'!C49</f>
        <v>0</v>
      </c>
    </row>
    <row r="37" spans="2:4">
      <c r="B37" s="43">
        <v>1</v>
      </c>
      <c r="C37" s="46" t="e">
        <f>1800/'PESOS POR LOTE'!K63*'PESOS POR LOTE'!K52</f>
        <v>#DIV/0!</v>
      </c>
      <c r="D37" s="44" t="s">
        <v>55</v>
      </c>
    </row>
    <row r="38" spans="2:4">
      <c r="B38" s="43">
        <v>2</v>
      </c>
      <c r="C38" s="46" t="e">
        <f>1800/'PESOS POR LOTE'!K63*'PESOS POR LOTE'!K53</f>
        <v>#DIV/0!</v>
      </c>
      <c r="D38" s="44" t="s">
        <v>55</v>
      </c>
    </row>
    <row r="39" spans="2:4">
      <c r="B39" s="43">
        <v>3</v>
      </c>
      <c r="C39" s="46" t="e">
        <f>1800/'PESOS POR LOTE'!K63*'PESOS POR LOTE'!K54</f>
        <v>#DIV/0!</v>
      </c>
      <c r="D39" s="44" t="s">
        <v>55</v>
      </c>
    </row>
    <row r="40" spans="2:4">
      <c r="B40" s="43">
        <v>4</v>
      </c>
      <c r="C40" s="46" t="e">
        <f>1800/'PESOS POR LOTE'!K63*'PESOS POR LOTE'!K55</f>
        <v>#DIV/0!</v>
      </c>
      <c r="D40" s="44" t="s">
        <v>55</v>
      </c>
    </row>
    <row r="41" spans="2:4">
      <c r="B41" s="43">
        <v>5</v>
      </c>
      <c r="C41" s="46" t="e">
        <f>1800/'PESOS POR LOTE'!K63*'PESOS POR LOTE'!K56</f>
        <v>#DIV/0!</v>
      </c>
      <c r="D41" s="44" t="s">
        <v>55</v>
      </c>
    </row>
    <row r="42" spans="2:4">
      <c r="B42" s="43">
        <v>6</v>
      </c>
      <c r="C42" s="46" t="e">
        <f>1800/'PESOS POR LOTE'!K63*'PESOS POR LOTE'!K57</f>
        <v>#DIV/0!</v>
      </c>
      <c r="D42" s="44" t="s">
        <v>55</v>
      </c>
    </row>
    <row r="43" spans="2:4">
      <c r="B43" s="43">
        <v>7</v>
      </c>
      <c r="C43" s="46" t="e">
        <f>1800/'PESOS POR LOTE'!K63*'PESOS POR LOTE'!K58</f>
        <v>#DIV/0!</v>
      </c>
      <c r="D43" s="44" t="s">
        <v>55</v>
      </c>
    </row>
    <row r="44" spans="2:4">
      <c r="B44" s="43">
        <v>8</v>
      </c>
      <c r="C44" s="46" t="e">
        <f>1800/'PESOS POR LOTE'!K63*'PESOS POR LOTE'!K59</f>
        <v>#DIV/0!</v>
      </c>
      <c r="D44" s="44" t="s">
        <v>55</v>
      </c>
    </row>
    <row r="45" spans="2:4">
      <c r="B45" s="43">
        <v>9</v>
      </c>
      <c r="C45" s="46" t="e">
        <f>1800/'PESOS POR LOTE'!K63*'PESOS POR LOTE'!K60</f>
        <v>#DIV/0!</v>
      </c>
      <c r="D45" s="44" t="s">
        <v>55</v>
      </c>
    </row>
    <row r="46" spans="2:4">
      <c r="B46" s="43">
        <v>10</v>
      </c>
      <c r="C46" s="46" t="e">
        <f>1800/'PESOS POR LOTE'!K63*'PESOS POR LOTE'!K61</f>
        <v>#DIV/0!</v>
      </c>
      <c r="D46" s="44" t="s">
        <v>55</v>
      </c>
    </row>
    <row r="47" spans="2:4">
      <c r="B47" s="92" t="s">
        <v>49</v>
      </c>
      <c r="C47" s="46" t="e">
        <f>SUM(C37:C46)</f>
        <v>#DIV/0!</v>
      </c>
    </row>
    <row r="49" spans="2:4">
      <c r="B49" s="140" t="e">
        <f>#REF!</f>
        <v>#REF!</v>
      </c>
      <c r="C49" s="140"/>
    </row>
    <row r="50" spans="2:4">
      <c r="B50" s="139" t="s">
        <v>53</v>
      </c>
      <c r="C50" s="47" t="s">
        <v>54</v>
      </c>
    </row>
    <row r="51" spans="2:4">
      <c r="B51" s="139"/>
      <c r="C51" s="50">
        <f>'PESOS POR LOTE'!C65</f>
        <v>0</v>
      </c>
    </row>
    <row r="52" spans="2:4">
      <c r="B52" s="43">
        <v>1</v>
      </c>
      <c r="C52" s="46" t="e">
        <f>1800/'PESOS POR LOTE'!K79*'PESOS POR LOTE'!K68</f>
        <v>#DIV/0!</v>
      </c>
      <c r="D52" s="44" t="s">
        <v>55</v>
      </c>
    </row>
    <row r="53" spans="2:4">
      <c r="B53" s="43">
        <v>2</v>
      </c>
      <c r="C53" s="46" t="e">
        <f>1800/'PESOS POR LOTE'!K79*'PESOS POR LOTE'!K69</f>
        <v>#DIV/0!</v>
      </c>
      <c r="D53" s="44" t="s">
        <v>55</v>
      </c>
    </row>
    <row r="54" spans="2:4">
      <c r="B54" s="43">
        <v>3</v>
      </c>
      <c r="C54" s="46" t="e">
        <f>1800/'PESOS POR LOTE'!K79*'PESOS POR LOTE'!K70</f>
        <v>#DIV/0!</v>
      </c>
      <c r="D54" s="44" t="s">
        <v>55</v>
      </c>
    </row>
    <row r="55" spans="2:4">
      <c r="B55" s="43">
        <v>4</v>
      </c>
      <c r="C55" s="46" t="e">
        <f>1800/'PESOS POR LOTE'!K79*'PESOS POR LOTE'!K71</f>
        <v>#DIV/0!</v>
      </c>
      <c r="D55" s="44" t="s">
        <v>55</v>
      </c>
    </row>
    <row r="56" spans="2:4">
      <c r="B56" s="43">
        <v>5</v>
      </c>
      <c r="C56" s="46" t="e">
        <f>1800/'PESOS POR LOTE'!K79*'PESOS POR LOTE'!K72</f>
        <v>#DIV/0!</v>
      </c>
      <c r="D56" s="44" t="s">
        <v>55</v>
      </c>
    </row>
    <row r="57" spans="2:4">
      <c r="B57" s="43">
        <v>6</v>
      </c>
      <c r="C57" s="46" t="e">
        <f>1800/'PESOS POR LOTE'!K79*'PESOS POR LOTE'!K73</f>
        <v>#DIV/0!</v>
      </c>
      <c r="D57" s="44" t="s">
        <v>55</v>
      </c>
    </row>
    <row r="58" spans="2:4">
      <c r="B58" s="43">
        <v>7</v>
      </c>
      <c r="C58" s="46" t="e">
        <f>1800/'PESOS POR LOTE'!K79*'PESOS POR LOTE'!K74</f>
        <v>#DIV/0!</v>
      </c>
      <c r="D58" s="44" t="s">
        <v>55</v>
      </c>
    </row>
    <row r="59" spans="2:4">
      <c r="B59" s="43">
        <v>8</v>
      </c>
      <c r="C59" s="46" t="e">
        <f>1800/'PESOS POR LOTE'!K79*'PESOS POR LOTE'!K75</f>
        <v>#DIV/0!</v>
      </c>
      <c r="D59" s="44" t="s">
        <v>55</v>
      </c>
    </row>
    <row r="60" spans="2:4">
      <c r="B60" s="43">
        <v>9</v>
      </c>
      <c r="C60" s="46" t="e">
        <f>1800/'PESOS POR LOTE'!K79*'PESOS POR LOTE'!K76</f>
        <v>#DIV/0!</v>
      </c>
      <c r="D60" s="44" t="s">
        <v>55</v>
      </c>
    </row>
    <row r="61" spans="2:4">
      <c r="B61" s="43">
        <v>10</v>
      </c>
      <c r="C61" s="46" t="e">
        <f>1800/'PESOS POR LOTE'!K79*'PESOS POR LOTE'!K77</f>
        <v>#DIV/0!</v>
      </c>
      <c r="D61" s="44" t="s">
        <v>55</v>
      </c>
    </row>
    <row r="62" spans="2:4">
      <c r="B62" s="92" t="s">
        <v>49</v>
      </c>
      <c r="C62" s="46" t="e">
        <f>SUM(C52:C61)</f>
        <v>#DIV/0!</v>
      </c>
    </row>
    <row r="64" spans="2:4">
      <c r="B64" s="140" t="e">
        <f>#REF!</f>
        <v>#REF!</v>
      </c>
      <c r="C64" s="140"/>
    </row>
    <row r="65" spans="2:4">
      <c r="B65" s="139" t="s">
        <v>53</v>
      </c>
      <c r="C65" s="47" t="s">
        <v>54</v>
      </c>
    </row>
    <row r="66" spans="2:4">
      <c r="B66" s="139"/>
      <c r="C66" s="50">
        <f>'PESOS POR LOTE'!C81</f>
        <v>0</v>
      </c>
    </row>
    <row r="67" spans="2:4">
      <c r="B67" s="43">
        <v>1</v>
      </c>
      <c r="C67" s="46" t="e">
        <f>1800/'PESOS POR LOTE'!K95*'PESOS POR LOTE'!K84</f>
        <v>#DIV/0!</v>
      </c>
      <c r="D67" s="44" t="s">
        <v>55</v>
      </c>
    </row>
    <row r="68" spans="2:4">
      <c r="B68" s="43">
        <v>2</v>
      </c>
      <c r="C68" s="46" t="e">
        <f>1800/'PESOS POR LOTE'!K95*'PESOS POR LOTE'!K85</f>
        <v>#DIV/0!</v>
      </c>
      <c r="D68" s="44" t="s">
        <v>55</v>
      </c>
    </row>
    <row r="69" spans="2:4">
      <c r="B69" s="43">
        <v>3</v>
      </c>
      <c r="C69" s="46" t="e">
        <f>1800/'PESOS POR LOTE'!K95*'PESOS POR LOTE'!K86</f>
        <v>#DIV/0!</v>
      </c>
      <c r="D69" s="44" t="s">
        <v>55</v>
      </c>
    </row>
    <row r="70" spans="2:4">
      <c r="B70" s="43">
        <v>4</v>
      </c>
      <c r="C70" s="46" t="e">
        <f>1800/'PESOS POR LOTE'!K95*'PESOS POR LOTE'!K87</f>
        <v>#DIV/0!</v>
      </c>
      <c r="D70" s="44" t="s">
        <v>55</v>
      </c>
    </row>
    <row r="71" spans="2:4">
      <c r="B71" s="43">
        <v>5</v>
      </c>
      <c r="C71" s="46" t="e">
        <f>1800/'PESOS POR LOTE'!K95*'PESOS POR LOTE'!K88</f>
        <v>#DIV/0!</v>
      </c>
      <c r="D71" s="44" t="s">
        <v>55</v>
      </c>
    </row>
    <row r="72" spans="2:4">
      <c r="B72" s="43">
        <v>6</v>
      </c>
      <c r="C72" s="46" t="e">
        <f>1800/'PESOS POR LOTE'!K95*'PESOS POR LOTE'!K89</f>
        <v>#DIV/0!</v>
      </c>
      <c r="D72" s="44" t="s">
        <v>55</v>
      </c>
    </row>
    <row r="73" spans="2:4">
      <c r="B73" s="43">
        <v>7</v>
      </c>
      <c r="C73" s="46" t="e">
        <f>1800/'PESOS POR LOTE'!K95*'PESOS POR LOTE'!K90</f>
        <v>#DIV/0!</v>
      </c>
      <c r="D73" s="44" t="s">
        <v>55</v>
      </c>
    </row>
    <row r="74" spans="2:4">
      <c r="B74" s="43">
        <v>8</v>
      </c>
      <c r="C74" s="46" t="e">
        <f>1800/'PESOS POR LOTE'!K95*'PESOS POR LOTE'!K91</f>
        <v>#DIV/0!</v>
      </c>
      <c r="D74" s="44" t="s">
        <v>55</v>
      </c>
    </row>
    <row r="75" spans="2:4">
      <c r="B75" s="43">
        <v>9</v>
      </c>
      <c r="C75" s="46" t="e">
        <f>1800/'PESOS POR LOTE'!K95*'PESOS POR LOTE'!K92</f>
        <v>#DIV/0!</v>
      </c>
      <c r="D75" s="44" t="s">
        <v>55</v>
      </c>
    </row>
    <row r="76" spans="2:4">
      <c r="B76" s="43">
        <v>10</v>
      </c>
      <c r="C76" s="46" t="e">
        <f>1800/'PESOS POR LOTE'!K95*'PESOS POR LOTE'!K93</f>
        <v>#DIV/0!</v>
      </c>
      <c r="D76" s="44" t="s">
        <v>55</v>
      </c>
    </row>
    <row r="77" spans="2:4">
      <c r="B77" s="92" t="s">
        <v>49</v>
      </c>
      <c r="C77" s="46" t="e">
        <f>SUM(C67:C76)</f>
        <v>#DIV/0!</v>
      </c>
    </row>
    <row r="79" spans="2:4">
      <c r="B79" s="140" t="e">
        <f>#REF!</f>
        <v>#REF!</v>
      </c>
      <c r="C79" s="140"/>
    </row>
    <row r="80" spans="2:4">
      <c r="B80" s="139" t="s">
        <v>53</v>
      </c>
      <c r="C80" s="47" t="s">
        <v>54</v>
      </c>
    </row>
    <row r="81" spans="2:4">
      <c r="B81" s="139"/>
      <c r="C81" s="50">
        <f>'PESOS POR LOTE'!C97</f>
        <v>0</v>
      </c>
    </row>
    <row r="82" spans="2:4">
      <c r="B82" s="43">
        <v>1</v>
      </c>
      <c r="C82" s="46" t="e">
        <f>1800/'PESOS POR LOTE'!K111*'PESOS POR LOTE'!K100</f>
        <v>#DIV/0!</v>
      </c>
      <c r="D82" s="44" t="s">
        <v>55</v>
      </c>
    </row>
    <row r="83" spans="2:4">
      <c r="B83" s="43">
        <v>2</v>
      </c>
      <c r="C83" s="46" t="e">
        <f>1800/'PESOS POR LOTE'!K111*'PESOS POR LOTE'!K101</f>
        <v>#DIV/0!</v>
      </c>
      <c r="D83" s="44" t="s">
        <v>55</v>
      </c>
    </row>
    <row r="84" spans="2:4">
      <c r="B84" s="43">
        <v>3</v>
      </c>
      <c r="C84" s="46" t="e">
        <f>1800/'PESOS POR LOTE'!K111*'PESOS POR LOTE'!K102</f>
        <v>#DIV/0!</v>
      </c>
      <c r="D84" s="44" t="s">
        <v>55</v>
      </c>
    </row>
    <row r="85" spans="2:4">
      <c r="B85" s="43">
        <v>4</v>
      </c>
      <c r="C85" s="46" t="e">
        <f>1800/'PESOS POR LOTE'!K111*'PESOS POR LOTE'!K103</f>
        <v>#DIV/0!</v>
      </c>
      <c r="D85" s="44" t="s">
        <v>55</v>
      </c>
    </row>
    <row r="86" spans="2:4">
      <c r="B86" s="43">
        <v>5</v>
      </c>
      <c r="C86" s="46" t="e">
        <f>1800/'PESOS POR LOTE'!K111*'PESOS POR LOTE'!K104</f>
        <v>#DIV/0!</v>
      </c>
      <c r="D86" s="44" t="s">
        <v>55</v>
      </c>
    </row>
    <row r="87" spans="2:4">
      <c r="B87" s="43">
        <v>6</v>
      </c>
      <c r="C87" s="46" t="e">
        <f>1800/'PESOS POR LOTE'!K111*'PESOS POR LOTE'!K105</f>
        <v>#DIV/0!</v>
      </c>
      <c r="D87" s="44" t="s">
        <v>55</v>
      </c>
    </row>
    <row r="88" spans="2:4">
      <c r="B88" s="43">
        <v>7</v>
      </c>
      <c r="C88" s="46" t="e">
        <f>1800/'PESOS POR LOTE'!K111*'PESOS POR LOTE'!K106</f>
        <v>#DIV/0!</v>
      </c>
      <c r="D88" s="44" t="s">
        <v>55</v>
      </c>
    </row>
    <row r="89" spans="2:4">
      <c r="B89" s="43">
        <v>8</v>
      </c>
      <c r="C89" s="46" t="e">
        <f>1800/'PESOS POR LOTE'!K111*'PESOS POR LOTE'!K107</f>
        <v>#DIV/0!</v>
      </c>
      <c r="D89" s="44" t="s">
        <v>55</v>
      </c>
    </row>
    <row r="90" spans="2:4">
      <c r="B90" s="43">
        <v>9</v>
      </c>
      <c r="C90" s="46" t="e">
        <f>1800/'PESOS POR LOTE'!K111*'PESOS POR LOTE'!K108</f>
        <v>#DIV/0!</v>
      </c>
      <c r="D90" s="44" t="s">
        <v>55</v>
      </c>
    </row>
    <row r="91" spans="2:4">
      <c r="B91" s="43">
        <v>10</v>
      </c>
      <c r="C91" s="46" t="e">
        <f>1800/'PESOS POR LOTE'!K111*'PESOS POR LOTE'!K109</f>
        <v>#DIV/0!</v>
      </c>
      <c r="D91" s="44" t="s">
        <v>55</v>
      </c>
    </row>
    <row r="92" spans="2:4">
      <c r="B92" s="92" t="s">
        <v>49</v>
      </c>
      <c r="C92" s="46" t="e">
        <f>SUM(C82:C91)</f>
        <v>#DIV/0!</v>
      </c>
    </row>
    <row r="94" spans="2:4">
      <c r="B94" s="140" t="e">
        <f>#REF!</f>
        <v>#REF!</v>
      </c>
      <c r="C94" s="140"/>
    </row>
    <row r="95" spans="2:4">
      <c r="B95" s="139" t="s">
        <v>53</v>
      </c>
      <c r="C95" s="47" t="s">
        <v>54</v>
      </c>
    </row>
    <row r="96" spans="2:4">
      <c r="B96" s="139"/>
      <c r="C96" s="50">
        <f>'PESOS POR LOTE'!C113</f>
        <v>0</v>
      </c>
    </row>
    <row r="97" spans="2:4">
      <c r="B97" s="43">
        <v>1</v>
      </c>
      <c r="C97" s="46" t="e">
        <f>1800/'PESOS POR LOTE'!K127*'PESOS POR LOTE'!K116</f>
        <v>#DIV/0!</v>
      </c>
      <c r="D97" s="44" t="s">
        <v>55</v>
      </c>
    </row>
    <row r="98" spans="2:4">
      <c r="B98" s="43">
        <v>2</v>
      </c>
      <c r="C98" s="46" t="e">
        <f>1800/'PESOS POR LOTE'!K127*'PESOS POR LOTE'!K117</f>
        <v>#DIV/0!</v>
      </c>
      <c r="D98" s="44" t="s">
        <v>55</v>
      </c>
    </row>
    <row r="99" spans="2:4">
      <c r="B99" s="43">
        <v>3</v>
      </c>
      <c r="C99" s="46" t="e">
        <f>1800/'PESOS POR LOTE'!K127*'PESOS POR LOTE'!K118</f>
        <v>#DIV/0!</v>
      </c>
      <c r="D99" s="44" t="s">
        <v>55</v>
      </c>
    </row>
    <row r="100" spans="2:4">
      <c r="B100" s="43">
        <v>4</v>
      </c>
      <c r="C100" s="46" t="e">
        <f>1800/'PESOS POR LOTE'!K127*'PESOS POR LOTE'!K119</f>
        <v>#DIV/0!</v>
      </c>
      <c r="D100" s="44" t="s">
        <v>55</v>
      </c>
    </row>
    <row r="101" spans="2:4">
      <c r="B101" s="43">
        <v>5</v>
      </c>
      <c r="C101" s="46" t="e">
        <f>1800/'PESOS POR LOTE'!K127*'PESOS POR LOTE'!K120</f>
        <v>#DIV/0!</v>
      </c>
      <c r="D101" s="44" t="s">
        <v>55</v>
      </c>
    </row>
    <row r="102" spans="2:4">
      <c r="B102" s="43">
        <v>6</v>
      </c>
      <c r="C102" s="46" t="e">
        <f>1800/'PESOS POR LOTE'!K127*'PESOS POR LOTE'!K121</f>
        <v>#DIV/0!</v>
      </c>
      <c r="D102" s="44" t="s">
        <v>55</v>
      </c>
    </row>
    <row r="103" spans="2:4">
      <c r="B103" s="43">
        <v>7</v>
      </c>
      <c r="C103" s="46" t="e">
        <f>1800/'PESOS POR LOTE'!K127*'PESOS POR LOTE'!K122</f>
        <v>#DIV/0!</v>
      </c>
      <c r="D103" s="44" t="s">
        <v>55</v>
      </c>
    </row>
    <row r="104" spans="2:4">
      <c r="B104" s="43">
        <v>8</v>
      </c>
      <c r="C104" s="46" t="e">
        <f>1800/'PESOS POR LOTE'!K127*'PESOS POR LOTE'!K123</f>
        <v>#DIV/0!</v>
      </c>
      <c r="D104" s="44" t="s">
        <v>55</v>
      </c>
    </row>
    <row r="105" spans="2:4">
      <c r="B105" s="43">
        <v>9</v>
      </c>
      <c r="C105" s="46" t="e">
        <f>1800/'PESOS POR LOTE'!K127*'PESOS POR LOTE'!K124</f>
        <v>#DIV/0!</v>
      </c>
      <c r="D105" s="44" t="s">
        <v>55</v>
      </c>
    </row>
    <row r="106" spans="2:4">
      <c r="B106" s="43">
        <v>10</v>
      </c>
      <c r="C106" s="46" t="e">
        <f>1800/'PESOS POR LOTE'!K127*'PESOS POR LOTE'!K125</f>
        <v>#DIV/0!</v>
      </c>
      <c r="D106" s="44" t="s">
        <v>55</v>
      </c>
    </row>
    <row r="107" spans="2:4">
      <c r="B107" s="92" t="s">
        <v>49</v>
      </c>
      <c r="C107" s="46" t="e">
        <f>SUM(C97:C106)</f>
        <v>#DIV/0!</v>
      </c>
    </row>
    <row r="109" spans="2:4">
      <c r="B109" s="140" t="e">
        <f>#REF!</f>
        <v>#REF!</v>
      </c>
      <c r="C109" s="140"/>
    </row>
    <row r="110" spans="2:4">
      <c r="B110" s="139" t="s">
        <v>53</v>
      </c>
      <c r="C110" s="47" t="s">
        <v>54</v>
      </c>
    </row>
    <row r="111" spans="2:4">
      <c r="B111" s="139"/>
      <c r="C111" s="50">
        <f>'PESOS POR LOTE'!C129</f>
        <v>0</v>
      </c>
    </row>
    <row r="112" spans="2:4">
      <c r="B112" s="43">
        <v>1</v>
      </c>
      <c r="C112" s="46" t="e">
        <f>1800/'PESOS POR LOTE'!K143*'PESOS POR LOTE'!K132</f>
        <v>#DIV/0!</v>
      </c>
      <c r="D112" s="44" t="s">
        <v>55</v>
      </c>
    </row>
    <row r="113" spans="2:4">
      <c r="B113" s="43">
        <v>2</v>
      </c>
      <c r="C113" s="46" t="e">
        <f>1800/'PESOS POR LOTE'!K143*'PESOS POR LOTE'!K133</f>
        <v>#DIV/0!</v>
      </c>
      <c r="D113" s="44" t="s">
        <v>55</v>
      </c>
    </row>
    <row r="114" spans="2:4">
      <c r="B114" s="43">
        <v>3</v>
      </c>
      <c r="C114" s="46" t="e">
        <f>1800/'PESOS POR LOTE'!K143*'PESOS POR LOTE'!K134</f>
        <v>#DIV/0!</v>
      </c>
      <c r="D114" s="44" t="s">
        <v>55</v>
      </c>
    </row>
    <row r="115" spans="2:4">
      <c r="B115" s="43">
        <v>4</v>
      </c>
      <c r="C115" s="46" t="e">
        <f>1800/'PESOS POR LOTE'!K143*'PESOS POR LOTE'!K135</f>
        <v>#DIV/0!</v>
      </c>
      <c r="D115" s="44" t="s">
        <v>55</v>
      </c>
    </row>
    <row r="116" spans="2:4">
      <c r="B116" s="43">
        <v>5</v>
      </c>
      <c r="C116" s="46" t="e">
        <f>1800/'PESOS POR LOTE'!K143*'PESOS POR LOTE'!K136</f>
        <v>#DIV/0!</v>
      </c>
      <c r="D116" s="44" t="s">
        <v>55</v>
      </c>
    </row>
    <row r="117" spans="2:4">
      <c r="B117" s="43">
        <v>6</v>
      </c>
      <c r="C117" s="46" t="e">
        <f>1800/'PESOS POR LOTE'!K143*'PESOS POR LOTE'!K137</f>
        <v>#DIV/0!</v>
      </c>
      <c r="D117" s="44" t="s">
        <v>55</v>
      </c>
    </row>
    <row r="118" spans="2:4">
      <c r="B118" s="43">
        <v>7</v>
      </c>
      <c r="C118" s="46" t="e">
        <f>1800/'PESOS POR LOTE'!K143*'PESOS POR LOTE'!K138</f>
        <v>#DIV/0!</v>
      </c>
      <c r="D118" s="44" t="s">
        <v>55</v>
      </c>
    </row>
    <row r="119" spans="2:4">
      <c r="B119" s="43">
        <v>8</v>
      </c>
      <c r="C119" s="46" t="e">
        <f>1800/'PESOS POR LOTE'!K143*'PESOS POR LOTE'!K139</f>
        <v>#DIV/0!</v>
      </c>
      <c r="D119" s="44" t="s">
        <v>55</v>
      </c>
    </row>
    <row r="120" spans="2:4">
      <c r="B120" s="43">
        <v>9</v>
      </c>
      <c r="C120" s="46" t="e">
        <f>1800/'PESOS POR LOTE'!K143*'PESOS POR LOTE'!K140</f>
        <v>#DIV/0!</v>
      </c>
      <c r="D120" s="44" t="s">
        <v>55</v>
      </c>
    </row>
    <row r="121" spans="2:4">
      <c r="B121" s="43">
        <v>10</v>
      </c>
      <c r="C121" s="46" t="e">
        <f>1800/'PESOS POR LOTE'!K143*'PESOS POR LOTE'!K141</f>
        <v>#DIV/0!</v>
      </c>
      <c r="D121" s="44" t="s">
        <v>55</v>
      </c>
    </row>
    <row r="122" spans="2:4">
      <c r="B122" s="92" t="s">
        <v>49</v>
      </c>
      <c r="C122" s="46" t="e">
        <f>SUM(C112:C121)</f>
        <v>#DIV/0!</v>
      </c>
    </row>
    <row r="124" spans="2:4">
      <c r="B124" s="140" t="e">
        <f>#REF!</f>
        <v>#REF!</v>
      </c>
      <c r="C124" s="140"/>
    </row>
    <row r="125" spans="2:4">
      <c r="B125" s="139" t="s">
        <v>53</v>
      </c>
      <c r="C125" s="47" t="s">
        <v>54</v>
      </c>
    </row>
    <row r="126" spans="2:4">
      <c r="B126" s="139"/>
      <c r="C126" s="50">
        <f>'PESOS POR LOTE'!C145</f>
        <v>0</v>
      </c>
    </row>
    <row r="127" spans="2:4">
      <c r="B127" s="43">
        <v>1</v>
      </c>
      <c r="C127" s="46" t="e">
        <f>1800/'PESOS POR LOTE'!K159*'PESOS POR LOTE'!K148</f>
        <v>#DIV/0!</v>
      </c>
      <c r="D127" s="44" t="s">
        <v>55</v>
      </c>
    </row>
    <row r="128" spans="2:4">
      <c r="B128" s="43">
        <v>2</v>
      </c>
      <c r="C128" s="46" t="e">
        <f>1800/'PESOS POR LOTE'!K159*'PESOS POR LOTE'!K149</f>
        <v>#DIV/0!</v>
      </c>
      <c r="D128" s="44" t="s">
        <v>55</v>
      </c>
    </row>
    <row r="129" spans="2:4">
      <c r="B129" s="43">
        <v>3</v>
      </c>
      <c r="C129" s="46" t="e">
        <f>1800/'PESOS POR LOTE'!K159*'PESOS POR LOTE'!K150</f>
        <v>#DIV/0!</v>
      </c>
      <c r="D129" s="44" t="s">
        <v>55</v>
      </c>
    </row>
    <row r="130" spans="2:4">
      <c r="B130" s="43">
        <v>4</v>
      </c>
      <c r="C130" s="46" t="e">
        <f>1800/'PESOS POR LOTE'!K159*'PESOS POR LOTE'!K151</f>
        <v>#DIV/0!</v>
      </c>
      <c r="D130" s="44" t="s">
        <v>55</v>
      </c>
    </row>
    <row r="131" spans="2:4">
      <c r="B131" s="43">
        <v>5</v>
      </c>
      <c r="C131" s="46" t="e">
        <f>1800/'PESOS POR LOTE'!K159*'PESOS POR LOTE'!K152</f>
        <v>#DIV/0!</v>
      </c>
      <c r="D131" s="44" t="s">
        <v>55</v>
      </c>
    </row>
    <row r="132" spans="2:4">
      <c r="B132" s="43">
        <v>6</v>
      </c>
      <c r="C132" s="46" t="e">
        <f>1800/'PESOS POR LOTE'!K159*'PESOS POR LOTE'!K153</f>
        <v>#DIV/0!</v>
      </c>
      <c r="D132" s="44" t="s">
        <v>55</v>
      </c>
    </row>
    <row r="133" spans="2:4">
      <c r="B133" s="43">
        <v>7</v>
      </c>
      <c r="C133" s="46" t="e">
        <f>1800/'PESOS POR LOTE'!K159*'PESOS POR LOTE'!K154</f>
        <v>#DIV/0!</v>
      </c>
      <c r="D133" s="44" t="s">
        <v>55</v>
      </c>
    </row>
    <row r="134" spans="2:4">
      <c r="B134" s="43">
        <v>8</v>
      </c>
      <c r="C134" s="46" t="e">
        <f>1800/'PESOS POR LOTE'!K159*'PESOS POR LOTE'!K155</f>
        <v>#DIV/0!</v>
      </c>
      <c r="D134" s="44" t="s">
        <v>55</v>
      </c>
    </row>
    <row r="135" spans="2:4">
      <c r="B135" s="43">
        <v>9</v>
      </c>
      <c r="C135" s="46" t="e">
        <f>1800/'PESOS POR LOTE'!K159*'PESOS POR LOTE'!K156</f>
        <v>#DIV/0!</v>
      </c>
      <c r="D135" s="44" t="s">
        <v>55</v>
      </c>
    </row>
    <row r="136" spans="2:4">
      <c r="B136" s="43">
        <v>10</v>
      </c>
      <c r="C136" s="46" t="e">
        <f>1800/'PESOS POR LOTE'!K159*'PESOS POR LOTE'!K157</f>
        <v>#DIV/0!</v>
      </c>
      <c r="D136" s="44" t="s">
        <v>55</v>
      </c>
    </row>
    <row r="137" spans="2:4">
      <c r="B137" s="92" t="s">
        <v>49</v>
      </c>
      <c r="C137" s="46" t="e">
        <f>SUM(C127:C136)</f>
        <v>#DIV/0!</v>
      </c>
    </row>
    <row r="139" spans="2:4">
      <c r="B139" s="140" t="e">
        <f>#REF!</f>
        <v>#REF!</v>
      </c>
      <c r="C139" s="140"/>
    </row>
    <row r="140" spans="2:4">
      <c r="B140" s="139" t="s">
        <v>53</v>
      </c>
      <c r="C140" s="47" t="s">
        <v>54</v>
      </c>
    </row>
    <row r="141" spans="2:4">
      <c r="B141" s="139"/>
      <c r="C141" s="50">
        <f>'PESOS POR LOTE'!C161</f>
        <v>0</v>
      </c>
    </row>
    <row r="142" spans="2:4">
      <c r="B142" s="43">
        <v>1</v>
      </c>
      <c r="C142" s="46" t="e">
        <f>1800/'PESOS POR LOTE'!K175*'PESOS POR LOTE'!K164</f>
        <v>#DIV/0!</v>
      </c>
      <c r="D142" s="44" t="s">
        <v>55</v>
      </c>
    </row>
    <row r="143" spans="2:4">
      <c r="B143" s="43">
        <v>2</v>
      </c>
      <c r="C143" s="46" t="e">
        <f>1800/'PESOS POR LOTE'!K175*'PESOS POR LOTE'!K165</f>
        <v>#DIV/0!</v>
      </c>
      <c r="D143" s="44" t="s">
        <v>55</v>
      </c>
    </row>
    <row r="144" spans="2:4">
      <c r="B144" s="43">
        <v>3</v>
      </c>
      <c r="C144" s="46" t="e">
        <f>1800/'PESOS POR LOTE'!K175*'PESOS POR LOTE'!K166</f>
        <v>#DIV/0!</v>
      </c>
      <c r="D144" s="44" t="s">
        <v>55</v>
      </c>
    </row>
    <row r="145" spans="2:4">
      <c r="B145" s="43">
        <v>4</v>
      </c>
      <c r="C145" s="46" t="e">
        <f>1800/'PESOS POR LOTE'!K175*'PESOS POR LOTE'!K167</f>
        <v>#DIV/0!</v>
      </c>
      <c r="D145" s="44" t="s">
        <v>55</v>
      </c>
    </row>
    <row r="146" spans="2:4">
      <c r="B146" s="43">
        <v>5</v>
      </c>
      <c r="C146" s="46" t="e">
        <f>1800/'PESOS POR LOTE'!K175*'PESOS POR LOTE'!K168</f>
        <v>#DIV/0!</v>
      </c>
      <c r="D146" s="44" t="s">
        <v>55</v>
      </c>
    </row>
    <row r="147" spans="2:4">
      <c r="B147" s="43">
        <v>6</v>
      </c>
      <c r="C147" s="46" t="e">
        <f>1800/'PESOS POR LOTE'!K175*'PESOS POR LOTE'!K169</f>
        <v>#DIV/0!</v>
      </c>
      <c r="D147" s="44" t="s">
        <v>55</v>
      </c>
    </row>
    <row r="148" spans="2:4">
      <c r="B148" s="43">
        <v>7</v>
      </c>
      <c r="C148" s="46" t="e">
        <f>1800/'PESOS POR LOTE'!K175*'PESOS POR LOTE'!K170</f>
        <v>#DIV/0!</v>
      </c>
      <c r="D148" s="44" t="s">
        <v>55</v>
      </c>
    </row>
    <row r="149" spans="2:4">
      <c r="B149" s="43">
        <v>8</v>
      </c>
      <c r="C149" s="46" t="e">
        <f>1800/'PESOS POR LOTE'!K175*'PESOS POR LOTE'!K171</f>
        <v>#DIV/0!</v>
      </c>
      <c r="D149" s="44" t="s">
        <v>55</v>
      </c>
    </row>
    <row r="150" spans="2:4">
      <c r="B150" s="43">
        <v>9</v>
      </c>
      <c r="C150" s="46" t="e">
        <f>1800/'PESOS POR LOTE'!K175*'PESOS POR LOTE'!K172</f>
        <v>#DIV/0!</v>
      </c>
      <c r="D150" s="44" t="s">
        <v>55</v>
      </c>
    </row>
    <row r="151" spans="2:4">
      <c r="B151" s="43">
        <v>10</v>
      </c>
      <c r="C151" s="46" t="e">
        <f>1800/'PESOS POR LOTE'!K175*'PESOS POR LOTE'!K173</f>
        <v>#DIV/0!</v>
      </c>
      <c r="D151" s="44" t="s">
        <v>55</v>
      </c>
    </row>
    <row r="152" spans="2:4">
      <c r="B152" s="92" t="s">
        <v>49</v>
      </c>
      <c r="C152" s="46" t="e">
        <f>SUM(C142:C151)</f>
        <v>#DIV/0!</v>
      </c>
    </row>
    <row r="154" spans="2:4">
      <c r="B154" s="140" t="e">
        <f>#REF!</f>
        <v>#REF!</v>
      </c>
      <c r="C154" s="140"/>
    </row>
    <row r="155" spans="2:4">
      <c r="B155" s="139" t="s">
        <v>53</v>
      </c>
      <c r="C155" s="47" t="s">
        <v>54</v>
      </c>
    </row>
    <row r="156" spans="2:4">
      <c r="B156" s="139"/>
      <c r="C156" s="50">
        <f>'PESOS POR LOTE'!C177</f>
        <v>0</v>
      </c>
    </row>
    <row r="157" spans="2:4">
      <c r="B157" s="43">
        <v>1</v>
      </c>
      <c r="C157" s="46" t="e">
        <f>1800/'PESOS POR LOTE'!K191*'PESOS POR LOTE'!K180</f>
        <v>#DIV/0!</v>
      </c>
      <c r="D157" s="44" t="s">
        <v>55</v>
      </c>
    </row>
    <row r="158" spans="2:4">
      <c r="B158" s="43">
        <v>2</v>
      </c>
      <c r="C158" s="46" t="e">
        <f>1800/'PESOS POR LOTE'!K191*'PESOS POR LOTE'!K181</f>
        <v>#DIV/0!</v>
      </c>
      <c r="D158" s="44" t="s">
        <v>55</v>
      </c>
    </row>
    <row r="159" spans="2:4">
      <c r="B159" s="43">
        <v>3</v>
      </c>
      <c r="C159" s="46" t="e">
        <f>1800/'PESOS POR LOTE'!K191*'PESOS POR LOTE'!K182</f>
        <v>#DIV/0!</v>
      </c>
      <c r="D159" s="44" t="s">
        <v>55</v>
      </c>
    </row>
    <row r="160" spans="2:4">
      <c r="B160" s="43">
        <v>4</v>
      </c>
      <c r="C160" s="46" t="e">
        <f>1800/'PESOS POR LOTE'!K191*'PESOS POR LOTE'!K183</f>
        <v>#DIV/0!</v>
      </c>
      <c r="D160" s="44" t="s">
        <v>55</v>
      </c>
    </row>
    <row r="161" spans="2:4">
      <c r="B161" s="43">
        <v>5</v>
      </c>
      <c r="C161" s="46" t="e">
        <f>1800/'PESOS POR LOTE'!K191*'PESOS POR LOTE'!K184</f>
        <v>#DIV/0!</v>
      </c>
      <c r="D161" s="44" t="s">
        <v>55</v>
      </c>
    </row>
    <row r="162" spans="2:4">
      <c r="B162" s="43">
        <v>6</v>
      </c>
      <c r="C162" s="46" t="e">
        <f>1800/'PESOS POR LOTE'!K191*'PESOS POR LOTE'!K185</f>
        <v>#DIV/0!</v>
      </c>
      <c r="D162" s="44" t="s">
        <v>55</v>
      </c>
    </row>
    <row r="163" spans="2:4">
      <c r="B163" s="43">
        <v>7</v>
      </c>
      <c r="C163" s="46" t="e">
        <f>1800/'PESOS POR LOTE'!K191*'PESOS POR LOTE'!K186</f>
        <v>#DIV/0!</v>
      </c>
      <c r="D163" s="44" t="s">
        <v>55</v>
      </c>
    </row>
    <row r="164" spans="2:4">
      <c r="B164" s="43">
        <v>8</v>
      </c>
      <c r="C164" s="46" t="e">
        <f>1800/'PESOS POR LOTE'!K191*'PESOS POR LOTE'!K187</f>
        <v>#DIV/0!</v>
      </c>
      <c r="D164" s="44" t="s">
        <v>55</v>
      </c>
    </row>
    <row r="165" spans="2:4">
      <c r="B165" s="43">
        <v>9</v>
      </c>
      <c r="C165" s="46" t="e">
        <f>1800/'PESOS POR LOTE'!K191*'PESOS POR LOTE'!K188</f>
        <v>#DIV/0!</v>
      </c>
      <c r="D165" s="44" t="s">
        <v>55</v>
      </c>
    </row>
    <row r="166" spans="2:4">
      <c r="B166" s="43">
        <v>10</v>
      </c>
      <c r="C166" s="46" t="e">
        <f>1800/'PESOS POR LOTE'!K191*'PESOS POR LOTE'!K189</f>
        <v>#DIV/0!</v>
      </c>
      <c r="D166" s="44" t="s">
        <v>55</v>
      </c>
    </row>
    <row r="167" spans="2:4">
      <c r="B167" s="92" t="s">
        <v>49</v>
      </c>
      <c r="C167" s="46" t="e">
        <f>SUM(C157:C166)</f>
        <v>#DIV/0!</v>
      </c>
    </row>
    <row r="169" spans="2:4">
      <c r="B169" s="140" t="e">
        <f>#REF!</f>
        <v>#REF!</v>
      </c>
      <c r="C169" s="140"/>
    </row>
    <row r="170" spans="2:4">
      <c r="B170" s="139" t="s">
        <v>53</v>
      </c>
      <c r="C170" s="47" t="s">
        <v>54</v>
      </c>
    </row>
    <row r="171" spans="2:4">
      <c r="B171" s="139"/>
      <c r="C171" s="50">
        <f>'PESOS POR LOTE'!C193</f>
        <v>0</v>
      </c>
    </row>
    <row r="172" spans="2:4">
      <c r="B172" s="43">
        <v>1</v>
      </c>
      <c r="C172" s="46" t="e">
        <f>1800/'PESOS POR LOTE'!K207*'PESOS POR LOTE'!K196</f>
        <v>#DIV/0!</v>
      </c>
      <c r="D172" s="44" t="s">
        <v>55</v>
      </c>
    </row>
    <row r="173" spans="2:4">
      <c r="B173" s="43">
        <v>2</v>
      </c>
      <c r="C173" s="46" t="e">
        <f>1800/'PESOS POR LOTE'!K207*'PESOS POR LOTE'!K197</f>
        <v>#DIV/0!</v>
      </c>
      <c r="D173" s="44" t="s">
        <v>55</v>
      </c>
    </row>
    <row r="174" spans="2:4">
      <c r="B174" s="43">
        <v>3</v>
      </c>
      <c r="C174" s="46" t="e">
        <f>1800/'PESOS POR LOTE'!K207*'PESOS POR LOTE'!K198</f>
        <v>#DIV/0!</v>
      </c>
      <c r="D174" s="44" t="s">
        <v>55</v>
      </c>
    </row>
    <row r="175" spans="2:4">
      <c r="B175" s="43">
        <v>4</v>
      </c>
      <c r="C175" s="46" t="e">
        <f>1800/'PESOS POR LOTE'!K207*'PESOS POR LOTE'!K199</f>
        <v>#DIV/0!</v>
      </c>
      <c r="D175" s="44" t="s">
        <v>55</v>
      </c>
    </row>
    <row r="176" spans="2:4">
      <c r="B176" s="43">
        <v>5</v>
      </c>
      <c r="C176" s="46" t="e">
        <f>1800/'PESOS POR LOTE'!K207*'PESOS POR LOTE'!K200</f>
        <v>#DIV/0!</v>
      </c>
      <c r="D176" s="44" t="s">
        <v>55</v>
      </c>
    </row>
    <row r="177" spans="2:4">
      <c r="B177" s="43">
        <v>6</v>
      </c>
      <c r="C177" s="46" t="e">
        <f>1800/'PESOS POR LOTE'!K207*'PESOS POR LOTE'!K201</f>
        <v>#DIV/0!</v>
      </c>
      <c r="D177" s="44" t="s">
        <v>55</v>
      </c>
    </row>
    <row r="178" spans="2:4">
      <c r="B178" s="43">
        <v>7</v>
      </c>
      <c r="C178" s="46" t="e">
        <f>1800/'PESOS POR LOTE'!K207*'PESOS POR LOTE'!K202</f>
        <v>#DIV/0!</v>
      </c>
      <c r="D178" s="44" t="s">
        <v>55</v>
      </c>
    </row>
    <row r="179" spans="2:4">
      <c r="B179" s="43">
        <v>8</v>
      </c>
      <c r="C179" s="46" t="e">
        <f>1800/'PESOS POR LOTE'!K207*'PESOS POR LOTE'!K203</f>
        <v>#DIV/0!</v>
      </c>
      <c r="D179" s="44" t="s">
        <v>55</v>
      </c>
    </row>
    <row r="180" spans="2:4">
      <c r="B180" s="43">
        <v>9</v>
      </c>
      <c r="C180" s="46" t="e">
        <f>1800/'PESOS POR LOTE'!K207*'PESOS POR LOTE'!K204</f>
        <v>#DIV/0!</v>
      </c>
      <c r="D180" s="44" t="s">
        <v>55</v>
      </c>
    </row>
    <row r="181" spans="2:4">
      <c r="B181" s="43">
        <v>10</v>
      </c>
      <c r="C181" s="46" t="e">
        <f>1800/'PESOS POR LOTE'!K207*'PESOS POR LOTE'!K205</f>
        <v>#DIV/0!</v>
      </c>
      <c r="D181" s="44" t="s">
        <v>55</v>
      </c>
    </row>
    <row r="182" spans="2:4">
      <c r="B182" s="92" t="s">
        <v>49</v>
      </c>
      <c r="C182" s="46" t="e">
        <f>SUM(C172:C181)</f>
        <v>#DIV/0!</v>
      </c>
    </row>
    <row r="184" spans="2:4">
      <c r="B184" s="140" t="e">
        <f>#REF!</f>
        <v>#REF!</v>
      </c>
      <c r="C184" s="140"/>
    </row>
    <row r="185" spans="2:4">
      <c r="B185" s="139" t="s">
        <v>53</v>
      </c>
      <c r="C185" s="47" t="s">
        <v>54</v>
      </c>
    </row>
    <row r="186" spans="2:4">
      <c r="B186" s="139"/>
      <c r="C186" s="50">
        <f>'PESOS POR LOTE'!C209</f>
        <v>0</v>
      </c>
    </row>
    <row r="187" spans="2:4">
      <c r="B187" s="43">
        <v>1</v>
      </c>
      <c r="C187" s="46" t="e">
        <f>1800/'PESOS POR LOTE'!K223*'PESOS POR LOTE'!K212</f>
        <v>#DIV/0!</v>
      </c>
      <c r="D187" s="44" t="s">
        <v>55</v>
      </c>
    </row>
    <row r="188" spans="2:4">
      <c r="B188" s="43">
        <v>2</v>
      </c>
      <c r="C188" s="46" t="e">
        <f>1800/'PESOS POR LOTE'!K223*'PESOS POR LOTE'!K213</f>
        <v>#DIV/0!</v>
      </c>
      <c r="D188" s="44" t="s">
        <v>55</v>
      </c>
    </row>
    <row r="189" spans="2:4">
      <c r="B189" s="43">
        <v>3</v>
      </c>
      <c r="C189" s="46" t="e">
        <f>1800/'PESOS POR LOTE'!K223*'PESOS POR LOTE'!K214</f>
        <v>#DIV/0!</v>
      </c>
      <c r="D189" s="44" t="s">
        <v>55</v>
      </c>
    </row>
    <row r="190" spans="2:4">
      <c r="B190" s="43">
        <v>4</v>
      </c>
      <c r="C190" s="46" t="e">
        <f>1800/'PESOS POR LOTE'!K223*'PESOS POR LOTE'!K215</f>
        <v>#DIV/0!</v>
      </c>
      <c r="D190" s="44" t="s">
        <v>55</v>
      </c>
    </row>
    <row r="191" spans="2:4">
      <c r="B191" s="43">
        <v>5</v>
      </c>
      <c r="C191" s="46" t="e">
        <f>1800/'PESOS POR LOTE'!K223*'PESOS POR LOTE'!K216</f>
        <v>#DIV/0!</v>
      </c>
      <c r="D191" s="44" t="s">
        <v>55</v>
      </c>
    </row>
    <row r="192" spans="2:4">
      <c r="B192" s="43">
        <v>6</v>
      </c>
      <c r="C192" s="46" t="e">
        <f>1800/'PESOS POR LOTE'!K223*'PESOS POR LOTE'!K217</f>
        <v>#DIV/0!</v>
      </c>
      <c r="D192" s="44" t="s">
        <v>55</v>
      </c>
    </row>
    <row r="193" spans="2:4">
      <c r="B193" s="43">
        <v>7</v>
      </c>
      <c r="C193" s="46" t="e">
        <f>1800/'PESOS POR LOTE'!K223*'PESOS POR LOTE'!K218</f>
        <v>#DIV/0!</v>
      </c>
      <c r="D193" s="44" t="s">
        <v>55</v>
      </c>
    </row>
    <row r="194" spans="2:4">
      <c r="B194" s="43">
        <v>8</v>
      </c>
      <c r="C194" s="46" t="e">
        <f>1800/'PESOS POR LOTE'!K223*'PESOS POR LOTE'!K219</f>
        <v>#DIV/0!</v>
      </c>
      <c r="D194" s="44" t="s">
        <v>55</v>
      </c>
    </row>
    <row r="195" spans="2:4">
      <c r="B195" s="43">
        <v>9</v>
      </c>
      <c r="C195" s="46" t="e">
        <f>1800/'PESOS POR LOTE'!K223*'PESOS POR LOTE'!K220</f>
        <v>#DIV/0!</v>
      </c>
      <c r="D195" s="44" t="s">
        <v>55</v>
      </c>
    </row>
    <row r="196" spans="2:4">
      <c r="B196" s="43">
        <v>10</v>
      </c>
      <c r="C196" s="46" t="e">
        <f>1800/'PESOS POR LOTE'!K223*'PESOS POR LOTE'!K221</f>
        <v>#DIV/0!</v>
      </c>
      <c r="D196" s="44" t="s">
        <v>55</v>
      </c>
    </row>
    <row r="197" spans="2:4">
      <c r="B197" s="92" t="s">
        <v>49</v>
      </c>
      <c r="C197" s="46" t="e">
        <f>SUM(C187:C196)</f>
        <v>#DIV/0!</v>
      </c>
    </row>
    <row r="199" spans="2:4">
      <c r="B199" s="140" t="e">
        <f>#REF!</f>
        <v>#REF!</v>
      </c>
      <c r="C199" s="140"/>
    </row>
    <row r="200" spans="2:4">
      <c r="B200" s="139" t="s">
        <v>53</v>
      </c>
      <c r="C200" s="47" t="s">
        <v>54</v>
      </c>
    </row>
    <row r="201" spans="2:4">
      <c r="B201" s="139"/>
      <c r="C201" s="50">
        <f>'PESOS POR LOTE'!C225</f>
        <v>0</v>
      </c>
    </row>
    <row r="202" spans="2:4">
      <c r="B202" s="43">
        <v>1</v>
      </c>
      <c r="C202" s="46" t="e">
        <f>1800/'PESOS POR LOTE'!K239*'PESOS POR LOTE'!K228</f>
        <v>#DIV/0!</v>
      </c>
      <c r="D202" s="44" t="s">
        <v>55</v>
      </c>
    </row>
    <row r="203" spans="2:4">
      <c r="B203" s="43">
        <v>2</v>
      </c>
      <c r="C203" s="91" t="e">
        <f>1800/'PESOS POR LOTE'!K239*'PESOS POR LOTE'!K229</f>
        <v>#DIV/0!</v>
      </c>
      <c r="D203" s="44" t="s">
        <v>55</v>
      </c>
    </row>
    <row r="204" spans="2:4">
      <c r="B204" s="43">
        <v>3</v>
      </c>
      <c r="C204" s="46" t="e">
        <f>1800/'PESOS POR LOTE'!K239*'PESOS POR LOTE'!K230</f>
        <v>#DIV/0!</v>
      </c>
      <c r="D204" s="44" t="s">
        <v>55</v>
      </c>
    </row>
    <row r="205" spans="2:4">
      <c r="B205" s="43">
        <v>4</v>
      </c>
      <c r="C205" s="46" t="e">
        <f>1800/'PESOS POR LOTE'!K239*'PESOS POR LOTE'!K231</f>
        <v>#DIV/0!</v>
      </c>
      <c r="D205" s="44" t="s">
        <v>55</v>
      </c>
    </row>
    <row r="206" spans="2:4">
      <c r="B206" s="43">
        <v>5</v>
      </c>
      <c r="C206" s="46" t="e">
        <f>1800/'PESOS POR LOTE'!K239*'PESOS POR LOTE'!K232</f>
        <v>#DIV/0!</v>
      </c>
      <c r="D206" s="44" t="s">
        <v>55</v>
      </c>
    </row>
    <row r="207" spans="2:4">
      <c r="B207" s="43">
        <v>6</v>
      </c>
      <c r="C207" s="46" t="e">
        <f>1800/'PESOS POR LOTE'!K239*'PESOS POR LOTE'!K233</f>
        <v>#DIV/0!</v>
      </c>
      <c r="D207" s="44" t="s">
        <v>55</v>
      </c>
    </row>
    <row r="208" spans="2:4">
      <c r="B208" s="43">
        <v>7</v>
      </c>
      <c r="C208" s="46" t="e">
        <f>1800/'PESOS POR LOTE'!K239*'PESOS POR LOTE'!K234</f>
        <v>#DIV/0!</v>
      </c>
      <c r="D208" s="44" t="s">
        <v>55</v>
      </c>
    </row>
    <row r="209" spans="2:4">
      <c r="B209" s="43">
        <v>8</v>
      </c>
      <c r="C209" s="46" t="e">
        <f>1800/'PESOS POR LOTE'!K239*'PESOS POR LOTE'!K235</f>
        <v>#DIV/0!</v>
      </c>
      <c r="D209" s="44" t="s">
        <v>55</v>
      </c>
    </row>
    <row r="210" spans="2:4">
      <c r="B210" s="43">
        <v>9</v>
      </c>
      <c r="C210" s="46" t="e">
        <f>1800/'PESOS POR LOTE'!K239*'PESOS POR LOTE'!K236</f>
        <v>#DIV/0!</v>
      </c>
      <c r="D210" s="44" t="s">
        <v>55</v>
      </c>
    </row>
    <row r="211" spans="2:4">
      <c r="B211" s="43">
        <v>10</v>
      </c>
      <c r="C211" s="46" t="e">
        <f>1800/'PESOS POR LOTE'!K239*'PESOS POR LOTE'!K237</f>
        <v>#DIV/0!</v>
      </c>
      <c r="D211" s="44" t="s">
        <v>55</v>
      </c>
    </row>
    <row r="212" spans="2:4">
      <c r="B212" s="92" t="s">
        <v>49</v>
      </c>
      <c r="C212" s="46" t="e">
        <f>SUM(C202:C211)</f>
        <v>#DIV/0!</v>
      </c>
    </row>
    <row r="214" spans="2:4">
      <c r="B214" s="140" t="e">
        <f>#REF!</f>
        <v>#REF!</v>
      </c>
      <c r="C214" s="140"/>
    </row>
    <row r="215" spans="2:4">
      <c r="B215" s="139" t="s">
        <v>53</v>
      </c>
      <c r="C215" s="47" t="s">
        <v>54</v>
      </c>
    </row>
    <row r="216" spans="2:4">
      <c r="B216" s="139"/>
      <c r="C216" s="50">
        <f>'PESOS POR LOTE'!C241</f>
        <v>0</v>
      </c>
    </row>
    <row r="217" spans="2:4">
      <c r="B217" s="43">
        <v>1</v>
      </c>
      <c r="C217" s="46" t="e">
        <f>1800/'PESOS POR LOTE'!K255*'PESOS POR LOTE'!K244</f>
        <v>#DIV/0!</v>
      </c>
      <c r="D217" s="44" t="s">
        <v>55</v>
      </c>
    </row>
    <row r="218" spans="2:4">
      <c r="B218" s="43">
        <v>2</v>
      </c>
      <c r="C218" s="46" t="e">
        <f>1800/'PESOS POR LOTE'!K255*'PESOS POR LOTE'!K245</f>
        <v>#DIV/0!</v>
      </c>
      <c r="D218" s="44" t="s">
        <v>55</v>
      </c>
    </row>
    <row r="219" spans="2:4">
      <c r="B219" s="43">
        <v>3</v>
      </c>
      <c r="C219" s="46" t="e">
        <f>1800/'PESOS POR LOTE'!K255*'PESOS POR LOTE'!K246</f>
        <v>#DIV/0!</v>
      </c>
      <c r="D219" s="44" t="s">
        <v>55</v>
      </c>
    </row>
    <row r="220" spans="2:4">
      <c r="B220" s="43">
        <v>4</v>
      </c>
      <c r="C220" s="46" t="e">
        <f>1800/'PESOS POR LOTE'!K255*'PESOS POR LOTE'!K247</f>
        <v>#DIV/0!</v>
      </c>
      <c r="D220" s="44" t="s">
        <v>55</v>
      </c>
    </row>
    <row r="221" spans="2:4">
      <c r="B221" s="43">
        <v>5</v>
      </c>
      <c r="C221" s="46" t="e">
        <f>1800/'PESOS POR LOTE'!K255*'PESOS POR LOTE'!K248</f>
        <v>#DIV/0!</v>
      </c>
      <c r="D221" s="44" t="s">
        <v>55</v>
      </c>
    </row>
    <row r="222" spans="2:4">
      <c r="B222" s="43">
        <v>6</v>
      </c>
      <c r="C222" s="46" t="e">
        <f>1800/'PESOS POR LOTE'!K255*'PESOS POR LOTE'!K249</f>
        <v>#DIV/0!</v>
      </c>
      <c r="D222" s="44" t="s">
        <v>55</v>
      </c>
    </row>
    <row r="223" spans="2:4">
      <c r="B223" s="43">
        <v>7</v>
      </c>
      <c r="C223" s="46" t="e">
        <f>1800/'PESOS POR LOTE'!K255*'PESOS POR LOTE'!K250</f>
        <v>#DIV/0!</v>
      </c>
      <c r="D223" s="44" t="s">
        <v>55</v>
      </c>
    </row>
    <row r="224" spans="2:4">
      <c r="B224" s="43">
        <v>8</v>
      </c>
      <c r="C224" s="46" t="e">
        <f>1800/'PESOS POR LOTE'!K255*'PESOS POR LOTE'!K251</f>
        <v>#DIV/0!</v>
      </c>
      <c r="D224" s="44" t="s">
        <v>55</v>
      </c>
    </row>
    <row r="225" spans="2:4">
      <c r="B225" s="43">
        <v>9</v>
      </c>
      <c r="C225" s="46" t="e">
        <f>1800/'PESOS POR LOTE'!K255*'PESOS POR LOTE'!K252</f>
        <v>#DIV/0!</v>
      </c>
      <c r="D225" s="44" t="s">
        <v>55</v>
      </c>
    </row>
    <row r="226" spans="2:4">
      <c r="B226" s="43">
        <v>10</v>
      </c>
      <c r="C226" s="46" t="e">
        <f>1800/'PESOS POR LOTE'!K255*'PESOS POR LOTE'!K253</f>
        <v>#DIV/0!</v>
      </c>
      <c r="D226" s="44" t="s">
        <v>55</v>
      </c>
    </row>
    <row r="227" spans="2:4">
      <c r="B227" s="92" t="s">
        <v>49</v>
      </c>
      <c r="C227" s="46" t="e">
        <f>SUM(C217:C226)</f>
        <v>#DIV/0!</v>
      </c>
    </row>
    <row r="229" spans="2:4">
      <c r="B229" s="140" t="e">
        <f>#REF!</f>
        <v>#REF!</v>
      </c>
      <c r="C229" s="140"/>
    </row>
    <row r="230" spans="2:4">
      <c r="B230" s="139" t="s">
        <v>53</v>
      </c>
      <c r="C230" s="47" t="s">
        <v>54</v>
      </c>
    </row>
    <row r="231" spans="2:4">
      <c r="B231" s="139"/>
      <c r="C231" s="50">
        <f>'PESOS POR LOTE'!C257</f>
        <v>0</v>
      </c>
    </row>
    <row r="232" spans="2:4">
      <c r="B232" s="43">
        <v>1</v>
      </c>
      <c r="C232" s="46" t="e">
        <f>1800/'PESOS POR LOTE'!K271*'PESOS POR LOTE'!K260</f>
        <v>#DIV/0!</v>
      </c>
      <c r="D232" s="44" t="s">
        <v>55</v>
      </c>
    </row>
    <row r="233" spans="2:4">
      <c r="B233" s="43">
        <v>2</v>
      </c>
      <c r="C233" s="46" t="e">
        <f>1800/'PESOS POR LOTE'!K271*'PESOS POR LOTE'!K261</f>
        <v>#DIV/0!</v>
      </c>
      <c r="D233" s="44" t="s">
        <v>55</v>
      </c>
    </row>
    <row r="234" spans="2:4">
      <c r="B234" s="43">
        <v>3</v>
      </c>
      <c r="C234" s="46" t="e">
        <f>1800/'PESOS POR LOTE'!K271*'PESOS POR LOTE'!K262</f>
        <v>#DIV/0!</v>
      </c>
      <c r="D234" s="44" t="s">
        <v>55</v>
      </c>
    </row>
    <row r="235" spans="2:4">
      <c r="B235" s="43">
        <v>4</v>
      </c>
      <c r="C235" s="46" t="e">
        <f>1800/'PESOS POR LOTE'!K271*'PESOS POR LOTE'!K263</f>
        <v>#DIV/0!</v>
      </c>
      <c r="D235" s="44" t="s">
        <v>55</v>
      </c>
    </row>
    <row r="236" spans="2:4">
      <c r="B236" s="43">
        <v>5</v>
      </c>
      <c r="C236" s="46" t="e">
        <f>1800/'PESOS POR LOTE'!K271*'PESOS POR LOTE'!K264</f>
        <v>#DIV/0!</v>
      </c>
      <c r="D236" s="44" t="s">
        <v>55</v>
      </c>
    </row>
    <row r="237" spans="2:4">
      <c r="B237" s="43">
        <v>6</v>
      </c>
      <c r="C237" s="46" t="e">
        <f>1800/'PESOS POR LOTE'!K271*'PESOS POR LOTE'!K265</f>
        <v>#DIV/0!</v>
      </c>
      <c r="D237" s="44" t="s">
        <v>55</v>
      </c>
    </row>
    <row r="238" spans="2:4">
      <c r="B238" s="43">
        <v>7</v>
      </c>
      <c r="C238" s="46" t="e">
        <f>1800/'PESOS POR LOTE'!K271*'PESOS POR LOTE'!K266</f>
        <v>#DIV/0!</v>
      </c>
      <c r="D238" s="44" t="s">
        <v>55</v>
      </c>
    </row>
    <row r="239" spans="2:4">
      <c r="B239" s="43">
        <v>8</v>
      </c>
      <c r="C239" s="46" t="e">
        <f>1800/'PESOS POR LOTE'!K271*'PESOS POR LOTE'!K267</f>
        <v>#DIV/0!</v>
      </c>
      <c r="D239" s="44" t="s">
        <v>55</v>
      </c>
    </row>
    <row r="240" spans="2:4">
      <c r="B240" s="43">
        <v>9</v>
      </c>
      <c r="C240" s="46" t="e">
        <f>1800/'PESOS POR LOTE'!K271*'PESOS POR LOTE'!K268</f>
        <v>#DIV/0!</v>
      </c>
      <c r="D240" s="44" t="s">
        <v>55</v>
      </c>
    </row>
    <row r="241" spans="2:4">
      <c r="B241" s="43">
        <v>10</v>
      </c>
      <c r="C241" s="46" t="e">
        <f>1800/'PESOS POR LOTE'!K271*'PESOS POR LOTE'!K269</f>
        <v>#DIV/0!</v>
      </c>
      <c r="D241" s="44" t="s">
        <v>55</v>
      </c>
    </row>
    <row r="242" spans="2:4">
      <c r="B242" s="92" t="s">
        <v>49</v>
      </c>
      <c r="C242" s="46" t="e">
        <f>SUM(C232:C241)</f>
        <v>#DIV/0!</v>
      </c>
    </row>
    <row r="244" spans="2:4">
      <c r="B244" s="140" t="e">
        <f>#REF!</f>
        <v>#REF!</v>
      </c>
      <c r="C244" s="140"/>
    </row>
    <row r="245" spans="2:4">
      <c r="B245" s="139" t="s">
        <v>53</v>
      </c>
      <c r="C245" s="47" t="s">
        <v>54</v>
      </c>
    </row>
    <row r="246" spans="2:4">
      <c r="B246" s="139"/>
      <c r="C246" s="50">
        <f>'PESOS POR LOTE'!C273</f>
        <v>0</v>
      </c>
    </row>
    <row r="247" spans="2:4">
      <c r="B247" s="43">
        <v>1</v>
      </c>
      <c r="C247" s="46" t="e">
        <f>1800/'PESOS POR LOTE'!K287*'PESOS POR LOTE'!K276</f>
        <v>#DIV/0!</v>
      </c>
      <c r="D247" s="44" t="s">
        <v>55</v>
      </c>
    </row>
    <row r="248" spans="2:4">
      <c r="B248" s="43">
        <v>2</v>
      </c>
      <c r="C248" s="46" t="e">
        <f>1800/'PESOS POR LOTE'!K287*'PESOS POR LOTE'!K277</f>
        <v>#DIV/0!</v>
      </c>
      <c r="D248" s="44" t="s">
        <v>55</v>
      </c>
    </row>
    <row r="249" spans="2:4">
      <c r="B249" s="43">
        <v>3</v>
      </c>
      <c r="C249" s="46" t="e">
        <f>1800/'PESOS POR LOTE'!K287*'PESOS POR LOTE'!K278</f>
        <v>#DIV/0!</v>
      </c>
      <c r="D249" s="44" t="s">
        <v>55</v>
      </c>
    </row>
    <row r="250" spans="2:4">
      <c r="B250" s="43">
        <v>4</v>
      </c>
      <c r="C250" s="46" t="e">
        <f>1800/'PESOS POR LOTE'!K287*'PESOS POR LOTE'!K279</f>
        <v>#DIV/0!</v>
      </c>
      <c r="D250" s="44" t="s">
        <v>55</v>
      </c>
    </row>
    <row r="251" spans="2:4">
      <c r="B251" s="43">
        <v>5</v>
      </c>
      <c r="C251" s="46" t="e">
        <f>1800/'PESOS POR LOTE'!K287*'PESOS POR LOTE'!K280</f>
        <v>#DIV/0!</v>
      </c>
      <c r="D251" s="44" t="s">
        <v>55</v>
      </c>
    </row>
    <row r="252" spans="2:4">
      <c r="B252" s="43">
        <v>6</v>
      </c>
      <c r="C252" s="46" t="e">
        <f>1800/'PESOS POR LOTE'!K287*'PESOS POR LOTE'!K281</f>
        <v>#DIV/0!</v>
      </c>
      <c r="D252" s="44" t="s">
        <v>55</v>
      </c>
    </row>
    <row r="253" spans="2:4">
      <c r="B253" s="43">
        <v>7</v>
      </c>
      <c r="C253" s="46" t="e">
        <f>1800/'PESOS POR LOTE'!K287*'PESOS POR LOTE'!K282</f>
        <v>#DIV/0!</v>
      </c>
      <c r="D253" s="44" t="s">
        <v>55</v>
      </c>
    </row>
    <row r="254" spans="2:4">
      <c r="B254" s="43">
        <v>8</v>
      </c>
      <c r="C254" s="46" t="e">
        <f>1800/'PESOS POR LOTE'!K287*'PESOS POR LOTE'!K283</f>
        <v>#DIV/0!</v>
      </c>
      <c r="D254" s="44" t="s">
        <v>55</v>
      </c>
    </row>
    <row r="255" spans="2:4">
      <c r="B255" s="43">
        <v>9</v>
      </c>
      <c r="C255" s="46" t="e">
        <f>1800/'PESOS POR LOTE'!K287*'PESOS POR LOTE'!K284</f>
        <v>#DIV/0!</v>
      </c>
      <c r="D255" s="44" t="s">
        <v>55</v>
      </c>
    </row>
    <row r="256" spans="2:4">
      <c r="B256" s="43">
        <v>10</v>
      </c>
      <c r="C256" s="46" t="e">
        <f>1800/'PESOS POR LOTE'!K287*'PESOS POR LOTE'!K285</f>
        <v>#DIV/0!</v>
      </c>
      <c r="D256" s="44" t="s">
        <v>55</v>
      </c>
    </row>
    <row r="257" spans="2:4">
      <c r="B257" s="92" t="s">
        <v>49</v>
      </c>
      <c r="C257" s="46" t="e">
        <f>SUM(C247:C256)</f>
        <v>#DIV/0!</v>
      </c>
    </row>
    <row r="259" spans="2:4">
      <c r="B259" s="140" t="e">
        <f>#REF!</f>
        <v>#REF!</v>
      </c>
      <c r="C259" s="140"/>
    </row>
    <row r="260" spans="2:4">
      <c r="B260" s="139" t="s">
        <v>53</v>
      </c>
      <c r="C260" s="47" t="s">
        <v>54</v>
      </c>
    </row>
    <row r="261" spans="2:4">
      <c r="B261" s="139"/>
      <c r="C261" s="50">
        <f>'PESOS POR LOTE'!C289</f>
        <v>0</v>
      </c>
    </row>
    <row r="262" spans="2:4">
      <c r="B262" s="43">
        <v>1</v>
      </c>
      <c r="C262" s="46" t="e">
        <f>1800/'PESOS POR LOTE'!K303*'PESOS POR LOTE'!K292</f>
        <v>#DIV/0!</v>
      </c>
      <c r="D262" s="44" t="s">
        <v>55</v>
      </c>
    </row>
    <row r="263" spans="2:4">
      <c r="B263" s="43">
        <v>2</v>
      </c>
      <c r="C263" s="46" t="e">
        <f>1800/'PESOS POR LOTE'!K303*'PESOS POR LOTE'!K293</f>
        <v>#DIV/0!</v>
      </c>
      <c r="D263" s="44" t="s">
        <v>55</v>
      </c>
    </row>
    <row r="264" spans="2:4">
      <c r="B264" s="43">
        <v>3</v>
      </c>
      <c r="C264" s="46" t="e">
        <f>1800/'PESOS POR LOTE'!K303*'PESOS POR LOTE'!K294</f>
        <v>#DIV/0!</v>
      </c>
      <c r="D264" s="44" t="s">
        <v>55</v>
      </c>
    </row>
    <row r="265" spans="2:4">
      <c r="B265" s="43">
        <v>4</v>
      </c>
      <c r="C265" s="46" t="e">
        <f>1800/'PESOS POR LOTE'!K303*'PESOS POR LOTE'!K295</f>
        <v>#DIV/0!</v>
      </c>
      <c r="D265" s="44" t="s">
        <v>55</v>
      </c>
    </row>
    <row r="266" spans="2:4">
      <c r="B266" s="43">
        <v>5</v>
      </c>
      <c r="C266" s="46" t="e">
        <f>1800/'PESOS POR LOTE'!K303*'PESOS POR LOTE'!K296</f>
        <v>#DIV/0!</v>
      </c>
      <c r="D266" s="44" t="s">
        <v>55</v>
      </c>
    </row>
    <row r="267" spans="2:4">
      <c r="B267" s="43">
        <v>6</v>
      </c>
      <c r="C267" s="46" t="e">
        <f>1800/'PESOS POR LOTE'!K303*'PESOS POR LOTE'!K297</f>
        <v>#DIV/0!</v>
      </c>
      <c r="D267" s="44" t="s">
        <v>55</v>
      </c>
    </row>
    <row r="268" spans="2:4">
      <c r="B268" s="43">
        <v>7</v>
      </c>
      <c r="C268" s="46" t="e">
        <f>1800/'PESOS POR LOTE'!K303*'PESOS POR LOTE'!K298</f>
        <v>#DIV/0!</v>
      </c>
      <c r="D268" s="44" t="s">
        <v>55</v>
      </c>
    </row>
    <row r="269" spans="2:4">
      <c r="B269" s="43">
        <v>8</v>
      </c>
      <c r="C269" s="46" t="e">
        <f>1800/'PESOS POR LOTE'!K303*'PESOS POR LOTE'!K299</f>
        <v>#DIV/0!</v>
      </c>
      <c r="D269" s="44" t="s">
        <v>55</v>
      </c>
    </row>
    <row r="270" spans="2:4">
      <c r="B270" s="43">
        <v>9</v>
      </c>
      <c r="C270" s="46" t="e">
        <f>1800/'PESOS POR LOTE'!K303*'PESOS POR LOTE'!K300</f>
        <v>#DIV/0!</v>
      </c>
      <c r="D270" s="44" t="s">
        <v>55</v>
      </c>
    </row>
    <row r="271" spans="2:4">
      <c r="B271" s="43">
        <v>10</v>
      </c>
      <c r="C271" s="46" t="e">
        <f>1800/'PESOS POR LOTE'!K303*'PESOS POR LOTE'!K301</f>
        <v>#DIV/0!</v>
      </c>
      <c r="D271" s="44" t="s">
        <v>55</v>
      </c>
    </row>
    <row r="272" spans="2:4">
      <c r="B272" s="92" t="s">
        <v>49</v>
      </c>
      <c r="C272" s="46" t="e">
        <f>SUM(C262:C271)</f>
        <v>#DIV/0!</v>
      </c>
    </row>
    <row r="274" spans="2:4">
      <c r="B274" s="140" t="e">
        <f>#REF!</f>
        <v>#REF!</v>
      </c>
      <c r="C274" s="140"/>
    </row>
    <row r="275" spans="2:4">
      <c r="B275" s="139" t="s">
        <v>53</v>
      </c>
      <c r="C275" s="47" t="s">
        <v>54</v>
      </c>
    </row>
    <row r="276" spans="2:4">
      <c r="B276" s="139"/>
      <c r="C276" s="50">
        <f>'PESOS POR LOTE'!C305</f>
        <v>0</v>
      </c>
    </row>
    <row r="277" spans="2:4">
      <c r="B277" s="43">
        <v>1</v>
      </c>
      <c r="C277" s="46" t="e">
        <f>1800/'PESOS POR LOTE'!K319*'PESOS POR LOTE'!K308</f>
        <v>#DIV/0!</v>
      </c>
      <c r="D277" s="44" t="s">
        <v>55</v>
      </c>
    </row>
    <row r="278" spans="2:4">
      <c r="B278" s="43">
        <v>2</v>
      </c>
      <c r="C278" s="46" t="e">
        <f>1800/'PESOS POR LOTE'!K319*'PESOS POR LOTE'!K309</f>
        <v>#DIV/0!</v>
      </c>
      <c r="D278" s="44" t="s">
        <v>55</v>
      </c>
    </row>
    <row r="279" spans="2:4">
      <c r="B279" s="43">
        <v>3</v>
      </c>
      <c r="C279" s="46" t="e">
        <f>1800/'PESOS POR LOTE'!K319*'PESOS POR LOTE'!K310</f>
        <v>#DIV/0!</v>
      </c>
      <c r="D279" s="44" t="s">
        <v>55</v>
      </c>
    </row>
    <row r="280" spans="2:4">
      <c r="B280" s="43">
        <v>4</v>
      </c>
      <c r="C280" s="46" t="e">
        <f>1800/'PESOS POR LOTE'!K319*'PESOS POR LOTE'!K311</f>
        <v>#DIV/0!</v>
      </c>
      <c r="D280" s="44" t="s">
        <v>55</v>
      </c>
    </row>
    <row r="281" spans="2:4">
      <c r="B281" s="43">
        <v>5</v>
      </c>
      <c r="C281" s="46" t="e">
        <f>1800/'PESOS POR LOTE'!K319*'PESOS POR LOTE'!K312</f>
        <v>#DIV/0!</v>
      </c>
      <c r="D281" s="44" t="s">
        <v>55</v>
      </c>
    </row>
    <row r="282" spans="2:4">
      <c r="B282" s="43">
        <v>6</v>
      </c>
      <c r="C282" s="46" t="e">
        <f>1800/'PESOS POR LOTE'!K319*'PESOS POR LOTE'!K313</f>
        <v>#DIV/0!</v>
      </c>
      <c r="D282" s="44" t="s">
        <v>55</v>
      </c>
    </row>
    <row r="283" spans="2:4">
      <c r="B283" s="43">
        <v>7</v>
      </c>
      <c r="C283" s="46" t="e">
        <f>1800/'PESOS POR LOTE'!K319*'PESOS POR LOTE'!K314</f>
        <v>#DIV/0!</v>
      </c>
      <c r="D283" s="44" t="s">
        <v>55</v>
      </c>
    </row>
    <row r="284" spans="2:4">
      <c r="B284" s="43">
        <v>8</v>
      </c>
      <c r="C284" s="46" t="e">
        <f>1800/'PESOS POR LOTE'!K319*'PESOS POR LOTE'!K315</f>
        <v>#DIV/0!</v>
      </c>
      <c r="D284" s="44" t="s">
        <v>55</v>
      </c>
    </row>
    <row r="285" spans="2:4">
      <c r="B285" s="43">
        <v>9</v>
      </c>
      <c r="C285" s="46" t="e">
        <f>1800/'PESOS POR LOTE'!K319*'PESOS POR LOTE'!K316</f>
        <v>#DIV/0!</v>
      </c>
      <c r="D285" s="44" t="s">
        <v>55</v>
      </c>
    </row>
    <row r="286" spans="2:4">
      <c r="B286" s="43">
        <v>10</v>
      </c>
      <c r="C286" s="46" t="e">
        <f>1800/'PESOS POR LOTE'!K319*'PESOS POR LOTE'!K317</f>
        <v>#DIV/0!</v>
      </c>
      <c r="D286" s="44" t="s">
        <v>55</v>
      </c>
    </row>
    <row r="287" spans="2:4">
      <c r="B287" s="92" t="s">
        <v>49</v>
      </c>
      <c r="C287" s="46" t="e">
        <f>SUM(C277:C286)</f>
        <v>#DIV/0!</v>
      </c>
    </row>
  </sheetData>
  <sheetProtection sheet="1" objects="1" scenarios="1"/>
  <mergeCells count="39">
    <mergeCell ref="B2:C2"/>
    <mergeCell ref="B185:B186"/>
    <mergeCell ref="B109:C109"/>
    <mergeCell ref="B110:B111"/>
    <mergeCell ref="B124:C124"/>
    <mergeCell ref="B125:B126"/>
    <mergeCell ref="B139:C139"/>
    <mergeCell ref="B154:C154"/>
    <mergeCell ref="B155:B156"/>
    <mergeCell ref="B169:C169"/>
    <mergeCell ref="B170:B171"/>
    <mergeCell ref="B184:C184"/>
    <mergeCell ref="B140:B141"/>
    <mergeCell ref="B79:C79"/>
    <mergeCell ref="B80:B81"/>
    <mergeCell ref="B94:C94"/>
    <mergeCell ref="B275:B276"/>
    <mergeCell ref="B199:C199"/>
    <mergeCell ref="B200:B201"/>
    <mergeCell ref="B214:C214"/>
    <mergeCell ref="B215:B216"/>
    <mergeCell ref="B229:C229"/>
    <mergeCell ref="B230:B231"/>
    <mergeCell ref="B274:C274"/>
    <mergeCell ref="B244:C244"/>
    <mergeCell ref="B245:B246"/>
    <mergeCell ref="B259:C259"/>
    <mergeCell ref="B260:B261"/>
    <mergeCell ref="B95:B96"/>
    <mergeCell ref="B65:B66"/>
    <mergeCell ref="B49:C49"/>
    <mergeCell ref="B50:B51"/>
    <mergeCell ref="B4:C4"/>
    <mergeCell ref="B34:C34"/>
    <mergeCell ref="B35:B36"/>
    <mergeCell ref="B5:B6"/>
    <mergeCell ref="B19:C19"/>
    <mergeCell ref="B20:B21"/>
    <mergeCell ref="B64:C64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ColWidth="9.140625" defaultRowHeight="12.75"/>
  <cols>
    <col min="1" max="256" width="11.42578125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PESOS POR LOTE</vt:lpstr>
      <vt:lpstr>RESUMEN </vt:lpstr>
      <vt:lpstr>SUMA POR DÍA</vt:lpstr>
      <vt:lpstr>PONDERACIONES</vt:lpstr>
      <vt:lpstr>Hoja1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gcabe006</cp:lastModifiedBy>
  <cp:lastPrinted>2014-08-25T21:04:48Z</cp:lastPrinted>
  <dcterms:created xsi:type="dcterms:W3CDTF">2007-08-17T18:47:52Z</dcterms:created>
  <dcterms:modified xsi:type="dcterms:W3CDTF">2016-01-05T11:45:34Z</dcterms:modified>
</cp:coreProperties>
</file>