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ThisWorkbook" defaultThemeVersion="124226"/>
  <bookViews>
    <workbookView xWindow="0" yWindow="600" windowWidth="19320" windowHeight="6855"/>
  </bookViews>
  <sheets>
    <sheet name="PESOS POR LOTE" sheetId="2" r:id="rId1"/>
    <sheet name="RESUMEN " sheetId="3" r:id="rId2"/>
    <sheet name="SUMA POR DÍA" sheetId="4" r:id="rId3"/>
    <sheet name="PONDERACIONES" sheetId="5" r:id="rId4"/>
    <sheet name="Hoja1" sheetId="6" r:id="rId5"/>
  </sheets>
  <calcPr calcId="125725"/>
</workbook>
</file>

<file path=xl/calcChain.xml><?xml version="1.0" encoding="utf-8"?>
<calcChain xmlns="http://schemas.openxmlformats.org/spreadsheetml/2006/main">
  <c r="F56" i="2"/>
  <c r="O56" s="1"/>
  <c r="C351" i="5" l="1"/>
  <c r="C336"/>
  <c r="C321"/>
  <c r="C306"/>
  <c r="B349"/>
  <c r="B334"/>
  <c r="B319"/>
  <c r="B304"/>
  <c r="I59" i="3"/>
  <c r="H59"/>
  <c r="G59"/>
  <c r="F59"/>
  <c r="F58"/>
  <c r="E59"/>
  <c r="D59"/>
  <c r="B59"/>
  <c r="C59"/>
  <c r="C44"/>
  <c r="E36" l="1"/>
  <c r="F36"/>
  <c r="G36"/>
  <c r="H36"/>
  <c r="I36"/>
  <c r="E37"/>
  <c r="F37"/>
  <c r="G37"/>
  <c r="H37"/>
  <c r="I37"/>
  <c r="E38"/>
  <c r="F38"/>
  <c r="G38"/>
  <c r="H38"/>
  <c r="I38"/>
  <c r="E39"/>
  <c r="F39"/>
  <c r="G39"/>
  <c r="H39"/>
  <c r="I39"/>
  <c r="E40"/>
  <c r="F40"/>
  <c r="G40"/>
  <c r="H40"/>
  <c r="I40"/>
  <c r="E41"/>
  <c r="F41"/>
  <c r="G41"/>
  <c r="H41"/>
  <c r="I41"/>
  <c r="E42"/>
  <c r="F42"/>
  <c r="G42"/>
  <c r="H42"/>
  <c r="I42"/>
  <c r="E43"/>
  <c r="F43"/>
  <c r="G43"/>
  <c r="H43"/>
  <c r="I43"/>
  <c r="E44"/>
  <c r="F44"/>
  <c r="G44"/>
  <c r="H44"/>
  <c r="I44"/>
  <c r="E45"/>
  <c r="F45"/>
  <c r="G45"/>
  <c r="H45"/>
  <c r="I45"/>
  <c r="E46"/>
  <c r="F46"/>
  <c r="G46"/>
  <c r="H46"/>
  <c r="I46"/>
  <c r="E47"/>
  <c r="F47"/>
  <c r="G47"/>
  <c r="H47"/>
  <c r="I47"/>
  <c r="E48"/>
  <c r="F48"/>
  <c r="G48"/>
  <c r="H48"/>
  <c r="I48"/>
  <c r="E49"/>
  <c r="F49"/>
  <c r="G49"/>
  <c r="H49"/>
  <c r="I49"/>
  <c r="E50"/>
  <c r="F50"/>
  <c r="G50"/>
  <c r="H50"/>
  <c r="I50"/>
  <c r="E51"/>
  <c r="F51"/>
  <c r="G51"/>
  <c r="H51"/>
  <c r="I51"/>
  <c r="E52"/>
  <c r="F52"/>
  <c r="G52"/>
  <c r="H52"/>
  <c r="I52"/>
  <c r="E53"/>
  <c r="F53"/>
  <c r="G53"/>
  <c r="H53"/>
  <c r="I53"/>
  <c r="E54"/>
  <c r="F54"/>
  <c r="G54"/>
  <c r="H54"/>
  <c r="I54"/>
  <c r="E55"/>
  <c r="F55"/>
  <c r="G55"/>
  <c r="H55"/>
  <c r="I55"/>
  <c r="E56"/>
  <c r="F56"/>
  <c r="G56"/>
  <c r="H56"/>
  <c r="I56"/>
  <c r="E57"/>
  <c r="F57"/>
  <c r="G57"/>
  <c r="H57"/>
  <c r="I57"/>
  <c r="E58"/>
  <c r="G58"/>
  <c r="H58"/>
  <c r="I58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C58"/>
  <c r="C57"/>
  <c r="C56"/>
  <c r="C55"/>
  <c r="C54"/>
  <c r="C53"/>
  <c r="C52"/>
  <c r="C51"/>
  <c r="C50"/>
  <c r="C49"/>
  <c r="C48"/>
  <c r="C47"/>
  <c r="C46"/>
  <c r="C45"/>
  <c r="C43"/>
  <c r="C42"/>
  <c r="C41"/>
  <c r="C40"/>
  <c r="C39"/>
  <c r="C38"/>
  <c r="C37"/>
  <c r="C36"/>
  <c r="C35"/>
  <c r="C34"/>
  <c r="C33"/>
  <c r="C32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C31"/>
  <c r="B31"/>
  <c r="B30"/>
  <c r="B29"/>
  <c r="B28"/>
  <c r="B27"/>
  <c r="B26"/>
  <c r="F35"/>
  <c r="E35"/>
  <c r="I35" l="1"/>
  <c r="D35"/>
  <c r="H35" l="1"/>
  <c r="G35"/>
  <c r="C291" i="5"/>
  <c r="B289"/>
  <c r="C30" i="3"/>
  <c r="C29"/>
  <c r="C28"/>
  <c r="C27"/>
  <c r="C25" l="1"/>
  <c r="F34" l="1"/>
  <c r="E34"/>
  <c r="F33"/>
  <c r="E33"/>
  <c r="D33"/>
  <c r="F32"/>
  <c r="E32"/>
  <c r="F31"/>
  <c r="E31"/>
  <c r="F30"/>
  <c r="E30"/>
  <c r="F29"/>
  <c r="E29"/>
  <c r="F28"/>
  <c r="E28"/>
  <c r="F27"/>
  <c r="E27"/>
  <c r="F26"/>
  <c r="E26"/>
  <c r="H63" i="2"/>
  <c r="G63"/>
  <c r="E63"/>
  <c r="D63"/>
  <c r="B63"/>
  <c r="I61"/>
  <c r="F61"/>
  <c r="I60"/>
  <c r="F60"/>
  <c r="I59"/>
  <c r="F59"/>
  <c r="I58"/>
  <c r="F58"/>
  <c r="I57"/>
  <c r="F57"/>
  <c r="I56"/>
  <c r="I55"/>
  <c r="F55"/>
  <c r="I54"/>
  <c r="F54"/>
  <c r="I53"/>
  <c r="F53"/>
  <c r="I52"/>
  <c r="F52"/>
  <c r="H47"/>
  <c r="G47"/>
  <c r="E47"/>
  <c r="D47"/>
  <c r="B47"/>
  <c r="I45"/>
  <c r="L45" s="1"/>
  <c r="F45"/>
  <c r="I44"/>
  <c r="F44"/>
  <c r="I43"/>
  <c r="F43"/>
  <c r="I42"/>
  <c r="F42"/>
  <c r="I41"/>
  <c r="F41"/>
  <c r="I40"/>
  <c r="F40"/>
  <c r="I39"/>
  <c r="F39"/>
  <c r="I38"/>
  <c r="F38"/>
  <c r="I37"/>
  <c r="F37"/>
  <c r="I36"/>
  <c r="F36"/>
  <c r="L41" l="1"/>
  <c r="L43"/>
  <c r="D34" i="3"/>
  <c r="L42" i="2"/>
  <c r="L44"/>
  <c r="F63"/>
  <c r="G30" i="3"/>
  <c r="D31"/>
  <c r="D27"/>
  <c r="D29"/>
  <c r="D32"/>
  <c r="G34"/>
  <c r="G32"/>
  <c r="D30"/>
  <c r="G28"/>
  <c r="D28"/>
  <c r="G26"/>
  <c r="I26"/>
  <c r="L53" i="2"/>
  <c r="L56"/>
  <c r="L58"/>
  <c r="L61"/>
  <c r="L60"/>
  <c r="L57"/>
  <c r="L55"/>
  <c r="L54"/>
  <c r="L52"/>
  <c r="L59"/>
  <c r="L39"/>
  <c r="F47"/>
  <c r="L37"/>
  <c r="L36"/>
  <c r="L40"/>
  <c r="L38"/>
  <c r="H26" i="3"/>
  <c r="G27"/>
  <c r="G29"/>
  <c r="G31"/>
  <c r="G33"/>
  <c r="K52" i="2"/>
  <c r="K53"/>
  <c r="K54"/>
  <c r="K55"/>
  <c r="K56"/>
  <c r="K57"/>
  <c r="K58"/>
  <c r="K59"/>
  <c r="K60"/>
  <c r="K61"/>
  <c r="I63"/>
  <c r="K36"/>
  <c r="K37"/>
  <c r="K38"/>
  <c r="K39"/>
  <c r="K40"/>
  <c r="K41"/>
  <c r="K42"/>
  <c r="K43"/>
  <c r="K44"/>
  <c r="K45"/>
  <c r="I47"/>
  <c r="C26" i="3"/>
  <c r="C24"/>
  <c r="C23"/>
  <c r="C22"/>
  <c r="B25"/>
  <c r="B24"/>
  <c r="B23"/>
  <c r="B22"/>
  <c r="C21"/>
  <c r="B21"/>
  <c r="F20"/>
  <c r="E20"/>
  <c r="F19"/>
  <c r="E19"/>
  <c r="F18"/>
  <c r="E17"/>
  <c r="F16"/>
  <c r="E16"/>
  <c r="F15"/>
  <c r="E15"/>
  <c r="F14"/>
  <c r="E14"/>
  <c r="F13"/>
  <c r="E13"/>
  <c r="E12"/>
  <c r="F25"/>
  <c r="E25"/>
  <c r="F24"/>
  <c r="E24"/>
  <c r="F23"/>
  <c r="E23"/>
  <c r="F22"/>
  <c r="E22"/>
  <c r="F21"/>
  <c r="E21"/>
  <c r="C15"/>
  <c r="B4" i="5"/>
  <c r="C6"/>
  <c r="B19"/>
  <c r="C21"/>
  <c r="B34"/>
  <c r="C36"/>
  <c r="B49"/>
  <c r="C51"/>
  <c r="B64"/>
  <c r="C66"/>
  <c r="B79"/>
  <c r="C81"/>
  <c r="B94"/>
  <c r="C96"/>
  <c r="B109"/>
  <c r="C111"/>
  <c r="B124"/>
  <c r="C126"/>
  <c r="B139"/>
  <c r="C141"/>
  <c r="B154"/>
  <c r="C156"/>
  <c r="B169"/>
  <c r="C171"/>
  <c r="B184"/>
  <c r="C186"/>
  <c r="B199"/>
  <c r="C201"/>
  <c r="B214"/>
  <c r="C216"/>
  <c r="B229"/>
  <c r="C231"/>
  <c r="B244"/>
  <c r="C246"/>
  <c r="B259"/>
  <c r="C261"/>
  <c r="B274"/>
  <c r="C276"/>
  <c r="D8" i="3"/>
  <c r="B11"/>
  <c r="C11"/>
  <c r="B12"/>
  <c r="C12"/>
  <c r="B13"/>
  <c r="C13"/>
  <c r="B14"/>
  <c r="C14"/>
  <c r="B15"/>
  <c r="B16"/>
  <c r="C16"/>
  <c r="B17"/>
  <c r="C17"/>
  <c r="B18"/>
  <c r="C18"/>
  <c r="B19"/>
  <c r="C19"/>
  <c r="B20"/>
  <c r="C20"/>
  <c r="G31" i="2"/>
  <c r="E11" i="3" s="1"/>
  <c r="E18"/>
  <c r="H31" i="2"/>
  <c r="F11" i="3" s="1"/>
  <c r="F12"/>
  <c r="F17"/>
  <c r="F20" i="2"/>
  <c r="I20"/>
  <c r="K20" s="1"/>
  <c r="F21"/>
  <c r="I21"/>
  <c r="F22"/>
  <c r="I22"/>
  <c r="K22" s="1"/>
  <c r="F23"/>
  <c r="F24"/>
  <c r="F25"/>
  <c r="F26"/>
  <c r="F27"/>
  <c r="F28"/>
  <c r="F29"/>
  <c r="I23"/>
  <c r="K23" s="1"/>
  <c r="I24"/>
  <c r="K24" s="1"/>
  <c r="I25"/>
  <c r="K25" s="1"/>
  <c r="I26"/>
  <c r="K26" s="1"/>
  <c r="I27"/>
  <c r="K27" s="1"/>
  <c r="I28"/>
  <c r="K28" s="1"/>
  <c r="I29"/>
  <c r="K29" s="1"/>
  <c r="B31"/>
  <c r="D31"/>
  <c r="E31"/>
  <c r="H19" i="3" l="1"/>
  <c r="H30"/>
  <c r="C299" i="5"/>
  <c r="C300"/>
  <c r="C296"/>
  <c r="C294"/>
  <c r="C292"/>
  <c r="F60" i="3"/>
  <c r="E60"/>
  <c r="L47" i="2"/>
  <c r="I28" i="3"/>
  <c r="L63" i="2"/>
  <c r="K63"/>
  <c r="J63" s="1"/>
  <c r="K47"/>
  <c r="J47" s="1"/>
  <c r="D26" i="3"/>
  <c r="G16"/>
  <c r="D17"/>
  <c r="D12"/>
  <c r="D16"/>
  <c r="G25"/>
  <c r="D25"/>
  <c r="G24"/>
  <c r="D15"/>
  <c r="I24"/>
  <c r="G21"/>
  <c r="G12"/>
  <c r="D13"/>
  <c r="D14"/>
  <c r="D21"/>
  <c r="D20"/>
  <c r="L28" i="2"/>
  <c r="B8" i="4"/>
  <c r="G22" i="3"/>
  <c r="D23"/>
  <c r="D24"/>
  <c r="D22"/>
  <c r="G23"/>
  <c r="L25" i="2"/>
  <c r="L26"/>
  <c r="G13" i="3"/>
  <c r="D19"/>
  <c r="L27" i="2"/>
  <c r="L24"/>
  <c r="L23"/>
  <c r="G13"/>
  <c r="D18" i="3"/>
  <c r="G20"/>
  <c r="I31" i="2"/>
  <c r="G11" i="3" s="1"/>
  <c r="L21" i="2"/>
  <c r="K21"/>
  <c r="K31" s="1"/>
  <c r="C8" i="5" s="1"/>
  <c r="F31" i="2"/>
  <c r="D11" i="3" s="1"/>
  <c r="D8" i="4"/>
  <c r="C8"/>
  <c r="L29" i="2"/>
  <c r="L20"/>
  <c r="L22"/>
  <c r="C298" i="5" l="1"/>
  <c r="I30" i="3"/>
  <c r="C293" i="5"/>
  <c r="C295"/>
  <c r="D3" i="3"/>
  <c r="D60"/>
  <c r="C297" i="5"/>
  <c r="C301"/>
  <c r="C361"/>
  <c r="C359"/>
  <c r="C357"/>
  <c r="C355"/>
  <c r="C353"/>
  <c r="C360"/>
  <c r="C358"/>
  <c r="C356"/>
  <c r="C354"/>
  <c r="C352"/>
  <c r="C362" s="1"/>
  <c r="C346"/>
  <c r="C344"/>
  <c r="C340"/>
  <c r="C345"/>
  <c r="C343"/>
  <c r="C341"/>
  <c r="C339"/>
  <c r="C337"/>
  <c r="C342"/>
  <c r="C338"/>
  <c r="I32" i="3"/>
  <c r="C330" i="5"/>
  <c r="C328"/>
  <c r="C326"/>
  <c r="C324"/>
  <c r="C322"/>
  <c r="C331"/>
  <c r="C329"/>
  <c r="C327"/>
  <c r="C325"/>
  <c r="C323"/>
  <c r="I31" i="3"/>
  <c r="C315" i="5"/>
  <c r="C313"/>
  <c r="C311"/>
  <c r="C309"/>
  <c r="C307"/>
  <c r="C316"/>
  <c r="C314"/>
  <c r="C312"/>
  <c r="C310"/>
  <c r="C308"/>
  <c r="H34" i="3"/>
  <c r="I34"/>
  <c r="H33"/>
  <c r="I33"/>
  <c r="I21"/>
  <c r="I22"/>
  <c r="H29"/>
  <c r="C279" i="5"/>
  <c r="C281"/>
  <c r="C283"/>
  <c r="C285"/>
  <c r="C278"/>
  <c r="C280"/>
  <c r="C282"/>
  <c r="C284"/>
  <c r="C286"/>
  <c r="I29" i="3"/>
  <c r="H31"/>
  <c r="H27"/>
  <c r="I27"/>
  <c r="H28"/>
  <c r="H32"/>
  <c r="C302" i="5"/>
  <c r="H12" i="3"/>
  <c r="H25"/>
  <c r="I25"/>
  <c r="H24"/>
  <c r="H22"/>
  <c r="H21"/>
  <c r="G17"/>
  <c r="G18"/>
  <c r="I23"/>
  <c r="H15"/>
  <c r="C89" i="5"/>
  <c r="H23" i="3"/>
  <c r="C118" i="5"/>
  <c r="C249"/>
  <c r="C143"/>
  <c r="C190"/>
  <c r="L31" i="2"/>
  <c r="C224" i="5"/>
  <c r="C131"/>
  <c r="C189"/>
  <c r="C253"/>
  <c r="C256"/>
  <c r="C41"/>
  <c r="C40"/>
  <c r="I13" i="3"/>
  <c r="C39" i="5"/>
  <c r="C38"/>
  <c r="C46"/>
  <c r="C43"/>
  <c r="C45"/>
  <c r="H13" i="3"/>
  <c r="C42" i="5"/>
  <c r="C37"/>
  <c r="C44"/>
  <c r="C177"/>
  <c r="G19" i="3"/>
  <c r="G14"/>
  <c r="G9" i="2"/>
  <c r="G15" i="3"/>
  <c r="C54" i="5"/>
  <c r="C57"/>
  <c r="C142"/>
  <c r="C145"/>
  <c r="C268"/>
  <c r="C270"/>
  <c r="C264"/>
  <c r="C265"/>
  <c r="C262"/>
  <c r="C263"/>
  <c r="C271"/>
  <c r="C266"/>
  <c r="C267"/>
  <c r="C269"/>
  <c r="C113"/>
  <c r="I18" i="3"/>
  <c r="C119" i="5"/>
  <c r="C225"/>
  <c r="C240"/>
  <c r="C232"/>
  <c r="C239"/>
  <c r="C237"/>
  <c r="C235"/>
  <c r="C234"/>
  <c r="C241"/>
  <c r="C236"/>
  <c r="C238"/>
  <c r="C233"/>
  <c r="C86"/>
  <c r="C82"/>
  <c r="H16" i="3"/>
  <c r="C85" i="5"/>
  <c r="C84"/>
  <c r="C88"/>
  <c r="C174"/>
  <c r="C175"/>
  <c r="C28"/>
  <c r="C24"/>
  <c r="I12" i="3"/>
  <c r="C25" i="5"/>
  <c r="C26"/>
  <c r="C29"/>
  <c r="C31"/>
  <c r="C30"/>
  <c r="C27"/>
  <c r="C23"/>
  <c r="C22"/>
  <c r="C14"/>
  <c r="C16"/>
  <c r="C12"/>
  <c r="C10"/>
  <c r="C11"/>
  <c r="C13"/>
  <c r="C9"/>
  <c r="I11" i="3"/>
  <c r="J31" i="2"/>
  <c r="H11" i="3" s="1"/>
  <c r="C15" i="5"/>
  <c r="C7"/>
  <c r="D4" i="3" l="1"/>
  <c r="C347" i="5"/>
  <c r="C332"/>
  <c r="C317"/>
  <c r="G60" i="3"/>
  <c r="C272" i="5"/>
  <c r="C242"/>
  <c r="I19" i="3"/>
  <c r="C136" i="5"/>
  <c r="C192"/>
  <c r="C194"/>
  <c r="C195"/>
  <c r="C187"/>
  <c r="C132"/>
  <c r="C129"/>
  <c r="C130"/>
  <c r="C135"/>
  <c r="C127"/>
  <c r="C134"/>
  <c r="C133"/>
  <c r="C128"/>
  <c r="C83"/>
  <c r="C90"/>
  <c r="I16" i="3"/>
  <c r="C115" i="5"/>
  <c r="C120"/>
  <c r="C146"/>
  <c r="C69"/>
  <c r="C87"/>
  <c r="C91"/>
  <c r="C117"/>
  <c r="C149"/>
  <c r="C148"/>
  <c r="I20" i="3"/>
  <c r="C150" i="5"/>
  <c r="C60"/>
  <c r="C59"/>
  <c r="C277"/>
  <c r="C172"/>
  <c r="C222"/>
  <c r="C58"/>
  <c r="C56"/>
  <c r="C61"/>
  <c r="C181"/>
  <c r="C219"/>
  <c r="C112"/>
  <c r="H18" i="3"/>
  <c r="C114" i="5"/>
  <c r="C70"/>
  <c r="I14" i="3"/>
  <c r="C53" i="5"/>
  <c r="H14" i="3"/>
  <c r="C251" i="5"/>
  <c r="C116"/>
  <c r="C121"/>
  <c r="C144"/>
  <c r="C147"/>
  <c r="I15" i="3"/>
  <c r="C52" i="5"/>
  <c r="C55"/>
  <c r="C250"/>
  <c r="C248"/>
  <c r="C193"/>
  <c r="C188"/>
  <c r="C220"/>
  <c r="C218"/>
  <c r="C75"/>
  <c r="C67"/>
  <c r="C74"/>
  <c r="C173"/>
  <c r="C180"/>
  <c r="C178"/>
  <c r="C223"/>
  <c r="C217"/>
  <c r="C73"/>
  <c r="C72"/>
  <c r="C71"/>
  <c r="C255"/>
  <c r="C252"/>
  <c r="C176"/>
  <c r="C179"/>
  <c r="C221"/>
  <c r="C226"/>
  <c r="H20" i="3"/>
  <c r="C151" i="5"/>
  <c r="C68"/>
  <c r="C76"/>
  <c r="C247"/>
  <c r="C254"/>
  <c r="C191"/>
  <c r="C196"/>
  <c r="C47"/>
  <c r="C205"/>
  <c r="C210"/>
  <c r="C211"/>
  <c r="C204"/>
  <c r="C209"/>
  <c r="C208"/>
  <c r="C202"/>
  <c r="C207"/>
  <c r="C206"/>
  <c r="C203"/>
  <c r="C158"/>
  <c r="C160"/>
  <c r="C159"/>
  <c r="C157"/>
  <c r="C166"/>
  <c r="C162"/>
  <c r="C164"/>
  <c r="C161"/>
  <c r="C163"/>
  <c r="C165"/>
  <c r="C32"/>
  <c r="C17"/>
  <c r="C287" l="1"/>
  <c r="C257"/>
  <c r="C137"/>
  <c r="C227"/>
  <c r="C212"/>
  <c r="C197"/>
  <c r="C182"/>
  <c r="C167"/>
  <c r="C92"/>
  <c r="C62"/>
  <c r="C122"/>
  <c r="C152"/>
  <c r="C77"/>
  <c r="C104" l="1"/>
  <c r="C106"/>
  <c r="C99"/>
  <c r="C100"/>
  <c r="C98"/>
  <c r="I17" i="3"/>
  <c r="C97" i="5"/>
  <c r="C101"/>
  <c r="C103"/>
  <c r="C105"/>
  <c r="C102"/>
  <c r="H17" i="3"/>
  <c r="G10" i="2"/>
  <c r="D5" i="3" l="1"/>
  <c r="D6" s="1"/>
  <c r="I60"/>
  <c r="H60" s="1"/>
  <c r="C107" i="5"/>
</calcChain>
</file>

<file path=xl/comments1.xml><?xml version="1.0" encoding="utf-8"?>
<comments xmlns="http://schemas.openxmlformats.org/spreadsheetml/2006/main">
  <authors>
    <author>ahkbarquitos</author>
  </authors>
  <commentList>
    <comment ref="B156" authorId="0">
      <text>
        <r>
          <rPr>
            <b/>
            <sz val="9"/>
            <color indexed="81"/>
            <rFont val="Tahoma"/>
            <family val="2"/>
          </rPr>
          <t>ahkbarquitos:</t>
        </r>
        <r>
          <rPr>
            <sz val="9"/>
            <color indexed="81"/>
            <rFont val="Tahoma"/>
            <family val="2"/>
          </rPr>
          <t xml:space="preserve">
según instruciones, se valida peso recepcion en peso de despacho </t>
        </r>
      </text>
    </comment>
    <comment ref="B164" authorId="0">
      <text>
        <r>
          <rPr>
            <b/>
            <sz val="9"/>
            <color indexed="81"/>
            <rFont val="Tahoma"/>
            <family val="2"/>
          </rPr>
          <t>ahkbarquitos:</t>
        </r>
        <r>
          <rPr>
            <sz val="9"/>
            <color indexed="81"/>
            <rFont val="Tahoma"/>
            <family val="2"/>
          </rPr>
          <t xml:space="preserve">
según instruciones, se valida peso recepcion en peso de despacho </t>
        </r>
      </text>
    </comment>
    <comment ref="B165" authorId="0">
      <text>
        <r>
          <rPr>
            <b/>
            <sz val="9"/>
            <color indexed="81"/>
            <rFont val="Tahoma"/>
            <family val="2"/>
          </rPr>
          <t>ahkbarquitos:</t>
        </r>
        <r>
          <rPr>
            <sz val="9"/>
            <color indexed="81"/>
            <rFont val="Tahoma"/>
            <family val="2"/>
          </rPr>
          <t xml:space="preserve">
según instruciones, se valida peso recepcion en peso de despacho </t>
        </r>
      </text>
    </comment>
    <comment ref="B166" authorId="0">
      <text>
        <r>
          <rPr>
            <b/>
            <sz val="9"/>
            <color indexed="81"/>
            <rFont val="Tahoma"/>
            <family val="2"/>
          </rPr>
          <t>ahkbarquitos:</t>
        </r>
        <r>
          <rPr>
            <sz val="9"/>
            <color indexed="81"/>
            <rFont val="Tahoma"/>
            <family val="2"/>
          </rPr>
          <t xml:space="preserve">
según instruciones, se valida peso recepcion en peso de despacho </t>
        </r>
      </text>
    </comment>
  </commentList>
</comments>
</file>

<file path=xl/comments2.xml><?xml version="1.0" encoding="utf-8"?>
<comments xmlns="http://schemas.openxmlformats.org/spreadsheetml/2006/main">
  <authors>
    <author>Eduardo Ulloa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INGRESE FECHA A CONSULTAR</t>
        </r>
      </text>
    </comment>
  </commentList>
</comments>
</file>

<file path=xl/sharedStrings.xml><?xml version="1.0" encoding="utf-8"?>
<sst xmlns="http://schemas.openxmlformats.org/spreadsheetml/2006/main" count="443" uniqueCount="69">
  <si>
    <t xml:space="preserve">           INFORME DE INSPECCION</t>
  </si>
  <si>
    <t>CLIENTE</t>
  </si>
  <si>
    <t>:</t>
  </si>
  <si>
    <t>CODELCO CHILE</t>
  </si>
  <si>
    <t>MATERIAL</t>
  </si>
  <si>
    <t>PESO NETO HUMEDO RECEPCION A LA FECHA</t>
  </si>
  <si>
    <t>TMH</t>
  </si>
  <si>
    <t>PESO NETO SECO RECEPCION A LA FECHA</t>
  </si>
  <si>
    <t>TMS</t>
  </si>
  <si>
    <t>FECHA RECEPCION</t>
  </si>
  <si>
    <t>LUGAR DE RECEPCION</t>
  </si>
  <si>
    <t>Pto. Barquito Chañaral</t>
  </si>
  <si>
    <t>TOTAL DE CAMIONES</t>
  </si>
  <si>
    <t>LOTE:</t>
  </si>
  <si>
    <t>PESOS DESPACHO</t>
  </si>
  <si>
    <t>PESOS RECEPCION</t>
  </si>
  <si>
    <t>Fecha de recepción</t>
  </si>
  <si>
    <t>REC</t>
  </si>
  <si>
    <t>PATENTE</t>
  </si>
  <si>
    <t>GUIA</t>
  </si>
  <si>
    <t>BARQUITO</t>
  </si>
  <si>
    <t>%</t>
  </si>
  <si>
    <t>PESO NETO</t>
  </si>
  <si>
    <t>DIF</t>
  </si>
  <si>
    <t>Nº</t>
  </si>
  <si>
    <t>CAMION</t>
  </si>
  <si>
    <t>DESPACHO</t>
  </si>
  <si>
    <t>BRUTO</t>
  </si>
  <si>
    <t>TARA</t>
  </si>
  <si>
    <t>NETO</t>
  </si>
  <si>
    <t>HDAD</t>
  </si>
  <si>
    <t>SECO</t>
  </si>
  <si>
    <t>TOTAL LOTE</t>
  </si>
  <si>
    <t>TOTAL PESO NETO HUMEDO ORIGEN</t>
  </si>
  <si>
    <t>TOTAL PESO NETO HUMEDO RECEPCIÓN</t>
  </si>
  <si>
    <t>TOTAL PESO NETO SECO RECEPCEPCIÓN</t>
  </si>
  <si>
    <t>PROMEDIO TOTAL HUMEDAD</t>
  </si>
  <si>
    <t>FECH. RECEP.</t>
  </si>
  <si>
    <t>PRODUCER</t>
  </si>
  <si>
    <t>LOT</t>
  </si>
  <si>
    <t>NET WEIGHT</t>
  </si>
  <si>
    <t>WEIGHT RECEPTION BARQUITO</t>
  </si>
  <si>
    <t>RECEPTION</t>
  </si>
  <si>
    <t>ORIGIN</t>
  </si>
  <si>
    <t>GROSS</t>
  </si>
  <si>
    <t>TARE</t>
  </si>
  <si>
    <t>NET</t>
  </si>
  <si>
    <t>MOISTURE</t>
  </si>
  <si>
    <t>DRY</t>
  </si>
  <si>
    <t>TOTAL</t>
  </si>
  <si>
    <t>PESO HUMEDO ORIGEN</t>
  </si>
  <si>
    <t>PESO HUMEDO RECP.</t>
  </si>
  <si>
    <t>PESO SECO RECP.</t>
  </si>
  <si>
    <t>REC.</t>
  </si>
  <si>
    <t>LOTE</t>
  </si>
  <si>
    <t>grs.</t>
  </si>
  <si>
    <t>N° TICKET PESAJE</t>
  </si>
  <si>
    <t>Chañaral, noviembre 2014</t>
  </si>
  <si>
    <t>SEPTIEMBRE 2015</t>
  </si>
  <si>
    <t>Mra. Linderos Cuota Septiembre 2015</t>
  </si>
  <si>
    <t>1509001L</t>
  </si>
  <si>
    <t>DRBW91</t>
  </si>
  <si>
    <t>DCZL95</t>
  </si>
  <si>
    <t>1509002L</t>
  </si>
  <si>
    <t>CTDZ92</t>
  </si>
  <si>
    <t>DDGK69</t>
  </si>
  <si>
    <t>1509003L</t>
  </si>
  <si>
    <t>DPJR82</t>
  </si>
  <si>
    <t>FPZJ53</t>
  </si>
</sst>
</file>

<file path=xl/styles.xml><?xml version="1.0" encoding="utf-8"?>
<styleSheet xmlns="http://schemas.openxmlformats.org/spreadsheetml/2006/main">
  <numFmts count="5">
    <numFmt numFmtId="164" formatCode="_-* #,##0.00\ _€_-;\-* #,##0.00\ _€_-;_-* &quot;-&quot;??\ _€_-;_-@_-"/>
    <numFmt numFmtId="165" formatCode="0.000"/>
    <numFmt numFmtId="166" formatCode="#,##0.000"/>
    <numFmt numFmtId="167" formatCode="00000"/>
    <numFmt numFmtId="168" formatCode="dd/mm/yy;@"/>
  </numFmts>
  <fonts count="20">
    <font>
      <sz val="10"/>
      <name val="Arial"/>
    </font>
    <font>
      <sz val="10"/>
      <name val="Arial"/>
      <family val="2"/>
    </font>
    <font>
      <b/>
      <sz val="12"/>
      <name val="Times New Roman"/>
      <family val="1"/>
    </font>
    <font>
      <sz val="12"/>
      <name val="Verdana"/>
      <family val="2"/>
    </font>
    <font>
      <sz val="12"/>
      <name val="Times New Roman"/>
      <family val="1"/>
    </font>
    <font>
      <sz val="12"/>
      <name val="Arial"/>
      <family val="2"/>
    </font>
    <font>
      <b/>
      <sz val="12"/>
      <name val="Verdana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b/>
      <sz val="11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b/>
      <sz val="14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imes New Roman"/>
      <family val="1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2">
    <xf numFmtId="0" fontId="0" fillId="0" borderId="0" xfId="0"/>
    <xf numFmtId="0" fontId="2" fillId="2" borderId="0" xfId="0" applyFont="1" applyFill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0" xfId="0" applyFont="1" applyFill="1" applyProtection="1"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5" fillId="2" borderId="0" xfId="0" applyFont="1" applyFill="1" applyProtection="1"/>
    <xf numFmtId="166" fontId="2" fillId="2" borderId="0" xfId="0" applyNumberFormat="1" applyFont="1" applyFill="1" applyProtection="1"/>
    <xf numFmtId="0" fontId="2" fillId="0" borderId="4" xfId="0" applyFont="1" applyFill="1" applyBorder="1" applyAlignment="1" applyProtection="1"/>
    <xf numFmtId="0" fontId="2" fillId="3" borderId="5" xfId="0" applyFont="1" applyFill="1" applyBorder="1" applyAlignment="1" applyProtection="1">
      <alignment horizontal="center"/>
    </xf>
    <xf numFmtId="0" fontId="2" fillId="2" borderId="5" xfId="0" applyFont="1" applyFill="1" applyBorder="1" applyAlignment="1" applyProtection="1"/>
    <xf numFmtId="2" fontId="2" fillId="2" borderId="6" xfId="0" applyNumberFormat="1" applyFont="1" applyFill="1" applyBorder="1" applyAlignment="1" applyProtection="1">
      <alignment horizontal="center"/>
    </xf>
    <xf numFmtId="0" fontId="0" fillId="0" borderId="0" xfId="0" applyProtection="1"/>
    <xf numFmtId="0" fontId="7" fillId="0" borderId="7" xfId="0" applyFont="1" applyFill="1" applyBorder="1" applyAlignment="1" applyProtection="1">
      <alignment horizontal="center"/>
      <protection locked="0"/>
    </xf>
    <xf numFmtId="167" fontId="7" fillId="0" borderId="8" xfId="0" applyNumberFormat="1" applyFont="1" applyFill="1" applyBorder="1" applyAlignment="1" applyProtection="1">
      <alignment horizontal="center"/>
      <protection locked="0"/>
    </xf>
    <xf numFmtId="0" fontId="7" fillId="0" borderId="9" xfId="0" applyFont="1" applyFill="1" applyBorder="1" applyAlignment="1" applyProtection="1">
      <alignment horizontal="center"/>
      <protection locked="0"/>
    </xf>
    <xf numFmtId="167" fontId="7" fillId="0" borderId="10" xfId="0" applyNumberFormat="1" applyFont="1" applyFill="1" applyBorder="1" applyAlignment="1" applyProtection="1">
      <alignment horizontal="center"/>
      <protection locked="0"/>
    </xf>
    <xf numFmtId="2" fontId="2" fillId="2" borderId="7" xfId="0" applyNumberFormat="1" applyFont="1" applyFill="1" applyBorder="1" applyAlignment="1" applyProtection="1">
      <alignment horizontal="center"/>
      <protection locked="0"/>
    </xf>
    <xf numFmtId="2" fontId="2" fillId="2" borderId="11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Fill="1" applyBorder="1" applyAlignment="1" applyProtection="1">
      <alignment horizontal="left"/>
    </xf>
    <xf numFmtId="0" fontId="5" fillId="2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0" fontId="2" fillId="2" borderId="12" xfId="0" applyFont="1" applyFill="1" applyBorder="1" applyAlignment="1" applyProtection="1">
      <alignment horizontal="center"/>
      <protection locked="0"/>
    </xf>
    <xf numFmtId="0" fontId="2" fillId="0" borderId="1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2" borderId="15" xfId="0" applyFont="1" applyFill="1" applyBorder="1" applyAlignment="1" applyProtection="1">
      <alignment horizontal="center"/>
      <protection locked="0"/>
    </xf>
    <xf numFmtId="0" fontId="2" fillId="2" borderId="14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protection locked="0"/>
    </xf>
    <xf numFmtId="2" fontId="4" fillId="2" borderId="0" xfId="0" applyNumberFormat="1" applyFont="1" applyFill="1" applyBorder="1" applyAlignment="1" applyProtection="1">
      <protection locked="0"/>
    </xf>
    <xf numFmtId="0" fontId="11" fillId="4" borderId="4" xfId="0" applyFont="1" applyFill="1" applyBorder="1" applyAlignment="1" applyProtection="1"/>
    <xf numFmtId="0" fontId="12" fillId="0" borderId="6" xfId="0" applyFont="1" applyBorder="1" applyAlignment="1">
      <alignment horizontal="center"/>
    </xf>
    <xf numFmtId="0" fontId="4" fillId="2" borderId="0" xfId="0" applyFont="1" applyFill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/>
      <protection locked="0"/>
    </xf>
    <xf numFmtId="14" fontId="7" fillId="2" borderId="6" xfId="0" applyNumberFormat="1" applyFont="1" applyFill="1" applyBorder="1" applyAlignment="1" applyProtection="1">
      <alignment horizontal="center"/>
      <protection locked="0"/>
    </xf>
    <xf numFmtId="0" fontId="7" fillId="2" borderId="6" xfId="0" applyFont="1" applyFill="1" applyBorder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/>
    </xf>
    <xf numFmtId="165" fontId="14" fillId="5" borderId="6" xfId="0" applyNumberFormat="1" applyFont="1" applyFill="1" applyBorder="1" applyAlignment="1">
      <alignment horizontal="center" vertical="center"/>
    </xf>
    <xf numFmtId="0" fontId="2" fillId="0" borderId="16" xfId="0" applyFont="1" applyFill="1" applyBorder="1" applyAlignment="1" applyProtection="1"/>
    <xf numFmtId="2" fontId="2" fillId="2" borderId="0" xfId="0" applyNumberFormat="1" applyFont="1" applyFill="1" applyProtection="1">
      <protection locked="0"/>
    </xf>
    <xf numFmtId="2" fontId="5" fillId="2" borderId="0" xfId="0" applyNumberFormat="1" applyFont="1" applyFill="1" applyProtection="1">
      <protection locked="0"/>
    </xf>
    <xf numFmtId="2" fontId="2" fillId="2" borderId="12" xfId="0" applyNumberFormat="1" applyFont="1" applyFill="1" applyBorder="1" applyAlignment="1" applyProtection="1">
      <alignment horizontal="center"/>
      <protection locked="0"/>
    </xf>
    <xf numFmtId="2" fontId="2" fillId="2" borderId="15" xfId="0" applyNumberFormat="1" applyFont="1" applyFill="1" applyBorder="1" applyAlignment="1" applyProtection="1">
      <alignment horizontal="center"/>
      <protection locked="0"/>
    </xf>
    <xf numFmtId="0" fontId="0" fillId="0" borderId="17" xfId="0" applyBorder="1"/>
    <xf numFmtId="0" fontId="8" fillId="0" borderId="0" xfId="0" applyFont="1"/>
    <xf numFmtId="4" fontId="0" fillId="0" borderId="0" xfId="0" applyNumberFormat="1" applyAlignment="1">
      <alignment horizontal="center"/>
    </xf>
    <xf numFmtId="4" fontId="0" fillId="0" borderId="17" xfId="0" applyNumberFormat="1" applyBorder="1" applyAlignment="1">
      <alignment horizontal="center"/>
    </xf>
    <xf numFmtId="4" fontId="12" fillId="0" borderId="17" xfId="0" applyNumberFormat="1" applyFont="1" applyBorder="1" applyAlignment="1">
      <alignment horizontal="center" vertical="center"/>
    </xf>
    <xf numFmtId="0" fontId="2" fillId="2" borderId="12" xfId="0" applyFont="1" applyFill="1" applyBorder="1" applyAlignment="1" applyProtection="1">
      <alignment horizontal="right"/>
    </xf>
    <xf numFmtId="14" fontId="2" fillId="2" borderId="4" xfId="0" applyNumberFormat="1" applyFont="1" applyFill="1" applyBorder="1" applyAlignment="1" applyProtection="1">
      <protection locked="0"/>
    </xf>
    <xf numFmtId="0" fontId="12" fillId="0" borderId="17" xfId="0" applyNumberFormat="1" applyFont="1" applyBorder="1" applyAlignment="1">
      <alignment horizontal="center" vertical="center"/>
    </xf>
    <xf numFmtId="166" fontId="5" fillId="2" borderId="0" xfId="0" applyNumberFormat="1" applyFont="1" applyFill="1" applyProtection="1"/>
    <xf numFmtId="166" fontId="2" fillId="2" borderId="0" xfId="0" applyNumberFormat="1" applyFont="1" applyFill="1" applyAlignment="1" applyProtection="1">
      <alignment horizontal="center"/>
    </xf>
    <xf numFmtId="166" fontId="2" fillId="2" borderId="6" xfId="0" applyNumberFormat="1" applyFont="1" applyFill="1" applyBorder="1" applyAlignment="1" applyProtection="1">
      <alignment horizontal="center"/>
    </xf>
    <xf numFmtId="166" fontId="2" fillId="2" borderId="7" xfId="0" applyNumberFormat="1" applyFont="1" applyFill="1" applyBorder="1" applyAlignment="1" applyProtection="1">
      <alignment horizontal="center"/>
    </xf>
    <xf numFmtId="166" fontId="2" fillId="2" borderId="11" xfId="0" applyNumberFormat="1" applyFont="1" applyFill="1" applyBorder="1" applyAlignment="1" applyProtection="1">
      <alignment horizontal="center"/>
    </xf>
    <xf numFmtId="166" fontId="2" fillId="2" borderId="0" xfId="0" applyNumberFormat="1" applyFont="1" applyFill="1" applyBorder="1" applyAlignment="1" applyProtection="1"/>
    <xf numFmtId="166" fontId="2" fillId="2" borderId="1" xfId="0" applyNumberFormat="1" applyFont="1" applyFill="1" applyBorder="1" applyAlignment="1" applyProtection="1"/>
    <xf numFmtId="166" fontId="2" fillId="2" borderId="18" xfId="0" applyNumberFormat="1" applyFont="1" applyFill="1" applyBorder="1" applyAlignment="1" applyProtection="1">
      <alignment horizontal="center"/>
    </xf>
    <xf numFmtId="166" fontId="2" fillId="2" borderId="8" xfId="0" applyNumberFormat="1" applyFont="1" applyFill="1" applyBorder="1" applyAlignment="1" applyProtection="1">
      <alignment horizontal="center"/>
    </xf>
    <xf numFmtId="166" fontId="2" fillId="2" borderId="19" xfId="0" applyNumberFormat="1" applyFont="1" applyFill="1" applyBorder="1" applyAlignment="1" applyProtection="1">
      <alignment horizontal="center"/>
    </xf>
    <xf numFmtId="166" fontId="2" fillId="2" borderId="5" xfId="0" applyNumberFormat="1" applyFont="1" applyFill="1" applyBorder="1" applyAlignment="1" applyProtection="1"/>
    <xf numFmtId="166" fontId="2" fillId="2" borderId="13" xfId="0" applyNumberFormat="1" applyFont="1" applyFill="1" applyBorder="1" applyAlignment="1" applyProtection="1">
      <alignment horizontal="center"/>
    </xf>
    <xf numFmtId="166" fontId="2" fillId="2" borderId="14" xfId="0" applyNumberFormat="1" applyFont="1" applyFill="1" applyBorder="1" applyAlignment="1" applyProtection="1">
      <alignment horizontal="center"/>
    </xf>
    <xf numFmtId="166" fontId="2" fillId="2" borderId="20" xfId="0" applyNumberFormat="1" applyFont="1" applyFill="1" applyBorder="1" applyAlignment="1" applyProtection="1">
      <alignment horizontal="center"/>
    </xf>
    <xf numFmtId="166" fontId="10" fillId="4" borderId="6" xfId="0" applyNumberFormat="1" applyFont="1" applyFill="1" applyBorder="1" applyProtection="1"/>
    <xf numFmtId="166" fontId="0" fillId="0" borderId="0" xfId="0" applyNumberFormat="1" applyProtection="1"/>
    <xf numFmtId="166" fontId="8" fillId="0" borderId="0" xfId="0" applyNumberFormat="1" applyFont="1" applyProtection="1"/>
    <xf numFmtId="166" fontId="10" fillId="4" borderId="6" xfId="0" applyNumberFormat="1" applyFont="1" applyFill="1" applyBorder="1" applyAlignment="1" applyProtection="1">
      <alignment horizontal="right" vertical="center"/>
    </xf>
    <xf numFmtId="166" fontId="8" fillId="0" borderId="0" xfId="0" applyNumberFormat="1" applyFont="1" applyFill="1" applyBorder="1" applyProtection="1"/>
    <xf numFmtId="166" fontId="10" fillId="0" borderId="0" xfId="0" applyNumberFormat="1" applyFont="1" applyFill="1" applyBorder="1" applyAlignment="1" applyProtection="1">
      <alignment horizontal="right" vertical="center"/>
    </xf>
    <xf numFmtId="2" fontId="0" fillId="0" borderId="0" xfId="0" applyNumberFormat="1" applyProtection="1"/>
    <xf numFmtId="166" fontId="2" fillId="2" borderId="0" xfId="0" applyNumberFormat="1" applyFont="1" applyFill="1" applyProtection="1">
      <protection locked="0"/>
    </xf>
    <xf numFmtId="166" fontId="5" fillId="0" borderId="0" xfId="0" applyNumberFormat="1" applyFont="1" applyBorder="1" applyAlignment="1" applyProtection="1">
      <alignment horizontal="left"/>
      <protection locked="0"/>
    </xf>
    <xf numFmtId="166" fontId="3" fillId="0" borderId="0" xfId="0" applyNumberFormat="1" applyFont="1" applyProtection="1">
      <protection locked="0"/>
    </xf>
    <xf numFmtId="166" fontId="5" fillId="2" borderId="0" xfId="0" applyNumberFormat="1" applyFont="1" applyFill="1" applyProtection="1">
      <protection locked="0"/>
    </xf>
    <xf numFmtId="166" fontId="2" fillId="2" borderId="0" xfId="0" applyNumberFormat="1" applyFont="1" applyFill="1" applyAlignment="1" applyProtection="1">
      <alignment horizontal="center"/>
      <protection locked="0"/>
    </xf>
    <xf numFmtId="166" fontId="6" fillId="0" borderId="0" xfId="0" applyNumberFormat="1" applyFont="1" applyProtection="1">
      <protection locked="0"/>
    </xf>
    <xf numFmtId="166" fontId="2" fillId="2" borderId="16" xfId="0" applyNumberFormat="1" applyFont="1" applyFill="1" applyBorder="1" applyAlignment="1" applyProtection="1">
      <protection locked="0"/>
    </xf>
    <xf numFmtId="166" fontId="2" fillId="2" borderId="12" xfId="0" applyNumberFormat="1" applyFont="1" applyFill="1" applyBorder="1" applyAlignment="1" applyProtection="1">
      <alignment horizontal="center"/>
      <protection locked="0"/>
    </xf>
    <xf numFmtId="166" fontId="2" fillId="2" borderId="4" xfId="0" applyNumberFormat="1" applyFont="1" applyFill="1" applyBorder="1" applyAlignment="1" applyProtection="1">
      <alignment horizontal="center"/>
      <protection locked="0"/>
    </xf>
    <xf numFmtId="166" fontId="2" fillId="2" borderId="5" xfId="0" applyNumberFormat="1" applyFont="1" applyFill="1" applyBorder="1" applyAlignment="1" applyProtection="1">
      <alignment horizontal="center"/>
      <protection locked="0"/>
    </xf>
    <xf numFmtId="166" fontId="2" fillId="2" borderId="6" xfId="0" applyNumberFormat="1" applyFont="1" applyFill="1" applyBorder="1" applyAlignment="1" applyProtection="1">
      <alignment horizontal="center"/>
      <protection locked="0"/>
    </xf>
    <xf numFmtId="166" fontId="7" fillId="0" borderId="7" xfId="0" applyNumberFormat="1" applyFont="1" applyFill="1" applyBorder="1" applyAlignment="1" applyProtection="1">
      <alignment horizontal="center"/>
      <protection locked="0"/>
    </xf>
    <xf numFmtId="166" fontId="7" fillId="0" borderId="8" xfId="0" applyNumberFormat="1" applyFont="1" applyFill="1" applyBorder="1" applyAlignment="1" applyProtection="1">
      <alignment horizontal="center"/>
      <protection locked="0"/>
    </xf>
    <xf numFmtId="166" fontId="7" fillId="0" borderId="9" xfId="0" applyNumberFormat="1" applyFont="1" applyFill="1" applyBorder="1" applyAlignment="1" applyProtection="1">
      <alignment horizontal="center"/>
      <protection locked="0"/>
    </xf>
    <xf numFmtId="166" fontId="7" fillId="0" borderId="10" xfId="0" applyNumberFormat="1" applyFont="1" applyFill="1" applyBorder="1" applyAlignment="1" applyProtection="1">
      <alignment horizontal="center"/>
      <protection locked="0"/>
    </xf>
    <xf numFmtId="166" fontId="5" fillId="2" borderId="0" xfId="0" applyNumberFormat="1" applyFont="1" applyFill="1" applyBorder="1" applyAlignment="1" applyProtection="1">
      <protection locked="0"/>
    </xf>
    <xf numFmtId="166" fontId="4" fillId="2" borderId="0" xfId="0" applyNumberFormat="1" applyFont="1" applyFill="1" applyProtection="1"/>
    <xf numFmtId="166" fontId="2" fillId="2" borderId="18" xfId="0" applyNumberFormat="1" applyFont="1" applyFill="1" applyBorder="1" applyAlignment="1" applyProtection="1"/>
    <xf numFmtId="166" fontId="4" fillId="2" borderId="0" xfId="0" applyNumberFormat="1" applyFont="1" applyFill="1" applyBorder="1" applyAlignment="1" applyProtection="1"/>
    <xf numFmtId="4" fontId="8" fillId="0" borderId="17" xfId="0" applyNumberFormat="1" applyFont="1" applyBorder="1" applyAlignment="1">
      <alignment horizontal="center"/>
    </xf>
    <xf numFmtId="0" fontId="17" fillId="0" borderId="17" xfId="0" applyFont="1" applyBorder="1"/>
    <xf numFmtId="3" fontId="2" fillId="3" borderId="0" xfId="0" applyNumberFormat="1" applyFont="1" applyFill="1" applyAlignment="1" applyProtection="1">
      <alignment horizontal="left"/>
    </xf>
    <xf numFmtId="168" fontId="0" fillId="0" borderId="0" xfId="0" applyNumberFormat="1" applyProtection="1"/>
    <xf numFmtId="49" fontId="2" fillId="2" borderId="0" xfId="1" applyNumberFormat="1" applyFont="1" applyFill="1" applyProtection="1">
      <protection locked="0"/>
    </xf>
    <xf numFmtId="165" fontId="2" fillId="0" borderId="0" xfId="0" applyNumberFormat="1" applyFont="1" applyFill="1" applyBorder="1" applyProtection="1">
      <protection locked="0"/>
    </xf>
    <xf numFmtId="166" fontId="2" fillId="0" borderId="0" xfId="0" applyNumberFormat="1" applyFont="1" applyFill="1" applyBorder="1" applyAlignment="1" applyProtection="1">
      <alignment horizontal="center"/>
    </xf>
    <xf numFmtId="165" fontId="2" fillId="0" borderId="0" xfId="0" applyNumberFormat="1" applyFont="1" applyFill="1" applyBorder="1" applyAlignment="1" applyProtection="1">
      <alignment horizontal="center"/>
      <protection locked="0"/>
    </xf>
    <xf numFmtId="2" fontId="2" fillId="0" borderId="0" xfId="0" applyNumberFormat="1" applyFont="1" applyFill="1" applyBorder="1" applyProtection="1">
      <protection locked="0"/>
    </xf>
    <xf numFmtId="166" fontId="4" fillId="0" borderId="0" xfId="0" applyNumberFormat="1" applyFont="1" applyFill="1" applyBorder="1" applyProtection="1"/>
    <xf numFmtId="0" fontId="4" fillId="0" borderId="0" xfId="0" applyFont="1" applyFill="1" applyBorder="1" applyAlignment="1" applyProtection="1">
      <alignment horizontal="center"/>
      <protection locked="0"/>
    </xf>
    <xf numFmtId="166" fontId="2" fillId="0" borderId="0" xfId="0" applyNumberFormat="1" applyFont="1" applyFill="1" applyBorder="1" applyProtection="1"/>
    <xf numFmtId="0" fontId="9" fillId="0" borderId="21" xfId="0" applyFont="1" applyBorder="1" applyAlignment="1" applyProtection="1">
      <alignment horizontal="center"/>
    </xf>
    <xf numFmtId="165" fontId="2" fillId="2" borderId="17" xfId="0" applyNumberFormat="1" applyFont="1" applyFill="1" applyBorder="1" applyAlignment="1" applyProtection="1">
      <alignment horizontal="center"/>
    </xf>
    <xf numFmtId="165" fontId="2" fillId="2" borderId="22" xfId="0" applyNumberFormat="1" applyFont="1" applyFill="1" applyBorder="1" applyAlignment="1" applyProtection="1">
      <alignment horizontal="center"/>
    </xf>
    <xf numFmtId="0" fontId="2" fillId="2" borderId="23" xfId="0" applyFont="1" applyFill="1" applyBorder="1" applyAlignment="1" applyProtection="1">
      <alignment horizontal="center"/>
    </xf>
    <xf numFmtId="165" fontId="2" fillId="2" borderId="23" xfId="0" applyNumberFormat="1" applyFont="1" applyFill="1" applyBorder="1" applyAlignment="1" applyProtection="1">
      <alignment horizontal="center"/>
    </xf>
    <xf numFmtId="0" fontId="2" fillId="2" borderId="17" xfId="0" applyFont="1" applyFill="1" applyBorder="1" applyAlignment="1" applyProtection="1">
      <alignment horizontal="center"/>
    </xf>
    <xf numFmtId="0" fontId="2" fillId="2" borderId="22" xfId="0" applyFont="1" applyFill="1" applyBorder="1" applyAlignment="1" applyProtection="1">
      <alignment horizontal="center"/>
    </xf>
    <xf numFmtId="168" fontId="2" fillId="2" borderId="4" xfId="0" applyNumberFormat="1" applyFont="1" applyFill="1" applyBorder="1" applyAlignment="1" applyProtection="1">
      <alignment horizontal="center"/>
    </xf>
    <xf numFmtId="1" fontId="2" fillId="2" borderId="17" xfId="0" applyNumberFormat="1" applyFont="1" applyFill="1" applyBorder="1" applyAlignment="1" applyProtection="1">
      <alignment horizontal="center"/>
    </xf>
    <xf numFmtId="166" fontId="2" fillId="2" borderId="17" xfId="0" applyNumberFormat="1" applyFont="1" applyFill="1" applyBorder="1" applyAlignment="1" applyProtection="1">
      <alignment horizontal="center"/>
    </xf>
    <xf numFmtId="2" fontId="2" fillId="2" borderId="17" xfId="0" applyNumberFormat="1" applyFont="1" applyFill="1" applyBorder="1" applyAlignment="1" applyProtection="1">
      <alignment horizontal="center"/>
    </xf>
    <xf numFmtId="0" fontId="5" fillId="2" borderId="0" xfId="0" applyFont="1" applyFill="1" applyBorder="1" applyAlignment="1" applyProtection="1">
      <protection locked="0"/>
    </xf>
    <xf numFmtId="167" fontId="5" fillId="2" borderId="0" xfId="0" applyNumberFormat="1" applyFont="1" applyFill="1" applyBorder="1" applyAlignment="1" applyProtection="1">
      <protection locked="0"/>
    </xf>
    <xf numFmtId="2" fontId="18" fillId="0" borderId="0" xfId="0" applyNumberFormat="1" applyFont="1" applyFill="1" applyBorder="1" applyAlignment="1" applyProtection="1">
      <alignment horizontal="center" wrapText="1"/>
      <protection locked="0"/>
    </xf>
    <xf numFmtId="1" fontId="4" fillId="2" borderId="0" xfId="0" applyNumberFormat="1" applyFont="1" applyFill="1" applyProtection="1">
      <protection locked="0"/>
    </xf>
    <xf numFmtId="1" fontId="5" fillId="2" borderId="0" xfId="0" applyNumberFormat="1" applyFont="1" applyFill="1" applyProtection="1">
      <protection locked="0"/>
    </xf>
    <xf numFmtId="1" fontId="2" fillId="2" borderId="6" xfId="0" applyNumberFormat="1" applyFont="1" applyFill="1" applyBorder="1" applyAlignment="1" applyProtection="1">
      <alignment horizontal="center"/>
      <protection locked="0"/>
    </xf>
    <xf numFmtId="1" fontId="5" fillId="2" borderId="0" xfId="0" applyNumberFormat="1" applyFont="1" applyFill="1" applyProtection="1"/>
    <xf numFmtId="0" fontId="2" fillId="2" borderId="0" xfId="0" applyFont="1" applyFill="1" applyAlignment="1" applyProtection="1">
      <alignment horizontal="left"/>
      <protection locked="0"/>
    </xf>
    <xf numFmtId="17" fontId="2" fillId="2" borderId="0" xfId="0" applyNumberFormat="1" applyFont="1" applyFill="1" applyProtection="1">
      <protection locked="0"/>
    </xf>
    <xf numFmtId="0" fontId="17" fillId="0" borderId="0" xfId="0" applyFont="1" applyBorder="1"/>
    <xf numFmtId="4" fontId="0" fillId="0" borderId="0" xfId="0" applyNumberFormat="1" applyBorder="1" applyAlignment="1">
      <alignment horizontal="center"/>
    </xf>
    <xf numFmtId="1" fontId="2" fillId="2" borderId="4" xfId="0" applyNumberFormat="1" applyFont="1" applyFill="1" applyBorder="1" applyAlignment="1" applyProtection="1">
      <alignment horizontal="center"/>
    </xf>
    <xf numFmtId="166" fontId="7" fillId="0" borderId="2" xfId="0" applyNumberFormat="1" applyFont="1" applyFill="1" applyBorder="1" applyAlignment="1" applyProtection="1">
      <alignment horizontal="center"/>
      <protection locked="0"/>
    </xf>
    <xf numFmtId="166" fontId="7" fillId="0" borderId="27" xfId="0" applyNumberFormat="1" applyFont="1" applyFill="1" applyBorder="1" applyAlignment="1" applyProtection="1">
      <alignment horizontal="center"/>
      <protection locked="0"/>
    </xf>
    <xf numFmtId="2" fontId="2" fillId="2" borderId="28" xfId="0" applyNumberFormat="1" applyFont="1" applyFill="1" applyBorder="1" applyAlignment="1" applyProtection="1">
      <alignment horizontal="center"/>
      <protection locked="0"/>
    </xf>
    <xf numFmtId="2" fontId="2" fillId="2" borderId="29" xfId="0" applyNumberFormat="1" applyFont="1" applyFill="1" applyBorder="1" applyAlignment="1" applyProtection="1">
      <alignment horizontal="center"/>
      <protection locked="0"/>
    </xf>
    <xf numFmtId="166" fontId="2" fillId="2" borderId="1" xfId="0" applyNumberFormat="1" applyFont="1" applyFill="1" applyBorder="1" applyAlignment="1" applyProtection="1">
      <alignment horizontal="center"/>
    </xf>
    <xf numFmtId="166" fontId="2" fillId="2" borderId="17" xfId="0" applyNumberFormat="1" applyFont="1" applyFill="1" applyBorder="1" applyAlignment="1" applyProtection="1">
      <alignment horizontal="center"/>
      <protection locked="0"/>
    </xf>
    <xf numFmtId="166" fontId="7" fillId="0" borderId="17" xfId="0" applyNumberFormat="1" applyFont="1" applyFill="1" applyBorder="1" applyAlignment="1" applyProtection="1">
      <alignment horizontal="center"/>
      <protection locked="0"/>
    </xf>
    <xf numFmtId="166" fontId="2" fillId="2" borderId="16" xfId="0" applyNumberFormat="1" applyFont="1" applyFill="1" applyBorder="1" applyAlignment="1" applyProtection="1">
      <alignment horizontal="center" vertical="center"/>
      <protection locked="0"/>
    </xf>
    <xf numFmtId="166" fontId="2" fillId="2" borderId="12" xfId="0" applyNumberFormat="1" applyFont="1" applyFill="1" applyBorder="1" applyAlignment="1" applyProtection="1">
      <alignment horizontal="center" vertical="center"/>
      <protection locked="0"/>
    </xf>
    <xf numFmtId="166" fontId="2" fillId="2" borderId="1" xfId="0" applyNumberFormat="1" applyFont="1" applyFill="1" applyBorder="1" applyAlignment="1" applyProtection="1">
      <alignment horizontal="center" vertical="center"/>
      <protection locked="0"/>
    </xf>
    <xf numFmtId="166" fontId="2" fillId="2" borderId="24" xfId="0" applyNumberFormat="1" applyFont="1" applyFill="1" applyBorder="1" applyAlignment="1" applyProtection="1">
      <alignment horizontal="center" vertical="center"/>
      <protection locked="0"/>
    </xf>
    <xf numFmtId="166" fontId="2" fillId="2" borderId="15" xfId="0" applyNumberFormat="1" applyFont="1" applyFill="1" applyBorder="1" applyAlignment="1" applyProtection="1">
      <alignment horizontal="center" vertical="center"/>
      <protection locked="0"/>
    </xf>
    <xf numFmtId="166" fontId="2" fillId="2" borderId="25" xfId="0" applyNumberFormat="1" applyFont="1" applyFill="1" applyBorder="1" applyAlignment="1" applyProtection="1">
      <alignment horizontal="center" vertical="center"/>
      <protection locked="0"/>
    </xf>
    <xf numFmtId="0" fontId="7" fillId="2" borderId="6" xfId="0" applyFont="1" applyFill="1" applyBorder="1" applyAlignment="1" applyProtection="1">
      <alignment horizontal="center" wrapText="1"/>
      <protection locked="0"/>
    </xf>
    <xf numFmtId="1" fontId="10" fillId="2" borderId="13" xfId="0" applyNumberFormat="1" applyFont="1" applyFill="1" applyBorder="1" applyAlignment="1" applyProtection="1">
      <alignment horizontal="center" wrapText="1"/>
      <protection locked="0"/>
    </xf>
    <xf numFmtId="1" fontId="10" fillId="2" borderId="26" xfId="0" applyNumberFormat="1" applyFont="1" applyFill="1" applyBorder="1" applyAlignment="1" applyProtection="1">
      <alignment horizontal="center" wrapText="1"/>
      <protection locked="0"/>
    </xf>
    <xf numFmtId="1" fontId="10" fillId="2" borderId="14" xfId="0" applyNumberFormat="1" applyFont="1" applyFill="1" applyBorder="1" applyAlignment="1" applyProtection="1">
      <alignment horizontal="center" wrapText="1"/>
      <protection locked="0"/>
    </xf>
    <xf numFmtId="0" fontId="2" fillId="0" borderId="0" xfId="0" applyFont="1" applyFill="1" applyBorder="1" applyAlignment="1" applyProtection="1">
      <alignment horizontal="center" wrapText="1"/>
      <protection locked="0"/>
    </xf>
    <xf numFmtId="168" fontId="12" fillId="0" borderId="6" xfId="0" applyNumberFormat="1" applyFont="1" applyBorder="1" applyAlignment="1" applyProtection="1">
      <alignment horizontal="center" wrapText="1"/>
    </xf>
    <xf numFmtId="2" fontId="18" fillId="0" borderId="0" xfId="0" applyNumberFormat="1" applyFont="1" applyFill="1" applyBorder="1" applyAlignment="1" applyProtection="1">
      <alignment horizontal="center" wrapText="1"/>
      <protection locked="0"/>
    </xf>
    <xf numFmtId="166" fontId="0" fillId="0" borderId="17" xfId="0" applyNumberFormat="1" applyBorder="1" applyAlignment="1" applyProtection="1">
      <alignment horizontal="center"/>
    </xf>
    <xf numFmtId="14" fontId="15" fillId="6" borderId="6" xfId="0" applyNumberFormat="1" applyFont="1" applyFill="1" applyBorder="1" applyAlignment="1">
      <alignment horizontal="center"/>
    </xf>
    <xf numFmtId="0" fontId="15" fillId="6" borderId="6" xfId="0" applyFont="1" applyFill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5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O879"/>
  <sheetViews>
    <sheetView showGridLines="0" tabSelected="1" workbookViewId="0">
      <selection activeCell="A65" sqref="A65:XFD879"/>
    </sheetView>
  </sheetViews>
  <sheetFormatPr baseColWidth="10" defaultColWidth="10" defaultRowHeight="15"/>
  <cols>
    <col min="1" max="1" width="9.7109375" style="21" customWidth="1"/>
    <col min="2" max="2" width="10.7109375" style="20" customWidth="1"/>
    <col min="3" max="3" width="18.7109375" style="20" customWidth="1"/>
    <col min="4" max="5" width="12.140625" style="75" customWidth="1"/>
    <col min="6" max="6" width="14.5703125" style="51" customWidth="1"/>
    <col min="7" max="7" width="15.7109375" style="75" customWidth="1"/>
    <col min="8" max="8" width="13.140625" style="75" customWidth="1"/>
    <col min="9" max="9" width="13.140625" style="51" customWidth="1"/>
    <col min="10" max="10" width="13.140625" style="40" customWidth="1"/>
    <col min="11" max="11" width="13.140625" style="51" customWidth="1"/>
    <col min="12" max="12" width="14.140625" style="51" customWidth="1"/>
    <col min="13" max="13" width="19" style="33" customWidth="1"/>
    <col min="14" max="14" width="11.28515625" style="118" bestFit="1" customWidth="1"/>
    <col min="15" max="15" width="12.140625" style="20" customWidth="1"/>
    <col min="16" max="16384" width="10" style="20"/>
  </cols>
  <sheetData>
    <row r="1" spans="1:15" ht="15.75">
      <c r="A1" s="3" t="s">
        <v>57</v>
      </c>
      <c r="B1" s="122">
        <v>42248</v>
      </c>
      <c r="C1" s="121"/>
      <c r="D1" s="72"/>
      <c r="E1" s="72"/>
      <c r="F1" s="7"/>
      <c r="G1" s="72"/>
      <c r="H1" s="73"/>
      <c r="I1" s="7"/>
      <c r="J1" s="39"/>
      <c r="K1" s="7"/>
      <c r="L1" s="88"/>
      <c r="M1" s="32"/>
      <c r="N1" s="117"/>
    </row>
    <row r="2" spans="1:15" ht="15.75">
      <c r="A2" s="3"/>
      <c r="B2" s="1"/>
      <c r="C2" s="1"/>
      <c r="D2" s="72"/>
      <c r="E2" s="72"/>
      <c r="F2" s="7"/>
      <c r="G2" s="74"/>
      <c r="H2" s="72"/>
      <c r="I2" s="7"/>
      <c r="J2" s="39"/>
      <c r="K2" s="7"/>
      <c r="L2" s="88"/>
      <c r="M2" s="32"/>
      <c r="N2" s="117"/>
    </row>
    <row r="3" spans="1:15" ht="15.75">
      <c r="A3" s="3"/>
      <c r="B3" s="1"/>
      <c r="C3" s="1"/>
      <c r="D3" s="72"/>
      <c r="E3" s="72"/>
      <c r="F3" s="7"/>
      <c r="G3" s="72"/>
      <c r="H3" s="72"/>
      <c r="I3" s="7"/>
      <c r="J3" s="39"/>
      <c r="K3" s="7"/>
      <c r="L3" s="88"/>
      <c r="M3" s="32"/>
      <c r="N3" s="117"/>
    </row>
    <row r="4" spans="1:15" ht="15.75">
      <c r="A4" s="3"/>
      <c r="B4" s="1"/>
      <c r="C4" s="1"/>
      <c r="D4" s="72"/>
      <c r="G4" s="76" t="s">
        <v>0</v>
      </c>
      <c r="H4" s="76"/>
      <c r="I4" s="52"/>
      <c r="J4" s="39"/>
      <c r="K4" s="7"/>
      <c r="L4" s="88"/>
      <c r="M4" s="32"/>
      <c r="N4" s="117"/>
    </row>
    <row r="5" spans="1:15" ht="15.75">
      <c r="A5" s="3"/>
      <c r="B5" s="1"/>
      <c r="C5" s="1"/>
      <c r="D5" s="72"/>
      <c r="E5" s="72"/>
      <c r="F5" s="7"/>
      <c r="G5" s="72"/>
      <c r="H5" s="72"/>
      <c r="I5" s="7"/>
      <c r="J5" s="39"/>
      <c r="K5" s="7"/>
      <c r="L5" s="88"/>
      <c r="M5" s="32"/>
      <c r="N5" s="117"/>
    </row>
    <row r="6" spans="1:15" ht="15.75">
      <c r="A6" s="3"/>
      <c r="B6" s="1"/>
      <c r="C6" s="1"/>
      <c r="D6" s="72"/>
      <c r="E6" s="72"/>
      <c r="F6" s="7"/>
      <c r="G6" s="72"/>
      <c r="H6" s="72"/>
      <c r="I6" s="7"/>
      <c r="J6" s="39"/>
      <c r="K6" s="7"/>
      <c r="L6" s="88"/>
      <c r="M6" s="32"/>
      <c r="N6" s="117"/>
    </row>
    <row r="7" spans="1:15" ht="15.75" customHeight="1">
      <c r="A7" s="3" t="s">
        <v>1</v>
      </c>
      <c r="B7" s="1"/>
      <c r="C7" s="1"/>
      <c r="D7" s="72"/>
      <c r="E7" s="72"/>
      <c r="F7" s="52" t="s">
        <v>2</v>
      </c>
      <c r="G7" s="72" t="s">
        <v>3</v>
      </c>
      <c r="H7" s="72"/>
      <c r="I7" s="7"/>
      <c r="J7" s="116"/>
      <c r="K7" s="116"/>
      <c r="L7" s="143"/>
      <c r="M7" s="143"/>
      <c r="N7" s="117"/>
    </row>
    <row r="8" spans="1:15" ht="15.75">
      <c r="A8" s="3" t="s">
        <v>4</v>
      </c>
      <c r="B8" s="1"/>
      <c r="C8" s="1"/>
      <c r="D8" s="72"/>
      <c r="E8" s="72"/>
      <c r="F8" s="52" t="s">
        <v>2</v>
      </c>
      <c r="G8" s="77" t="s">
        <v>59</v>
      </c>
      <c r="H8" s="72"/>
      <c r="I8" s="7"/>
      <c r="J8" s="116"/>
      <c r="K8" s="116"/>
      <c r="L8" s="143"/>
      <c r="M8" s="143"/>
      <c r="N8" s="117"/>
    </row>
    <row r="9" spans="1:15" ht="15.75">
      <c r="A9" s="3" t="s">
        <v>5</v>
      </c>
      <c r="B9" s="1"/>
      <c r="C9" s="1"/>
      <c r="D9" s="72"/>
      <c r="E9" s="72"/>
      <c r="F9" s="52" t="s">
        <v>2</v>
      </c>
      <c r="G9" s="7">
        <f>SUM(I16:I656)/2</f>
        <v>138.61000000000001</v>
      </c>
      <c r="H9" s="76" t="s">
        <v>6</v>
      </c>
      <c r="I9" s="7"/>
      <c r="J9" s="96"/>
      <c r="K9" s="97"/>
      <c r="L9" s="97"/>
      <c r="M9" s="98"/>
      <c r="N9" s="117"/>
      <c r="O9" s="75"/>
    </row>
    <row r="10" spans="1:15" ht="15.75">
      <c r="A10" s="3" t="s">
        <v>7</v>
      </c>
      <c r="B10" s="1"/>
      <c r="C10" s="1"/>
      <c r="D10" s="72"/>
      <c r="E10" s="72"/>
      <c r="F10" s="52" t="s">
        <v>2</v>
      </c>
      <c r="G10" s="7">
        <f>SUM(K16:K714)/2</f>
        <v>122.774</v>
      </c>
      <c r="H10" s="76" t="s">
        <v>8</v>
      </c>
      <c r="I10" s="7"/>
      <c r="J10" s="96"/>
      <c r="K10" s="97"/>
      <c r="L10" s="97"/>
      <c r="M10" s="98"/>
      <c r="N10" s="117"/>
      <c r="O10" s="75"/>
    </row>
    <row r="11" spans="1:15" ht="15.75">
      <c r="A11" s="3" t="s">
        <v>9</v>
      </c>
      <c r="B11" s="1"/>
      <c r="C11" s="1"/>
      <c r="D11" s="72"/>
      <c r="E11" s="72"/>
      <c r="F11" s="52" t="s">
        <v>2</v>
      </c>
      <c r="G11" s="95" t="s">
        <v>58</v>
      </c>
      <c r="H11" s="72"/>
      <c r="I11" s="7"/>
      <c r="J11" s="99"/>
      <c r="K11" s="97"/>
      <c r="L11" s="100"/>
      <c r="M11" s="101"/>
      <c r="N11" s="117"/>
    </row>
    <row r="12" spans="1:15" ht="15.75">
      <c r="A12" s="3" t="s">
        <v>10</v>
      </c>
      <c r="B12" s="1"/>
      <c r="C12" s="1"/>
      <c r="D12" s="72"/>
      <c r="E12" s="72"/>
      <c r="F12" s="52" t="s">
        <v>2</v>
      </c>
      <c r="G12" s="72" t="s">
        <v>11</v>
      </c>
      <c r="H12" s="72"/>
      <c r="I12" s="7"/>
      <c r="J12" s="99"/>
      <c r="K12" s="102"/>
      <c r="L12" s="100"/>
      <c r="M12" s="101"/>
      <c r="N12" s="117"/>
    </row>
    <row r="13" spans="1:15" ht="15.75">
      <c r="A13" s="3" t="s">
        <v>12</v>
      </c>
      <c r="B13" s="1"/>
      <c r="C13" s="1"/>
      <c r="D13" s="72"/>
      <c r="E13" s="72"/>
      <c r="F13" s="52" t="s">
        <v>2</v>
      </c>
      <c r="G13" s="93">
        <f>SUM(B16:B1159)</f>
        <v>6</v>
      </c>
      <c r="H13" s="72"/>
      <c r="I13" s="7"/>
      <c r="J13" s="39"/>
      <c r="K13" s="7"/>
      <c r="L13" s="88"/>
      <c r="M13" s="32"/>
      <c r="N13" s="117"/>
    </row>
    <row r="14" spans="1:15" ht="15.75">
      <c r="A14" s="3"/>
      <c r="B14" s="1"/>
      <c r="C14" s="1"/>
      <c r="D14" s="72"/>
      <c r="E14" s="72"/>
      <c r="F14" s="52"/>
      <c r="G14" s="72"/>
      <c r="H14" s="72"/>
      <c r="I14" s="7"/>
      <c r="J14" s="39"/>
      <c r="K14" s="7"/>
      <c r="L14" s="88"/>
      <c r="M14" s="32"/>
      <c r="N14" s="117"/>
    </row>
    <row r="16" spans="1:15" ht="15.75" thickBot="1"/>
    <row r="17" spans="1:14" ht="16.5" customHeight="1" thickBot="1">
      <c r="A17" s="38" t="s">
        <v>13</v>
      </c>
      <c r="B17" s="48"/>
      <c r="C17" s="2" t="s">
        <v>60</v>
      </c>
      <c r="D17" s="133" t="s">
        <v>14</v>
      </c>
      <c r="E17" s="134"/>
      <c r="F17" s="135"/>
      <c r="G17" s="78"/>
      <c r="H17" s="79" t="s">
        <v>15</v>
      </c>
      <c r="I17" s="57"/>
      <c r="J17" s="49">
        <v>42248</v>
      </c>
      <c r="K17" s="61"/>
      <c r="L17" s="89"/>
      <c r="M17" s="139" t="s">
        <v>16</v>
      </c>
      <c r="N17" s="140" t="s">
        <v>56</v>
      </c>
    </row>
    <row r="18" spans="1:14" ht="16.5" thickBot="1">
      <c r="A18" s="23" t="s">
        <v>17</v>
      </c>
      <c r="B18" s="22" t="s">
        <v>18</v>
      </c>
      <c r="C18" s="24" t="s">
        <v>19</v>
      </c>
      <c r="D18" s="136"/>
      <c r="E18" s="137"/>
      <c r="F18" s="138"/>
      <c r="G18" s="80"/>
      <c r="H18" s="81" t="s">
        <v>20</v>
      </c>
      <c r="I18" s="58"/>
      <c r="J18" s="41" t="s">
        <v>21</v>
      </c>
      <c r="K18" s="62" t="s">
        <v>22</v>
      </c>
      <c r="L18" s="62" t="s">
        <v>23</v>
      </c>
      <c r="M18" s="139"/>
      <c r="N18" s="141"/>
    </row>
    <row r="19" spans="1:14" ht="16.5" thickBot="1">
      <c r="A19" s="25" t="s">
        <v>24</v>
      </c>
      <c r="B19" s="26" t="s">
        <v>25</v>
      </c>
      <c r="C19" s="27" t="s">
        <v>26</v>
      </c>
      <c r="D19" s="82" t="s">
        <v>27</v>
      </c>
      <c r="E19" s="82" t="s">
        <v>28</v>
      </c>
      <c r="F19" s="53" t="s">
        <v>29</v>
      </c>
      <c r="G19" s="82" t="s">
        <v>27</v>
      </c>
      <c r="H19" s="81" t="s">
        <v>28</v>
      </c>
      <c r="I19" s="53" t="s">
        <v>29</v>
      </c>
      <c r="J19" s="42" t="s">
        <v>30</v>
      </c>
      <c r="K19" s="63" t="s">
        <v>31</v>
      </c>
      <c r="L19" s="63" t="s">
        <v>6</v>
      </c>
      <c r="M19" s="139"/>
      <c r="N19" s="142"/>
    </row>
    <row r="20" spans="1:14" ht="16.5" thickBot="1">
      <c r="A20" s="4">
        <v>1</v>
      </c>
      <c r="B20" s="13" t="s">
        <v>61</v>
      </c>
      <c r="C20" s="14">
        <v>10681</v>
      </c>
      <c r="D20" s="83">
        <v>38.18</v>
      </c>
      <c r="E20" s="84">
        <v>16</v>
      </c>
      <c r="F20" s="54">
        <f t="shared" ref="F20:F25" si="0">D20-E20</f>
        <v>22.18</v>
      </c>
      <c r="G20" s="84">
        <v>37.950000000000003</v>
      </c>
      <c r="H20" s="83">
        <v>15.99</v>
      </c>
      <c r="I20" s="59">
        <f t="shared" ref="I20:I25" si="1">G20-H20</f>
        <v>21.96</v>
      </c>
      <c r="J20" s="17">
        <v>11.66</v>
      </c>
      <c r="K20" s="59">
        <f t="shared" ref="K20:K25" si="2">ROUND((I20*(100-J20)/100),3)</f>
        <v>19.399000000000001</v>
      </c>
      <c r="L20" s="54">
        <f t="shared" ref="L20:L25" si="3">I20-F20</f>
        <v>-0.21999999999999886</v>
      </c>
      <c r="M20" s="34">
        <v>42248</v>
      </c>
      <c r="N20" s="119">
        <v>1798</v>
      </c>
    </row>
    <row r="21" spans="1:14" ht="16.5" thickBot="1">
      <c r="A21" s="5">
        <v>2</v>
      </c>
      <c r="B21" s="15" t="s">
        <v>62</v>
      </c>
      <c r="C21" s="16">
        <v>10682</v>
      </c>
      <c r="D21" s="85">
        <v>38.67</v>
      </c>
      <c r="E21" s="86">
        <v>16.3</v>
      </c>
      <c r="F21" s="55">
        <f t="shared" si="0"/>
        <v>22.37</v>
      </c>
      <c r="G21" s="86">
        <v>38.04</v>
      </c>
      <c r="H21" s="85">
        <v>16.11</v>
      </c>
      <c r="I21" s="60">
        <f t="shared" si="1"/>
        <v>21.93</v>
      </c>
      <c r="J21" s="18">
        <v>11.69</v>
      </c>
      <c r="K21" s="60">
        <f t="shared" si="2"/>
        <v>19.366</v>
      </c>
      <c r="L21" s="55">
        <f t="shared" si="3"/>
        <v>-0.44000000000000128</v>
      </c>
      <c r="M21" s="34">
        <v>42248</v>
      </c>
      <c r="N21" s="119">
        <v>1799</v>
      </c>
    </row>
    <row r="22" spans="1:14" ht="16.5" thickBot="1">
      <c r="A22" s="5"/>
      <c r="B22" s="15"/>
      <c r="C22" s="16"/>
      <c r="D22" s="85"/>
      <c r="E22" s="86"/>
      <c r="F22" s="55">
        <f t="shared" si="0"/>
        <v>0</v>
      </c>
      <c r="G22" s="86"/>
      <c r="H22" s="85"/>
      <c r="I22" s="60">
        <f t="shared" si="1"/>
        <v>0</v>
      </c>
      <c r="J22" s="18"/>
      <c r="K22" s="60">
        <f t="shared" si="2"/>
        <v>0</v>
      </c>
      <c r="L22" s="55">
        <f t="shared" si="3"/>
        <v>0</v>
      </c>
      <c r="M22" s="34"/>
      <c r="N22" s="119"/>
    </row>
    <row r="23" spans="1:14" ht="16.5" thickBot="1">
      <c r="A23" s="5"/>
      <c r="B23" s="15"/>
      <c r="C23" s="16"/>
      <c r="D23" s="85"/>
      <c r="E23" s="86"/>
      <c r="F23" s="55">
        <f t="shared" si="0"/>
        <v>0</v>
      </c>
      <c r="G23" s="86"/>
      <c r="H23" s="85"/>
      <c r="I23" s="60">
        <f t="shared" si="1"/>
        <v>0</v>
      </c>
      <c r="J23" s="18"/>
      <c r="K23" s="60">
        <f t="shared" si="2"/>
        <v>0</v>
      </c>
      <c r="L23" s="55">
        <f t="shared" si="3"/>
        <v>0</v>
      </c>
      <c r="M23" s="34"/>
      <c r="N23" s="119"/>
    </row>
    <row r="24" spans="1:14" ht="16.5" thickBot="1">
      <c r="A24" s="5"/>
      <c r="B24" s="15"/>
      <c r="C24" s="16"/>
      <c r="D24" s="85"/>
      <c r="E24" s="86"/>
      <c r="F24" s="55">
        <f t="shared" si="0"/>
        <v>0</v>
      </c>
      <c r="G24" s="86"/>
      <c r="H24" s="85"/>
      <c r="I24" s="60">
        <f t="shared" si="1"/>
        <v>0</v>
      </c>
      <c r="J24" s="18"/>
      <c r="K24" s="60">
        <f t="shared" si="2"/>
        <v>0</v>
      </c>
      <c r="L24" s="55">
        <f t="shared" si="3"/>
        <v>0</v>
      </c>
      <c r="M24" s="34"/>
      <c r="N24" s="119"/>
    </row>
    <row r="25" spans="1:14" ht="16.5" thickBot="1">
      <c r="A25" s="5"/>
      <c r="B25" s="15"/>
      <c r="C25" s="16"/>
      <c r="D25" s="85"/>
      <c r="E25" s="86"/>
      <c r="F25" s="55">
        <f t="shared" si="0"/>
        <v>0</v>
      </c>
      <c r="G25" s="86"/>
      <c r="H25" s="85"/>
      <c r="I25" s="60">
        <f t="shared" si="1"/>
        <v>0</v>
      </c>
      <c r="J25" s="18"/>
      <c r="K25" s="60">
        <f t="shared" si="2"/>
        <v>0</v>
      </c>
      <c r="L25" s="55">
        <f t="shared" si="3"/>
        <v>0</v>
      </c>
      <c r="M25" s="34"/>
      <c r="N25" s="119"/>
    </row>
    <row r="26" spans="1:14" ht="16.5" thickBot="1">
      <c r="A26" s="5"/>
      <c r="B26" s="15"/>
      <c r="C26" s="16"/>
      <c r="D26" s="85"/>
      <c r="E26" s="86"/>
      <c r="F26" s="55">
        <f>D26-E26</f>
        <v>0</v>
      </c>
      <c r="G26" s="86"/>
      <c r="H26" s="85"/>
      <c r="I26" s="60">
        <f>G26-H26</f>
        <v>0</v>
      </c>
      <c r="J26" s="18"/>
      <c r="K26" s="60">
        <f>ROUND((I26*(100-J26)/100),3)</f>
        <v>0</v>
      </c>
      <c r="L26" s="55">
        <f>I26-F26</f>
        <v>0</v>
      </c>
      <c r="M26" s="34"/>
      <c r="N26" s="119"/>
    </row>
    <row r="27" spans="1:14" ht="16.5" thickBot="1">
      <c r="A27" s="5"/>
      <c r="B27" s="15"/>
      <c r="C27" s="16"/>
      <c r="D27" s="85"/>
      <c r="E27" s="86"/>
      <c r="F27" s="55">
        <f>D27-E27</f>
        <v>0</v>
      </c>
      <c r="G27" s="86"/>
      <c r="H27" s="85"/>
      <c r="I27" s="60">
        <f>G27-H27</f>
        <v>0</v>
      </c>
      <c r="J27" s="18"/>
      <c r="K27" s="60">
        <f>ROUND((I27*(100-J27)/100),3)</f>
        <v>0</v>
      </c>
      <c r="L27" s="55">
        <f>I27-F27</f>
        <v>0</v>
      </c>
      <c r="M27" s="34"/>
      <c r="N27" s="119"/>
    </row>
    <row r="28" spans="1:14" ht="16.5" thickBot="1">
      <c r="A28" s="5"/>
      <c r="B28" s="15"/>
      <c r="C28" s="16"/>
      <c r="D28" s="85"/>
      <c r="E28" s="86"/>
      <c r="F28" s="55">
        <f>D28-E28</f>
        <v>0</v>
      </c>
      <c r="G28" s="86"/>
      <c r="H28" s="85"/>
      <c r="I28" s="60">
        <f>G28-H28</f>
        <v>0</v>
      </c>
      <c r="J28" s="18"/>
      <c r="K28" s="60">
        <f>ROUND((I28*(100-J28)/100),3)</f>
        <v>0</v>
      </c>
      <c r="L28" s="55">
        <f>I28-F28</f>
        <v>0</v>
      </c>
      <c r="M28" s="34"/>
      <c r="N28" s="119"/>
    </row>
    <row r="29" spans="1:14" ht="16.5" thickBot="1">
      <c r="A29" s="5"/>
      <c r="B29" s="15"/>
      <c r="C29" s="16"/>
      <c r="D29" s="85"/>
      <c r="E29" s="86"/>
      <c r="F29" s="55">
        <f>D29-E29</f>
        <v>0</v>
      </c>
      <c r="G29" s="86"/>
      <c r="H29" s="85"/>
      <c r="I29" s="60">
        <f>G29-H29</f>
        <v>0</v>
      </c>
      <c r="J29" s="18"/>
      <c r="K29" s="60">
        <f>ROUND((I29*(100-J29)/100),3)</f>
        <v>0</v>
      </c>
      <c r="L29" s="55">
        <f>I29-F29</f>
        <v>0</v>
      </c>
      <c r="M29" s="34"/>
      <c r="N29" s="119"/>
    </row>
    <row r="30" spans="1:14" ht="3.75" customHeight="1" thickBot="1">
      <c r="A30" s="28"/>
      <c r="B30" s="114"/>
      <c r="C30" s="115"/>
      <c r="D30" s="87"/>
      <c r="E30" s="87"/>
      <c r="F30" s="56"/>
      <c r="G30" s="87"/>
      <c r="H30" s="87"/>
      <c r="I30" s="56"/>
      <c r="J30" s="29"/>
      <c r="K30" s="56"/>
      <c r="L30" s="90"/>
    </row>
    <row r="31" spans="1:14" s="6" customFormat="1" ht="16.5" thickBot="1">
      <c r="A31" s="8"/>
      <c r="B31" s="9">
        <f>(COUNTA(B20:B29))</f>
        <v>2</v>
      </c>
      <c r="C31" s="10" t="s">
        <v>32</v>
      </c>
      <c r="D31" s="53">
        <f t="shared" ref="D31:I31" si="4">SUM(D20:D29)</f>
        <v>76.849999999999994</v>
      </c>
      <c r="E31" s="53">
        <f t="shared" si="4"/>
        <v>32.299999999999997</v>
      </c>
      <c r="F31" s="53">
        <f t="shared" si="4"/>
        <v>44.55</v>
      </c>
      <c r="G31" s="53">
        <f t="shared" si="4"/>
        <v>75.990000000000009</v>
      </c>
      <c r="H31" s="53">
        <f t="shared" si="4"/>
        <v>32.1</v>
      </c>
      <c r="I31" s="53">
        <f t="shared" si="4"/>
        <v>43.89</v>
      </c>
      <c r="J31" s="11">
        <f>ROUND((((I31-K31)/I31)*100),2)</f>
        <v>11.68</v>
      </c>
      <c r="K31" s="64">
        <f>SUM(K20:K29)</f>
        <v>38.765000000000001</v>
      </c>
      <c r="L31" s="53">
        <f>SUM(L20:L29)</f>
        <v>-0.66000000000000014</v>
      </c>
      <c r="M31" s="36"/>
      <c r="N31" s="120"/>
    </row>
    <row r="32" spans="1:14" ht="15.75" thickBot="1"/>
    <row r="33" spans="1:14" ht="16.5" customHeight="1" thickBot="1">
      <c r="A33" s="38" t="s">
        <v>13</v>
      </c>
      <c r="B33" s="48"/>
      <c r="C33" s="2" t="s">
        <v>63</v>
      </c>
      <c r="D33" s="133" t="s">
        <v>14</v>
      </c>
      <c r="E33" s="134"/>
      <c r="F33" s="135"/>
      <c r="G33" s="78"/>
      <c r="H33" s="79" t="s">
        <v>15</v>
      </c>
      <c r="I33" s="57"/>
      <c r="J33" s="49">
        <v>42251</v>
      </c>
      <c r="K33" s="61"/>
      <c r="L33" s="89"/>
      <c r="M33" s="139" t="s">
        <v>16</v>
      </c>
      <c r="N33" s="140" t="s">
        <v>56</v>
      </c>
    </row>
    <row r="34" spans="1:14" ht="16.5" thickBot="1">
      <c r="A34" s="23" t="s">
        <v>17</v>
      </c>
      <c r="B34" s="22" t="s">
        <v>18</v>
      </c>
      <c r="C34" s="24" t="s">
        <v>19</v>
      </c>
      <c r="D34" s="136"/>
      <c r="E34" s="137"/>
      <c r="F34" s="138"/>
      <c r="G34" s="80"/>
      <c r="H34" s="81" t="s">
        <v>20</v>
      </c>
      <c r="I34" s="58"/>
      <c r="J34" s="41" t="s">
        <v>21</v>
      </c>
      <c r="K34" s="62" t="s">
        <v>22</v>
      </c>
      <c r="L34" s="62" t="s">
        <v>23</v>
      </c>
      <c r="M34" s="139"/>
      <c r="N34" s="141"/>
    </row>
    <row r="35" spans="1:14" ht="16.5" thickBot="1">
      <c r="A35" s="25" t="s">
        <v>24</v>
      </c>
      <c r="B35" s="26" t="s">
        <v>25</v>
      </c>
      <c r="C35" s="27" t="s">
        <v>26</v>
      </c>
      <c r="D35" s="82" t="s">
        <v>27</v>
      </c>
      <c r="E35" s="82" t="s">
        <v>28</v>
      </c>
      <c r="F35" s="53" t="s">
        <v>29</v>
      </c>
      <c r="G35" s="82" t="s">
        <v>27</v>
      </c>
      <c r="H35" s="81" t="s">
        <v>28</v>
      </c>
      <c r="I35" s="53" t="s">
        <v>29</v>
      </c>
      <c r="J35" s="42" t="s">
        <v>30</v>
      </c>
      <c r="K35" s="63" t="s">
        <v>31</v>
      </c>
      <c r="L35" s="63" t="s">
        <v>6</v>
      </c>
      <c r="M35" s="139"/>
      <c r="N35" s="142"/>
    </row>
    <row r="36" spans="1:14" ht="16.5" thickBot="1">
      <c r="A36" s="4">
        <v>1</v>
      </c>
      <c r="B36" s="13" t="s">
        <v>64</v>
      </c>
      <c r="C36" s="14">
        <v>10683</v>
      </c>
      <c r="D36" s="83">
        <v>36.6</v>
      </c>
      <c r="E36" s="84">
        <v>15.72</v>
      </c>
      <c r="F36" s="54">
        <f t="shared" ref="F36:F41" si="5">D36-E36</f>
        <v>20.880000000000003</v>
      </c>
      <c r="G36" s="84">
        <v>36.520000000000003</v>
      </c>
      <c r="H36" s="83">
        <v>15.95</v>
      </c>
      <c r="I36" s="59">
        <f t="shared" ref="I36:I41" si="6">G36-H36</f>
        <v>20.570000000000004</v>
      </c>
      <c r="J36" s="17">
        <v>11.06</v>
      </c>
      <c r="K36" s="59">
        <f t="shared" ref="K36:K41" si="7">ROUND((I36*(100-J36)/100),3)</f>
        <v>18.295000000000002</v>
      </c>
      <c r="L36" s="54">
        <f t="shared" ref="L36:L41" si="8">I36-F36</f>
        <v>-0.30999999999999872</v>
      </c>
      <c r="M36" s="34">
        <v>42251</v>
      </c>
      <c r="N36" s="119">
        <v>2156</v>
      </c>
    </row>
    <row r="37" spans="1:14" ht="16.5" thickBot="1">
      <c r="A37" s="5">
        <v>2</v>
      </c>
      <c r="B37" s="15" t="s">
        <v>65</v>
      </c>
      <c r="C37" s="16">
        <v>10684</v>
      </c>
      <c r="D37" s="85">
        <v>38.865000000000002</v>
      </c>
      <c r="E37" s="86">
        <v>16.02</v>
      </c>
      <c r="F37" s="55">
        <f t="shared" si="5"/>
        <v>22.845000000000002</v>
      </c>
      <c r="G37" s="86">
        <v>38.729999999999997</v>
      </c>
      <c r="H37" s="85">
        <v>15.9</v>
      </c>
      <c r="I37" s="60">
        <f t="shared" si="6"/>
        <v>22.83</v>
      </c>
      <c r="J37" s="18">
        <v>11.36</v>
      </c>
      <c r="K37" s="60">
        <f t="shared" si="7"/>
        <v>20.236999999999998</v>
      </c>
      <c r="L37" s="55">
        <f t="shared" si="8"/>
        <v>-1.5000000000004121E-2</v>
      </c>
      <c r="M37" s="34">
        <v>42251</v>
      </c>
      <c r="N37" s="119">
        <v>2165</v>
      </c>
    </row>
    <row r="38" spans="1:14" ht="16.5" thickBot="1">
      <c r="A38" s="5"/>
      <c r="B38" s="15"/>
      <c r="C38" s="16"/>
      <c r="D38" s="85"/>
      <c r="E38" s="86"/>
      <c r="F38" s="55">
        <f t="shared" si="5"/>
        <v>0</v>
      </c>
      <c r="G38" s="86"/>
      <c r="H38" s="85"/>
      <c r="I38" s="60">
        <f t="shared" si="6"/>
        <v>0</v>
      </c>
      <c r="J38" s="18"/>
      <c r="K38" s="60">
        <f t="shared" si="7"/>
        <v>0</v>
      </c>
      <c r="L38" s="55">
        <f t="shared" si="8"/>
        <v>0</v>
      </c>
      <c r="M38" s="34"/>
      <c r="N38" s="119"/>
    </row>
    <row r="39" spans="1:14" ht="16.5" thickBot="1">
      <c r="A39" s="5"/>
      <c r="B39" s="15"/>
      <c r="C39" s="16"/>
      <c r="D39" s="85"/>
      <c r="E39" s="86"/>
      <c r="F39" s="55">
        <f t="shared" si="5"/>
        <v>0</v>
      </c>
      <c r="G39" s="86"/>
      <c r="H39" s="85"/>
      <c r="I39" s="60">
        <f t="shared" si="6"/>
        <v>0</v>
      </c>
      <c r="J39" s="18"/>
      <c r="K39" s="60">
        <f t="shared" si="7"/>
        <v>0</v>
      </c>
      <c r="L39" s="55">
        <f t="shared" si="8"/>
        <v>0</v>
      </c>
      <c r="M39" s="34"/>
      <c r="N39" s="119"/>
    </row>
    <row r="40" spans="1:14" ht="16.5" thickBot="1">
      <c r="A40" s="5"/>
      <c r="B40" s="15"/>
      <c r="C40" s="16"/>
      <c r="D40" s="85"/>
      <c r="E40" s="86"/>
      <c r="F40" s="55">
        <f t="shared" si="5"/>
        <v>0</v>
      </c>
      <c r="G40" s="86"/>
      <c r="H40" s="85"/>
      <c r="I40" s="60">
        <f t="shared" si="6"/>
        <v>0</v>
      </c>
      <c r="J40" s="18"/>
      <c r="K40" s="60">
        <f t="shared" si="7"/>
        <v>0</v>
      </c>
      <c r="L40" s="55">
        <f t="shared" si="8"/>
        <v>0</v>
      </c>
      <c r="M40" s="34"/>
      <c r="N40" s="119"/>
    </row>
    <row r="41" spans="1:14" ht="16.5" thickBot="1">
      <c r="A41" s="5"/>
      <c r="B41" s="15"/>
      <c r="C41" s="16"/>
      <c r="D41" s="85"/>
      <c r="E41" s="86"/>
      <c r="F41" s="55">
        <f t="shared" si="5"/>
        <v>0</v>
      </c>
      <c r="G41" s="86"/>
      <c r="H41" s="85"/>
      <c r="I41" s="60">
        <f t="shared" si="6"/>
        <v>0</v>
      </c>
      <c r="J41" s="18"/>
      <c r="K41" s="60">
        <f t="shared" si="7"/>
        <v>0</v>
      </c>
      <c r="L41" s="55">
        <f t="shared" si="8"/>
        <v>0</v>
      </c>
      <c r="M41" s="34"/>
      <c r="N41" s="119"/>
    </row>
    <row r="42" spans="1:14" ht="16.5" thickBot="1">
      <c r="A42" s="5"/>
      <c r="B42" s="15"/>
      <c r="C42" s="16"/>
      <c r="D42" s="85"/>
      <c r="E42" s="86"/>
      <c r="F42" s="55">
        <f>D42-E42</f>
        <v>0</v>
      </c>
      <c r="G42" s="86"/>
      <c r="H42" s="85"/>
      <c r="I42" s="60">
        <f>G42-H42</f>
        <v>0</v>
      </c>
      <c r="J42" s="18"/>
      <c r="K42" s="60">
        <f>ROUND((I42*(100-J42)/100),3)</f>
        <v>0</v>
      </c>
      <c r="L42" s="55">
        <f>I42-F42</f>
        <v>0</v>
      </c>
      <c r="M42" s="34"/>
      <c r="N42" s="119"/>
    </row>
    <row r="43" spans="1:14" ht="16.5" thickBot="1">
      <c r="A43" s="5"/>
      <c r="B43" s="15"/>
      <c r="C43" s="16"/>
      <c r="D43" s="85"/>
      <c r="E43" s="86"/>
      <c r="F43" s="55">
        <f>D43-E43</f>
        <v>0</v>
      </c>
      <c r="G43" s="86"/>
      <c r="H43" s="85"/>
      <c r="I43" s="60">
        <f>G43-H43</f>
        <v>0</v>
      </c>
      <c r="J43" s="18"/>
      <c r="K43" s="60">
        <f>ROUND((I43*(100-J43)/100),3)</f>
        <v>0</v>
      </c>
      <c r="L43" s="55">
        <f>I43-F43</f>
        <v>0</v>
      </c>
      <c r="M43" s="34"/>
      <c r="N43" s="119"/>
    </row>
    <row r="44" spans="1:14" ht="16.5" thickBot="1">
      <c r="A44" s="5"/>
      <c r="B44" s="15"/>
      <c r="C44" s="16"/>
      <c r="D44" s="85"/>
      <c r="E44" s="86"/>
      <c r="F44" s="55">
        <f>D44-E44</f>
        <v>0</v>
      </c>
      <c r="G44" s="86"/>
      <c r="H44" s="85"/>
      <c r="I44" s="60">
        <f>G44-H44</f>
        <v>0</v>
      </c>
      <c r="J44" s="18"/>
      <c r="K44" s="60">
        <f>ROUND((I44*(100-J44)/100),3)</f>
        <v>0</v>
      </c>
      <c r="L44" s="55">
        <f>I44-F44</f>
        <v>0</v>
      </c>
      <c r="M44" s="34"/>
      <c r="N44" s="119"/>
    </row>
    <row r="45" spans="1:14" ht="16.5" thickBot="1">
      <c r="A45" s="5"/>
      <c r="B45" s="15"/>
      <c r="C45" s="16"/>
      <c r="D45" s="85"/>
      <c r="E45" s="86"/>
      <c r="F45" s="55">
        <f>D45-E45</f>
        <v>0</v>
      </c>
      <c r="G45" s="86"/>
      <c r="H45" s="85"/>
      <c r="I45" s="60">
        <f>G45-H45</f>
        <v>0</v>
      </c>
      <c r="J45" s="18"/>
      <c r="K45" s="60">
        <f>ROUND((I45*(100-J45)/100),3)</f>
        <v>0</v>
      </c>
      <c r="L45" s="55">
        <f>I45-F45</f>
        <v>0</v>
      </c>
      <c r="M45" s="35"/>
      <c r="N45" s="119"/>
    </row>
    <row r="46" spans="1:14" ht="3.75" customHeight="1" thickBot="1">
      <c r="A46" s="28"/>
      <c r="B46" s="114"/>
      <c r="C46" s="115"/>
      <c r="D46" s="87"/>
      <c r="E46" s="87"/>
      <c r="F46" s="56"/>
      <c r="G46" s="87"/>
      <c r="H46" s="87"/>
      <c r="I46" s="56"/>
      <c r="J46" s="29"/>
      <c r="K46" s="56"/>
      <c r="L46" s="90"/>
    </row>
    <row r="47" spans="1:14" s="6" customFormat="1" ht="16.5" thickBot="1">
      <c r="A47" s="8"/>
      <c r="B47" s="9">
        <f>(COUNTA(B36:B45))</f>
        <v>2</v>
      </c>
      <c r="C47" s="10" t="s">
        <v>32</v>
      </c>
      <c r="D47" s="53">
        <f t="shared" ref="D47:I47" si="9">SUM(D36:D45)</f>
        <v>75.465000000000003</v>
      </c>
      <c r="E47" s="53">
        <f t="shared" si="9"/>
        <v>31.740000000000002</v>
      </c>
      <c r="F47" s="53">
        <f t="shared" si="9"/>
        <v>43.725000000000009</v>
      </c>
      <c r="G47" s="53">
        <f t="shared" si="9"/>
        <v>75.25</v>
      </c>
      <c r="H47" s="53">
        <f t="shared" si="9"/>
        <v>31.85</v>
      </c>
      <c r="I47" s="53">
        <f t="shared" si="9"/>
        <v>43.400000000000006</v>
      </c>
      <c r="J47" s="11">
        <f>ROUND((((I47-K47)/I47)*100),2)</f>
        <v>11.22</v>
      </c>
      <c r="K47" s="64">
        <f>SUM(K36:K45)</f>
        <v>38.531999999999996</v>
      </c>
      <c r="L47" s="53">
        <f>SUM(L36:L45)</f>
        <v>-0.32500000000000284</v>
      </c>
      <c r="M47" s="36"/>
      <c r="N47" s="120"/>
    </row>
    <row r="48" spans="1:14" ht="15.75" thickBot="1"/>
    <row r="49" spans="1:15" ht="16.5" customHeight="1" thickBot="1">
      <c r="A49" s="38" t="s">
        <v>13</v>
      </c>
      <c r="B49" s="48"/>
      <c r="C49" s="2" t="s">
        <v>66</v>
      </c>
      <c r="D49" s="133" t="s">
        <v>14</v>
      </c>
      <c r="E49" s="134"/>
      <c r="F49" s="135"/>
      <c r="G49" s="78"/>
      <c r="H49" s="79" t="s">
        <v>15</v>
      </c>
      <c r="I49" s="57"/>
      <c r="J49" s="49">
        <v>42254</v>
      </c>
      <c r="K49" s="61"/>
      <c r="L49" s="89"/>
      <c r="M49" s="139" t="s">
        <v>16</v>
      </c>
      <c r="N49" s="140" t="s">
        <v>56</v>
      </c>
    </row>
    <row r="50" spans="1:15" ht="16.5" thickBot="1">
      <c r="A50" s="23" t="s">
        <v>17</v>
      </c>
      <c r="B50" s="22" t="s">
        <v>18</v>
      </c>
      <c r="C50" s="24" t="s">
        <v>19</v>
      </c>
      <c r="D50" s="136"/>
      <c r="E50" s="137"/>
      <c r="F50" s="138"/>
      <c r="G50" s="80"/>
      <c r="H50" s="81" t="s">
        <v>20</v>
      </c>
      <c r="I50" s="58"/>
      <c r="J50" s="41" t="s">
        <v>21</v>
      </c>
      <c r="K50" s="62" t="s">
        <v>22</v>
      </c>
      <c r="L50" s="62" t="s">
        <v>23</v>
      </c>
      <c r="M50" s="139"/>
      <c r="N50" s="141"/>
    </row>
    <row r="51" spans="1:15" ht="16.5" thickBot="1">
      <c r="A51" s="25" t="s">
        <v>24</v>
      </c>
      <c r="B51" s="26" t="s">
        <v>25</v>
      </c>
      <c r="C51" s="27" t="s">
        <v>26</v>
      </c>
      <c r="D51" s="82" t="s">
        <v>27</v>
      </c>
      <c r="E51" s="82" t="s">
        <v>28</v>
      </c>
      <c r="F51" s="53" t="s">
        <v>29</v>
      </c>
      <c r="G51" s="82" t="s">
        <v>27</v>
      </c>
      <c r="H51" s="81" t="s">
        <v>28</v>
      </c>
      <c r="I51" s="53" t="s">
        <v>29</v>
      </c>
      <c r="J51" s="42"/>
      <c r="K51" s="63" t="s">
        <v>31</v>
      </c>
      <c r="L51" s="63" t="s">
        <v>6</v>
      </c>
      <c r="M51" s="139"/>
      <c r="N51" s="142"/>
    </row>
    <row r="52" spans="1:15" ht="16.5" thickBot="1">
      <c r="A52" s="4">
        <v>1</v>
      </c>
      <c r="B52" s="13" t="s">
        <v>67</v>
      </c>
      <c r="C52" s="14">
        <v>10686</v>
      </c>
      <c r="D52" s="83">
        <v>43.42</v>
      </c>
      <c r="E52" s="84">
        <v>16.48</v>
      </c>
      <c r="F52" s="54">
        <f t="shared" ref="F52:F57" si="10">D52-E52</f>
        <v>26.94</v>
      </c>
      <c r="G52" s="84">
        <v>42.51</v>
      </c>
      <c r="H52" s="83">
        <v>16.11</v>
      </c>
      <c r="I52" s="59">
        <f t="shared" ref="I52:I57" si="11">G52-H52</f>
        <v>26.4</v>
      </c>
      <c r="J52" s="17">
        <v>11.41</v>
      </c>
      <c r="K52" s="59">
        <f t="shared" ref="K52:K57" si="12">ROUND((I52*(100-J52)/100),3)</f>
        <v>23.388000000000002</v>
      </c>
      <c r="L52" s="54">
        <f t="shared" ref="L52:L57" si="13">I52-F52</f>
        <v>-0.5400000000000027</v>
      </c>
      <c r="M52" s="34">
        <v>42254</v>
      </c>
      <c r="N52" s="119">
        <v>2399</v>
      </c>
    </row>
    <row r="53" spans="1:15" ht="16.5" thickBot="1">
      <c r="A53" s="5">
        <v>2</v>
      </c>
      <c r="B53" s="15" t="s">
        <v>68</v>
      </c>
      <c r="C53" s="16">
        <v>10685</v>
      </c>
      <c r="D53" s="85">
        <v>42.88</v>
      </c>
      <c r="E53" s="86">
        <v>17.329999999999998</v>
      </c>
      <c r="F53" s="55">
        <f t="shared" si="10"/>
        <v>25.550000000000004</v>
      </c>
      <c r="G53" s="86">
        <v>42.52</v>
      </c>
      <c r="H53" s="85">
        <v>17.600000000000001</v>
      </c>
      <c r="I53" s="60">
        <f t="shared" si="11"/>
        <v>24.92</v>
      </c>
      <c r="J53" s="18">
        <v>11.36</v>
      </c>
      <c r="K53" s="60">
        <f t="shared" si="12"/>
        <v>22.088999999999999</v>
      </c>
      <c r="L53" s="55">
        <f t="shared" si="13"/>
        <v>-0.63000000000000256</v>
      </c>
      <c r="M53" s="34">
        <v>42254</v>
      </c>
      <c r="N53" s="119">
        <v>2400</v>
      </c>
    </row>
    <row r="54" spans="1:15" ht="16.5" thickBot="1">
      <c r="A54" s="5"/>
      <c r="B54" s="15"/>
      <c r="C54" s="16"/>
      <c r="D54" s="85"/>
      <c r="E54" s="86"/>
      <c r="F54" s="55">
        <f t="shared" si="10"/>
        <v>0</v>
      </c>
      <c r="G54" s="86"/>
      <c r="H54" s="85"/>
      <c r="I54" s="60">
        <f t="shared" si="11"/>
        <v>0</v>
      </c>
      <c r="J54" s="18"/>
      <c r="K54" s="60">
        <f t="shared" si="12"/>
        <v>0</v>
      </c>
      <c r="L54" s="55">
        <f t="shared" si="13"/>
        <v>0</v>
      </c>
      <c r="M54" s="34"/>
      <c r="N54" s="119"/>
    </row>
    <row r="55" spans="1:15" ht="16.5" thickBot="1">
      <c r="A55" s="5"/>
      <c r="B55" s="15"/>
      <c r="C55" s="16"/>
      <c r="D55" s="85"/>
      <c r="E55" s="86"/>
      <c r="F55" s="55">
        <f t="shared" si="10"/>
        <v>0</v>
      </c>
      <c r="G55" s="86"/>
      <c r="H55" s="85"/>
      <c r="I55" s="60">
        <f t="shared" si="11"/>
        <v>0</v>
      </c>
      <c r="J55" s="18"/>
      <c r="K55" s="60">
        <f t="shared" si="12"/>
        <v>0</v>
      </c>
      <c r="L55" s="55">
        <f t="shared" si="13"/>
        <v>0</v>
      </c>
      <c r="M55" s="34"/>
      <c r="N55" s="119"/>
    </row>
    <row r="56" spans="1:15" ht="16.5" thickBot="1">
      <c r="A56" s="5"/>
      <c r="B56" s="15"/>
      <c r="C56" s="16"/>
      <c r="D56" s="85"/>
      <c r="E56" s="86"/>
      <c r="F56" s="55">
        <f t="shared" si="10"/>
        <v>0</v>
      </c>
      <c r="G56" s="86"/>
      <c r="H56" s="85"/>
      <c r="I56" s="60">
        <f t="shared" si="11"/>
        <v>0</v>
      </c>
      <c r="J56" s="18"/>
      <c r="K56" s="60">
        <f t="shared" si="12"/>
        <v>0</v>
      </c>
      <c r="L56" s="55">
        <f t="shared" si="13"/>
        <v>0</v>
      </c>
      <c r="M56" s="34"/>
      <c r="N56" s="119"/>
      <c r="O56" s="75">
        <f>SUM(D56:F56)</f>
        <v>0</v>
      </c>
    </row>
    <row r="57" spans="1:15" ht="16.5" thickBot="1">
      <c r="A57" s="5"/>
      <c r="B57" s="15"/>
      <c r="C57" s="16"/>
      <c r="D57" s="85"/>
      <c r="E57" s="86"/>
      <c r="F57" s="55">
        <f t="shared" si="10"/>
        <v>0</v>
      </c>
      <c r="G57" s="86"/>
      <c r="H57" s="85"/>
      <c r="I57" s="60">
        <f t="shared" si="11"/>
        <v>0</v>
      </c>
      <c r="J57" s="18"/>
      <c r="K57" s="60">
        <f t="shared" si="12"/>
        <v>0</v>
      </c>
      <c r="L57" s="55">
        <f t="shared" si="13"/>
        <v>0</v>
      </c>
      <c r="M57" s="34"/>
      <c r="N57" s="119"/>
    </row>
    <row r="58" spans="1:15" ht="16.5" thickBot="1">
      <c r="A58" s="5"/>
      <c r="B58" s="15"/>
      <c r="C58" s="16"/>
      <c r="D58" s="85"/>
      <c r="E58" s="86"/>
      <c r="F58" s="55">
        <f>D58-E58</f>
        <v>0</v>
      </c>
      <c r="G58" s="86"/>
      <c r="H58" s="85"/>
      <c r="I58" s="60">
        <f>G58-H58</f>
        <v>0</v>
      </c>
      <c r="J58" s="18"/>
      <c r="K58" s="60">
        <f>ROUND((I58*(100-J58)/100),3)</f>
        <v>0</v>
      </c>
      <c r="L58" s="55">
        <f>I58-F58</f>
        <v>0</v>
      </c>
      <c r="M58" s="34"/>
      <c r="N58" s="119"/>
    </row>
    <row r="59" spans="1:15" ht="16.5" thickBot="1">
      <c r="A59" s="5"/>
      <c r="B59" s="15"/>
      <c r="C59" s="16"/>
      <c r="D59" s="85"/>
      <c r="E59" s="86"/>
      <c r="F59" s="55">
        <f>D59-E59</f>
        <v>0</v>
      </c>
      <c r="G59" s="86"/>
      <c r="H59" s="85"/>
      <c r="I59" s="60">
        <f>G59-H59</f>
        <v>0</v>
      </c>
      <c r="J59" s="18"/>
      <c r="K59" s="60">
        <f>ROUND((I59*(100-J59)/100),3)</f>
        <v>0</v>
      </c>
      <c r="L59" s="55">
        <f>I59-F59</f>
        <v>0</v>
      </c>
      <c r="M59" s="34"/>
      <c r="N59" s="119"/>
    </row>
    <row r="60" spans="1:15" ht="16.5" thickBot="1">
      <c r="A60" s="5"/>
      <c r="B60" s="15"/>
      <c r="C60" s="16"/>
      <c r="D60" s="85"/>
      <c r="E60" s="86"/>
      <c r="F60" s="55">
        <f>D60-E60</f>
        <v>0</v>
      </c>
      <c r="G60" s="86"/>
      <c r="H60" s="85"/>
      <c r="I60" s="60">
        <f>G60-H60</f>
        <v>0</v>
      </c>
      <c r="J60" s="18"/>
      <c r="K60" s="60">
        <f>ROUND((I60*(100-J60)/100),3)</f>
        <v>0</v>
      </c>
      <c r="L60" s="55">
        <f>I60-F60</f>
        <v>0</v>
      </c>
      <c r="M60" s="34"/>
      <c r="N60" s="119"/>
    </row>
    <row r="61" spans="1:15" ht="16.5" thickBot="1">
      <c r="A61" s="5"/>
      <c r="B61" s="15"/>
      <c r="C61" s="16"/>
      <c r="D61" s="85"/>
      <c r="E61" s="86"/>
      <c r="F61" s="55">
        <f>D61-E61</f>
        <v>0</v>
      </c>
      <c r="G61" s="86"/>
      <c r="H61" s="85"/>
      <c r="I61" s="60">
        <f>G61-H61</f>
        <v>0</v>
      </c>
      <c r="J61" s="18"/>
      <c r="K61" s="60">
        <f>ROUND((I61*(100-J61)/100),3)</f>
        <v>0</v>
      </c>
      <c r="L61" s="55">
        <f>I61-F61</f>
        <v>0</v>
      </c>
      <c r="M61" s="34"/>
      <c r="N61" s="119"/>
    </row>
    <row r="62" spans="1:15" ht="3.75" customHeight="1" thickBot="1">
      <c r="A62" s="28"/>
      <c r="B62" s="114"/>
      <c r="C62" s="115"/>
      <c r="D62" s="87"/>
      <c r="E62" s="87"/>
      <c r="F62" s="56"/>
      <c r="G62" s="87"/>
      <c r="H62" s="87"/>
      <c r="I62" s="56"/>
      <c r="J62" s="29"/>
      <c r="K62" s="56"/>
      <c r="L62" s="90"/>
    </row>
    <row r="63" spans="1:15" s="6" customFormat="1" ht="16.5" thickBot="1">
      <c r="A63" s="8"/>
      <c r="B63" s="9">
        <f>(COUNTA(B52:B61))</f>
        <v>2</v>
      </c>
      <c r="C63" s="10" t="s">
        <v>32</v>
      </c>
      <c r="D63" s="53">
        <f t="shared" ref="D63:I63" si="14">SUM(D52:D61)</f>
        <v>86.300000000000011</v>
      </c>
      <c r="E63" s="53">
        <f t="shared" si="14"/>
        <v>33.81</v>
      </c>
      <c r="F63" s="53">
        <f t="shared" si="14"/>
        <v>52.490000000000009</v>
      </c>
      <c r="G63" s="53">
        <f t="shared" si="14"/>
        <v>85.03</v>
      </c>
      <c r="H63" s="53">
        <f t="shared" si="14"/>
        <v>33.71</v>
      </c>
      <c r="I63" s="53">
        <f t="shared" si="14"/>
        <v>51.32</v>
      </c>
      <c r="J63" s="11">
        <f>ROUND((((I63-K63)/I63)*100),2)</f>
        <v>11.39</v>
      </c>
      <c r="K63" s="64">
        <f>SUM(K52:K61)</f>
        <v>45.477000000000004</v>
      </c>
      <c r="L63" s="53">
        <f>SUM(L52:L61)</f>
        <v>-1.1700000000000053</v>
      </c>
      <c r="M63" s="36"/>
      <c r="N63" s="120"/>
    </row>
    <row r="64" spans="1:15" ht="15.75" thickBot="1"/>
    <row r="65" spans="1:14" ht="16.5" customHeight="1" thickBot="1">
      <c r="A65" s="38"/>
      <c r="B65" s="48"/>
      <c r="C65" s="2"/>
      <c r="D65" s="133"/>
      <c r="E65" s="134"/>
      <c r="F65" s="135"/>
      <c r="G65" s="78"/>
      <c r="H65" s="79"/>
      <c r="I65" s="57"/>
      <c r="J65" s="49"/>
      <c r="K65" s="61"/>
      <c r="L65" s="89"/>
      <c r="M65" s="139"/>
      <c r="N65" s="140"/>
    </row>
    <row r="66" spans="1:14" ht="16.5" thickBot="1">
      <c r="A66" s="23"/>
      <c r="B66" s="22"/>
      <c r="C66" s="24"/>
      <c r="D66" s="136"/>
      <c r="E66" s="137"/>
      <c r="F66" s="138"/>
      <c r="G66" s="80"/>
      <c r="H66" s="81"/>
      <c r="I66" s="58"/>
      <c r="J66" s="41"/>
      <c r="K66" s="62"/>
      <c r="L66" s="62"/>
      <c r="M66" s="139"/>
      <c r="N66" s="141"/>
    </row>
    <row r="67" spans="1:14" ht="16.5" thickBot="1">
      <c r="A67" s="25"/>
      <c r="B67" s="26"/>
      <c r="C67" s="27"/>
      <c r="D67" s="82"/>
      <c r="E67" s="82"/>
      <c r="F67" s="53"/>
      <c r="G67" s="82"/>
      <c r="H67" s="81"/>
      <c r="I67" s="53"/>
      <c r="J67" s="42"/>
      <c r="K67" s="63"/>
      <c r="L67" s="63"/>
      <c r="M67" s="139"/>
      <c r="N67" s="142"/>
    </row>
    <row r="68" spans="1:14" ht="16.5" thickBot="1">
      <c r="A68" s="4"/>
      <c r="B68" s="13"/>
      <c r="C68" s="14"/>
      <c r="D68" s="83"/>
      <c r="E68" s="84"/>
      <c r="F68" s="54"/>
      <c r="G68" s="84"/>
      <c r="H68" s="83"/>
      <c r="I68" s="59"/>
      <c r="J68" s="17"/>
      <c r="K68" s="59"/>
      <c r="L68" s="54"/>
      <c r="M68" s="34"/>
      <c r="N68" s="119"/>
    </row>
    <row r="69" spans="1:14" ht="16.5" thickBot="1">
      <c r="A69" s="5"/>
      <c r="B69" s="15"/>
      <c r="C69" s="16"/>
      <c r="D69" s="85"/>
      <c r="E69" s="86"/>
      <c r="F69" s="55"/>
      <c r="G69" s="86"/>
      <c r="H69" s="85"/>
      <c r="I69" s="60"/>
      <c r="J69" s="18"/>
      <c r="K69" s="60"/>
      <c r="L69" s="55"/>
      <c r="M69" s="34"/>
      <c r="N69" s="119"/>
    </row>
    <row r="70" spans="1:14" ht="16.5" thickBot="1">
      <c r="A70" s="5"/>
      <c r="B70" s="15"/>
      <c r="C70" s="16"/>
      <c r="D70" s="85"/>
      <c r="E70" s="86"/>
      <c r="F70" s="55"/>
      <c r="G70" s="86"/>
      <c r="H70" s="85"/>
      <c r="I70" s="60"/>
      <c r="J70" s="18"/>
      <c r="K70" s="60"/>
      <c r="L70" s="55"/>
      <c r="M70" s="34"/>
      <c r="N70" s="119"/>
    </row>
    <row r="71" spans="1:14" ht="16.5" thickBot="1">
      <c r="A71" s="5"/>
      <c r="B71" s="15"/>
      <c r="C71" s="16"/>
      <c r="D71" s="85"/>
      <c r="E71" s="86"/>
      <c r="F71" s="55"/>
      <c r="G71" s="86"/>
      <c r="H71" s="85"/>
      <c r="I71" s="60"/>
      <c r="J71" s="18"/>
      <c r="K71" s="60"/>
      <c r="L71" s="55"/>
      <c r="M71" s="34"/>
      <c r="N71" s="119"/>
    </row>
    <row r="72" spans="1:14" ht="16.5" thickBot="1">
      <c r="A72" s="5"/>
      <c r="B72" s="15"/>
      <c r="C72" s="16"/>
      <c r="D72" s="85"/>
      <c r="E72" s="86"/>
      <c r="F72" s="55"/>
      <c r="G72" s="86"/>
      <c r="H72" s="85"/>
      <c r="I72" s="60"/>
      <c r="J72" s="18"/>
      <c r="K72" s="60"/>
      <c r="L72" s="55"/>
      <c r="M72" s="34"/>
      <c r="N72" s="119"/>
    </row>
    <row r="73" spans="1:14" ht="16.5" thickBot="1">
      <c r="A73" s="5"/>
      <c r="B73" s="15"/>
      <c r="C73" s="16"/>
      <c r="D73" s="85"/>
      <c r="E73" s="86"/>
      <c r="F73" s="55"/>
      <c r="G73" s="86"/>
      <c r="H73" s="85"/>
      <c r="I73" s="60"/>
      <c r="J73" s="18"/>
      <c r="K73" s="60"/>
      <c r="L73" s="55"/>
      <c r="M73" s="34"/>
      <c r="N73" s="119"/>
    </row>
    <row r="74" spans="1:14" ht="16.5" thickBot="1">
      <c r="A74" s="5"/>
      <c r="B74" s="15"/>
      <c r="C74" s="16"/>
      <c r="D74" s="85"/>
      <c r="E74" s="86"/>
      <c r="F74" s="55"/>
      <c r="G74" s="86"/>
      <c r="H74" s="85"/>
      <c r="I74" s="60"/>
      <c r="J74" s="18"/>
      <c r="K74" s="60"/>
      <c r="L74" s="55"/>
      <c r="M74" s="34"/>
      <c r="N74" s="119"/>
    </row>
    <row r="75" spans="1:14" ht="16.5" thickBot="1">
      <c r="A75" s="5"/>
      <c r="B75" s="15"/>
      <c r="C75" s="16"/>
      <c r="D75" s="85"/>
      <c r="E75" s="86"/>
      <c r="F75" s="55"/>
      <c r="G75" s="86"/>
      <c r="H75" s="85"/>
      <c r="I75" s="60"/>
      <c r="J75" s="18"/>
      <c r="K75" s="60"/>
      <c r="L75" s="55"/>
      <c r="M75" s="34"/>
      <c r="N75" s="119"/>
    </row>
    <row r="76" spans="1:14" ht="16.5" thickBot="1">
      <c r="A76" s="5"/>
      <c r="B76" s="15"/>
      <c r="C76" s="16"/>
      <c r="D76" s="85"/>
      <c r="E76" s="86"/>
      <c r="F76" s="55"/>
      <c r="G76" s="86"/>
      <c r="H76" s="85"/>
      <c r="I76" s="60"/>
      <c r="J76" s="18"/>
      <c r="K76" s="60"/>
      <c r="L76" s="55"/>
      <c r="M76" s="34"/>
      <c r="N76" s="119"/>
    </row>
    <row r="77" spans="1:14" ht="16.5" thickBot="1">
      <c r="A77" s="5"/>
      <c r="B77" s="15"/>
      <c r="C77" s="16"/>
      <c r="D77" s="85"/>
      <c r="E77" s="86"/>
      <c r="F77" s="55"/>
      <c r="G77" s="86"/>
      <c r="H77" s="85"/>
      <c r="I77" s="60"/>
      <c r="J77" s="18"/>
      <c r="K77" s="60"/>
      <c r="L77" s="55"/>
      <c r="M77" s="34"/>
      <c r="N77" s="119"/>
    </row>
    <row r="78" spans="1:14" ht="3.75" customHeight="1" thickBot="1">
      <c r="A78" s="28"/>
      <c r="B78" s="114"/>
      <c r="C78" s="115"/>
      <c r="D78" s="87"/>
      <c r="E78" s="87"/>
      <c r="F78" s="56"/>
      <c r="G78" s="87"/>
      <c r="H78" s="87"/>
      <c r="I78" s="56"/>
      <c r="J78" s="29"/>
      <c r="K78" s="56"/>
      <c r="L78" s="90"/>
    </row>
    <row r="79" spans="1:14" s="6" customFormat="1" ht="16.5" thickBot="1">
      <c r="A79" s="8"/>
      <c r="B79" s="9"/>
      <c r="C79" s="10"/>
      <c r="D79" s="53"/>
      <c r="E79" s="53"/>
      <c r="F79" s="53"/>
      <c r="G79" s="53"/>
      <c r="H79" s="53"/>
      <c r="I79" s="53"/>
      <c r="J79" s="11"/>
      <c r="K79" s="64"/>
      <c r="L79" s="53"/>
      <c r="M79" s="36"/>
      <c r="N79" s="120"/>
    </row>
    <row r="80" spans="1:14" ht="15.75" thickBot="1"/>
    <row r="81" spans="1:14" ht="16.5" customHeight="1" thickBot="1">
      <c r="A81" s="38"/>
      <c r="B81" s="48"/>
      <c r="C81" s="2"/>
      <c r="D81" s="133"/>
      <c r="E81" s="134"/>
      <c r="F81" s="135"/>
      <c r="G81" s="78"/>
      <c r="H81" s="79"/>
      <c r="I81" s="57"/>
      <c r="J81" s="49"/>
      <c r="K81" s="61"/>
      <c r="L81" s="89"/>
      <c r="M81" s="139"/>
      <c r="N81" s="140"/>
    </row>
    <row r="82" spans="1:14" ht="16.5" thickBot="1">
      <c r="A82" s="23"/>
      <c r="B82" s="22"/>
      <c r="C82" s="24"/>
      <c r="D82" s="136"/>
      <c r="E82" s="137"/>
      <c r="F82" s="138"/>
      <c r="G82" s="80"/>
      <c r="H82" s="81"/>
      <c r="I82" s="58"/>
      <c r="J82" s="41"/>
      <c r="K82" s="62"/>
      <c r="L82" s="62"/>
      <c r="M82" s="139"/>
      <c r="N82" s="141"/>
    </row>
    <row r="83" spans="1:14" ht="16.5" thickBot="1">
      <c r="A83" s="25"/>
      <c r="B83" s="26"/>
      <c r="C83" s="27"/>
      <c r="D83" s="82"/>
      <c r="E83" s="82"/>
      <c r="F83" s="53"/>
      <c r="G83" s="82"/>
      <c r="H83" s="81"/>
      <c r="I83" s="53"/>
      <c r="J83" s="42"/>
      <c r="K83" s="63"/>
      <c r="L83" s="63"/>
      <c r="M83" s="139"/>
      <c r="N83" s="142"/>
    </row>
    <row r="84" spans="1:14" ht="16.5" thickBot="1">
      <c r="A84" s="4"/>
      <c r="B84" s="13"/>
      <c r="C84" s="14"/>
      <c r="D84" s="83"/>
      <c r="E84" s="84"/>
      <c r="F84" s="54"/>
      <c r="G84" s="84"/>
      <c r="H84" s="83"/>
      <c r="I84" s="59"/>
      <c r="J84" s="17"/>
      <c r="K84" s="59"/>
      <c r="L84" s="54"/>
      <c r="M84" s="34"/>
      <c r="N84" s="119"/>
    </row>
    <row r="85" spans="1:14" ht="16.5" thickBot="1">
      <c r="A85" s="5"/>
      <c r="B85" s="15"/>
      <c r="C85" s="16"/>
      <c r="D85" s="85"/>
      <c r="E85" s="86"/>
      <c r="F85" s="55"/>
      <c r="G85" s="86"/>
      <c r="H85" s="85"/>
      <c r="I85" s="60"/>
      <c r="J85" s="18"/>
      <c r="K85" s="60"/>
      <c r="L85" s="55"/>
      <c r="M85" s="34"/>
      <c r="N85" s="119"/>
    </row>
    <row r="86" spans="1:14" ht="16.5" thickBot="1">
      <c r="A86" s="5"/>
      <c r="B86" s="15"/>
      <c r="C86" s="16"/>
      <c r="D86" s="85"/>
      <c r="E86" s="86"/>
      <c r="F86" s="55"/>
      <c r="G86" s="86"/>
      <c r="H86" s="85"/>
      <c r="I86" s="60"/>
      <c r="J86" s="18"/>
      <c r="K86" s="60"/>
      <c r="L86" s="55"/>
      <c r="M86" s="34"/>
      <c r="N86" s="119"/>
    </row>
    <row r="87" spans="1:14" ht="16.5" thickBot="1">
      <c r="A87" s="5"/>
      <c r="B87" s="15"/>
      <c r="C87" s="16"/>
      <c r="D87" s="85"/>
      <c r="E87" s="86"/>
      <c r="F87" s="55"/>
      <c r="G87" s="86"/>
      <c r="H87" s="85"/>
      <c r="I87" s="60"/>
      <c r="J87" s="18"/>
      <c r="K87" s="60"/>
      <c r="L87" s="55"/>
      <c r="M87" s="34"/>
      <c r="N87" s="119"/>
    </row>
    <row r="88" spans="1:14" ht="16.5" thickBot="1">
      <c r="A88" s="5"/>
      <c r="B88" s="15"/>
      <c r="C88" s="16"/>
      <c r="D88" s="85"/>
      <c r="E88" s="86"/>
      <c r="F88" s="55"/>
      <c r="G88" s="86"/>
      <c r="H88" s="85"/>
      <c r="I88" s="60"/>
      <c r="J88" s="18"/>
      <c r="K88" s="60"/>
      <c r="L88" s="55"/>
      <c r="M88" s="34"/>
      <c r="N88" s="119"/>
    </row>
    <row r="89" spans="1:14" ht="16.5" thickBot="1">
      <c r="A89" s="5"/>
      <c r="B89" s="15"/>
      <c r="C89" s="16"/>
      <c r="D89" s="85"/>
      <c r="E89" s="86"/>
      <c r="F89" s="55"/>
      <c r="G89" s="86"/>
      <c r="H89" s="85"/>
      <c r="I89" s="60"/>
      <c r="J89" s="18"/>
      <c r="K89" s="60"/>
      <c r="L89" s="55"/>
      <c r="M89" s="34"/>
      <c r="N89" s="119"/>
    </row>
    <row r="90" spans="1:14" ht="16.5" thickBot="1">
      <c r="A90" s="5"/>
      <c r="B90" s="15"/>
      <c r="C90" s="16"/>
      <c r="D90" s="85"/>
      <c r="E90" s="86"/>
      <c r="F90" s="55"/>
      <c r="G90" s="86"/>
      <c r="H90" s="85"/>
      <c r="I90" s="60"/>
      <c r="J90" s="18"/>
      <c r="K90" s="60"/>
      <c r="L90" s="55"/>
      <c r="M90" s="34"/>
      <c r="N90" s="119"/>
    </row>
    <row r="91" spans="1:14" ht="16.5" thickBot="1">
      <c r="A91" s="5"/>
      <c r="B91" s="15"/>
      <c r="C91" s="16"/>
      <c r="D91" s="85"/>
      <c r="E91" s="86"/>
      <c r="F91" s="55"/>
      <c r="G91" s="86"/>
      <c r="H91" s="85"/>
      <c r="I91" s="60"/>
      <c r="J91" s="18"/>
      <c r="K91" s="60"/>
      <c r="L91" s="55"/>
      <c r="M91" s="34"/>
      <c r="N91" s="119"/>
    </row>
    <row r="92" spans="1:14" ht="16.5" thickBot="1">
      <c r="A92" s="5"/>
      <c r="B92" s="15"/>
      <c r="C92" s="16"/>
      <c r="D92" s="85"/>
      <c r="E92" s="86"/>
      <c r="F92" s="55"/>
      <c r="G92" s="86"/>
      <c r="H92" s="85"/>
      <c r="I92" s="60"/>
      <c r="J92" s="18"/>
      <c r="K92" s="60"/>
      <c r="L92" s="55"/>
      <c r="M92" s="34"/>
      <c r="N92" s="119"/>
    </row>
    <row r="93" spans="1:14" ht="16.5" thickBot="1">
      <c r="A93" s="5"/>
      <c r="B93" s="15"/>
      <c r="C93" s="16"/>
      <c r="D93" s="85"/>
      <c r="E93" s="86"/>
      <c r="F93" s="55"/>
      <c r="G93" s="86"/>
      <c r="H93" s="85"/>
      <c r="I93" s="60"/>
      <c r="J93" s="18"/>
      <c r="K93" s="60"/>
      <c r="L93" s="55"/>
      <c r="M93" s="34"/>
      <c r="N93" s="119"/>
    </row>
    <row r="94" spans="1:14" ht="3.75" customHeight="1" thickBot="1">
      <c r="A94" s="28"/>
      <c r="B94" s="114"/>
      <c r="C94" s="115"/>
      <c r="D94" s="87"/>
      <c r="E94" s="87"/>
      <c r="F94" s="56"/>
      <c r="G94" s="87"/>
      <c r="H94" s="87"/>
      <c r="I94" s="56"/>
      <c r="J94" s="29"/>
      <c r="K94" s="56"/>
      <c r="L94" s="90"/>
    </row>
    <row r="95" spans="1:14" s="6" customFormat="1" ht="16.5" thickBot="1">
      <c r="A95" s="8"/>
      <c r="B95" s="9"/>
      <c r="C95" s="10"/>
      <c r="D95" s="53"/>
      <c r="E95" s="53"/>
      <c r="F95" s="53"/>
      <c r="G95" s="53"/>
      <c r="H95" s="53"/>
      <c r="I95" s="53"/>
      <c r="J95" s="11"/>
      <c r="K95" s="64"/>
      <c r="L95" s="53"/>
      <c r="M95" s="36"/>
      <c r="N95" s="120"/>
    </row>
    <row r="96" spans="1:14" ht="15.75" thickBot="1"/>
    <row r="97" spans="1:14" ht="16.5" customHeight="1" thickBot="1">
      <c r="A97" s="38"/>
      <c r="B97" s="48"/>
      <c r="C97" s="2"/>
      <c r="D97" s="133"/>
      <c r="E97" s="134"/>
      <c r="F97" s="135"/>
      <c r="G97" s="78"/>
      <c r="H97" s="79"/>
      <c r="I97" s="57"/>
      <c r="J97" s="49"/>
      <c r="K97" s="61"/>
      <c r="L97" s="89"/>
      <c r="M97" s="139"/>
      <c r="N97" s="140"/>
    </row>
    <row r="98" spans="1:14" ht="16.5" thickBot="1">
      <c r="A98" s="23"/>
      <c r="B98" s="22"/>
      <c r="C98" s="24"/>
      <c r="D98" s="136"/>
      <c r="E98" s="137"/>
      <c r="F98" s="138"/>
      <c r="G98" s="80"/>
      <c r="H98" s="81"/>
      <c r="I98" s="58"/>
      <c r="J98" s="41"/>
      <c r="K98" s="62"/>
      <c r="L98" s="62"/>
      <c r="M98" s="139"/>
      <c r="N98" s="141"/>
    </row>
    <row r="99" spans="1:14" ht="16.5" thickBot="1">
      <c r="A99" s="25"/>
      <c r="B99" s="26"/>
      <c r="C99" s="27"/>
      <c r="D99" s="82"/>
      <c r="E99" s="82"/>
      <c r="F99" s="53"/>
      <c r="G99" s="82"/>
      <c r="H99" s="81"/>
      <c r="I99" s="53"/>
      <c r="J99" s="42"/>
      <c r="K99" s="63"/>
      <c r="L99" s="63"/>
      <c r="M99" s="139"/>
      <c r="N99" s="142"/>
    </row>
    <row r="100" spans="1:14" ht="16.5" thickBot="1">
      <c r="A100" s="4"/>
      <c r="B100" s="13"/>
      <c r="C100" s="14"/>
      <c r="D100" s="83"/>
      <c r="E100" s="84"/>
      <c r="F100" s="55"/>
      <c r="G100" s="84"/>
      <c r="H100" s="83"/>
      <c r="I100" s="59"/>
      <c r="J100" s="17"/>
      <c r="K100" s="59"/>
      <c r="L100" s="54"/>
      <c r="M100" s="34"/>
      <c r="N100" s="119"/>
    </row>
    <row r="101" spans="1:14" ht="16.5" thickBot="1">
      <c r="A101" s="5"/>
      <c r="B101" s="15"/>
      <c r="C101" s="16"/>
      <c r="D101" s="85"/>
      <c r="E101" s="86"/>
      <c r="F101" s="55"/>
      <c r="G101" s="86"/>
      <c r="H101" s="85"/>
      <c r="I101" s="60"/>
      <c r="J101" s="18"/>
      <c r="K101" s="60"/>
      <c r="L101" s="55"/>
      <c r="M101" s="34"/>
      <c r="N101" s="119"/>
    </row>
    <row r="102" spans="1:14" ht="16.5" thickBot="1">
      <c r="A102" s="5"/>
      <c r="B102" s="15"/>
      <c r="C102" s="16"/>
      <c r="D102" s="85"/>
      <c r="E102" s="86"/>
      <c r="F102" s="55"/>
      <c r="G102" s="86"/>
      <c r="H102" s="85"/>
      <c r="I102" s="60"/>
      <c r="J102" s="18"/>
      <c r="K102" s="60"/>
      <c r="L102" s="55"/>
      <c r="M102" s="34"/>
      <c r="N102" s="119"/>
    </row>
    <row r="103" spans="1:14" ht="16.5" thickBot="1">
      <c r="A103" s="5"/>
      <c r="B103" s="15"/>
      <c r="C103" s="16"/>
      <c r="D103" s="85"/>
      <c r="E103" s="86"/>
      <c r="F103" s="55"/>
      <c r="G103" s="86"/>
      <c r="H103" s="85"/>
      <c r="I103" s="60"/>
      <c r="J103" s="18"/>
      <c r="K103" s="60"/>
      <c r="L103" s="55"/>
      <c r="M103" s="34"/>
      <c r="N103" s="119"/>
    </row>
    <row r="104" spans="1:14" ht="16.5" thickBot="1">
      <c r="A104" s="5"/>
      <c r="B104" s="15"/>
      <c r="C104" s="16"/>
      <c r="D104" s="85"/>
      <c r="E104" s="86"/>
      <c r="F104" s="55"/>
      <c r="G104" s="86"/>
      <c r="H104" s="85"/>
      <c r="I104" s="60"/>
      <c r="J104" s="18"/>
      <c r="K104" s="60"/>
      <c r="L104" s="55"/>
      <c r="M104" s="34"/>
      <c r="N104" s="119"/>
    </row>
    <row r="105" spans="1:14" ht="16.5" thickBot="1">
      <c r="A105" s="5"/>
      <c r="B105" s="15"/>
      <c r="C105" s="16"/>
      <c r="D105" s="85"/>
      <c r="E105" s="86"/>
      <c r="F105" s="55"/>
      <c r="G105" s="86"/>
      <c r="H105" s="85"/>
      <c r="I105" s="60"/>
      <c r="J105" s="18"/>
      <c r="K105" s="60"/>
      <c r="L105" s="55"/>
      <c r="M105" s="34"/>
      <c r="N105" s="119"/>
    </row>
    <row r="106" spans="1:14" ht="16.5" thickBot="1">
      <c r="A106" s="5"/>
      <c r="B106" s="15"/>
      <c r="C106" s="16"/>
      <c r="D106" s="85"/>
      <c r="E106" s="86"/>
      <c r="F106" s="55"/>
      <c r="G106" s="86"/>
      <c r="H106" s="85"/>
      <c r="I106" s="60"/>
      <c r="J106" s="18"/>
      <c r="K106" s="60"/>
      <c r="L106" s="55"/>
      <c r="M106" s="34"/>
      <c r="N106" s="119"/>
    </row>
    <row r="107" spans="1:14" ht="16.5" thickBot="1">
      <c r="A107" s="5"/>
      <c r="B107" s="15"/>
      <c r="C107" s="16"/>
      <c r="D107" s="85"/>
      <c r="E107" s="86"/>
      <c r="F107" s="55"/>
      <c r="G107" s="86"/>
      <c r="H107" s="85"/>
      <c r="I107" s="60"/>
      <c r="J107" s="18"/>
      <c r="K107" s="60"/>
      <c r="L107" s="55"/>
      <c r="M107" s="34"/>
      <c r="N107" s="119"/>
    </row>
    <row r="108" spans="1:14" ht="16.5" thickBot="1">
      <c r="A108" s="5"/>
      <c r="B108" s="15"/>
      <c r="C108" s="16"/>
      <c r="D108" s="85"/>
      <c r="E108" s="86"/>
      <c r="F108" s="55"/>
      <c r="G108" s="86"/>
      <c r="H108" s="85"/>
      <c r="I108" s="60"/>
      <c r="J108" s="18"/>
      <c r="K108" s="60"/>
      <c r="L108" s="55"/>
      <c r="M108" s="34"/>
      <c r="N108" s="119"/>
    </row>
    <row r="109" spans="1:14" ht="16.5" thickBot="1">
      <c r="A109" s="5"/>
      <c r="B109" s="15"/>
      <c r="C109" s="16"/>
      <c r="D109" s="85"/>
      <c r="E109" s="86"/>
      <c r="F109" s="55"/>
      <c r="G109" s="86"/>
      <c r="H109" s="85"/>
      <c r="I109" s="60"/>
      <c r="J109" s="18"/>
      <c r="K109" s="60"/>
      <c r="L109" s="55"/>
      <c r="M109" s="34"/>
      <c r="N109" s="119"/>
    </row>
    <row r="110" spans="1:14" ht="3.75" customHeight="1" thickBot="1">
      <c r="A110" s="28"/>
      <c r="B110" s="114"/>
      <c r="C110" s="115"/>
      <c r="D110" s="87"/>
      <c r="E110" s="87"/>
      <c r="F110" s="56"/>
      <c r="G110" s="87"/>
      <c r="H110" s="87"/>
      <c r="I110" s="56"/>
      <c r="J110" s="29"/>
      <c r="K110" s="56"/>
      <c r="L110" s="90"/>
    </row>
    <row r="111" spans="1:14" s="6" customFormat="1" ht="16.5" thickBot="1">
      <c r="A111" s="8"/>
      <c r="B111" s="9"/>
      <c r="C111" s="10"/>
      <c r="D111" s="53"/>
      <c r="E111" s="53"/>
      <c r="F111" s="53"/>
      <c r="G111" s="53"/>
      <c r="H111" s="53"/>
      <c r="I111" s="53"/>
      <c r="J111" s="11"/>
      <c r="K111" s="64"/>
      <c r="L111" s="53"/>
      <c r="M111" s="36"/>
      <c r="N111" s="120"/>
    </row>
    <row r="112" spans="1:14" ht="15.75" thickBot="1"/>
    <row r="113" spans="1:14" ht="16.5" customHeight="1" thickBot="1">
      <c r="A113" s="38"/>
      <c r="B113" s="48"/>
      <c r="C113" s="2"/>
      <c r="D113" s="133"/>
      <c r="E113" s="134"/>
      <c r="F113" s="135"/>
      <c r="G113" s="78"/>
      <c r="H113" s="79"/>
      <c r="I113" s="57"/>
      <c r="J113" s="49"/>
      <c r="K113" s="61"/>
      <c r="L113" s="89"/>
      <c r="M113" s="139"/>
      <c r="N113" s="140"/>
    </row>
    <row r="114" spans="1:14" ht="16.5" thickBot="1">
      <c r="A114" s="23"/>
      <c r="B114" s="22"/>
      <c r="C114" s="24"/>
      <c r="D114" s="136"/>
      <c r="E114" s="137"/>
      <c r="F114" s="138"/>
      <c r="G114" s="80"/>
      <c r="H114" s="81"/>
      <c r="I114" s="58"/>
      <c r="J114" s="41"/>
      <c r="K114" s="62"/>
      <c r="L114" s="62"/>
      <c r="M114" s="139"/>
      <c r="N114" s="141"/>
    </row>
    <row r="115" spans="1:14" ht="16.5" thickBot="1">
      <c r="A115" s="25"/>
      <c r="B115" s="26"/>
      <c r="C115" s="27"/>
      <c r="D115" s="82"/>
      <c r="E115" s="82"/>
      <c r="F115" s="53"/>
      <c r="G115" s="82"/>
      <c r="H115" s="81"/>
      <c r="I115" s="53"/>
      <c r="J115" s="42"/>
      <c r="K115" s="63"/>
      <c r="L115" s="63"/>
      <c r="M115" s="139"/>
      <c r="N115" s="142"/>
    </row>
    <row r="116" spans="1:14" ht="16.5" thickBot="1">
      <c r="A116" s="4"/>
      <c r="B116" s="13"/>
      <c r="C116" s="14"/>
      <c r="D116" s="83"/>
      <c r="E116" s="84"/>
      <c r="F116" s="54"/>
      <c r="G116" s="84"/>
      <c r="H116" s="83"/>
      <c r="I116" s="59"/>
      <c r="J116" s="17"/>
      <c r="K116" s="59"/>
      <c r="L116" s="54"/>
      <c r="M116" s="34"/>
      <c r="N116" s="119"/>
    </row>
    <row r="117" spans="1:14" ht="16.5" thickBot="1">
      <c r="A117" s="5"/>
      <c r="B117" s="15"/>
      <c r="C117" s="16"/>
      <c r="D117" s="85"/>
      <c r="E117" s="86"/>
      <c r="F117" s="55"/>
      <c r="G117" s="86"/>
      <c r="H117" s="85"/>
      <c r="I117" s="60"/>
      <c r="J117" s="18"/>
      <c r="K117" s="60"/>
      <c r="L117" s="55"/>
      <c r="M117" s="34"/>
      <c r="N117" s="119"/>
    </row>
    <row r="118" spans="1:14" ht="16.5" thickBot="1">
      <c r="A118" s="5"/>
      <c r="B118" s="15"/>
      <c r="C118" s="16"/>
      <c r="D118" s="85"/>
      <c r="E118" s="86"/>
      <c r="F118" s="55"/>
      <c r="G118" s="86"/>
      <c r="H118" s="85"/>
      <c r="I118" s="60"/>
      <c r="J118" s="18"/>
      <c r="K118" s="60"/>
      <c r="L118" s="55"/>
      <c r="M118" s="34"/>
      <c r="N118" s="119"/>
    </row>
    <row r="119" spans="1:14" ht="16.5" thickBot="1">
      <c r="A119" s="5"/>
      <c r="B119" s="15"/>
      <c r="C119" s="16"/>
      <c r="D119" s="85"/>
      <c r="E119" s="86"/>
      <c r="F119" s="55"/>
      <c r="G119" s="86"/>
      <c r="H119" s="85"/>
      <c r="I119" s="60"/>
      <c r="J119" s="18"/>
      <c r="K119" s="60"/>
      <c r="L119" s="55"/>
      <c r="M119" s="34"/>
      <c r="N119" s="119"/>
    </row>
    <row r="120" spans="1:14" ht="16.5" thickBot="1">
      <c r="A120" s="5"/>
      <c r="B120" s="15"/>
      <c r="C120" s="16"/>
      <c r="D120" s="85"/>
      <c r="E120" s="86"/>
      <c r="F120" s="55"/>
      <c r="G120" s="86"/>
      <c r="H120" s="85"/>
      <c r="I120" s="60"/>
      <c r="J120" s="18"/>
      <c r="K120" s="60"/>
      <c r="L120" s="55"/>
      <c r="M120" s="34"/>
      <c r="N120" s="119"/>
    </row>
    <row r="121" spans="1:14" ht="16.5" thickBot="1">
      <c r="A121" s="5"/>
      <c r="B121" s="15"/>
      <c r="C121" s="16"/>
      <c r="D121" s="85"/>
      <c r="E121" s="86"/>
      <c r="F121" s="55"/>
      <c r="G121" s="86"/>
      <c r="H121" s="85"/>
      <c r="I121" s="60"/>
      <c r="J121" s="18"/>
      <c r="K121" s="60"/>
      <c r="L121" s="55"/>
      <c r="M121" s="34"/>
      <c r="N121" s="119"/>
    </row>
    <row r="122" spans="1:14" ht="16.5" thickBot="1">
      <c r="A122" s="5"/>
      <c r="B122" s="15"/>
      <c r="C122" s="16"/>
      <c r="D122" s="85"/>
      <c r="E122" s="86"/>
      <c r="F122" s="55"/>
      <c r="G122" s="86"/>
      <c r="H122" s="85"/>
      <c r="I122" s="60"/>
      <c r="J122" s="18"/>
      <c r="K122" s="60"/>
      <c r="L122" s="55"/>
      <c r="M122" s="34"/>
      <c r="N122" s="119"/>
    </row>
    <row r="123" spans="1:14" ht="16.5" thickBot="1">
      <c r="A123" s="5"/>
      <c r="B123" s="15"/>
      <c r="C123" s="16"/>
      <c r="D123" s="85"/>
      <c r="E123" s="86"/>
      <c r="F123" s="55"/>
      <c r="G123" s="86"/>
      <c r="H123" s="85"/>
      <c r="I123" s="60"/>
      <c r="J123" s="18"/>
      <c r="K123" s="60"/>
      <c r="L123" s="55"/>
      <c r="M123" s="34"/>
      <c r="N123" s="119"/>
    </row>
    <row r="124" spans="1:14" ht="16.5" thickBot="1">
      <c r="A124" s="5"/>
      <c r="B124" s="15"/>
      <c r="C124" s="16"/>
      <c r="D124" s="85"/>
      <c r="E124" s="86"/>
      <c r="F124" s="55"/>
      <c r="G124" s="86"/>
      <c r="H124" s="85"/>
      <c r="I124" s="60"/>
      <c r="J124" s="18"/>
      <c r="K124" s="60"/>
      <c r="L124" s="55"/>
      <c r="M124" s="34"/>
      <c r="N124" s="119"/>
    </row>
    <row r="125" spans="1:14" ht="16.5" thickBot="1">
      <c r="A125" s="5"/>
      <c r="B125" s="15"/>
      <c r="C125" s="16"/>
      <c r="D125" s="85"/>
      <c r="E125" s="86"/>
      <c r="F125" s="55"/>
      <c r="G125" s="86"/>
      <c r="H125" s="85"/>
      <c r="I125" s="60"/>
      <c r="J125" s="18"/>
      <c r="K125" s="60"/>
      <c r="L125" s="55"/>
      <c r="M125" s="35"/>
      <c r="N125" s="119"/>
    </row>
    <row r="126" spans="1:14" ht="3.75" customHeight="1" thickBot="1">
      <c r="A126" s="28"/>
      <c r="B126" s="114"/>
      <c r="C126" s="115"/>
      <c r="D126" s="87"/>
      <c r="E126" s="87"/>
      <c r="F126" s="56"/>
      <c r="G126" s="87"/>
      <c r="H126" s="87"/>
      <c r="I126" s="56"/>
      <c r="J126" s="29"/>
      <c r="K126" s="56"/>
      <c r="L126" s="90"/>
    </row>
    <row r="127" spans="1:14" s="6" customFormat="1" ht="16.5" thickBot="1">
      <c r="A127" s="8"/>
      <c r="B127" s="9"/>
      <c r="C127" s="10"/>
      <c r="D127" s="53"/>
      <c r="E127" s="53"/>
      <c r="F127" s="53"/>
      <c r="G127" s="53"/>
      <c r="H127" s="53"/>
      <c r="I127" s="53"/>
      <c r="J127" s="11"/>
      <c r="K127" s="64"/>
      <c r="L127" s="53"/>
      <c r="M127" s="36"/>
      <c r="N127" s="120"/>
    </row>
    <row r="128" spans="1:14" ht="15.75" thickBot="1"/>
    <row r="129" spans="1:14" ht="16.5" customHeight="1" thickBot="1">
      <c r="A129" s="38"/>
      <c r="B129" s="48"/>
      <c r="C129" s="2"/>
      <c r="D129" s="133"/>
      <c r="E129" s="134"/>
      <c r="F129" s="135"/>
      <c r="G129" s="78"/>
      <c r="H129" s="79"/>
      <c r="I129" s="57"/>
      <c r="J129" s="49"/>
      <c r="K129" s="61"/>
      <c r="L129" s="89"/>
      <c r="M129" s="139"/>
      <c r="N129" s="140"/>
    </row>
    <row r="130" spans="1:14" ht="16.5" thickBot="1">
      <c r="A130" s="23"/>
      <c r="B130" s="22"/>
      <c r="C130" s="24"/>
      <c r="D130" s="136"/>
      <c r="E130" s="137"/>
      <c r="F130" s="138"/>
      <c r="G130" s="80"/>
      <c r="H130" s="81"/>
      <c r="I130" s="58"/>
      <c r="J130" s="41"/>
      <c r="K130" s="62"/>
      <c r="L130" s="62"/>
      <c r="M130" s="139"/>
      <c r="N130" s="141"/>
    </row>
    <row r="131" spans="1:14" ht="16.5" thickBot="1">
      <c r="A131" s="25"/>
      <c r="B131" s="26"/>
      <c r="C131" s="27"/>
      <c r="D131" s="82"/>
      <c r="E131" s="82"/>
      <c r="F131" s="53"/>
      <c r="G131" s="82"/>
      <c r="H131" s="81"/>
      <c r="I131" s="53"/>
      <c r="J131" s="42"/>
      <c r="K131" s="63"/>
      <c r="L131" s="63"/>
      <c r="M131" s="139"/>
      <c r="N131" s="142"/>
    </row>
    <row r="132" spans="1:14" ht="16.5" thickBot="1">
      <c r="A132" s="4"/>
      <c r="B132" s="13"/>
      <c r="C132" s="14"/>
      <c r="D132" s="83"/>
      <c r="E132" s="84"/>
      <c r="F132" s="54"/>
      <c r="G132" s="84"/>
      <c r="H132" s="83"/>
      <c r="I132" s="59"/>
      <c r="J132" s="17"/>
      <c r="K132" s="59"/>
      <c r="L132" s="54"/>
      <c r="M132" s="34"/>
      <c r="N132" s="119"/>
    </row>
    <row r="133" spans="1:14" ht="16.5" thickBot="1">
      <c r="A133" s="5"/>
      <c r="B133" s="15"/>
      <c r="C133" s="16"/>
      <c r="D133" s="85"/>
      <c r="E133" s="86"/>
      <c r="F133" s="55"/>
      <c r="G133" s="86"/>
      <c r="H133" s="85"/>
      <c r="I133" s="59"/>
      <c r="J133" s="18"/>
      <c r="K133" s="60"/>
      <c r="L133" s="55"/>
      <c r="M133" s="34"/>
      <c r="N133" s="119"/>
    </row>
    <row r="134" spans="1:14" ht="16.5" thickBot="1">
      <c r="A134" s="5"/>
      <c r="B134" s="15"/>
      <c r="C134" s="16"/>
      <c r="D134" s="85"/>
      <c r="E134" s="86"/>
      <c r="F134" s="55"/>
      <c r="G134" s="86"/>
      <c r="H134" s="85"/>
      <c r="I134" s="59"/>
      <c r="J134" s="18"/>
      <c r="K134" s="60"/>
      <c r="L134" s="55"/>
      <c r="M134" s="34"/>
      <c r="N134" s="119"/>
    </row>
    <row r="135" spans="1:14" ht="16.5" thickBot="1">
      <c r="A135" s="5"/>
      <c r="B135" s="15"/>
      <c r="C135" s="16"/>
      <c r="D135" s="85"/>
      <c r="E135" s="86"/>
      <c r="F135" s="55"/>
      <c r="G135" s="86"/>
      <c r="H135" s="85"/>
      <c r="I135" s="59"/>
      <c r="J135" s="18"/>
      <c r="K135" s="60"/>
      <c r="L135" s="55"/>
      <c r="M135" s="34"/>
      <c r="N135" s="119"/>
    </row>
    <row r="136" spans="1:14" ht="16.5" thickBot="1">
      <c r="A136" s="5"/>
      <c r="B136" s="15"/>
      <c r="C136" s="16"/>
      <c r="D136" s="85"/>
      <c r="E136" s="86"/>
      <c r="F136" s="55"/>
      <c r="G136" s="86"/>
      <c r="H136" s="85"/>
      <c r="I136" s="59"/>
      <c r="J136" s="18"/>
      <c r="K136" s="60"/>
      <c r="L136" s="55"/>
      <c r="M136" s="34"/>
      <c r="N136" s="119"/>
    </row>
    <row r="137" spans="1:14" ht="16.5" thickBot="1">
      <c r="A137" s="5"/>
      <c r="B137" s="15"/>
      <c r="C137" s="16"/>
      <c r="D137" s="85"/>
      <c r="E137" s="86"/>
      <c r="F137" s="55"/>
      <c r="G137" s="86"/>
      <c r="H137" s="85"/>
      <c r="I137" s="59"/>
      <c r="J137" s="18"/>
      <c r="K137" s="60"/>
      <c r="L137" s="55"/>
      <c r="M137" s="34"/>
      <c r="N137" s="119"/>
    </row>
    <row r="138" spans="1:14" ht="16.5" thickBot="1">
      <c r="A138" s="5"/>
      <c r="B138" s="15"/>
      <c r="C138" s="16"/>
      <c r="D138" s="85"/>
      <c r="E138" s="86"/>
      <c r="F138" s="55"/>
      <c r="G138" s="86"/>
      <c r="H138" s="85"/>
      <c r="I138" s="59"/>
      <c r="J138" s="18"/>
      <c r="K138" s="60"/>
      <c r="L138" s="55"/>
      <c r="M138" s="34"/>
      <c r="N138" s="119"/>
    </row>
    <row r="139" spans="1:14" ht="16.5" thickBot="1">
      <c r="A139" s="5"/>
      <c r="B139" s="15"/>
      <c r="C139" s="16"/>
      <c r="D139" s="85"/>
      <c r="E139" s="86"/>
      <c r="F139" s="55"/>
      <c r="G139" s="86"/>
      <c r="H139" s="85"/>
      <c r="I139" s="59"/>
      <c r="J139" s="18"/>
      <c r="K139" s="60"/>
      <c r="L139" s="55"/>
      <c r="M139" s="34"/>
      <c r="N139" s="119"/>
    </row>
    <row r="140" spans="1:14" ht="16.5" thickBot="1">
      <c r="A140" s="5"/>
      <c r="B140" s="15"/>
      <c r="C140" s="16"/>
      <c r="D140" s="85"/>
      <c r="E140" s="86"/>
      <c r="F140" s="55"/>
      <c r="G140" s="86"/>
      <c r="H140" s="85"/>
      <c r="I140" s="59"/>
      <c r="J140" s="18"/>
      <c r="K140" s="60"/>
      <c r="L140" s="55"/>
      <c r="M140" s="34"/>
      <c r="N140" s="119"/>
    </row>
    <row r="141" spans="1:14" ht="16.5" thickBot="1">
      <c r="A141" s="5"/>
      <c r="B141" s="15"/>
      <c r="C141" s="16"/>
      <c r="D141" s="85"/>
      <c r="E141" s="86"/>
      <c r="F141" s="55"/>
      <c r="G141" s="86"/>
      <c r="H141" s="85"/>
      <c r="I141" s="59"/>
      <c r="J141" s="18"/>
      <c r="K141" s="60"/>
      <c r="L141" s="55"/>
      <c r="M141" s="34"/>
      <c r="N141" s="119"/>
    </row>
    <row r="142" spans="1:14" ht="3.75" customHeight="1" thickBot="1">
      <c r="A142" s="28"/>
      <c r="B142" s="114"/>
      <c r="C142" s="115"/>
      <c r="D142" s="87"/>
      <c r="E142" s="87"/>
      <c r="F142" s="56"/>
      <c r="G142" s="87"/>
      <c r="H142" s="87"/>
      <c r="I142" s="56"/>
      <c r="J142" s="29"/>
      <c r="K142" s="56"/>
      <c r="L142" s="90"/>
    </row>
    <row r="143" spans="1:14" s="6" customFormat="1" ht="16.5" thickBot="1">
      <c r="A143" s="8"/>
      <c r="B143" s="9"/>
      <c r="C143" s="10"/>
      <c r="D143" s="53"/>
      <c r="E143" s="53"/>
      <c r="F143" s="53"/>
      <c r="G143" s="53"/>
      <c r="H143" s="53"/>
      <c r="I143" s="53"/>
      <c r="J143" s="11"/>
      <c r="K143" s="64"/>
      <c r="L143" s="53"/>
      <c r="M143" s="36"/>
      <c r="N143" s="120"/>
    </row>
    <row r="144" spans="1:14" ht="15.75" thickBot="1"/>
    <row r="145" spans="1:14" ht="16.5" customHeight="1" thickBot="1">
      <c r="A145" s="38"/>
      <c r="B145" s="48"/>
      <c r="C145" s="2"/>
      <c r="D145" s="133"/>
      <c r="E145" s="134"/>
      <c r="F145" s="135"/>
      <c r="G145" s="78"/>
      <c r="H145" s="79"/>
      <c r="I145" s="57"/>
      <c r="J145" s="49"/>
      <c r="K145" s="61"/>
      <c r="L145" s="89"/>
      <c r="M145" s="139"/>
      <c r="N145" s="140"/>
    </row>
    <row r="146" spans="1:14" ht="16.5" thickBot="1">
      <c r="A146" s="23"/>
      <c r="B146" s="22"/>
      <c r="C146" s="24"/>
      <c r="D146" s="136"/>
      <c r="E146" s="137"/>
      <c r="F146" s="138"/>
      <c r="G146" s="80"/>
      <c r="H146" s="81"/>
      <c r="I146" s="58"/>
      <c r="J146" s="41"/>
      <c r="K146" s="62"/>
      <c r="L146" s="62"/>
      <c r="M146" s="139"/>
      <c r="N146" s="141"/>
    </row>
    <row r="147" spans="1:14" ht="16.5" thickBot="1">
      <c r="A147" s="25"/>
      <c r="B147" s="26"/>
      <c r="C147" s="27"/>
      <c r="D147" s="82"/>
      <c r="E147" s="82"/>
      <c r="F147" s="53"/>
      <c r="G147" s="82"/>
      <c r="H147" s="81"/>
      <c r="I147" s="53"/>
      <c r="J147" s="42"/>
      <c r="K147" s="63"/>
      <c r="L147" s="63"/>
      <c r="M147" s="139"/>
      <c r="N147" s="142"/>
    </row>
    <row r="148" spans="1:14" ht="16.5" thickBot="1">
      <c r="A148" s="4"/>
      <c r="B148" s="13"/>
      <c r="C148" s="14"/>
      <c r="D148" s="83"/>
      <c r="E148" s="84"/>
      <c r="F148" s="54"/>
      <c r="G148" s="84"/>
      <c r="H148" s="83"/>
      <c r="I148" s="59"/>
      <c r="J148" s="17"/>
      <c r="K148" s="59"/>
      <c r="L148" s="54"/>
      <c r="M148" s="34"/>
      <c r="N148" s="119"/>
    </row>
    <row r="149" spans="1:14" ht="16.5" thickBot="1">
      <c r="A149" s="5"/>
      <c r="B149" s="15"/>
      <c r="C149" s="16"/>
      <c r="D149" s="85"/>
      <c r="E149" s="86"/>
      <c r="F149" s="54"/>
      <c r="G149" s="86"/>
      <c r="H149" s="85"/>
      <c r="I149" s="60"/>
      <c r="J149" s="18"/>
      <c r="K149" s="60"/>
      <c r="L149" s="55"/>
      <c r="M149" s="34"/>
      <c r="N149" s="119"/>
    </row>
    <row r="150" spans="1:14" ht="16.5" thickBot="1">
      <c r="A150" s="5"/>
      <c r="B150" s="15"/>
      <c r="C150" s="16"/>
      <c r="D150" s="85"/>
      <c r="E150" s="86"/>
      <c r="F150" s="54"/>
      <c r="G150" s="86"/>
      <c r="H150" s="85"/>
      <c r="I150" s="60"/>
      <c r="J150" s="18"/>
      <c r="K150" s="60"/>
      <c r="L150" s="55"/>
      <c r="M150" s="34"/>
      <c r="N150" s="119"/>
    </row>
    <row r="151" spans="1:14" ht="16.5" thickBot="1">
      <c r="A151" s="5"/>
      <c r="B151" s="15"/>
      <c r="C151" s="16"/>
      <c r="D151" s="85"/>
      <c r="E151" s="86"/>
      <c r="F151" s="54"/>
      <c r="G151" s="86"/>
      <c r="H151" s="85"/>
      <c r="I151" s="60"/>
      <c r="J151" s="18"/>
      <c r="K151" s="60"/>
      <c r="L151" s="55"/>
      <c r="M151" s="34"/>
      <c r="N151" s="119"/>
    </row>
    <row r="152" spans="1:14" ht="16.5" thickBot="1">
      <c r="A152" s="5"/>
      <c r="B152" s="15"/>
      <c r="C152" s="16"/>
      <c r="D152" s="85"/>
      <c r="E152" s="86"/>
      <c r="F152" s="54"/>
      <c r="G152" s="86"/>
      <c r="H152" s="85"/>
      <c r="I152" s="60"/>
      <c r="J152" s="18"/>
      <c r="K152" s="60"/>
      <c r="L152" s="55"/>
      <c r="M152" s="34"/>
      <c r="N152" s="119"/>
    </row>
    <row r="153" spans="1:14" ht="16.5" thickBot="1">
      <c r="A153" s="5"/>
      <c r="B153" s="15"/>
      <c r="C153" s="16"/>
      <c r="D153" s="85"/>
      <c r="E153" s="86"/>
      <c r="F153" s="54"/>
      <c r="G153" s="86"/>
      <c r="H153" s="85"/>
      <c r="I153" s="60"/>
      <c r="J153" s="18"/>
      <c r="K153" s="60"/>
      <c r="L153" s="55"/>
      <c r="M153" s="34"/>
      <c r="N153" s="119"/>
    </row>
    <row r="154" spans="1:14" ht="16.5" thickBot="1">
      <c r="A154" s="5"/>
      <c r="B154" s="15"/>
      <c r="C154" s="16"/>
      <c r="D154" s="85"/>
      <c r="E154" s="86"/>
      <c r="F154" s="54"/>
      <c r="G154" s="86"/>
      <c r="H154" s="85"/>
      <c r="I154" s="60"/>
      <c r="J154" s="18"/>
      <c r="K154" s="60"/>
      <c r="L154" s="55"/>
      <c r="M154" s="34"/>
      <c r="N154" s="119"/>
    </row>
    <row r="155" spans="1:14" ht="16.5" thickBot="1">
      <c r="A155" s="5"/>
      <c r="B155" s="15"/>
      <c r="C155" s="16"/>
      <c r="D155" s="85"/>
      <c r="E155" s="86"/>
      <c r="F155" s="54"/>
      <c r="G155" s="86"/>
      <c r="H155" s="85"/>
      <c r="I155" s="60"/>
      <c r="J155" s="18"/>
      <c r="K155" s="60"/>
      <c r="L155" s="55"/>
      <c r="M155" s="34"/>
      <c r="N155" s="119"/>
    </row>
    <row r="156" spans="1:14" ht="16.5" thickBot="1">
      <c r="A156" s="5"/>
      <c r="B156" s="15"/>
      <c r="C156" s="16"/>
      <c r="D156" s="85"/>
      <c r="E156" s="86"/>
      <c r="F156" s="54"/>
      <c r="G156" s="86"/>
      <c r="H156" s="85"/>
      <c r="I156" s="60"/>
      <c r="J156" s="18"/>
      <c r="K156" s="60"/>
      <c r="L156" s="55"/>
      <c r="M156" s="34"/>
      <c r="N156" s="119"/>
    </row>
    <row r="157" spans="1:14" ht="16.5" thickBot="1">
      <c r="A157" s="5"/>
      <c r="B157" s="15"/>
      <c r="C157" s="16"/>
      <c r="D157" s="85"/>
      <c r="E157" s="86"/>
      <c r="F157" s="55"/>
      <c r="G157" s="86"/>
      <c r="H157" s="85"/>
      <c r="I157" s="60"/>
      <c r="J157" s="18"/>
      <c r="K157" s="60"/>
      <c r="L157" s="55"/>
      <c r="M157" s="34"/>
      <c r="N157" s="119"/>
    </row>
    <row r="158" spans="1:14" ht="3.75" customHeight="1" thickBot="1">
      <c r="A158" s="28"/>
      <c r="B158" s="114"/>
      <c r="C158" s="115"/>
      <c r="D158" s="87"/>
      <c r="E158" s="87"/>
      <c r="F158" s="56"/>
      <c r="G158" s="87"/>
      <c r="H158" s="87"/>
      <c r="I158" s="56"/>
      <c r="J158" s="29"/>
      <c r="K158" s="56"/>
      <c r="L158" s="90"/>
    </row>
    <row r="159" spans="1:14" s="6" customFormat="1" ht="16.5" thickBot="1">
      <c r="A159" s="8"/>
      <c r="B159" s="9"/>
      <c r="C159" s="10"/>
      <c r="D159" s="53"/>
      <c r="E159" s="53"/>
      <c r="F159" s="53"/>
      <c r="G159" s="53"/>
      <c r="H159" s="53"/>
      <c r="I159" s="53"/>
      <c r="J159" s="11"/>
      <c r="K159" s="64"/>
      <c r="L159" s="53"/>
      <c r="M159" s="36"/>
      <c r="N159" s="120"/>
    </row>
    <row r="160" spans="1:14" ht="15.75" thickBot="1"/>
    <row r="161" spans="1:14" ht="16.5" customHeight="1" thickBot="1">
      <c r="A161" s="38"/>
      <c r="B161" s="48"/>
      <c r="C161" s="2"/>
      <c r="D161" s="133"/>
      <c r="E161" s="134"/>
      <c r="F161" s="135"/>
      <c r="G161" s="78"/>
      <c r="H161" s="79"/>
      <c r="I161" s="57"/>
      <c r="J161" s="49"/>
      <c r="K161" s="61"/>
      <c r="L161" s="89"/>
      <c r="M161" s="139"/>
      <c r="N161" s="140"/>
    </row>
    <row r="162" spans="1:14" ht="16.5" thickBot="1">
      <c r="A162" s="23"/>
      <c r="B162" s="22"/>
      <c r="C162" s="24"/>
      <c r="D162" s="136"/>
      <c r="E162" s="137"/>
      <c r="F162" s="138"/>
      <c r="G162" s="80"/>
      <c r="H162" s="81"/>
      <c r="I162" s="58"/>
      <c r="J162" s="41"/>
      <c r="K162" s="62"/>
      <c r="L162" s="62"/>
      <c r="M162" s="139"/>
      <c r="N162" s="141"/>
    </row>
    <row r="163" spans="1:14" ht="16.5" thickBot="1">
      <c r="A163" s="25"/>
      <c r="B163" s="26"/>
      <c r="C163" s="27"/>
      <c r="D163" s="82"/>
      <c r="E163" s="82"/>
      <c r="F163" s="53"/>
      <c r="G163" s="82"/>
      <c r="H163" s="81"/>
      <c r="I163" s="53"/>
      <c r="J163" s="42"/>
      <c r="K163" s="63"/>
      <c r="L163" s="63"/>
      <c r="M163" s="139"/>
      <c r="N163" s="142"/>
    </row>
    <row r="164" spans="1:14" ht="16.5" thickBot="1">
      <c r="A164" s="4"/>
      <c r="B164" s="13"/>
      <c r="C164" s="14"/>
      <c r="D164" s="83"/>
      <c r="E164" s="84"/>
      <c r="F164" s="54"/>
      <c r="G164" s="84"/>
      <c r="H164" s="83"/>
      <c r="I164" s="59"/>
      <c r="J164" s="17"/>
      <c r="K164" s="59"/>
      <c r="L164" s="54"/>
      <c r="M164" s="34"/>
      <c r="N164" s="119"/>
    </row>
    <row r="165" spans="1:14" ht="16.5" thickBot="1">
      <c r="A165" s="5"/>
      <c r="B165" s="15"/>
      <c r="C165" s="16"/>
      <c r="D165" s="85"/>
      <c r="E165" s="86"/>
      <c r="F165" s="55"/>
      <c r="G165" s="86"/>
      <c r="H165" s="85"/>
      <c r="I165" s="60"/>
      <c r="J165" s="18"/>
      <c r="K165" s="60"/>
      <c r="L165" s="55"/>
      <c r="M165" s="34"/>
      <c r="N165" s="119"/>
    </row>
    <row r="166" spans="1:14" ht="16.5" thickBot="1">
      <c r="A166" s="5"/>
      <c r="B166" s="15"/>
      <c r="C166" s="16"/>
      <c r="D166" s="85"/>
      <c r="E166" s="86"/>
      <c r="F166" s="55"/>
      <c r="G166" s="86"/>
      <c r="H166" s="85"/>
      <c r="I166" s="60"/>
      <c r="J166" s="18"/>
      <c r="K166" s="60"/>
      <c r="L166" s="55"/>
      <c r="M166" s="34"/>
      <c r="N166" s="119"/>
    </row>
    <row r="167" spans="1:14" ht="16.5" thickBot="1">
      <c r="A167" s="5"/>
      <c r="B167" s="15"/>
      <c r="C167" s="16"/>
      <c r="D167" s="85"/>
      <c r="E167" s="86"/>
      <c r="F167" s="55"/>
      <c r="G167" s="86"/>
      <c r="H167" s="85"/>
      <c r="I167" s="60"/>
      <c r="J167" s="18"/>
      <c r="K167" s="60"/>
      <c r="L167" s="55"/>
      <c r="M167" s="34"/>
      <c r="N167" s="119"/>
    </row>
    <row r="168" spans="1:14" ht="16.5" thickBot="1">
      <c r="A168" s="5"/>
      <c r="B168" s="15"/>
      <c r="C168" s="16"/>
      <c r="D168" s="85"/>
      <c r="E168" s="86"/>
      <c r="F168" s="55"/>
      <c r="G168" s="86"/>
      <c r="H168" s="85"/>
      <c r="I168" s="60"/>
      <c r="J168" s="18"/>
      <c r="K168" s="60"/>
      <c r="L168" s="55"/>
      <c r="M168" s="34"/>
      <c r="N168" s="119"/>
    </row>
    <row r="169" spans="1:14" ht="16.5" thickBot="1">
      <c r="A169" s="5"/>
      <c r="B169" s="15"/>
      <c r="C169" s="16"/>
      <c r="D169" s="85"/>
      <c r="E169" s="86"/>
      <c r="F169" s="55"/>
      <c r="G169" s="86"/>
      <c r="H169" s="85"/>
      <c r="I169" s="60"/>
      <c r="J169" s="18"/>
      <c r="K169" s="60"/>
      <c r="L169" s="55"/>
      <c r="M169" s="34"/>
      <c r="N169" s="119"/>
    </row>
    <row r="170" spans="1:14" ht="16.5" thickBot="1">
      <c r="A170" s="5"/>
      <c r="B170" s="15"/>
      <c r="C170" s="16"/>
      <c r="D170" s="85"/>
      <c r="E170" s="86"/>
      <c r="F170" s="55"/>
      <c r="G170" s="86"/>
      <c r="H170" s="85"/>
      <c r="I170" s="60"/>
      <c r="J170" s="18"/>
      <c r="K170" s="60"/>
      <c r="L170" s="55"/>
      <c r="M170" s="34"/>
      <c r="N170" s="119"/>
    </row>
    <row r="171" spans="1:14" ht="16.5" thickBot="1">
      <c r="A171" s="5"/>
      <c r="B171" s="15"/>
      <c r="C171" s="16"/>
      <c r="D171" s="85"/>
      <c r="E171" s="86"/>
      <c r="F171" s="55"/>
      <c r="G171" s="86"/>
      <c r="H171" s="85"/>
      <c r="I171" s="60"/>
      <c r="J171" s="18"/>
      <c r="K171" s="60"/>
      <c r="L171" s="55"/>
      <c r="M171" s="34"/>
      <c r="N171" s="119"/>
    </row>
    <row r="172" spans="1:14" ht="16.5" thickBot="1">
      <c r="A172" s="5"/>
      <c r="B172" s="15"/>
      <c r="C172" s="16"/>
      <c r="D172" s="85"/>
      <c r="E172" s="86"/>
      <c r="F172" s="55"/>
      <c r="G172" s="86"/>
      <c r="H172" s="85"/>
      <c r="I172" s="60"/>
      <c r="J172" s="18"/>
      <c r="K172" s="60"/>
      <c r="L172" s="55"/>
      <c r="M172" s="34"/>
      <c r="N172" s="119"/>
    </row>
    <row r="173" spans="1:14" ht="16.5" thickBot="1">
      <c r="A173" s="5"/>
      <c r="B173" s="15"/>
      <c r="C173" s="16"/>
      <c r="D173" s="85"/>
      <c r="E173" s="86"/>
      <c r="F173" s="55"/>
      <c r="G173" s="86"/>
      <c r="H173" s="85"/>
      <c r="I173" s="60"/>
      <c r="J173" s="18"/>
      <c r="K173" s="60"/>
      <c r="L173" s="55"/>
      <c r="M173" s="34"/>
      <c r="N173" s="119"/>
    </row>
    <row r="174" spans="1:14" ht="3.75" customHeight="1" thickBot="1">
      <c r="A174" s="28"/>
      <c r="B174" s="114"/>
      <c r="C174" s="115"/>
      <c r="D174" s="87"/>
      <c r="E174" s="87"/>
      <c r="F174" s="56"/>
      <c r="G174" s="87"/>
      <c r="H174" s="87"/>
      <c r="I174" s="56"/>
      <c r="J174" s="29"/>
      <c r="K174" s="56"/>
      <c r="L174" s="90"/>
    </row>
    <row r="175" spans="1:14" s="6" customFormat="1" ht="16.5" thickBot="1">
      <c r="A175" s="8"/>
      <c r="B175" s="9"/>
      <c r="C175" s="10"/>
      <c r="D175" s="53"/>
      <c r="E175" s="53"/>
      <c r="F175" s="53"/>
      <c r="G175" s="53"/>
      <c r="H175" s="53"/>
      <c r="I175" s="53"/>
      <c r="J175" s="11"/>
      <c r="K175" s="64"/>
      <c r="L175" s="53"/>
      <c r="M175" s="36"/>
      <c r="N175" s="120"/>
    </row>
    <row r="176" spans="1:14" ht="15.75" thickBot="1"/>
    <row r="177" spans="1:14" ht="16.5" customHeight="1" thickBot="1">
      <c r="A177" s="38"/>
      <c r="B177" s="48"/>
      <c r="C177" s="2"/>
      <c r="D177" s="133"/>
      <c r="E177" s="134"/>
      <c r="F177" s="135"/>
      <c r="G177" s="78"/>
      <c r="H177" s="79"/>
      <c r="I177" s="57"/>
      <c r="J177" s="49"/>
      <c r="K177" s="61"/>
      <c r="L177" s="89"/>
      <c r="M177" s="139"/>
      <c r="N177" s="140"/>
    </row>
    <row r="178" spans="1:14" ht="16.5" thickBot="1">
      <c r="A178" s="23"/>
      <c r="B178" s="22"/>
      <c r="C178" s="24"/>
      <c r="D178" s="136"/>
      <c r="E178" s="137"/>
      <c r="F178" s="138"/>
      <c r="G178" s="80"/>
      <c r="H178" s="81"/>
      <c r="I178" s="58"/>
      <c r="J178" s="41"/>
      <c r="K178" s="62"/>
      <c r="L178" s="62"/>
      <c r="M178" s="139"/>
      <c r="N178" s="141"/>
    </row>
    <row r="179" spans="1:14" ht="16.5" thickBot="1">
      <c r="A179" s="25"/>
      <c r="B179" s="26"/>
      <c r="C179" s="27"/>
      <c r="D179" s="82"/>
      <c r="E179" s="82"/>
      <c r="F179" s="53"/>
      <c r="G179" s="82"/>
      <c r="H179" s="81"/>
      <c r="I179" s="53"/>
      <c r="J179" s="42"/>
      <c r="K179" s="63"/>
      <c r="L179" s="63"/>
      <c r="M179" s="139"/>
      <c r="N179" s="142"/>
    </row>
    <row r="180" spans="1:14" ht="16.5" thickBot="1">
      <c r="A180" s="4"/>
      <c r="B180" s="13"/>
      <c r="C180" s="14"/>
      <c r="D180" s="83"/>
      <c r="E180" s="84"/>
      <c r="F180" s="54"/>
      <c r="G180" s="84"/>
      <c r="H180" s="83"/>
      <c r="I180" s="59"/>
      <c r="J180" s="17"/>
      <c r="K180" s="59"/>
      <c r="L180" s="54"/>
      <c r="M180" s="34"/>
      <c r="N180" s="119"/>
    </row>
    <row r="181" spans="1:14" ht="16.5" thickBot="1">
      <c r="A181" s="5"/>
      <c r="B181" s="15"/>
      <c r="C181" s="16"/>
      <c r="D181" s="85"/>
      <c r="E181" s="86"/>
      <c r="F181" s="55"/>
      <c r="G181" s="86"/>
      <c r="H181" s="85"/>
      <c r="I181" s="60"/>
      <c r="J181" s="18"/>
      <c r="K181" s="60"/>
      <c r="L181" s="55"/>
      <c r="M181" s="34"/>
      <c r="N181" s="119"/>
    </row>
    <row r="182" spans="1:14" ht="16.5" thickBot="1">
      <c r="A182" s="5"/>
      <c r="B182" s="15"/>
      <c r="C182" s="16"/>
      <c r="D182" s="85"/>
      <c r="E182" s="86"/>
      <c r="F182" s="55"/>
      <c r="G182" s="86"/>
      <c r="H182" s="85"/>
      <c r="I182" s="60"/>
      <c r="J182" s="18"/>
      <c r="K182" s="60"/>
      <c r="L182" s="55"/>
      <c r="M182" s="34"/>
      <c r="N182" s="119"/>
    </row>
    <row r="183" spans="1:14" ht="16.5" thickBot="1">
      <c r="A183" s="5"/>
      <c r="B183" s="15"/>
      <c r="C183" s="16"/>
      <c r="D183" s="85"/>
      <c r="E183" s="86"/>
      <c r="F183" s="55"/>
      <c r="G183" s="86"/>
      <c r="H183" s="85"/>
      <c r="I183" s="60"/>
      <c r="J183" s="18"/>
      <c r="K183" s="60"/>
      <c r="L183" s="55"/>
      <c r="M183" s="34"/>
      <c r="N183" s="119"/>
    </row>
    <row r="184" spans="1:14" ht="16.5" thickBot="1">
      <c r="A184" s="5"/>
      <c r="B184" s="15"/>
      <c r="C184" s="16"/>
      <c r="D184" s="85"/>
      <c r="E184" s="86"/>
      <c r="F184" s="55"/>
      <c r="G184" s="86"/>
      <c r="H184" s="85"/>
      <c r="I184" s="60"/>
      <c r="J184" s="18"/>
      <c r="K184" s="60"/>
      <c r="L184" s="55"/>
      <c r="M184" s="34"/>
      <c r="N184" s="119"/>
    </row>
    <row r="185" spans="1:14" ht="16.5" thickBot="1">
      <c r="A185" s="5"/>
      <c r="B185" s="15"/>
      <c r="C185" s="16"/>
      <c r="D185" s="85"/>
      <c r="E185" s="86"/>
      <c r="F185" s="55"/>
      <c r="G185" s="86"/>
      <c r="H185" s="85"/>
      <c r="I185" s="60"/>
      <c r="J185" s="18"/>
      <c r="K185" s="60"/>
      <c r="L185" s="55"/>
      <c r="M185" s="34"/>
      <c r="N185" s="119"/>
    </row>
    <row r="186" spans="1:14" ht="16.5" thickBot="1">
      <c r="A186" s="5"/>
      <c r="B186" s="15"/>
      <c r="C186" s="16"/>
      <c r="D186" s="85"/>
      <c r="E186" s="86"/>
      <c r="F186" s="55"/>
      <c r="G186" s="86"/>
      <c r="H186" s="85"/>
      <c r="I186" s="60"/>
      <c r="J186" s="18"/>
      <c r="K186" s="60"/>
      <c r="L186" s="55"/>
      <c r="M186" s="34"/>
      <c r="N186" s="119"/>
    </row>
    <row r="187" spans="1:14" ht="16.5" thickBot="1">
      <c r="A187" s="5"/>
      <c r="B187" s="15"/>
      <c r="C187" s="16"/>
      <c r="D187" s="85"/>
      <c r="E187" s="86"/>
      <c r="F187" s="55"/>
      <c r="G187" s="86"/>
      <c r="H187" s="85"/>
      <c r="I187" s="60"/>
      <c r="J187" s="18"/>
      <c r="K187" s="60"/>
      <c r="L187" s="55"/>
      <c r="M187" s="34"/>
      <c r="N187" s="119"/>
    </row>
    <row r="188" spans="1:14" ht="16.5" thickBot="1">
      <c r="A188" s="5"/>
      <c r="B188" s="15"/>
      <c r="C188" s="16"/>
      <c r="D188" s="85"/>
      <c r="E188" s="86"/>
      <c r="F188" s="55"/>
      <c r="G188" s="86"/>
      <c r="H188" s="85"/>
      <c r="I188" s="60"/>
      <c r="J188" s="18"/>
      <c r="K188" s="60"/>
      <c r="L188" s="55"/>
      <c r="M188" s="34"/>
      <c r="N188" s="119"/>
    </row>
    <row r="189" spans="1:14" ht="16.5" thickBot="1">
      <c r="A189" s="5"/>
      <c r="B189" s="15"/>
      <c r="C189" s="16"/>
      <c r="D189" s="85"/>
      <c r="E189" s="86"/>
      <c r="F189" s="55"/>
      <c r="G189" s="86"/>
      <c r="H189" s="85"/>
      <c r="I189" s="60"/>
      <c r="J189" s="18"/>
      <c r="K189" s="60"/>
      <c r="L189" s="55"/>
      <c r="M189" s="34"/>
      <c r="N189" s="119"/>
    </row>
    <row r="190" spans="1:14" ht="3.75" customHeight="1" thickBot="1">
      <c r="A190" s="28"/>
      <c r="B190" s="114"/>
      <c r="C190" s="115"/>
      <c r="D190" s="87"/>
      <c r="E190" s="87"/>
      <c r="F190" s="56"/>
      <c r="G190" s="87"/>
      <c r="H190" s="87"/>
      <c r="I190" s="56"/>
      <c r="J190" s="29"/>
      <c r="K190" s="56"/>
      <c r="L190" s="90"/>
    </row>
    <row r="191" spans="1:14" s="6" customFormat="1" ht="16.5" thickBot="1">
      <c r="A191" s="8"/>
      <c r="B191" s="9"/>
      <c r="C191" s="10"/>
      <c r="D191" s="53"/>
      <c r="E191" s="53"/>
      <c r="F191" s="53"/>
      <c r="G191" s="53"/>
      <c r="H191" s="53"/>
      <c r="I191" s="53"/>
      <c r="J191" s="11"/>
      <c r="K191" s="64"/>
      <c r="L191" s="53"/>
      <c r="M191" s="36"/>
      <c r="N191" s="120"/>
    </row>
    <row r="192" spans="1:14" ht="15.75" thickBot="1"/>
    <row r="193" spans="1:14" ht="16.5" customHeight="1" thickBot="1">
      <c r="A193" s="38"/>
      <c r="B193" s="48"/>
      <c r="C193" s="2"/>
      <c r="D193" s="133"/>
      <c r="E193" s="134"/>
      <c r="F193" s="135"/>
      <c r="G193" s="78"/>
      <c r="H193" s="79"/>
      <c r="I193" s="57"/>
      <c r="J193" s="49"/>
      <c r="K193" s="61"/>
      <c r="L193" s="89"/>
      <c r="M193" s="139"/>
      <c r="N193" s="140"/>
    </row>
    <row r="194" spans="1:14" ht="16.5" thickBot="1">
      <c r="A194" s="23"/>
      <c r="B194" s="22"/>
      <c r="C194" s="24"/>
      <c r="D194" s="136"/>
      <c r="E194" s="137"/>
      <c r="F194" s="138"/>
      <c r="G194" s="80"/>
      <c r="H194" s="79"/>
      <c r="I194" s="130"/>
      <c r="J194" s="41"/>
      <c r="K194" s="62"/>
      <c r="L194" s="62"/>
      <c r="M194" s="139"/>
      <c r="N194" s="141"/>
    </row>
    <row r="195" spans="1:14" ht="16.5" thickBot="1">
      <c r="A195" s="25"/>
      <c r="B195" s="26"/>
      <c r="C195" s="27"/>
      <c r="D195" s="82"/>
      <c r="E195" s="82"/>
      <c r="F195" s="53"/>
      <c r="G195" s="80"/>
      <c r="H195" s="131"/>
      <c r="I195" s="112"/>
      <c r="J195" s="42"/>
      <c r="K195" s="63"/>
      <c r="L195" s="63"/>
      <c r="M195" s="139"/>
      <c r="N195" s="142"/>
    </row>
    <row r="196" spans="1:14" ht="16.5" thickBot="1">
      <c r="A196" s="4"/>
      <c r="B196" s="13"/>
      <c r="C196" s="14"/>
      <c r="D196" s="83"/>
      <c r="E196" s="84"/>
      <c r="F196" s="54"/>
      <c r="G196" s="126"/>
      <c r="H196" s="132"/>
      <c r="I196" s="112"/>
      <c r="J196" s="128"/>
      <c r="K196" s="59"/>
      <c r="L196" s="54"/>
      <c r="M196" s="34"/>
      <c r="N196" s="119"/>
    </row>
    <row r="197" spans="1:14" ht="16.5" thickBot="1">
      <c r="A197" s="5"/>
      <c r="B197" s="15"/>
      <c r="C197" s="16"/>
      <c r="D197" s="85"/>
      <c r="E197" s="86"/>
      <c r="F197" s="55"/>
      <c r="G197" s="127"/>
      <c r="H197" s="132"/>
      <c r="I197" s="112"/>
      <c r="J197" s="129"/>
      <c r="K197" s="60"/>
      <c r="L197" s="55"/>
      <c r="M197" s="34"/>
      <c r="N197" s="119"/>
    </row>
    <row r="198" spans="1:14" ht="16.5" thickBot="1">
      <c r="A198" s="5"/>
      <c r="B198" s="15"/>
      <c r="C198" s="16"/>
      <c r="D198" s="85"/>
      <c r="E198" s="86"/>
      <c r="F198" s="55"/>
      <c r="G198" s="127"/>
      <c r="H198" s="132"/>
      <c r="I198" s="112"/>
      <c r="J198" s="129"/>
      <c r="K198" s="60"/>
      <c r="L198" s="55"/>
      <c r="M198" s="34"/>
      <c r="N198" s="119"/>
    </row>
    <row r="199" spans="1:14" ht="16.5" thickBot="1">
      <c r="A199" s="5"/>
      <c r="B199" s="15"/>
      <c r="C199" s="16"/>
      <c r="D199" s="85"/>
      <c r="E199" s="86"/>
      <c r="F199" s="55"/>
      <c r="G199" s="127"/>
      <c r="H199" s="132"/>
      <c r="I199" s="112"/>
      <c r="J199" s="129"/>
      <c r="K199" s="60"/>
      <c r="L199" s="55"/>
      <c r="M199" s="34"/>
      <c r="N199" s="119"/>
    </row>
    <row r="200" spans="1:14" ht="16.5" thickBot="1">
      <c r="A200" s="5"/>
      <c r="B200" s="15"/>
      <c r="C200" s="16"/>
      <c r="D200" s="85"/>
      <c r="E200" s="86"/>
      <c r="F200" s="55"/>
      <c r="G200" s="127"/>
      <c r="H200" s="132"/>
      <c r="I200" s="112"/>
      <c r="J200" s="129"/>
      <c r="K200" s="60"/>
      <c r="L200" s="55"/>
      <c r="M200" s="34"/>
      <c r="N200" s="119"/>
    </row>
    <row r="201" spans="1:14" ht="16.5" thickBot="1">
      <c r="A201" s="5"/>
      <c r="B201" s="15"/>
      <c r="C201" s="16"/>
      <c r="D201" s="85"/>
      <c r="E201" s="86"/>
      <c r="F201" s="55"/>
      <c r="G201" s="127"/>
      <c r="H201" s="132"/>
      <c r="I201" s="112"/>
      <c r="J201" s="129"/>
      <c r="K201" s="60"/>
      <c r="L201" s="55"/>
      <c r="M201" s="34"/>
      <c r="N201" s="119"/>
    </row>
    <row r="202" spans="1:14" ht="16.5" thickBot="1">
      <c r="A202" s="5"/>
      <c r="B202" s="15"/>
      <c r="C202" s="16"/>
      <c r="D202" s="85"/>
      <c r="E202" s="86"/>
      <c r="F202" s="55"/>
      <c r="G202" s="127"/>
      <c r="H202" s="132"/>
      <c r="I202" s="112"/>
      <c r="J202" s="129"/>
      <c r="K202" s="60"/>
      <c r="L202" s="55"/>
      <c r="M202" s="34"/>
      <c r="N202" s="119"/>
    </row>
    <row r="203" spans="1:14" ht="16.5" thickBot="1">
      <c r="A203" s="5"/>
      <c r="B203" s="15"/>
      <c r="C203" s="16"/>
      <c r="D203" s="85"/>
      <c r="E203" s="86"/>
      <c r="F203" s="55"/>
      <c r="G203" s="127"/>
      <c r="H203" s="132"/>
      <c r="I203" s="112"/>
      <c r="J203" s="129"/>
      <c r="K203" s="60"/>
      <c r="L203" s="55"/>
      <c r="M203" s="34"/>
      <c r="N203" s="119"/>
    </row>
    <row r="204" spans="1:14" ht="16.5" thickBot="1">
      <c r="A204" s="5"/>
      <c r="B204" s="15"/>
      <c r="C204" s="16"/>
      <c r="D204" s="85"/>
      <c r="E204" s="86"/>
      <c r="F204" s="55"/>
      <c r="G204" s="127"/>
      <c r="H204" s="132"/>
      <c r="I204" s="112"/>
      <c r="J204" s="129"/>
      <c r="K204" s="60"/>
      <c r="L204" s="55"/>
      <c r="M204" s="34"/>
      <c r="N204" s="119"/>
    </row>
    <row r="205" spans="1:14" ht="16.5" thickBot="1">
      <c r="A205" s="5"/>
      <c r="B205" s="15"/>
      <c r="C205" s="16"/>
      <c r="D205" s="85"/>
      <c r="E205" s="86"/>
      <c r="F205" s="55"/>
      <c r="G205" s="127"/>
      <c r="H205" s="132"/>
      <c r="I205" s="112"/>
      <c r="J205" s="129"/>
      <c r="K205" s="60"/>
      <c r="L205" s="55"/>
      <c r="M205" s="34"/>
      <c r="N205" s="119"/>
    </row>
    <row r="206" spans="1:14" ht="3.75" customHeight="1" thickBot="1">
      <c r="A206" s="28"/>
      <c r="B206" s="114"/>
      <c r="C206" s="115"/>
      <c r="D206" s="87"/>
      <c r="E206" s="87"/>
      <c r="F206" s="56"/>
      <c r="G206" s="87"/>
      <c r="H206" s="87"/>
      <c r="I206" s="56"/>
      <c r="J206" s="29"/>
      <c r="K206" s="56"/>
      <c r="L206" s="90"/>
    </row>
    <row r="207" spans="1:14" s="6" customFormat="1" ht="16.5" thickBot="1">
      <c r="A207" s="8"/>
      <c r="B207" s="9"/>
      <c r="C207" s="10"/>
      <c r="D207" s="53"/>
      <c r="E207" s="53"/>
      <c r="F207" s="53"/>
      <c r="G207" s="53"/>
      <c r="H207" s="53"/>
      <c r="I207" s="53"/>
      <c r="J207" s="11"/>
      <c r="K207" s="64"/>
      <c r="L207" s="53"/>
      <c r="M207" s="36"/>
      <c r="N207" s="120"/>
    </row>
    <row r="208" spans="1:14" ht="15.75" thickBot="1"/>
    <row r="209" spans="1:14" ht="16.5" customHeight="1" thickBot="1">
      <c r="A209" s="38"/>
      <c r="B209" s="48"/>
      <c r="C209" s="2"/>
      <c r="D209" s="133"/>
      <c r="E209" s="134"/>
      <c r="F209" s="135"/>
      <c r="G209" s="78"/>
      <c r="H209" s="79"/>
      <c r="I209" s="57"/>
      <c r="J209" s="49"/>
      <c r="K209" s="61"/>
      <c r="L209" s="89"/>
      <c r="M209" s="139"/>
      <c r="N209" s="140"/>
    </row>
    <row r="210" spans="1:14" ht="16.5" thickBot="1">
      <c r="A210" s="23"/>
      <c r="B210" s="22"/>
      <c r="C210" s="24"/>
      <c r="D210" s="136"/>
      <c r="E210" s="137"/>
      <c r="F210" s="138"/>
      <c r="G210" s="80"/>
      <c r="H210" s="79"/>
      <c r="I210" s="130"/>
      <c r="J210" s="41"/>
      <c r="K210" s="62"/>
      <c r="L210" s="62"/>
      <c r="M210" s="139"/>
      <c r="N210" s="141"/>
    </row>
    <row r="211" spans="1:14" ht="16.5" thickBot="1">
      <c r="A211" s="25"/>
      <c r="B211" s="26"/>
      <c r="C211" s="27"/>
      <c r="D211" s="82"/>
      <c r="E211" s="82"/>
      <c r="F211" s="53"/>
      <c r="G211" s="80"/>
      <c r="H211" s="131"/>
      <c r="I211" s="112"/>
      <c r="J211" s="42"/>
      <c r="K211" s="63"/>
      <c r="L211" s="63"/>
      <c r="M211" s="139"/>
      <c r="N211" s="142"/>
    </row>
    <row r="212" spans="1:14" ht="16.5" thickBot="1">
      <c r="A212" s="4"/>
      <c r="B212" s="13"/>
      <c r="C212" s="14"/>
      <c r="D212" s="85"/>
      <c r="E212" s="84"/>
      <c r="F212" s="54"/>
      <c r="G212" s="127"/>
      <c r="H212" s="132"/>
      <c r="I212" s="112"/>
      <c r="J212" s="128"/>
      <c r="K212" s="59"/>
      <c r="L212" s="54"/>
      <c r="M212" s="34"/>
      <c r="N212" s="119"/>
    </row>
    <row r="213" spans="1:14" ht="16.5" thickBot="1">
      <c r="A213" s="5"/>
      <c r="B213" s="15"/>
      <c r="C213" s="16"/>
      <c r="D213" s="85"/>
      <c r="E213" s="86"/>
      <c r="F213" s="55"/>
      <c r="G213" s="127"/>
      <c r="H213" s="132"/>
      <c r="I213" s="112"/>
      <c r="J213" s="129"/>
      <c r="K213" s="60"/>
      <c r="L213" s="55"/>
      <c r="M213" s="34"/>
      <c r="N213" s="119"/>
    </row>
    <row r="214" spans="1:14" ht="16.5" thickBot="1">
      <c r="A214" s="5"/>
      <c r="B214" s="15"/>
      <c r="C214" s="16"/>
      <c r="D214" s="85"/>
      <c r="E214" s="86"/>
      <c r="F214" s="55"/>
      <c r="G214" s="127"/>
      <c r="H214" s="132"/>
      <c r="I214" s="112"/>
      <c r="J214" s="129"/>
      <c r="K214" s="60"/>
      <c r="L214" s="55"/>
      <c r="M214" s="34"/>
      <c r="N214" s="119"/>
    </row>
    <row r="215" spans="1:14" ht="16.5" thickBot="1">
      <c r="A215" s="5"/>
      <c r="B215" s="15"/>
      <c r="C215" s="16"/>
      <c r="D215" s="85"/>
      <c r="E215" s="86"/>
      <c r="F215" s="55"/>
      <c r="G215" s="127"/>
      <c r="H215" s="132"/>
      <c r="I215" s="112"/>
      <c r="J215" s="129"/>
      <c r="K215" s="60"/>
      <c r="L215" s="55"/>
      <c r="M215" s="34"/>
      <c r="N215" s="119"/>
    </row>
    <row r="216" spans="1:14" ht="16.5" thickBot="1">
      <c r="A216" s="5"/>
      <c r="B216" s="15"/>
      <c r="C216" s="16"/>
      <c r="D216" s="85"/>
      <c r="E216" s="86"/>
      <c r="F216" s="55"/>
      <c r="G216" s="127"/>
      <c r="H216" s="132"/>
      <c r="I216" s="112"/>
      <c r="J216" s="129"/>
      <c r="K216" s="60"/>
      <c r="L216" s="55"/>
      <c r="M216" s="34"/>
      <c r="N216" s="119"/>
    </row>
    <row r="217" spans="1:14" ht="16.5" thickBot="1">
      <c r="A217" s="5"/>
      <c r="B217" s="15"/>
      <c r="C217" s="16"/>
      <c r="D217" s="85"/>
      <c r="E217" s="86"/>
      <c r="F217" s="55"/>
      <c r="G217" s="127"/>
      <c r="H217" s="132"/>
      <c r="I217" s="112"/>
      <c r="J217" s="129"/>
      <c r="K217" s="60"/>
      <c r="L217" s="55"/>
      <c r="M217" s="34"/>
      <c r="N217" s="119"/>
    </row>
    <row r="218" spans="1:14" ht="16.5" thickBot="1">
      <c r="A218" s="5"/>
      <c r="B218" s="15"/>
      <c r="C218" s="16"/>
      <c r="D218" s="85"/>
      <c r="E218" s="86"/>
      <c r="F218" s="55"/>
      <c r="G218" s="127"/>
      <c r="H218" s="132"/>
      <c r="I218" s="112"/>
      <c r="J218" s="129"/>
      <c r="K218" s="60"/>
      <c r="L218" s="55"/>
      <c r="M218" s="34"/>
      <c r="N218" s="119"/>
    </row>
    <row r="219" spans="1:14" ht="16.5" thickBot="1">
      <c r="A219" s="5"/>
      <c r="B219" s="15"/>
      <c r="C219" s="16"/>
      <c r="D219" s="85"/>
      <c r="E219" s="86"/>
      <c r="F219" s="55"/>
      <c r="G219" s="86"/>
      <c r="H219" s="85"/>
      <c r="I219" s="60"/>
      <c r="J219" s="18"/>
      <c r="K219" s="60"/>
      <c r="L219" s="55"/>
      <c r="M219" s="34"/>
      <c r="N219" s="119"/>
    </row>
    <row r="220" spans="1:14" ht="16.5" thickBot="1">
      <c r="A220" s="5"/>
      <c r="B220" s="15"/>
      <c r="C220" s="16"/>
      <c r="D220" s="85"/>
      <c r="E220" s="86"/>
      <c r="F220" s="55"/>
      <c r="G220" s="86"/>
      <c r="H220" s="85"/>
      <c r="I220" s="60"/>
      <c r="J220" s="18"/>
      <c r="K220" s="60"/>
      <c r="L220" s="55"/>
      <c r="M220" s="34"/>
      <c r="N220" s="119"/>
    </row>
    <row r="221" spans="1:14" ht="16.5" thickBot="1">
      <c r="A221" s="5"/>
      <c r="B221" s="15"/>
      <c r="C221" s="16"/>
      <c r="D221" s="85"/>
      <c r="E221" s="86"/>
      <c r="F221" s="55"/>
      <c r="G221" s="86"/>
      <c r="H221" s="85"/>
      <c r="I221" s="60"/>
      <c r="J221" s="18"/>
      <c r="K221" s="60"/>
      <c r="L221" s="55"/>
      <c r="M221" s="34"/>
      <c r="N221" s="119"/>
    </row>
    <row r="222" spans="1:14" ht="3.75" customHeight="1" thickBot="1">
      <c r="A222" s="28"/>
      <c r="B222" s="114"/>
      <c r="C222" s="115"/>
      <c r="D222" s="87"/>
      <c r="E222" s="87"/>
      <c r="F222" s="56"/>
      <c r="G222" s="87"/>
      <c r="H222" s="87"/>
      <c r="I222" s="56"/>
      <c r="J222" s="29"/>
      <c r="K222" s="56"/>
      <c r="L222" s="90"/>
    </row>
    <row r="223" spans="1:14" s="6" customFormat="1" ht="16.5" thickBot="1">
      <c r="A223" s="8"/>
      <c r="B223" s="9"/>
      <c r="C223" s="10"/>
      <c r="D223" s="53"/>
      <c r="E223" s="53"/>
      <c r="F223" s="53"/>
      <c r="G223" s="53"/>
      <c r="H223" s="53"/>
      <c r="I223" s="53"/>
      <c r="J223" s="11"/>
      <c r="K223" s="64"/>
      <c r="L223" s="53"/>
      <c r="M223" s="36"/>
      <c r="N223" s="120"/>
    </row>
    <row r="224" spans="1:14" ht="15.75" thickBot="1"/>
    <row r="225" spans="1:14" ht="16.5" customHeight="1" thickBot="1">
      <c r="A225" s="38"/>
      <c r="B225" s="48"/>
      <c r="C225" s="2"/>
      <c r="D225" s="133"/>
      <c r="E225" s="134"/>
      <c r="F225" s="135"/>
      <c r="G225" s="78"/>
      <c r="H225" s="79"/>
      <c r="I225" s="57"/>
      <c r="J225" s="49"/>
      <c r="K225" s="61"/>
      <c r="L225" s="89"/>
      <c r="M225" s="139"/>
      <c r="N225" s="140"/>
    </row>
    <row r="226" spans="1:14" ht="16.5" thickBot="1">
      <c r="A226" s="23"/>
      <c r="B226" s="22"/>
      <c r="C226" s="24"/>
      <c r="D226" s="136"/>
      <c r="E226" s="137"/>
      <c r="F226" s="138"/>
      <c r="G226" s="80"/>
      <c r="H226" s="79"/>
      <c r="I226" s="130"/>
      <c r="J226" s="41"/>
      <c r="K226" s="62"/>
      <c r="L226" s="62"/>
      <c r="M226" s="139"/>
      <c r="N226" s="141"/>
    </row>
    <row r="227" spans="1:14" ht="16.5" thickBot="1">
      <c r="A227" s="25"/>
      <c r="B227" s="26"/>
      <c r="C227" s="27"/>
      <c r="D227" s="82"/>
      <c r="E227" s="82"/>
      <c r="F227" s="53"/>
      <c r="G227" s="80"/>
      <c r="H227" s="131"/>
      <c r="I227" s="112"/>
      <c r="J227" s="42"/>
      <c r="K227" s="63"/>
      <c r="L227" s="63"/>
      <c r="M227" s="139"/>
      <c r="N227" s="142"/>
    </row>
    <row r="228" spans="1:14" ht="16.5" thickBot="1">
      <c r="A228" s="4"/>
      <c r="B228" s="13"/>
      <c r="C228" s="14"/>
      <c r="D228" s="83"/>
      <c r="E228" s="84"/>
      <c r="F228" s="54"/>
      <c r="G228" s="126"/>
      <c r="H228" s="132"/>
      <c r="I228" s="112"/>
      <c r="J228" s="128"/>
      <c r="K228" s="59"/>
      <c r="L228" s="54"/>
      <c r="M228" s="34"/>
      <c r="N228" s="119"/>
    </row>
    <row r="229" spans="1:14" ht="16.5" thickBot="1">
      <c r="A229" s="5"/>
      <c r="B229" s="15"/>
      <c r="C229" s="16"/>
      <c r="D229" s="85"/>
      <c r="E229" s="86"/>
      <c r="F229" s="55"/>
      <c r="G229" s="127"/>
      <c r="H229" s="132"/>
      <c r="I229" s="112"/>
      <c r="J229" s="129"/>
      <c r="K229" s="60"/>
      <c r="L229" s="55"/>
      <c r="M229" s="34"/>
      <c r="N229" s="119"/>
    </row>
    <row r="230" spans="1:14" ht="16.5" thickBot="1">
      <c r="A230" s="5"/>
      <c r="B230" s="15"/>
      <c r="C230" s="16"/>
      <c r="D230" s="85"/>
      <c r="E230" s="86"/>
      <c r="F230" s="55"/>
      <c r="G230" s="127"/>
      <c r="H230" s="132"/>
      <c r="I230" s="112"/>
      <c r="J230" s="129"/>
      <c r="K230" s="60"/>
      <c r="L230" s="55"/>
      <c r="M230" s="34"/>
      <c r="N230" s="119"/>
    </row>
    <row r="231" spans="1:14" ht="16.5" thickBot="1">
      <c r="A231" s="5"/>
      <c r="B231" s="15"/>
      <c r="C231" s="16"/>
      <c r="D231" s="85"/>
      <c r="E231" s="86"/>
      <c r="F231" s="55"/>
      <c r="G231" s="127"/>
      <c r="H231" s="132"/>
      <c r="I231" s="112"/>
      <c r="J231" s="129"/>
      <c r="K231" s="60"/>
      <c r="L231" s="55"/>
      <c r="M231" s="34"/>
      <c r="N231" s="119"/>
    </row>
    <row r="232" spans="1:14" ht="16.5" thickBot="1">
      <c r="A232" s="5"/>
      <c r="B232" s="15"/>
      <c r="C232" s="16"/>
      <c r="D232" s="85"/>
      <c r="E232" s="86"/>
      <c r="F232" s="55"/>
      <c r="G232" s="127"/>
      <c r="H232" s="132"/>
      <c r="I232" s="112"/>
      <c r="J232" s="129"/>
      <c r="K232" s="60"/>
      <c r="L232" s="55"/>
      <c r="M232" s="34"/>
      <c r="N232" s="119"/>
    </row>
    <row r="233" spans="1:14" ht="16.5" thickBot="1">
      <c r="A233" s="5"/>
      <c r="B233" s="15"/>
      <c r="C233" s="16"/>
      <c r="D233" s="85"/>
      <c r="E233" s="86"/>
      <c r="F233" s="55"/>
      <c r="G233" s="127"/>
      <c r="H233" s="132"/>
      <c r="I233" s="112"/>
      <c r="J233" s="129"/>
      <c r="K233" s="60"/>
      <c r="L233" s="55"/>
      <c r="M233" s="34"/>
      <c r="N233" s="119"/>
    </row>
    <row r="234" spans="1:14" ht="16.5" thickBot="1">
      <c r="A234" s="5"/>
      <c r="B234" s="15"/>
      <c r="C234" s="16"/>
      <c r="D234" s="85"/>
      <c r="E234" s="86"/>
      <c r="F234" s="55"/>
      <c r="G234" s="127"/>
      <c r="H234" s="132"/>
      <c r="I234" s="112"/>
      <c r="J234" s="129"/>
      <c r="K234" s="60"/>
      <c r="L234" s="55"/>
      <c r="M234" s="34"/>
      <c r="N234" s="119"/>
    </row>
    <row r="235" spans="1:14" ht="16.5" thickBot="1">
      <c r="A235" s="5"/>
      <c r="B235" s="15"/>
      <c r="C235" s="16"/>
      <c r="D235" s="85"/>
      <c r="E235" s="86"/>
      <c r="F235" s="55"/>
      <c r="G235" s="127"/>
      <c r="H235" s="132"/>
      <c r="I235" s="112"/>
      <c r="J235" s="129"/>
      <c r="K235" s="60"/>
      <c r="L235" s="55"/>
      <c r="M235" s="34"/>
      <c r="N235" s="119"/>
    </row>
    <row r="236" spans="1:14" ht="16.5" thickBot="1">
      <c r="A236" s="5"/>
      <c r="B236" s="15"/>
      <c r="C236" s="16"/>
      <c r="D236" s="85"/>
      <c r="E236" s="86"/>
      <c r="F236" s="55"/>
      <c r="G236" s="127"/>
      <c r="H236" s="132"/>
      <c r="I236" s="112"/>
      <c r="J236" s="129"/>
      <c r="K236" s="60"/>
      <c r="L236" s="55"/>
      <c r="M236" s="34"/>
      <c r="N236" s="119"/>
    </row>
    <row r="237" spans="1:14" ht="16.5" thickBot="1">
      <c r="A237" s="5"/>
      <c r="B237" s="15"/>
      <c r="C237" s="16"/>
      <c r="D237" s="85"/>
      <c r="E237" s="86"/>
      <c r="F237" s="55"/>
      <c r="G237" s="127"/>
      <c r="H237" s="132"/>
      <c r="I237" s="112"/>
      <c r="J237" s="129"/>
      <c r="K237" s="60"/>
      <c r="L237" s="55"/>
      <c r="M237" s="34"/>
      <c r="N237" s="119"/>
    </row>
    <row r="238" spans="1:14" ht="3.75" customHeight="1" thickBot="1">
      <c r="A238" s="28"/>
      <c r="B238" s="114"/>
      <c r="C238" s="115"/>
      <c r="D238" s="87"/>
      <c r="E238" s="87"/>
      <c r="F238" s="56"/>
      <c r="G238" s="87"/>
      <c r="H238" s="87"/>
      <c r="I238" s="56"/>
      <c r="J238" s="29"/>
      <c r="K238" s="56"/>
      <c r="L238" s="90"/>
    </row>
    <row r="239" spans="1:14" s="6" customFormat="1" ht="16.5" thickBot="1">
      <c r="A239" s="8"/>
      <c r="B239" s="9"/>
      <c r="C239" s="10"/>
      <c r="D239" s="53"/>
      <c r="E239" s="53"/>
      <c r="F239" s="53"/>
      <c r="G239" s="53"/>
      <c r="H239" s="53"/>
      <c r="I239" s="53"/>
      <c r="J239" s="11"/>
      <c r="K239" s="64"/>
      <c r="L239" s="53"/>
      <c r="M239" s="36"/>
      <c r="N239" s="120"/>
    </row>
    <row r="240" spans="1:14" ht="15.75" thickBot="1"/>
    <row r="241" spans="1:14" ht="16.5" customHeight="1" thickBot="1">
      <c r="A241" s="38"/>
      <c r="B241" s="48"/>
      <c r="C241" s="2"/>
      <c r="D241" s="133"/>
      <c r="E241" s="134"/>
      <c r="F241" s="135"/>
      <c r="G241" s="78"/>
      <c r="H241" s="79"/>
      <c r="I241" s="57"/>
      <c r="J241" s="49"/>
      <c r="K241" s="61"/>
      <c r="L241" s="89"/>
      <c r="M241" s="139"/>
      <c r="N241" s="140"/>
    </row>
    <row r="242" spans="1:14" ht="16.5" thickBot="1">
      <c r="A242" s="23"/>
      <c r="B242" s="22"/>
      <c r="C242" s="24"/>
      <c r="D242" s="136"/>
      <c r="E242" s="137"/>
      <c r="F242" s="138"/>
      <c r="G242" s="80"/>
      <c r="H242" s="79"/>
      <c r="I242" s="130"/>
      <c r="J242" s="41"/>
      <c r="K242" s="62"/>
      <c r="L242" s="62"/>
      <c r="M242" s="139"/>
      <c r="N242" s="141"/>
    </row>
    <row r="243" spans="1:14" ht="16.5" thickBot="1">
      <c r="A243" s="25"/>
      <c r="B243" s="26"/>
      <c r="C243" s="27"/>
      <c r="D243" s="82"/>
      <c r="E243" s="82"/>
      <c r="F243" s="53"/>
      <c r="G243" s="80"/>
      <c r="H243" s="131"/>
      <c r="I243" s="112"/>
      <c r="J243" s="42"/>
      <c r="K243" s="63"/>
      <c r="L243" s="63"/>
      <c r="M243" s="139"/>
      <c r="N243" s="142"/>
    </row>
    <row r="244" spans="1:14" ht="16.5" thickBot="1">
      <c r="A244" s="4"/>
      <c r="B244" s="13"/>
      <c r="C244" s="14"/>
      <c r="D244" s="83"/>
      <c r="E244" s="84"/>
      <c r="F244" s="54"/>
      <c r="G244" s="126"/>
      <c r="H244" s="132"/>
      <c r="I244" s="112"/>
      <c r="J244" s="128"/>
      <c r="K244" s="59"/>
      <c r="L244" s="54"/>
      <c r="M244" s="34"/>
      <c r="N244" s="119"/>
    </row>
    <row r="245" spans="1:14" ht="16.5" thickBot="1">
      <c r="A245" s="5"/>
      <c r="B245" s="15"/>
      <c r="C245" s="16"/>
      <c r="D245" s="85"/>
      <c r="E245" s="86"/>
      <c r="F245" s="55"/>
      <c r="G245" s="127"/>
      <c r="H245" s="132"/>
      <c r="I245" s="112"/>
      <c r="J245" s="129"/>
      <c r="K245" s="60"/>
      <c r="L245" s="55"/>
      <c r="M245" s="34"/>
      <c r="N245" s="119"/>
    </row>
    <row r="246" spans="1:14" ht="16.5" thickBot="1">
      <c r="A246" s="5"/>
      <c r="B246" s="15"/>
      <c r="C246" s="16"/>
      <c r="D246" s="85"/>
      <c r="E246" s="86"/>
      <c r="F246" s="55"/>
      <c r="G246" s="127"/>
      <c r="H246" s="132"/>
      <c r="I246" s="112"/>
      <c r="J246" s="129"/>
      <c r="K246" s="60"/>
      <c r="L246" s="55"/>
      <c r="M246" s="34"/>
      <c r="N246" s="119"/>
    </row>
    <row r="247" spans="1:14" ht="16.5" thickBot="1">
      <c r="A247" s="5"/>
      <c r="B247" s="15"/>
      <c r="C247" s="16"/>
      <c r="D247" s="85"/>
      <c r="E247" s="86"/>
      <c r="F247" s="55"/>
      <c r="G247" s="127"/>
      <c r="H247" s="132"/>
      <c r="I247" s="112"/>
      <c r="J247" s="129"/>
      <c r="K247" s="60"/>
      <c r="L247" s="55"/>
      <c r="M247" s="34"/>
      <c r="N247" s="119"/>
    </row>
    <row r="248" spans="1:14" ht="16.5" thickBot="1">
      <c r="A248" s="5"/>
      <c r="B248" s="15"/>
      <c r="C248" s="16"/>
      <c r="D248" s="85"/>
      <c r="E248" s="86"/>
      <c r="F248" s="55"/>
      <c r="G248" s="127"/>
      <c r="H248" s="132"/>
      <c r="I248" s="112"/>
      <c r="J248" s="129"/>
      <c r="K248" s="60"/>
      <c r="L248" s="55"/>
      <c r="M248" s="34"/>
      <c r="N248" s="119"/>
    </row>
    <row r="249" spans="1:14" ht="16.5" thickBot="1">
      <c r="A249" s="5"/>
      <c r="B249" s="15"/>
      <c r="C249" s="16"/>
      <c r="D249" s="85"/>
      <c r="E249" s="86"/>
      <c r="F249" s="55"/>
      <c r="G249" s="127"/>
      <c r="H249" s="132"/>
      <c r="I249" s="112"/>
      <c r="J249" s="129"/>
      <c r="K249" s="60"/>
      <c r="L249" s="55"/>
      <c r="M249" s="34"/>
      <c r="N249" s="119"/>
    </row>
    <row r="250" spans="1:14" ht="16.5" thickBot="1">
      <c r="A250" s="5"/>
      <c r="B250" s="15"/>
      <c r="C250" s="16"/>
      <c r="D250" s="85"/>
      <c r="E250" s="86"/>
      <c r="F250" s="55"/>
      <c r="G250" s="127"/>
      <c r="H250" s="132"/>
      <c r="I250" s="112"/>
      <c r="J250" s="129"/>
      <c r="K250" s="60"/>
      <c r="L250" s="55"/>
      <c r="M250" s="34"/>
      <c r="N250" s="119"/>
    </row>
    <row r="251" spans="1:14" ht="16.5" thickBot="1">
      <c r="A251" s="5"/>
      <c r="B251" s="15"/>
      <c r="C251" s="16"/>
      <c r="D251" s="85"/>
      <c r="E251" s="86"/>
      <c r="F251" s="55"/>
      <c r="G251" s="127"/>
      <c r="H251" s="132"/>
      <c r="I251" s="112"/>
      <c r="J251" s="129"/>
      <c r="K251" s="60"/>
      <c r="L251" s="55"/>
      <c r="M251" s="34"/>
      <c r="N251" s="119"/>
    </row>
    <row r="252" spans="1:14" ht="16.5" thickBot="1">
      <c r="A252" s="5"/>
      <c r="B252" s="15"/>
      <c r="C252" s="16"/>
      <c r="D252" s="85"/>
      <c r="E252" s="86"/>
      <c r="F252" s="55"/>
      <c r="G252" s="86"/>
      <c r="H252" s="85"/>
      <c r="I252" s="60"/>
      <c r="J252" s="18"/>
      <c r="K252" s="60"/>
      <c r="L252" s="55"/>
      <c r="M252" s="34"/>
      <c r="N252" s="119"/>
    </row>
    <row r="253" spans="1:14" ht="16.5" thickBot="1">
      <c r="A253" s="5"/>
      <c r="B253" s="15"/>
      <c r="C253" s="16"/>
      <c r="D253" s="85"/>
      <c r="E253" s="86"/>
      <c r="F253" s="55"/>
      <c r="G253" s="86"/>
      <c r="H253" s="85"/>
      <c r="I253" s="60"/>
      <c r="J253" s="18"/>
      <c r="K253" s="60"/>
      <c r="L253" s="55"/>
      <c r="M253" s="34"/>
      <c r="N253" s="119"/>
    </row>
    <row r="254" spans="1:14" ht="3.75" customHeight="1" thickBot="1">
      <c r="A254" s="28"/>
      <c r="B254" s="114"/>
      <c r="C254" s="115"/>
      <c r="D254" s="87"/>
      <c r="E254" s="87"/>
      <c r="F254" s="56"/>
      <c r="G254" s="87"/>
      <c r="H254" s="87"/>
      <c r="I254" s="56"/>
      <c r="J254" s="29"/>
      <c r="K254" s="56"/>
      <c r="L254" s="90"/>
    </row>
    <row r="255" spans="1:14" s="6" customFormat="1" ht="16.5" thickBot="1">
      <c r="A255" s="8"/>
      <c r="B255" s="9"/>
      <c r="C255" s="10"/>
      <c r="D255" s="53"/>
      <c r="E255" s="53"/>
      <c r="F255" s="53"/>
      <c r="G255" s="53"/>
      <c r="H255" s="53"/>
      <c r="I255" s="53"/>
      <c r="J255" s="11"/>
      <c r="K255" s="64"/>
      <c r="L255" s="53"/>
      <c r="M255" s="36"/>
      <c r="N255" s="120"/>
    </row>
    <row r="256" spans="1:14" ht="15.75" thickBot="1"/>
    <row r="257" spans="1:14" ht="16.5" customHeight="1" thickBot="1">
      <c r="A257" s="38"/>
      <c r="B257" s="48"/>
      <c r="C257" s="2"/>
      <c r="D257" s="133"/>
      <c r="E257" s="134"/>
      <c r="F257" s="135"/>
      <c r="G257" s="78"/>
      <c r="H257" s="79"/>
      <c r="I257" s="57"/>
      <c r="J257" s="49"/>
      <c r="K257" s="61"/>
      <c r="L257" s="89"/>
      <c r="M257" s="139"/>
      <c r="N257" s="140"/>
    </row>
    <row r="258" spans="1:14" ht="16.5" thickBot="1">
      <c r="A258" s="23"/>
      <c r="B258" s="22"/>
      <c r="C258" s="24"/>
      <c r="D258" s="136"/>
      <c r="E258" s="137"/>
      <c r="F258" s="138"/>
      <c r="G258" s="80"/>
      <c r="H258" s="81"/>
      <c r="I258" s="58"/>
      <c r="J258" s="41"/>
      <c r="K258" s="62"/>
      <c r="L258" s="62"/>
      <c r="M258" s="139"/>
      <c r="N258" s="141"/>
    </row>
    <row r="259" spans="1:14" ht="16.5" thickBot="1">
      <c r="A259" s="25"/>
      <c r="B259" s="26"/>
      <c r="C259" s="27"/>
      <c r="D259" s="82"/>
      <c r="E259" s="82"/>
      <c r="F259" s="53"/>
      <c r="G259" s="82"/>
      <c r="H259" s="79"/>
      <c r="I259" s="62"/>
      <c r="J259" s="42"/>
      <c r="K259" s="63"/>
      <c r="L259" s="63"/>
      <c r="M259" s="139"/>
      <c r="N259" s="142"/>
    </row>
    <row r="260" spans="1:14" ht="16.5" thickBot="1">
      <c r="A260" s="4"/>
      <c r="B260" s="13"/>
      <c r="C260" s="14"/>
      <c r="D260" s="83"/>
      <c r="E260" s="84"/>
      <c r="F260" s="54"/>
      <c r="G260" s="126"/>
      <c r="H260" s="132"/>
      <c r="I260" s="112"/>
      <c r="J260" s="128"/>
      <c r="K260" s="59"/>
      <c r="L260" s="54"/>
      <c r="M260" s="34"/>
      <c r="N260" s="119"/>
    </row>
    <row r="261" spans="1:14" ht="16.5" thickBot="1">
      <c r="A261" s="5"/>
      <c r="B261" s="15"/>
      <c r="C261" s="16"/>
      <c r="D261" s="85"/>
      <c r="E261" s="86"/>
      <c r="F261" s="55"/>
      <c r="G261" s="127"/>
      <c r="H261" s="132"/>
      <c r="I261" s="112"/>
      <c r="J261" s="129"/>
      <c r="K261" s="60"/>
      <c r="L261" s="55"/>
      <c r="M261" s="34"/>
      <c r="N261" s="119"/>
    </row>
    <row r="262" spans="1:14" ht="16.5" thickBot="1">
      <c r="A262" s="5"/>
      <c r="B262" s="15"/>
      <c r="C262" s="16"/>
      <c r="D262" s="85"/>
      <c r="E262" s="86"/>
      <c r="F262" s="55"/>
      <c r="G262" s="127"/>
      <c r="H262" s="132"/>
      <c r="I262" s="112"/>
      <c r="J262" s="129"/>
      <c r="K262" s="60"/>
      <c r="L262" s="55"/>
      <c r="M262" s="34"/>
      <c r="N262" s="119"/>
    </row>
    <row r="263" spans="1:14" ht="16.5" thickBot="1">
      <c r="A263" s="5"/>
      <c r="B263" s="15"/>
      <c r="C263" s="16"/>
      <c r="D263" s="85"/>
      <c r="E263" s="86"/>
      <c r="F263" s="55"/>
      <c r="G263" s="127"/>
      <c r="H263" s="132"/>
      <c r="I263" s="112"/>
      <c r="J263" s="129"/>
      <c r="K263" s="60"/>
      <c r="L263" s="55"/>
      <c r="M263" s="34"/>
      <c r="N263" s="119"/>
    </row>
    <row r="264" spans="1:14" ht="16.5" thickBot="1">
      <c r="A264" s="5"/>
      <c r="B264" s="15"/>
      <c r="C264" s="16"/>
      <c r="D264" s="85"/>
      <c r="E264" s="86"/>
      <c r="F264" s="55"/>
      <c r="G264" s="127"/>
      <c r="H264" s="132"/>
      <c r="I264" s="112"/>
      <c r="J264" s="129"/>
      <c r="K264" s="60"/>
      <c r="L264" s="55"/>
      <c r="M264" s="34"/>
      <c r="N264" s="119"/>
    </row>
    <row r="265" spans="1:14" ht="16.5" thickBot="1">
      <c r="A265" s="5"/>
      <c r="B265" s="15"/>
      <c r="C265" s="16"/>
      <c r="D265" s="85"/>
      <c r="E265" s="86"/>
      <c r="F265" s="55"/>
      <c r="G265" s="127"/>
      <c r="H265" s="132"/>
      <c r="I265" s="112"/>
      <c r="J265" s="129"/>
      <c r="K265" s="60"/>
      <c r="L265" s="55"/>
      <c r="M265" s="34"/>
      <c r="N265" s="119"/>
    </row>
    <row r="266" spans="1:14" ht="16.5" thickBot="1">
      <c r="A266" s="5"/>
      <c r="B266" s="15"/>
      <c r="C266" s="16"/>
      <c r="D266" s="85"/>
      <c r="E266" s="86"/>
      <c r="F266" s="55"/>
      <c r="G266" s="127"/>
      <c r="H266" s="132"/>
      <c r="I266" s="112"/>
      <c r="J266" s="129"/>
      <c r="K266" s="60"/>
      <c r="L266" s="55"/>
      <c r="M266" s="34"/>
      <c r="N266" s="119"/>
    </row>
    <row r="267" spans="1:14" ht="16.5" thickBot="1">
      <c r="A267" s="5"/>
      <c r="B267" s="15"/>
      <c r="C267" s="16"/>
      <c r="D267" s="85"/>
      <c r="E267" s="86"/>
      <c r="F267" s="55"/>
      <c r="G267" s="127"/>
      <c r="H267" s="132"/>
      <c r="I267" s="112"/>
      <c r="J267" s="129"/>
      <c r="K267" s="60"/>
      <c r="L267" s="55"/>
      <c r="M267" s="34"/>
      <c r="N267" s="119"/>
    </row>
    <row r="268" spans="1:14" ht="16.5" thickBot="1">
      <c r="A268" s="5"/>
      <c r="B268" s="15"/>
      <c r="C268" s="16"/>
      <c r="D268" s="85"/>
      <c r="E268" s="86"/>
      <c r="F268" s="55"/>
      <c r="G268" s="127"/>
      <c r="H268" s="132"/>
      <c r="I268" s="112"/>
      <c r="J268" s="129"/>
      <c r="K268" s="60"/>
      <c r="L268" s="55"/>
      <c r="M268" s="34"/>
      <c r="N268" s="119"/>
    </row>
    <row r="269" spans="1:14" ht="16.5" thickBot="1">
      <c r="A269" s="5"/>
      <c r="B269" s="15"/>
      <c r="C269" s="16"/>
      <c r="D269" s="85"/>
      <c r="E269" s="86"/>
      <c r="F269" s="55"/>
      <c r="G269" s="127"/>
      <c r="H269" s="132"/>
      <c r="I269" s="112"/>
      <c r="J269" s="129"/>
      <c r="K269" s="60"/>
      <c r="L269" s="55"/>
      <c r="M269" s="34"/>
      <c r="N269" s="119"/>
    </row>
    <row r="270" spans="1:14" ht="3.75" customHeight="1" thickBot="1">
      <c r="A270" s="28"/>
      <c r="B270" s="114"/>
      <c r="C270" s="115"/>
      <c r="D270" s="87"/>
      <c r="E270" s="87"/>
      <c r="F270" s="56"/>
      <c r="G270" s="87"/>
      <c r="H270" s="87"/>
      <c r="I270" s="56"/>
      <c r="J270" s="29"/>
      <c r="K270" s="56"/>
      <c r="L270" s="90"/>
    </row>
    <row r="271" spans="1:14" s="6" customFormat="1" ht="16.5" thickBot="1">
      <c r="A271" s="8"/>
      <c r="B271" s="9"/>
      <c r="C271" s="10"/>
      <c r="D271" s="53"/>
      <c r="E271" s="53"/>
      <c r="F271" s="53"/>
      <c r="G271" s="53"/>
      <c r="H271" s="53"/>
      <c r="I271" s="53"/>
      <c r="J271" s="11"/>
      <c r="K271" s="64"/>
      <c r="L271" s="53"/>
      <c r="M271" s="36"/>
      <c r="N271" s="120"/>
    </row>
    <row r="272" spans="1:14" ht="15.75" thickBot="1"/>
    <row r="273" spans="1:14" ht="16.5" customHeight="1" thickBot="1">
      <c r="A273" s="38"/>
      <c r="B273" s="48"/>
      <c r="C273" s="2"/>
      <c r="D273" s="133"/>
      <c r="E273" s="134"/>
      <c r="F273" s="135"/>
      <c r="G273" s="78"/>
      <c r="H273" s="79"/>
      <c r="I273" s="57"/>
      <c r="J273" s="49"/>
      <c r="K273" s="61"/>
      <c r="L273" s="89"/>
      <c r="M273" s="139"/>
      <c r="N273" s="140"/>
    </row>
    <row r="274" spans="1:14" ht="16.5" thickBot="1">
      <c r="A274" s="23"/>
      <c r="B274" s="22"/>
      <c r="C274" s="24"/>
      <c r="D274" s="136"/>
      <c r="E274" s="137"/>
      <c r="F274" s="138"/>
      <c r="G274" s="80"/>
      <c r="H274" s="81"/>
      <c r="I274" s="58"/>
      <c r="J274" s="41"/>
      <c r="K274" s="62"/>
      <c r="L274" s="62"/>
      <c r="M274" s="139"/>
      <c r="N274" s="141"/>
    </row>
    <row r="275" spans="1:14" ht="16.5" thickBot="1">
      <c r="A275" s="25"/>
      <c r="B275" s="26"/>
      <c r="C275" s="27"/>
      <c r="D275" s="82"/>
      <c r="E275" s="82"/>
      <c r="F275" s="53"/>
      <c r="G275" s="82"/>
      <c r="H275" s="79"/>
      <c r="I275" s="62"/>
      <c r="J275" s="42"/>
      <c r="K275" s="63"/>
      <c r="L275" s="63"/>
      <c r="M275" s="139"/>
      <c r="N275" s="142"/>
    </row>
    <row r="276" spans="1:14" ht="16.5" thickBot="1">
      <c r="A276" s="4"/>
      <c r="B276" s="13"/>
      <c r="C276" s="14"/>
      <c r="D276" s="83"/>
      <c r="E276" s="84"/>
      <c r="F276" s="54"/>
      <c r="G276" s="126"/>
      <c r="H276" s="132"/>
      <c r="I276" s="112"/>
      <c r="J276" s="128"/>
      <c r="K276" s="59"/>
      <c r="L276" s="54"/>
      <c r="M276" s="34"/>
      <c r="N276" s="119"/>
    </row>
    <row r="277" spans="1:14" ht="16.5" thickBot="1">
      <c r="A277" s="5"/>
      <c r="B277" s="15"/>
      <c r="C277" s="16"/>
      <c r="D277" s="85"/>
      <c r="E277" s="86"/>
      <c r="F277" s="55"/>
      <c r="G277" s="127"/>
      <c r="H277" s="132"/>
      <c r="I277" s="112"/>
      <c r="J277" s="129"/>
      <c r="K277" s="60"/>
      <c r="L277" s="55"/>
      <c r="M277" s="34"/>
      <c r="N277" s="119"/>
    </row>
    <row r="278" spans="1:14" ht="16.5" thickBot="1">
      <c r="A278" s="5"/>
      <c r="B278" s="15"/>
      <c r="C278" s="16"/>
      <c r="D278" s="85"/>
      <c r="E278" s="86"/>
      <c r="F278" s="55"/>
      <c r="G278" s="127"/>
      <c r="H278" s="132"/>
      <c r="I278" s="112"/>
      <c r="J278" s="129"/>
      <c r="K278" s="60"/>
      <c r="L278" s="55"/>
      <c r="M278" s="34"/>
      <c r="N278" s="119"/>
    </row>
    <row r="279" spans="1:14" ht="16.5" thickBot="1">
      <c r="A279" s="5"/>
      <c r="B279" s="15"/>
      <c r="C279" s="16"/>
      <c r="D279" s="85"/>
      <c r="E279" s="86"/>
      <c r="F279" s="55"/>
      <c r="G279" s="127"/>
      <c r="H279" s="132"/>
      <c r="I279" s="112"/>
      <c r="J279" s="129"/>
      <c r="K279" s="60"/>
      <c r="L279" s="55"/>
      <c r="M279" s="34"/>
      <c r="N279" s="119"/>
    </row>
    <row r="280" spans="1:14" ht="16.5" thickBot="1">
      <c r="A280" s="5"/>
      <c r="B280" s="15"/>
      <c r="C280" s="16"/>
      <c r="D280" s="85"/>
      <c r="E280" s="86"/>
      <c r="F280" s="55"/>
      <c r="G280" s="127"/>
      <c r="H280" s="132"/>
      <c r="I280" s="112"/>
      <c r="J280" s="129"/>
      <c r="K280" s="60"/>
      <c r="L280" s="55"/>
      <c r="M280" s="34"/>
      <c r="N280" s="119"/>
    </row>
    <row r="281" spans="1:14" ht="16.5" thickBot="1">
      <c r="A281" s="5"/>
      <c r="B281" s="15"/>
      <c r="C281" s="16"/>
      <c r="D281" s="85"/>
      <c r="E281" s="86"/>
      <c r="F281" s="55"/>
      <c r="G281" s="127"/>
      <c r="H281" s="132"/>
      <c r="I281" s="112"/>
      <c r="J281" s="129"/>
      <c r="K281" s="60"/>
      <c r="L281" s="55"/>
      <c r="M281" s="34"/>
      <c r="N281" s="119"/>
    </row>
    <row r="282" spans="1:14" ht="16.5" thickBot="1">
      <c r="A282" s="5"/>
      <c r="B282" s="15"/>
      <c r="C282" s="16"/>
      <c r="D282" s="85"/>
      <c r="E282" s="86"/>
      <c r="F282" s="55"/>
      <c r="G282" s="86"/>
      <c r="H282" s="85"/>
      <c r="I282" s="60"/>
      <c r="J282" s="18"/>
      <c r="K282" s="60"/>
      <c r="L282" s="55"/>
      <c r="M282" s="34"/>
      <c r="N282" s="119"/>
    </row>
    <row r="283" spans="1:14" ht="16.5" thickBot="1">
      <c r="A283" s="5"/>
      <c r="B283" s="15"/>
      <c r="C283" s="16"/>
      <c r="D283" s="85"/>
      <c r="E283" s="86"/>
      <c r="F283" s="55"/>
      <c r="G283" s="86"/>
      <c r="H283" s="85"/>
      <c r="I283" s="60"/>
      <c r="J283" s="18"/>
      <c r="K283" s="60"/>
      <c r="L283" s="55"/>
      <c r="M283" s="34"/>
      <c r="N283" s="119"/>
    </row>
    <row r="284" spans="1:14" ht="16.5" thickBot="1">
      <c r="A284" s="5"/>
      <c r="B284" s="15"/>
      <c r="C284" s="16"/>
      <c r="D284" s="85"/>
      <c r="E284" s="86"/>
      <c r="F284" s="55"/>
      <c r="G284" s="86"/>
      <c r="H284" s="85"/>
      <c r="I284" s="60"/>
      <c r="J284" s="18"/>
      <c r="K284" s="60"/>
      <c r="L284" s="55"/>
      <c r="M284" s="34"/>
      <c r="N284" s="119"/>
    </row>
    <row r="285" spans="1:14" ht="16.5" thickBot="1">
      <c r="A285" s="5"/>
      <c r="B285" s="15"/>
      <c r="C285" s="16"/>
      <c r="D285" s="85"/>
      <c r="E285" s="86"/>
      <c r="F285" s="55"/>
      <c r="G285" s="86"/>
      <c r="H285" s="85"/>
      <c r="I285" s="60"/>
      <c r="J285" s="18"/>
      <c r="K285" s="60"/>
      <c r="L285" s="55"/>
      <c r="M285" s="34"/>
      <c r="N285" s="119"/>
    </row>
    <row r="286" spans="1:14" ht="3.75" customHeight="1" thickBot="1">
      <c r="A286" s="28"/>
      <c r="B286" s="114"/>
      <c r="C286" s="115"/>
      <c r="D286" s="87"/>
      <c r="E286" s="87"/>
      <c r="F286" s="56"/>
      <c r="G286" s="87"/>
      <c r="H286" s="87"/>
      <c r="I286" s="56"/>
      <c r="J286" s="29"/>
      <c r="K286" s="56"/>
      <c r="L286" s="90"/>
    </row>
    <row r="287" spans="1:14" s="6" customFormat="1" ht="16.5" thickBot="1">
      <c r="A287" s="8"/>
      <c r="B287" s="9"/>
      <c r="C287" s="10"/>
      <c r="D287" s="53"/>
      <c r="E287" s="53"/>
      <c r="F287" s="53"/>
      <c r="G287" s="53"/>
      <c r="H287" s="53"/>
      <c r="I287" s="53"/>
      <c r="J287" s="11"/>
      <c r="K287" s="64"/>
      <c r="L287" s="53"/>
      <c r="M287" s="36"/>
      <c r="N287" s="120"/>
    </row>
    <row r="288" spans="1:14" ht="15.75" thickBot="1"/>
    <row r="289" spans="1:14" ht="16.5" customHeight="1" thickBot="1">
      <c r="A289" s="38"/>
      <c r="B289" s="48"/>
      <c r="C289" s="2"/>
      <c r="D289" s="133"/>
      <c r="E289" s="134"/>
      <c r="F289" s="135"/>
      <c r="G289" s="78"/>
      <c r="H289" s="79"/>
      <c r="I289" s="57"/>
      <c r="J289" s="49"/>
      <c r="K289" s="61"/>
      <c r="L289" s="89"/>
      <c r="M289" s="139"/>
      <c r="N289" s="140"/>
    </row>
    <row r="290" spans="1:14" ht="16.5" thickBot="1">
      <c r="A290" s="23"/>
      <c r="B290" s="22"/>
      <c r="C290" s="24"/>
      <c r="D290" s="136"/>
      <c r="E290" s="137"/>
      <c r="F290" s="138"/>
      <c r="G290" s="80"/>
      <c r="H290" s="81"/>
      <c r="I290" s="58"/>
      <c r="J290" s="41"/>
      <c r="K290" s="62"/>
      <c r="L290" s="62"/>
      <c r="M290" s="139"/>
      <c r="N290" s="141"/>
    </row>
    <row r="291" spans="1:14" ht="16.5" thickBot="1">
      <c r="A291" s="25"/>
      <c r="B291" s="26"/>
      <c r="C291" s="27"/>
      <c r="D291" s="82"/>
      <c r="E291" s="82"/>
      <c r="F291" s="53"/>
      <c r="G291" s="82"/>
      <c r="H291" s="81"/>
      <c r="I291" s="53"/>
      <c r="J291" s="42"/>
      <c r="K291" s="63"/>
      <c r="L291" s="63"/>
      <c r="M291" s="139"/>
      <c r="N291" s="142"/>
    </row>
    <row r="292" spans="1:14" ht="16.5" thickBot="1">
      <c r="A292" s="4"/>
      <c r="B292" s="13"/>
      <c r="C292" s="14"/>
      <c r="D292" s="83"/>
      <c r="E292" s="84"/>
      <c r="F292" s="54"/>
      <c r="G292" s="84"/>
      <c r="H292" s="83"/>
      <c r="I292" s="59"/>
      <c r="J292" s="17"/>
      <c r="K292" s="59"/>
      <c r="L292" s="54"/>
      <c r="M292" s="34"/>
      <c r="N292" s="119"/>
    </row>
    <row r="293" spans="1:14" ht="16.5" thickBot="1">
      <c r="A293" s="5"/>
      <c r="B293" s="15"/>
      <c r="C293" s="16"/>
      <c r="D293" s="85"/>
      <c r="E293" s="86"/>
      <c r="F293" s="55"/>
      <c r="G293" s="86"/>
      <c r="H293" s="85"/>
      <c r="I293" s="60"/>
      <c r="J293" s="18"/>
      <c r="K293" s="60"/>
      <c r="L293" s="55"/>
      <c r="M293" s="34"/>
      <c r="N293" s="119"/>
    </row>
    <row r="294" spans="1:14" ht="16.5" thickBot="1">
      <c r="A294" s="5"/>
      <c r="B294" s="15"/>
      <c r="C294" s="16"/>
      <c r="D294" s="85"/>
      <c r="E294" s="86"/>
      <c r="F294" s="55"/>
      <c r="G294" s="86"/>
      <c r="H294" s="85"/>
      <c r="I294" s="60"/>
      <c r="J294" s="18"/>
      <c r="K294" s="60"/>
      <c r="L294" s="55"/>
      <c r="M294" s="34"/>
      <c r="N294" s="119"/>
    </row>
    <row r="295" spans="1:14" ht="16.5" thickBot="1">
      <c r="A295" s="5"/>
      <c r="B295" s="15"/>
      <c r="C295" s="16"/>
      <c r="D295" s="85"/>
      <c r="E295" s="86"/>
      <c r="F295" s="55"/>
      <c r="G295" s="86"/>
      <c r="H295" s="85"/>
      <c r="I295" s="60"/>
      <c r="J295" s="18"/>
      <c r="K295" s="60"/>
      <c r="L295" s="55"/>
      <c r="M295" s="34"/>
      <c r="N295" s="119"/>
    </row>
    <row r="296" spans="1:14" ht="16.5" thickBot="1">
      <c r="A296" s="5"/>
      <c r="B296" s="15"/>
      <c r="C296" s="16"/>
      <c r="D296" s="85"/>
      <c r="E296" s="86"/>
      <c r="F296" s="55"/>
      <c r="G296" s="86"/>
      <c r="H296" s="85"/>
      <c r="I296" s="60"/>
      <c r="J296" s="18"/>
      <c r="K296" s="60"/>
      <c r="L296" s="55"/>
      <c r="M296" s="34"/>
      <c r="N296" s="119"/>
    </row>
    <row r="297" spans="1:14" ht="16.5" thickBot="1">
      <c r="A297" s="5"/>
      <c r="B297" s="15"/>
      <c r="C297" s="16"/>
      <c r="D297" s="85"/>
      <c r="E297" s="86"/>
      <c r="F297" s="55"/>
      <c r="G297" s="86"/>
      <c r="H297" s="85"/>
      <c r="I297" s="60"/>
      <c r="J297" s="18"/>
      <c r="K297" s="60"/>
      <c r="L297" s="55"/>
      <c r="M297" s="34"/>
      <c r="N297" s="119"/>
    </row>
    <row r="298" spans="1:14" ht="16.5" thickBot="1">
      <c r="A298" s="5"/>
      <c r="B298" s="15"/>
      <c r="C298" s="16"/>
      <c r="D298" s="85"/>
      <c r="E298" s="86"/>
      <c r="F298" s="55"/>
      <c r="G298" s="86"/>
      <c r="H298" s="85"/>
      <c r="I298" s="60"/>
      <c r="J298" s="18"/>
      <c r="K298" s="60"/>
      <c r="L298" s="55"/>
      <c r="M298" s="34"/>
      <c r="N298" s="119"/>
    </row>
    <row r="299" spans="1:14" ht="16.5" thickBot="1">
      <c r="A299" s="5"/>
      <c r="B299" s="15"/>
      <c r="C299" s="16"/>
      <c r="D299" s="85"/>
      <c r="E299" s="86"/>
      <c r="F299" s="55"/>
      <c r="G299" s="86"/>
      <c r="H299" s="85"/>
      <c r="I299" s="60"/>
      <c r="J299" s="18"/>
      <c r="K299" s="60"/>
      <c r="L299" s="55"/>
      <c r="M299" s="34"/>
      <c r="N299" s="119"/>
    </row>
    <row r="300" spans="1:14" ht="16.5" thickBot="1">
      <c r="A300" s="5"/>
      <c r="B300" s="15"/>
      <c r="C300" s="16"/>
      <c r="D300" s="85"/>
      <c r="E300" s="86"/>
      <c r="F300" s="55"/>
      <c r="G300" s="86"/>
      <c r="H300" s="85"/>
      <c r="I300" s="60"/>
      <c r="J300" s="18"/>
      <c r="K300" s="60"/>
      <c r="L300" s="55"/>
      <c r="M300" s="34"/>
      <c r="N300" s="119"/>
    </row>
    <row r="301" spans="1:14" ht="16.5" thickBot="1">
      <c r="A301" s="5"/>
      <c r="B301" s="15"/>
      <c r="C301" s="16"/>
      <c r="D301" s="85"/>
      <c r="E301" s="86"/>
      <c r="F301" s="55"/>
      <c r="G301" s="86"/>
      <c r="H301" s="85"/>
      <c r="I301" s="60"/>
      <c r="J301" s="18"/>
      <c r="K301" s="60"/>
      <c r="L301" s="55"/>
      <c r="M301" s="34"/>
      <c r="N301" s="119"/>
    </row>
    <row r="302" spans="1:14" ht="3.75" customHeight="1" thickBot="1">
      <c r="A302" s="28"/>
      <c r="B302" s="114"/>
      <c r="C302" s="115"/>
      <c r="D302" s="87"/>
      <c r="E302" s="87"/>
      <c r="F302" s="56"/>
      <c r="G302" s="87"/>
      <c r="H302" s="87"/>
      <c r="I302" s="56"/>
      <c r="J302" s="29"/>
      <c r="K302" s="56"/>
      <c r="L302" s="90"/>
    </row>
    <row r="303" spans="1:14" s="6" customFormat="1" ht="16.5" thickBot="1">
      <c r="A303" s="8"/>
      <c r="B303" s="9"/>
      <c r="C303" s="10"/>
      <c r="D303" s="53"/>
      <c r="E303" s="53"/>
      <c r="F303" s="53"/>
      <c r="G303" s="53"/>
      <c r="H303" s="53"/>
      <c r="I303" s="53"/>
      <c r="J303" s="11"/>
      <c r="K303" s="64"/>
      <c r="L303" s="53"/>
      <c r="M303" s="36"/>
      <c r="N303" s="120"/>
    </row>
    <row r="304" spans="1:14" ht="15.75" thickBot="1"/>
    <row r="305" spans="1:14" ht="16.5" customHeight="1" thickBot="1">
      <c r="A305" s="38"/>
      <c r="B305" s="48"/>
      <c r="C305" s="2"/>
      <c r="D305" s="133"/>
      <c r="E305" s="134"/>
      <c r="F305" s="135"/>
      <c r="G305" s="78"/>
      <c r="H305" s="79"/>
      <c r="I305" s="57"/>
      <c r="J305" s="49"/>
      <c r="K305" s="61"/>
      <c r="L305" s="89"/>
      <c r="M305" s="139"/>
      <c r="N305" s="140"/>
    </row>
    <row r="306" spans="1:14" ht="16.5" thickBot="1">
      <c r="A306" s="23"/>
      <c r="B306" s="22"/>
      <c r="C306" s="24"/>
      <c r="D306" s="136"/>
      <c r="E306" s="137"/>
      <c r="F306" s="138"/>
      <c r="G306" s="80"/>
      <c r="H306" s="81"/>
      <c r="I306" s="58"/>
      <c r="J306" s="41"/>
      <c r="K306" s="62"/>
      <c r="L306" s="62"/>
      <c r="M306" s="139"/>
      <c r="N306" s="141"/>
    </row>
    <row r="307" spans="1:14" ht="16.5" thickBot="1">
      <c r="A307" s="25"/>
      <c r="B307" s="26"/>
      <c r="C307" s="27"/>
      <c r="D307" s="82"/>
      <c r="E307" s="82"/>
      <c r="F307" s="53"/>
      <c r="G307" s="82"/>
      <c r="H307" s="81"/>
      <c r="I307" s="53"/>
      <c r="J307" s="42"/>
      <c r="K307" s="63"/>
      <c r="L307" s="63"/>
      <c r="M307" s="139"/>
      <c r="N307" s="142"/>
    </row>
    <row r="308" spans="1:14" ht="16.5" thickBot="1">
      <c r="A308" s="4"/>
      <c r="B308" s="13"/>
      <c r="C308" s="14"/>
      <c r="D308" s="83"/>
      <c r="E308" s="84"/>
      <c r="F308" s="54"/>
      <c r="G308" s="84"/>
      <c r="H308" s="83"/>
      <c r="I308" s="59"/>
      <c r="J308" s="17"/>
      <c r="K308" s="59"/>
      <c r="L308" s="54"/>
      <c r="M308" s="34"/>
      <c r="N308" s="119"/>
    </row>
    <row r="309" spans="1:14" ht="16.5" thickBot="1">
      <c r="A309" s="5"/>
      <c r="B309" s="15"/>
      <c r="C309" s="16"/>
      <c r="D309" s="85"/>
      <c r="E309" s="86"/>
      <c r="F309" s="55"/>
      <c r="G309" s="86"/>
      <c r="H309" s="85"/>
      <c r="I309" s="60"/>
      <c r="J309" s="18"/>
      <c r="K309" s="60"/>
      <c r="L309" s="55"/>
      <c r="M309" s="34"/>
      <c r="N309" s="119"/>
    </row>
    <row r="310" spans="1:14" ht="16.5" thickBot="1">
      <c r="A310" s="5"/>
      <c r="B310" s="15"/>
      <c r="C310" s="16"/>
      <c r="D310" s="85"/>
      <c r="E310" s="86"/>
      <c r="F310" s="55"/>
      <c r="G310" s="86"/>
      <c r="H310" s="85"/>
      <c r="I310" s="60"/>
      <c r="J310" s="18"/>
      <c r="K310" s="60"/>
      <c r="L310" s="55"/>
      <c r="M310" s="34"/>
      <c r="N310" s="119"/>
    </row>
    <row r="311" spans="1:14" ht="16.5" thickBot="1">
      <c r="A311" s="5"/>
      <c r="B311" s="15"/>
      <c r="C311" s="16"/>
      <c r="D311" s="85"/>
      <c r="E311" s="86"/>
      <c r="F311" s="55"/>
      <c r="G311" s="86"/>
      <c r="H311" s="85"/>
      <c r="I311" s="60"/>
      <c r="J311" s="18"/>
      <c r="K311" s="60"/>
      <c r="L311" s="55"/>
      <c r="M311" s="34"/>
      <c r="N311" s="119"/>
    </row>
    <row r="312" spans="1:14" ht="16.5" thickBot="1">
      <c r="A312" s="5"/>
      <c r="B312" s="15"/>
      <c r="C312" s="16"/>
      <c r="D312" s="85"/>
      <c r="E312" s="86"/>
      <c r="F312" s="55"/>
      <c r="G312" s="86"/>
      <c r="H312" s="85"/>
      <c r="I312" s="60"/>
      <c r="J312" s="18"/>
      <c r="K312" s="60"/>
      <c r="L312" s="55"/>
      <c r="M312" s="34"/>
      <c r="N312" s="119"/>
    </row>
    <row r="313" spans="1:14" ht="16.5" thickBot="1">
      <c r="A313" s="5"/>
      <c r="B313" s="15"/>
      <c r="C313" s="16"/>
      <c r="D313" s="85"/>
      <c r="E313" s="86"/>
      <c r="F313" s="55"/>
      <c r="G313" s="86"/>
      <c r="H313" s="85"/>
      <c r="I313" s="60"/>
      <c r="J313" s="18"/>
      <c r="K313" s="60"/>
      <c r="L313" s="55"/>
      <c r="M313" s="34"/>
      <c r="N313" s="119"/>
    </row>
    <row r="314" spans="1:14" ht="16.5" thickBot="1">
      <c r="A314" s="5"/>
      <c r="B314" s="15"/>
      <c r="C314" s="16"/>
      <c r="D314" s="85"/>
      <c r="E314" s="86"/>
      <c r="F314" s="55"/>
      <c r="G314" s="86"/>
      <c r="H314" s="85"/>
      <c r="I314" s="60"/>
      <c r="J314" s="18"/>
      <c r="K314" s="60"/>
      <c r="L314" s="55"/>
      <c r="M314" s="34"/>
      <c r="N314" s="119"/>
    </row>
    <row r="315" spans="1:14" ht="16.5" thickBot="1">
      <c r="A315" s="5"/>
      <c r="B315" s="15"/>
      <c r="C315" s="16"/>
      <c r="D315" s="85"/>
      <c r="E315" s="86"/>
      <c r="F315" s="55"/>
      <c r="G315" s="86"/>
      <c r="H315" s="85"/>
      <c r="I315" s="60"/>
      <c r="J315" s="18"/>
      <c r="K315" s="60"/>
      <c r="L315" s="55"/>
      <c r="M315" s="34"/>
      <c r="N315" s="119"/>
    </row>
    <row r="316" spans="1:14" ht="16.5" thickBot="1">
      <c r="A316" s="5"/>
      <c r="B316" s="15"/>
      <c r="C316" s="16"/>
      <c r="D316" s="85"/>
      <c r="E316" s="86"/>
      <c r="F316" s="55"/>
      <c r="G316" s="86"/>
      <c r="H316" s="85"/>
      <c r="I316" s="60"/>
      <c r="J316" s="18"/>
      <c r="K316" s="60"/>
      <c r="L316" s="55"/>
      <c r="M316" s="34"/>
      <c r="N316" s="119"/>
    </row>
    <row r="317" spans="1:14" ht="16.5" thickBot="1">
      <c r="A317" s="5"/>
      <c r="B317" s="15"/>
      <c r="C317" s="16"/>
      <c r="D317" s="85"/>
      <c r="E317" s="86"/>
      <c r="F317" s="55"/>
      <c r="G317" s="86"/>
      <c r="H317" s="85"/>
      <c r="I317" s="60"/>
      <c r="J317" s="18"/>
      <c r="K317" s="60"/>
      <c r="L317" s="55"/>
      <c r="M317" s="34"/>
      <c r="N317" s="119"/>
    </row>
    <row r="318" spans="1:14" ht="3.75" customHeight="1" thickBot="1">
      <c r="A318" s="28"/>
      <c r="B318" s="114"/>
      <c r="C318" s="115"/>
      <c r="D318" s="87"/>
      <c r="E318" s="87"/>
      <c r="F318" s="56"/>
      <c r="G318" s="87"/>
      <c r="H318" s="87"/>
      <c r="I318" s="56"/>
      <c r="J318" s="29"/>
      <c r="K318" s="56"/>
      <c r="L318" s="90"/>
    </row>
    <row r="319" spans="1:14" s="6" customFormat="1" ht="16.5" thickBot="1">
      <c r="A319" s="8"/>
      <c r="B319" s="9"/>
      <c r="C319" s="10"/>
      <c r="D319" s="53"/>
      <c r="E319" s="53"/>
      <c r="F319" s="53"/>
      <c r="G319" s="53"/>
      <c r="H319" s="53"/>
      <c r="I319" s="53"/>
      <c r="J319" s="11"/>
      <c r="K319" s="64"/>
      <c r="L319" s="53"/>
      <c r="M319" s="36"/>
      <c r="N319" s="120"/>
    </row>
    <row r="320" spans="1:14" ht="15.75" thickBot="1"/>
    <row r="321" spans="1:14" ht="16.5" customHeight="1" thickBot="1">
      <c r="A321" s="38"/>
      <c r="B321" s="48"/>
      <c r="C321" s="2"/>
      <c r="D321" s="133"/>
      <c r="E321" s="134"/>
      <c r="F321" s="135"/>
      <c r="G321" s="78"/>
      <c r="H321" s="79"/>
      <c r="I321" s="57"/>
      <c r="J321" s="49"/>
      <c r="K321" s="61"/>
      <c r="L321" s="89"/>
      <c r="M321" s="139"/>
      <c r="N321" s="140"/>
    </row>
    <row r="322" spans="1:14" ht="16.5" thickBot="1">
      <c r="A322" s="23"/>
      <c r="B322" s="22"/>
      <c r="C322" s="24"/>
      <c r="D322" s="136"/>
      <c r="E322" s="137"/>
      <c r="F322" s="138"/>
      <c r="G322" s="80"/>
      <c r="H322" s="81"/>
      <c r="I322" s="58"/>
      <c r="J322" s="41"/>
      <c r="K322" s="62"/>
      <c r="L322" s="62"/>
      <c r="M322" s="139"/>
      <c r="N322" s="141"/>
    </row>
    <row r="323" spans="1:14" ht="16.5" thickBot="1">
      <c r="A323" s="25"/>
      <c r="B323" s="26"/>
      <c r="C323" s="27"/>
      <c r="D323" s="82"/>
      <c r="E323" s="82"/>
      <c r="F323" s="53"/>
      <c r="G323" s="82"/>
      <c r="H323" s="81"/>
      <c r="I323" s="53"/>
      <c r="J323" s="42"/>
      <c r="K323" s="63"/>
      <c r="L323" s="63"/>
      <c r="M323" s="139"/>
      <c r="N323" s="142"/>
    </row>
    <row r="324" spans="1:14" ht="16.5" thickBot="1">
      <c r="A324" s="4"/>
      <c r="B324" s="13"/>
      <c r="C324" s="14"/>
      <c r="D324" s="83"/>
      <c r="E324" s="84"/>
      <c r="F324" s="54"/>
      <c r="G324" s="84"/>
      <c r="H324" s="83"/>
      <c r="I324" s="59"/>
      <c r="J324" s="17"/>
      <c r="K324" s="59"/>
      <c r="L324" s="54"/>
      <c r="M324" s="34"/>
      <c r="N324" s="119"/>
    </row>
    <row r="325" spans="1:14" ht="16.5" thickBot="1">
      <c r="A325" s="5"/>
      <c r="B325" s="15"/>
      <c r="C325" s="16"/>
      <c r="D325" s="85"/>
      <c r="E325" s="86"/>
      <c r="F325" s="55"/>
      <c r="G325" s="86"/>
      <c r="H325" s="85"/>
      <c r="I325" s="60"/>
      <c r="J325" s="18"/>
      <c r="K325" s="60"/>
      <c r="L325" s="55"/>
      <c r="M325" s="34"/>
      <c r="N325" s="119"/>
    </row>
    <row r="326" spans="1:14" ht="16.5" thickBot="1">
      <c r="A326" s="5"/>
      <c r="B326" s="15"/>
      <c r="C326" s="16"/>
      <c r="D326" s="85"/>
      <c r="E326" s="86"/>
      <c r="F326" s="55"/>
      <c r="G326" s="86"/>
      <c r="H326" s="85"/>
      <c r="I326" s="60"/>
      <c r="J326" s="18"/>
      <c r="K326" s="60"/>
      <c r="L326" s="55"/>
      <c r="M326" s="34"/>
      <c r="N326" s="119"/>
    </row>
    <row r="327" spans="1:14" ht="16.5" thickBot="1">
      <c r="A327" s="5"/>
      <c r="B327" s="15"/>
      <c r="C327" s="16"/>
      <c r="D327" s="85"/>
      <c r="E327" s="86"/>
      <c r="F327" s="55"/>
      <c r="G327" s="86"/>
      <c r="H327" s="85"/>
      <c r="I327" s="60"/>
      <c r="J327" s="18"/>
      <c r="K327" s="60"/>
      <c r="L327" s="55"/>
      <c r="M327" s="34"/>
      <c r="N327" s="119"/>
    </row>
    <row r="328" spans="1:14" ht="16.5" thickBot="1">
      <c r="A328" s="5"/>
      <c r="B328" s="15"/>
      <c r="C328" s="16"/>
      <c r="D328" s="85"/>
      <c r="E328" s="86"/>
      <c r="F328" s="55"/>
      <c r="G328" s="86"/>
      <c r="H328" s="85"/>
      <c r="I328" s="60"/>
      <c r="J328" s="18"/>
      <c r="K328" s="60"/>
      <c r="L328" s="55"/>
      <c r="M328" s="34"/>
      <c r="N328" s="119"/>
    </row>
    <row r="329" spans="1:14" ht="16.5" thickBot="1">
      <c r="A329" s="5"/>
      <c r="B329" s="15"/>
      <c r="C329" s="16"/>
      <c r="D329" s="85"/>
      <c r="E329" s="86"/>
      <c r="F329" s="55"/>
      <c r="G329" s="86"/>
      <c r="H329" s="85"/>
      <c r="I329" s="60"/>
      <c r="J329" s="18"/>
      <c r="K329" s="60"/>
      <c r="L329" s="55"/>
      <c r="M329" s="34"/>
      <c r="N329" s="119"/>
    </row>
    <row r="330" spans="1:14" ht="16.5" thickBot="1">
      <c r="A330" s="5"/>
      <c r="B330" s="15"/>
      <c r="C330" s="16"/>
      <c r="D330" s="85"/>
      <c r="E330" s="86"/>
      <c r="F330" s="55"/>
      <c r="G330" s="86"/>
      <c r="H330" s="85"/>
      <c r="I330" s="60"/>
      <c r="J330" s="18"/>
      <c r="K330" s="60"/>
      <c r="L330" s="55"/>
      <c r="M330" s="34"/>
      <c r="N330" s="119"/>
    </row>
    <row r="331" spans="1:14" ht="16.5" thickBot="1">
      <c r="A331" s="5"/>
      <c r="B331" s="15"/>
      <c r="C331" s="16"/>
      <c r="D331" s="85"/>
      <c r="E331" s="86"/>
      <c r="F331" s="55"/>
      <c r="G331" s="86"/>
      <c r="H331" s="85"/>
      <c r="I331" s="60"/>
      <c r="J331" s="18"/>
      <c r="K331" s="60"/>
      <c r="L331" s="55"/>
      <c r="M331" s="34"/>
      <c r="N331" s="119"/>
    </row>
    <row r="332" spans="1:14" ht="16.5" thickBot="1">
      <c r="A332" s="5"/>
      <c r="B332" s="15"/>
      <c r="C332" s="16"/>
      <c r="D332" s="85"/>
      <c r="E332" s="86"/>
      <c r="F332" s="55"/>
      <c r="G332" s="86"/>
      <c r="H332" s="85"/>
      <c r="I332" s="60"/>
      <c r="J332" s="18"/>
      <c r="K332" s="60"/>
      <c r="L332" s="55"/>
      <c r="M332" s="34"/>
      <c r="N332" s="119"/>
    </row>
    <row r="333" spans="1:14" ht="16.5" thickBot="1">
      <c r="A333" s="5"/>
      <c r="B333" s="15"/>
      <c r="C333" s="16"/>
      <c r="D333" s="85"/>
      <c r="E333" s="86"/>
      <c r="F333" s="55"/>
      <c r="G333" s="86"/>
      <c r="H333" s="85"/>
      <c r="I333" s="60"/>
      <c r="J333" s="18"/>
      <c r="K333" s="60"/>
      <c r="L333" s="55"/>
      <c r="M333" s="34"/>
      <c r="N333" s="119"/>
    </row>
    <row r="334" spans="1:14" ht="3.75" customHeight="1" thickBot="1">
      <c r="A334" s="28"/>
      <c r="B334" s="114"/>
      <c r="C334" s="115"/>
      <c r="D334" s="87"/>
      <c r="E334" s="87"/>
      <c r="F334" s="56"/>
      <c r="G334" s="87"/>
      <c r="H334" s="87"/>
      <c r="I334" s="56"/>
      <c r="J334" s="29"/>
      <c r="K334" s="56"/>
      <c r="L334" s="90"/>
    </row>
    <row r="335" spans="1:14" s="6" customFormat="1" ht="16.5" thickBot="1">
      <c r="A335" s="8"/>
      <c r="B335" s="9"/>
      <c r="C335" s="10"/>
      <c r="D335" s="53"/>
      <c r="E335" s="53"/>
      <c r="F335" s="53"/>
      <c r="G335" s="53"/>
      <c r="H335" s="53"/>
      <c r="I335" s="53"/>
      <c r="J335" s="11"/>
      <c r="K335" s="64"/>
      <c r="L335" s="53"/>
      <c r="M335" s="36"/>
      <c r="N335" s="120"/>
    </row>
    <row r="336" spans="1:14" ht="15.75" thickBot="1"/>
    <row r="337" spans="1:14" ht="16.5" customHeight="1" thickBot="1">
      <c r="A337" s="38"/>
      <c r="B337" s="48"/>
      <c r="C337" s="2"/>
      <c r="D337" s="133"/>
      <c r="E337" s="134"/>
      <c r="F337" s="135"/>
      <c r="G337" s="78"/>
      <c r="H337" s="79"/>
      <c r="I337" s="57"/>
      <c r="J337" s="49"/>
      <c r="K337" s="61"/>
      <c r="L337" s="89"/>
      <c r="M337" s="139"/>
      <c r="N337" s="140"/>
    </row>
    <row r="338" spans="1:14" ht="16.5" thickBot="1">
      <c r="A338" s="23"/>
      <c r="B338" s="22"/>
      <c r="C338" s="24"/>
      <c r="D338" s="136"/>
      <c r="E338" s="137"/>
      <c r="F338" s="138"/>
      <c r="G338" s="80"/>
      <c r="H338" s="81"/>
      <c r="I338" s="58"/>
      <c r="J338" s="41"/>
      <c r="K338" s="62"/>
      <c r="L338" s="62"/>
      <c r="M338" s="139"/>
      <c r="N338" s="141"/>
    </row>
    <row r="339" spans="1:14" ht="16.5" thickBot="1">
      <c r="A339" s="25"/>
      <c r="B339" s="26"/>
      <c r="C339" s="27"/>
      <c r="D339" s="82"/>
      <c r="E339" s="82"/>
      <c r="F339" s="53"/>
      <c r="G339" s="82"/>
      <c r="H339" s="81"/>
      <c r="I339" s="53"/>
      <c r="J339" s="42"/>
      <c r="K339" s="63"/>
      <c r="L339" s="63"/>
      <c r="M339" s="139"/>
      <c r="N339" s="142"/>
    </row>
    <row r="340" spans="1:14" ht="16.5" thickBot="1">
      <c r="A340" s="4"/>
      <c r="B340" s="13"/>
      <c r="C340" s="14"/>
      <c r="D340" s="83"/>
      <c r="E340" s="84"/>
      <c r="F340" s="54"/>
      <c r="G340" s="84"/>
      <c r="H340" s="83"/>
      <c r="I340" s="59"/>
      <c r="J340" s="17"/>
      <c r="K340" s="59"/>
      <c r="L340" s="54"/>
      <c r="M340" s="34"/>
      <c r="N340" s="119"/>
    </row>
    <row r="341" spans="1:14" ht="16.5" thickBot="1">
      <c r="A341" s="5"/>
      <c r="B341" s="15"/>
      <c r="C341" s="16"/>
      <c r="D341" s="85"/>
      <c r="E341" s="86"/>
      <c r="F341" s="55"/>
      <c r="G341" s="86"/>
      <c r="H341" s="85"/>
      <c r="I341" s="60"/>
      <c r="J341" s="18"/>
      <c r="K341" s="60"/>
      <c r="L341" s="55"/>
      <c r="M341" s="34"/>
      <c r="N341" s="119"/>
    </row>
    <row r="342" spans="1:14" ht="16.5" thickBot="1">
      <c r="A342" s="5"/>
      <c r="B342" s="15"/>
      <c r="C342" s="16"/>
      <c r="D342" s="85"/>
      <c r="E342" s="86"/>
      <c r="F342" s="55"/>
      <c r="G342" s="86"/>
      <c r="H342" s="85"/>
      <c r="I342" s="60"/>
      <c r="J342" s="18"/>
      <c r="K342" s="60"/>
      <c r="L342" s="55"/>
      <c r="M342" s="34"/>
      <c r="N342" s="119"/>
    </row>
    <row r="343" spans="1:14" ht="16.5" thickBot="1">
      <c r="A343" s="5"/>
      <c r="B343" s="15"/>
      <c r="C343" s="16"/>
      <c r="D343" s="85"/>
      <c r="E343" s="86"/>
      <c r="F343" s="55"/>
      <c r="G343" s="86"/>
      <c r="H343" s="85"/>
      <c r="I343" s="60"/>
      <c r="J343" s="18"/>
      <c r="K343" s="60"/>
      <c r="L343" s="55"/>
      <c r="M343" s="34"/>
      <c r="N343" s="119"/>
    </row>
    <row r="344" spans="1:14" ht="16.5" thickBot="1">
      <c r="A344" s="5"/>
      <c r="B344" s="15"/>
      <c r="C344" s="16"/>
      <c r="D344" s="85"/>
      <c r="E344" s="86"/>
      <c r="F344" s="55"/>
      <c r="G344" s="86"/>
      <c r="H344" s="85"/>
      <c r="I344" s="60"/>
      <c r="J344" s="18"/>
      <c r="K344" s="60"/>
      <c r="L344" s="55"/>
      <c r="M344" s="34"/>
      <c r="N344" s="119"/>
    </row>
    <row r="345" spans="1:14" ht="16.5" thickBot="1">
      <c r="A345" s="5"/>
      <c r="B345" s="15"/>
      <c r="C345" s="16"/>
      <c r="D345" s="85"/>
      <c r="E345" s="86"/>
      <c r="F345" s="55"/>
      <c r="G345" s="86"/>
      <c r="H345" s="85"/>
      <c r="I345" s="60"/>
      <c r="J345" s="18"/>
      <c r="K345" s="60"/>
      <c r="L345" s="55"/>
      <c r="M345" s="34"/>
      <c r="N345" s="119"/>
    </row>
    <row r="346" spans="1:14" ht="16.5" thickBot="1">
      <c r="A346" s="5"/>
      <c r="B346" s="15"/>
      <c r="C346" s="16"/>
      <c r="D346" s="85"/>
      <c r="E346" s="86"/>
      <c r="F346" s="55"/>
      <c r="G346" s="86"/>
      <c r="H346" s="85"/>
      <c r="I346" s="60"/>
      <c r="J346" s="18"/>
      <c r="K346" s="60"/>
      <c r="L346" s="55"/>
      <c r="M346" s="34"/>
      <c r="N346" s="119"/>
    </row>
    <row r="347" spans="1:14" ht="16.5" thickBot="1">
      <c r="A347" s="5"/>
      <c r="B347" s="15"/>
      <c r="C347" s="16"/>
      <c r="D347" s="85"/>
      <c r="E347" s="86"/>
      <c r="F347" s="55"/>
      <c r="G347" s="86"/>
      <c r="H347" s="85"/>
      <c r="I347" s="60"/>
      <c r="J347" s="18"/>
      <c r="K347" s="60"/>
      <c r="L347" s="55"/>
      <c r="M347" s="34"/>
      <c r="N347" s="119"/>
    </row>
    <row r="348" spans="1:14" ht="16.5" thickBot="1">
      <c r="A348" s="5"/>
      <c r="B348" s="15"/>
      <c r="C348" s="16"/>
      <c r="D348" s="85"/>
      <c r="E348" s="86"/>
      <c r="F348" s="55"/>
      <c r="G348" s="86"/>
      <c r="H348" s="85"/>
      <c r="I348" s="60"/>
      <c r="J348" s="18"/>
      <c r="K348" s="60"/>
      <c r="L348" s="55"/>
      <c r="M348" s="34"/>
      <c r="N348" s="119"/>
    </row>
    <row r="349" spans="1:14" ht="16.5" thickBot="1">
      <c r="A349" s="5"/>
      <c r="B349" s="15"/>
      <c r="C349" s="16"/>
      <c r="D349" s="85"/>
      <c r="E349" s="86"/>
      <c r="F349" s="55"/>
      <c r="G349" s="86"/>
      <c r="H349" s="85"/>
      <c r="I349" s="60"/>
      <c r="J349" s="18"/>
      <c r="K349" s="60"/>
      <c r="L349" s="55"/>
      <c r="M349" s="34"/>
      <c r="N349" s="119"/>
    </row>
    <row r="350" spans="1:14" ht="3.75" customHeight="1" thickBot="1">
      <c r="A350" s="28"/>
      <c r="B350" s="114"/>
      <c r="C350" s="115"/>
      <c r="D350" s="87"/>
      <c r="E350" s="87"/>
      <c r="F350" s="56"/>
      <c r="G350" s="87"/>
      <c r="H350" s="87"/>
      <c r="I350" s="56"/>
      <c r="J350" s="29"/>
      <c r="K350" s="56"/>
      <c r="L350" s="90"/>
    </row>
    <row r="351" spans="1:14" s="6" customFormat="1" ht="16.5" thickBot="1">
      <c r="A351" s="8"/>
      <c r="B351" s="9"/>
      <c r="C351" s="10"/>
      <c r="D351" s="53"/>
      <c r="E351" s="53"/>
      <c r="F351" s="53"/>
      <c r="G351" s="53"/>
      <c r="H351" s="53"/>
      <c r="I351" s="53"/>
      <c r="J351" s="11"/>
      <c r="K351" s="64"/>
      <c r="L351" s="53"/>
      <c r="M351" s="36"/>
      <c r="N351" s="120"/>
    </row>
    <row r="352" spans="1:14" ht="15.75" thickBot="1"/>
    <row r="353" spans="1:14" ht="16.5" customHeight="1" thickBot="1">
      <c r="A353" s="38"/>
      <c r="B353" s="48"/>
      <c r="C353" s="2"/>
      <c r="D353" s="133"/>
      <c r="E353" s="134"/>
      <c r="F353" s="135"/>
      <c r="G353" s="78"/>
      <c r="H353" s="79"/>
      <c r="I353" s="57"/>
      <c r="J353" s="49"/>
      <c r="K353" s="61"/>
      <c r="L353" s="89"/>
      <c r="M353" s="139"/>
      <c r="N353" s="140"/>
    </row>
    <row r="354" spans="1:14" ht="16.5" thickBot="1">
      <c r="A354" s="23"/>
      <c r="B354" s="22"/>
      <c r="C354" s="24"/>
      <c r="D354" s="136"/>
      <c r="E354" s="137"/>
      <c r="F354" s="138"/>
      <c r="G354" s="80"/>
      <c r="H354" s="81"/>
      <c r="I354" s="58"/>
      <c r="J354" s="41"/>
      <c r="K354" s="62"/>
      <c r="L354" s="62"/>
      <c r="M354" s="139"/>
      <c r="N354" s="141"/>
    </row>
    <row r="355" spans="1:14" ht="16.5" thickBot="1">
      <c r="A355" s="25"/>
      <c r="B355" s="26"/>
      <c r="C355" s="27"/>
      <c r="D355" s="82"/>
      <c r="E355" s="82"/>
      <c r="F355" s="53"/>
      <c r="G355" s="82"/>
      <c r="H355" s="81"/>
      <c r="I355" s="53"/>
      <c r="J355" s="42"/>
      <c r="K355" s="63"/>
      <c r="L355" s="63"/>
      <c r="M355" s="139"/>
      <c r="N355" s="142"/>
    </row>
    <row r="356" spans="1:14" ht="16.5" thickBot="1">
      <c r="A356" s="4"/>
      <c r="B356" s="13"/>
      <c r="C356" s="14"/>
      <c r="D356" s="83"/>
      <c r="E356" s="84"/>
      <c r="F356" s="54"/>
      <c r="G356" s="84"/>
      <c r="H356" s="83"/>
      <c r="I356" s="60"/>
      <c r="J356" s="17"/>
      <c r="K356" s="59"/>
      <c r="L356" s="54"/>
      <c r="M356" s="34"/>
      <c r="N356" s="119"/>
    </row>
    <row r="357" spans="1:14" ht="16.5" thickBot="1">
      <c r="A357" s="5"/>
      <c r="B357" s="15"/>
      <c r="C357" s="16"/>
      <c r="D357" s="85"/>
      <c r="E357" s="86"/>
      <c r="F357" s="55"/>
      <c r="G357" s="86"/>
      <c r="H357" s="85"/>
      <c r="I357" s="60"/>
      <c r="J357" s="18"/>
      <c r="K357" s="60"/>
      <c r="L357" s="55"/>
      <c r="M357" s="34"/>
      <c r="N357" s="119"/>
    </row>
    <row r="358" spans="1:14" ht="16.5" thickBot="1">
      <c r="A358" s="5"/>
      <c r="B358" s="15"/>
      <c r="C358" s="16"/>
      <c r="D358" s="85"/>
      <c r="E358" s="86"/>
      <c r="F358" s="55"/>
      <c r="G358" s="86"/>
      <c r="H358" s="85"/>
      <c r="I358" s="60"/>
      <c r="J358" s="18"/>
      <c r="K358" s="60"/>
      <c r="L358" s="55"/>
      <c r="M358" s="34"/>
      <c r="N358" s="119"/>
    </row>
    <row r="359" spans="1:14" ht="16.5" thickBot="1">
      <c r="A359" s="5"/>
      <c r="B359" s="15"/>
      <c r="C359" s="16"/>
      <c r="D359" s="85"/>
      <c r="E359" s="86"/>
      <c r="F359" s="55"/>
      <c r="G359" s="86"/>
      <c r="H359" s="85"/>
      <c r="I359" s="60"/>
      <c r="J359" s="18"/>
      <c r="K359" s="60"/>
      <c r="L359" s="55"/>
      <c r="M359" s="34"/>
      <c r="N359" s="119"/>
    </row>
    <row r="360" spans="1:14" ht="16.5" thickBot="1">
      <c r="A360" s="5"/>
      <c r="B360" s="15"/>
      <c r="C360" s="16"/>
      <c r="D360" s="85"/>
      <c r="E360" s="86"/>
      <c r="F360" s="55"/>
      <c r="G360" s="86"/>
      <c r="H360" s="85"/>
      <c r="I360" s="60"/>
      <c r="J360" s="18"/>
      <c r="K360" s="60"/>
      <c r="L360" s="55"/>
      <c r="M360" s="34"/>
      <c r="N360" s="119"/>
    </row>
    <row r="361" spans="1:14" ht="16.5" thickBot="1">
      <c r="A361" s="5"/>
      <c r="B361" s="15"/>
      <c r="C361" s="16"/>
      <c r="D361" s="85"/>
      <c r="E361" s="86"/>
      <c r="F361" s="55"/>
      <c r="G361" s="86"/>
      <c r="H361" s="85"/>
      <c r="I361" s="60"/>
      <c r="J361" s="18"/>
      <c r="K361" s="60"/>
      <c r="L361" s="55"/>
      <c r="M361" s="34"/>
      <c r="N361" s="119"/>
    </row>
    <row r="362" spans="1:14" ht="16.5" thickBot="1">
      <c r="A362" s="5"/>
      <c r="B362" s="15"/>
      <c r="C362" s="16"/>
      <c r="D362" s="85"/>
      <c r="E362" s="86"/>
      <c r="F362" s="55"/>
      <c r="G362" s="86"/>
      <c r="H362" s="85"/>
      <c r="I362" s="60"/>
      <c r="J362" s="18"/>
      <c r="K362" s="60"/>
      <c r="L362" s="55"/>
      <c r="M362" s="34"/>
      <c r="N362" s="119"/>
    </row>
    <row r="363" spans="1:14" ht="16.5" thickBot="1">
      <c r="A363" s="5"/>
      <c r="B363" s="15"/>
      <c r="C363" s="16"/>
      <c r="D363" s="85"/>
      <c r="E363" s="86"/>
      <c r="F363" s="55"/>
      <c r="G363" s="86"/>
      <c r="H363" s="85"/>
      <c r="I363" s="60"/>
      <c r="J363" s="18"/>
      <c r="K363" s="60"/>
      <c r="L363" s="55"/>
      <c r="M363" s="34"/>
      <c r="N363" s="119"/>
    </row>
    <row r="364" spans="1:14" ht="16.5" thickBot="1">
      <c r="A364" s="5"/>
      <c r="B364" s="15"/>
      <c r="C364" s="16"/>
      <c r="D364" s="85"/>
      <c r="E364" s="86"/>
      <c r="F364" s="55"/>
      <c r="G364" s="86"/>
      <c r="H364" s="85"/>
      <c r="I364" s="60"/>
      <c r="J364" s="18"/>
      <c r="K364" s="60"/>
      <c r="L364" s="55"/>
      <c r="M364" s="34"/>
      <c r="N364" s="119"/>
    </row>
    <row r="365" spans="1:14" ht="16.5" thickBot="1">
      <c r="A365" s="5"/>
      <c r="B365" s="15"/>
      <c r="C365" s="16"/>
      <c r="D365" s="85"/>
      <c r="E365" s="86"/>
      <c r="F365" s="55"/>
      <c r="G365" s="86"/>
      <c r="H365" s="85"/>
      <c r="I365" s="60"/>
      <c r="J365" s="18"/>
      <c r="K365" s="60"/>
      <c r="L365" s="55"/>
      <c r="M365" s="34"/>
      <c r="N365" s="119"/>
    </row>
    <row r="366" spans="1:14" ht="3.75" customHeight="1" thickBot="1">
      <c r="A366" s="28"/>
      <c r="B366" s="114"/>
      <c r="C366" s="115"/>
      <c r="D366" s="87"/>
      <c r="E366" s="87"/>
      <c r="F366" s="56"/>
      <c r="G366" s="87"/>
      <c r="H366" s="87"/>
      <c r="I366" s="56"/>
      <c r="J366" s="29"/>
      <c r="K366" s="56"/>
      <c r="L366" s="90"/>
    </row>
    <row r="367" spans="1:14" s="6" customFormat="1" ht="16.5" thickBot="1">
      <c r="A367" s="8"/>
      <c r="B367" s="9"/>
      <c r="C367" s="10"/>
      <c r="D367" s="53"/>
      <c r="E367" s="53"/>
      <c r="F367" s="53"/>
      <c r="G367" s="53"/>
      <c r="H367" s="53"/>
      <c r="I367" s="53"/>
      <c r="J367" s="11"/>
      <c r="K367" s="64"/>
      <c r="L367" s="53"/>
      <c r="M367" s="36"/>
      <c r="N367" s="120"/>
    </row>
    <row r="368" spans="1:14" ht="15.75" thickBot="1"/>
    <row r="369" spans="1:14" ht="16.5" customHeight="1" thickBot="1">
      <c r="A369" s="38"/>
      <c r="B369" s="48"/>
      <c r="C369" s="2"/>
      <c r="D369" s="133"/>
      <c r="E369" s="134"/>
      <c r="F369" s="135"/>
      <c r="G369" s="78"/>
      <c r="H369" s="79"/>
      <c r="I369" s="57"/>
      <c r="J369" s="49"/>
      <c r="K369" s="61"/>
      <c r="L369" s="89"/>
      <c r="M369" s="139"/>
      <c r="N369" s="140"/>
    </row>
    <row r="370" spans="1:14" ht="16.5" thickBot="1">
      <c r="A370" s="23"/>
      <c r="B370" s="22"/>
      <c r="C370" s="24"/>
      <c r="D370" s="136"/>
      <c r="E370" s="137"/>
      <c r="F370" s="138"/>
      <c r="G370" s="80"/>
      <c r="H370" s="81"/>
      <c r="I370" s="58"/>
      <c r="J370" s="41"/>
      <c r="K370" s="62"/>
      <c r="L370" s="62"/>
      <c r="M370" s="139"/>
      <c r="N370" s="141"/>
    </row>
    <row r="371" spans="1:14" ht="16.5" thickBot="1">
      <c r="A371" s="25"/>
      <c r="B371" s="26"/>
      <c r="C371" s="27"/>
      <c r="D371" s="82"/>
      <c r="E371" s="82"/>
      <c r="F371" s="53"/>
      <c r="G371" s="82"/>
      <c r="H371" s="81"/>
      <c r="I371" s="53"/>
      <c r="J371" s="42"/>
      <c r="K371" s="63"/>
      <c r="L371" s="63"/>
      <c r="M371" s="139"/>
      <c r="N371" s="142"/>
    </row>
    <row r="372" spans="1:14" ht="16.5" thickBot="1">
      <c r="A372" s="4"/>
      <c r="B372" s="13"/>
      <c r="C372" s="14"/>
      <c r="D372" s="83"/>
      <c r="E372" s="84"/>
      <c r="F372" s="54"/>
      <c r="G372" s="84"/>
      <c r="H372" s="83"/>
      <c r="I372" s="59"/>
      <c r="J372" s="17"/>
      <c r="K372" s="59"/>
      <c r="L372" s="54"/>
      <c r="M372" s="34"/>
      <c r="N372" s="119"/>
    </row>
    <row r="373" spans="1:14" ht="16.5" thickBot="1">
      <c r="A373" s="5"/>
      <c r="B373" s="15"/>
      <c r="C373" s="16"/>
      <c r="D373" s="85"/>
      <c r="E373" s="86"/>
      <c r="F373" s="55"/>
      <c r="G373" s="86"/>
      <c r="H373" s="85"/>
      <c r="I373" s="60"/>
      <c r="J373" s="18"/>
      <c r="K373" s="60"/>
      <c r="L373" s="55"/>
      <c r="M373" s="34"/>
      <c r="N373" s="119"/>
    </row>
    <row r="374" spans="1:14" ht="16.5" thickBot="1">
      <c r="A374" s="5"/>
      <c r="B374" s="15"/>
      <c r="C374" s="16"/>
      <c r="D374" s="85"/>
      <c r="E374" s="86"/>
      <c r="F374" s="55"/>
      <c r="G374" s="86"/>
      <c r="H374" s="85"/>
      <c r="I374" s="60"/>
      <c r="J374" s="18"/>
      <c r="K374" s="60"/>
      <c r="L374" s="55"/>
      <c r="M374" s="34"/>
      <c r="N374" s="119"/>
    </row>
    <row r="375" spans="1:14" ht="16.5" thickBot="1">
      <c r="A375" s="5"/>
      <c r="B375" s="15"/>
      <c r="C375" s="16"/>
      <c r="D375" s="85"/>
      <c r="E375" s="86"/>
      <c r="F375" s="55"/>
      <c r="G375" s="86"/>
      <c r="H375" s="85"/>
      <c r="I375" s="60"/>
      <c r="J375" s="18"/>
      <c r="K375" s="60"/>
      <c r="L375" s="55"/>
      <c r="M375" s="34"/>
      <c r="N375" s="119"/>
    </row>
    <row r="376" spans="1:14" ht="16.5" thickBot="1">
      <c r="A376" s="5"/>
      <c r="B376" s="15"/>
      <c r="C376" s="16"/>
      <c r="D376" s="85"/>
      <c r="E376" s="86"/>
      <c r="F376" s="55"/>
      <c r="G376" s="86"/>
      <c r="H376" s="85"/>
      <c r="I376" s="60"/>
      <c r="J376" s="18"/>
      <c r="K376" s="60"/>
      <c r="L376" s="55"/>
      <c r="M376" s="34"/>
      <c r="N376" s="119"/>
    </row>
    <row r="377" spans="1:14" ht="16.5" thickBot="1">
      <c r="A377" s="5"/>
      <c r="B377" s="15"/>
      <c r="C377" s="16"/>
      <c r="D377" s="85"/>
      <c r="E377" s="86"/>
      <c r="F377" s="55"/>
      <c r="G377" s="86"/>
      <c r="H377" s="85"/>
      <c r="I377" s="60"/>
      <c r="J377" s="18"/>
      <c r="K377" s="60"/>
      <c r="L377" s="55"/>
      <c r="M377" s="34"/>
      <c r="N377" s="119"/>
    </row>
    <row r="378" spans="1:14" ht="16.5" thickBot="1">
      <c r="A378" s="5"/>
      <c r="B378" s="15"/>
      <c r="C378" s="16"/>
      <c r="D378" s="85"/>
      <c r="E378" s="86"/>
      <c r="F378" s="55"/>
      <c r="G378" s="86"/>
      <c r="H378" s="85"/>
      <c r="I378" s="60"/>
      <c r="J378" s="18"/>
      <c r="K378" s="60"/>
      <c r="L378" s="55"/>
      <c r="M378" s="34"/>
      <c r="N378" s="119"/>
    </row>
    <row r="379" spans="1:14" ht="16.5" thickBot="1">
      <c r="A379" s="5"/>
      <c r="B379" s="15"/>
      <c r="C379" s="16"/>
      <c r="D379" s="85"/>
      <c r="E379" s="86"/>
      <c r="F379" s="55"/>
      <c r="G379" s="86"/>
      <c r="H379" s="85"/>
      <c r="I379" s="60"/>
      <c r="J379" s="18"/>
      <c r="K379" s="60"/>
      <c r="L379" s="55"/>
      <c r="M379" s="34"/>
      <c r="N379" s="119"/>
    </row>
    <row r="380" spans="1:14" ht="16.5" thickBot="1">
      <c r="A380" s="5"/>
      <c r="B380" s="15"/>
      <c r="C380" s="16"/>
      <c r="D380" s="85"/>
      <c r="E380" s="86"/>
      <c r="F380" s="55"/>
      <c r="G380" s="86"/>
      <c r="H380" s="85"/>
      <c r="I380" s="60"/>
      <c r="J380" s="18"/>
      <c r="K380" s="60"/>
      <c r="L380" s="55"/>
      <c r="M380" s="34"/>
      <c r="N380" s="119"/>
    </row>
    <row r="381" spans="1:14" ht="16.5" thickBot="1">
      <c r="A381" s="5"/>
      <c r="B381" s="15"/>
      <c r="C381" s="16"/>
      <c r="D381" s="85"/>
      <c r="E381" s="86"/>
      <c r="F381" s="55"/>
      <c r="G381" s="86"/>
      <c r="H381" s="85"/>
      <c r="I381" s="60"/>
      <c r="J381" s="18"/>
      <c r="K381" s="60"/>
      <c r="L381" s="55"/>
      <c r="M381" s="34"/>
      <c r="N381" s="119"/>
    </row>
    <row r="382" spans="1:14" ht="3.75" customHeight="1" thickBot="1">
      <c r="A382" s="28"/>
      <c r="B382" s="114"/>
      <c r="C382" s="115"/>
      <c r="D382" s="87"/>
      <c r="E382" s="87"/>
      <c r="F382" s="56"/>
      <c r="G382" s="87"/>
      <c r="H382" s="87"/>
      <c r="I382" s="56"/>
      <c r="J382" s="29"/>
      <c r="K382" s="56"/>
      <c r="L382" s="90"/>
    </row>
    <row r="383" spans="1:14" s="6" customFormat="1" ht="16.5" thickBot="1">
      <c r="A383" s="8"/>
      <c r="B383" s="9"/>
      <c r="C383" s="10"/>
      <c r="D383" s="53"/>
      <c r="E383" s="53"/>
      <c r="F383" s="53"/>
      <c r="G383" s="53"/>
      <c r="H383" s="53"/>
      <c r="I383" s="53"/>
      <c r="J383" s="11"/>
      <c r="K383" s="64"/>
      <c r="L383" s="53"/>
      <c r="M383" s="36"/>
      <c r="N383" s="120"/>
    </row>
    <row r="384" spans="1:14" ht="15.75" thickBot="1"/>
    <row r="385" spans="1:14" ht="16.5" customHeight="1" thickBot="1">
      <c r="A385" s="38"/>
      <c r="B385" s="48"/>
      <c r="C385" s="2"/>
      <c r="D385" s="133"/>
      <c r="E385" s="134"/>
      <c r="F385" s="135"/>
      <c r="G385" s="78"/>
      <c r="H385" s="79"/>
      <c r="I385" s="57"/>
      <c r="J385" s="49"/>
      <c r="K385" s="61"/>
      <c r="L385" s="89"/>
      <c r="M385" s="139"/>
      <c r="N385" s="140"/>
    </row>
    <row r="386" spans="1:14" ht="16.5" thickBot="1">
      <c r="A386" s="23"/>
      <c r="B386" s="22"/>
      <c r="C386" s="24"/>
      <c r="D386" s="136"/>
      <c r="E386" s="137"/>
      <c r="F386" s="138"/>
      <c r="G386" s="80"/>
      <c r="H386" s="81"/>
      <c r="I386" s="58"/>
      <c r="J386" s="41"/>
      <c r="K386" s="62"/>
      <c r="L386" s="62"/>
      <c r="M386" s="139"/>
      <c r="N386" s="141"/>
    </row>
    <row r="387" spans="1:14" ht="16.5" thickBot="1">
      <c r="A387" s="25"/>
      <c r="B387" s="26"/>
      <c r="C387" s="27"/>
      <c r="D387" s="82"/>
      <c r="E387" s="82"/>
      <c r="F387" s="53"/>
      <c r="G387" s="82"/>
      <c r="H387" s="81"/>
      <c r="I387" s="53"/>
      <c r="J387" s="42"/>
      <c r="K387" s="63"/>
      <c r="L387" s="63"/>
      <c r="M387" s="139"/>
      <c r="N387" s="142"/>
    </row>
    <row r="388" spans="1:14" ht="16.5" thickBot="1">
      <c r="A388" s="4"/>
      <c r="B388" s="13"/>
      <c r="C388" s="14"/>
      <c r="D388" s="83"/>
      <c r="E388" s="84"/>
      <c r="F388" s="54"/>
      <c r="G388" s="84"/>
      <c r="H388" s="83"/>
      <c r="I388" s="59"/>
      <c r="J388" s="17"/>
      <c r="K388" s="59"/>
      <c r="L388" s="54"/>
      <c r="M388" s="34"/>
      <c r="N388" s="119"/>
    </row>
    <row r="389" spans="1:14" ht="16.5" thickBot="1">
      <c r="A389" s="5"/>
      <c r="B389" s="15"/>
      <c r="C389" s="16"/>
      <c r="D389" s="85"/>
      <c r="E389" s="86"/>
      <c r="F389" s="55"/>
      <c r="G389" s="86"/>
      <c r="H389" s="85"/>
      <c r="I389" s="60"/>
      <c r="J389" s="18"/>
      <c r="K389" s="60"/>
      <c r="L389" s="55"/>
      <c r="M389" s="34"/>
      <c r="N389" s="119"/>
    </row>
    <row r="390" spans="1:14" ht="16.5" thickBot="1">
      <c r="A390" s="5"/>
      <c r="B390" s="15"/>
      <c r="C390" s="16"/>
      <c r="D390" s="85"/>
      <c r="E390" s="86"/>
      <c r="F390" s="55"/>
      <c r="G390" s="86"/>
      <c r="H390" s="85"/>
      <c r="I390" s="60"/>
      <c r="J390" s="18"/>
      <c r="K390" s="60"/>
      <c r="L390" s="55"/>
      <c r="M390" s="34"/>
      <c r="N390" s="119"/>
    </row>
    <row r="391" spans="1:14" ht="16.5" thickBot="1">
      <c r="A391" s="5"/>
      <c r="B391" s="15"/>
      <c r="C391" s="16"/>
      <c r="D391" s="85"/>
      <c r="E391" s="86"/>
      <c r="F391" s="55"/>
      <c r="G391" s="86"/>
      <c r="H391" s="85"/>
      <c r="I391" s="60"/>
      <c r="J391" s="18"/>
      <c r="K391" s="60"/>
      <c r="L391" s="55"/>
      <c r="M391" s="34"/>
      <c r="N391" s="119"/>
    </row>
    <row r="392" spans="1:14" ht="16.5" thickBot="1">
      <c r="A392" s="5"/>
      <c r="B392" s="15"/>
      <c r="C392" s="16"/>
      <c r="D392" s="85"/>
      <c r="E392" s="86"/>
      <c r="F392" s="55"/>
      <c r="G392" s="86"/>
      <c r="H392" s="85"/>
      <c r="I392" s="60"/>
      <c r="J392" s="18"/>
      <c r="K392" s="60"/>
      <c r="L392" s="55"/>
      <c r="M392" s="34"/>
      <c r="N392" s="119"/>
    </row>
    <row r="393" spans="1:14" ht="16.5" thickBot="1">
      <c r="A393" s="5"/>
      <c r="B393" s="15"/>
      <c r="C393" s="16"/>
      <c r="D393" s="85"/>
      <c r="E393" s="86"/>
      <c r="F393" s="55"/>
      <c r="G393" s="86"/>
      <c r="H393" s="85"/>
      <c r="I393" s="60"/>
      <c r="J393" s="18"/>
      <c r="K393" s="60"/>
      <c r="L393" s="55"/>
      <c r="M393" s="34"/>
      <c r="N393" s="119"/>
    </row>
    <row r="394" spans="1:14" ht="16.5" thickBot="1">
      <c r="A394" s="5"/>
      <c r="B394" s="15"/>
      <c r="C394" s="16"/>
      <c r="D394" s="85"/>
      <c r="E394" s="86"/>
      <c r="F394" s="55"/>
      <c r="G394" s="86"/>
      <c r="H394" s="85"/>
      <c r="I394" s="60"/>
      <c r="J394" s="18"/>
      <c r="K394" s="60"/>
      <c r="L394" s="55"/>
      <c r="M394" s="34"/>
      <c r="N394" s="119"/>
    </row>
    <row r="395" spans="1:14" ht="16.5" thickBot="1">
      <c r="A395" s="5"/>
      <c r="B395" s="15"/>
      <c r="C395" s="16"/>
      <c r="D395" s="85"/>
      <c r="E395" s="86"/>
      <c r="F395" s="55"/>
      <c r="G395" s="86"/>
      <c r="H395" s="85"/>
      <c r="I395" s="60"/>
      <c r="J395" s="18"/>
      <c r="K395" s="60"/>
      <c r="L395" s="55"/>
      <c r="M395" s="34"/>
      <c r="N395" s="119"/>
    </row>
    <row r="396" spans="1:14" ht="16.5" thickBot="1">
      <c r="A396" s="5"/>
      <c r="B396" s="15"/>
      <c r="C396" s="16"/>
      <c r="D396" s="85"/>
      <c r="E396" s="86"/>
      <c r="F396" s="55"/>
      <c r="G396" s="86"/>
      <c r="H396" s="85"/>
      <c r="I396" s="60"/>
      <c r="J396" s="18"/>
      <c r="K396" s="60"/>
      <c r="L396" s="55"/>
      <c r="M396" s="34"/>
      <c r="N396" s="119"/>
    </row>
    <row r="397" spans="1:14" ht="16.5" thickBot="1">
      <c r="A397" s="5"/>
      <c r="B397" s="15"/>
      <c r="C397" s="16"/>
      <c r="D397" s="85"/>
      <c r="E397" s="86"/>
      <c r="F397" s="55"/>
      <c r="G397" s="86"/>
      <c r="H397" s="85"/>
      <c r="I397" s="60"/>
      <c r="J397" s="18"/>
      <c r="K397" s="60"/>
      <c r="L397" s="55"/>
      <c r="M397" s="34"/>
      <c r="N397" s="119"/>
    </row>
    <row r="398" spans="1:14" ht="3.75" customHeight="1" thickBot="1">
      <c r="A398" s="28"/>
      <c r="B398" s="114"/>
      <c r="C398" s="115"/>
      <c r="D398" s="87"/>
      <c r="E398" s="87"/>
      <c r="F398" s="56"/>
      <c r="G398" s="87"/>
      <c r="H398" s="87"/>
      <c r="I398" s="56"/>
      <c r="J398" s="29"/>
      <c r="K398" s="56"/>
      <c r="L398" s="90"/>
    </row>
    <row r="399" spans="1:14" s="6" customFormat="1" ht="16.5" thickBot="1">
      <c r="A399" s="8"/>
      <c r="B399" s="9"/>
      <c r="C399" s="10"/>
      <c r="D399" s="53"/>
      <c r="E399" s="53"/>
      <c r="F399" s="53"/>
      <c r="G399" s="53"/>
      <c r="H399" s="53"/>
      <c r="I399" s="53"/>
      <c r="J399" s="11"/>
      <c r="K399" s="64"/>
      <c r="L399" s="53"/>
      <c r="M399" s="36"/>
      <c r="N399" s="120"/>
    </row>
    <row r="400" spans="1:14" ht="15.75" thickBot="1"/>
    <row r="401" spans="1:14" ht="16.5" customHeight="1" thickBot="1">
      <c r="A401" s="38"/>
      <c r="B401" s="48"/>
      <c r="C401" s="2"/>
      <c r="D401" s="133"/>
      <c r="E401" s="134"/>
      <c r="F401" s="135"/>
      <c r="G401" s="78"/>
      <c r="H401" s="79"/>
      <c r="I401" s="57"/>
      <c r="J401" s="49"/>
      <c r="K401" s="61"/>
      <c r="L401" s="89"/>
      <c r="M401" s="139"/>
      <c r="N401" s="140"/>
    </row>
    <row r="402" spans="1:14" ht="16.5" thickBot="1">
      <c r="A402" s="23"/>
      <c r="B402" s="22"/>
      <c r="C402" s="24"/>
      <c r="D402" s="136"/>
      <c r="E402" s="137"/>
      <c r="F402" s="138"/>
      <c r="G402" s="80"/>
      <c r="H402" s="81"/>
      <c r="I402" s="58"/>
      <c r="J402" s="41"/>
      <c r="K402" s="62"/>
      <c r="L402" s="62"/>
      <c r="M402" s="139"/>
      <c r="N402" s="141"/>
    </row>
    <row r="403" spans="1:14" ht="16.5" thickBot="1">
      <c r="A403" s="25"/>
      <c r="B403" s="26"/>
      <c r="C403" s="27"/>
      <c r="D403" s="82"/>
      <c r="E403" s="82"/>
      <c r="F403" s="53"/>
      <c r="G403" s="82"/>
      <c r="H403" s="81"/>
      <c r="I403" s="53"/>
      <c r="J403" s="42"/>
      <c r="K403" s="63"/>
      <c r="L403" s="63"/>
      <c r="M403" s="139"/>
      <c r="N403" s="142"/>
    </row>
    <row r="404" spans="1:14" ht="16.5" thickBot="1">
      <c r="A404" s="4"/>
      <c r="B404" s="13"/>
      <c r="C404" s="14"/>
      <c r="D404" s="83"/>
      <c r="E404" s="84"/>
      <c r="F404" s="54"/>
      <c r="G404" s="84"/>
      <c r="H404" s="83"/>
      <c r="I404" s="59"/>
      <c r="J404" s="17"/>
      <c r="K404" s="59"/>
      <c r="L404" s="54"/>
      <c r="M404" s="34"/>
      <c r="N404" s="119"/>
    </row>
    <row r="405" spans="1:14" ht="16.5" thickBot="1">
      <c r="A405" s="5"/>
      <c r="B405" s="15"/>
      <c r="C405" s="16"/>
      <c r="D405" s="85"/>
      <c r="E405" s="86"/>
      <c r="F405" s="55"/>
      <c r="G405" s="86"/>
      <c r="H405" s="85"/>
      <c r="I405" s="60"/>
      <c r="J405" s="18"/>
      <c r="K405" s="60"/>
      <c r="L405" s="55"/>
      <c r="M405" s="34"/>
      <c r="N405" s="119"/>
    </row>
    <row r="406" spans="1:14" ht="16.5" thickBot="1">
      <c r="A406" s="5"/>
      <c r="B406" s="15"/>
      <c r="C406" s="16"/>
      <c r="D406" s="85"/>
      <c r="E406" s="86"/>
      <c r="F406" s="55"/>
      <c r="G406" s="86"/>
      <c r="H406" s="85"/>
      <c r="I406" s="60"/>
      <c r="J406" s="18"/>
      <c r="K406" s="60"/>
      <c r="L406" s="55"/>
      <c r="M406" s="34"/>
      <c r="N406" s="119"/>
    </row>
    <row r="407" spans="1:14" ht="16.5" thickBot="1">
      <c r="A407" s="5"/>
      <c r="B407" s="15"/>
      <c r="C407" s="16"/>
      <c r="D407" s="85"/>
      <c r="E407" s="86"/>
      <c r="F407" s="55"/>
      <c r="G407" s="86"/>
      <c r="H407" s="85"/>
      <c r="I407" s="60"/>
      <c r="J407" s="18"/>
      <c r="K407" s="60"/>
      <c r="L407" s="55"/>
      <c r="M407" s="34"/>
      <c r="N407" s="119"/>
    </row>
    <row r="408" spans="1:14" ht="16.5" thickBot="1">
      <c r="A408" s="5"/>
      <c r="B408" s="15"/>
      <c r="C408" s="16"/>
      <c r="D408" s="85"/>
      <c r="E408" s="86"/>
      <c r="F408" s="55"/>
      <c r="G408" s="86"/>
      <c r="H408" s="85"/>
      <c r="I408" s="60"/>
      <c r="J408" s="18"/>
      <c r="K408" s="60"/>
      <c r="L408" s="55"/>
      <c r="M408" s="34"/>
      <c r="N408" s="119"/>
    </row>
    <row r="409" spans="1:14" ht="16.5" thickBot="1">
      <c r="A409" s="5"/>
      <c r="B409" s="15"/>
      <c r="C409" s="16"/>
      <c r="D409" s="85"/>
      <c r="E409" s="86"/>
      <c r="F409" s="55"/>
      <c r="G409" s="86"/>
      <c r="H409" s="85"/>
      <c r="I409" s="60"/>
      <c r="J409" s="18"/>
      <c r="K409" s="60"/>
      <c r="L409" s="55"/>
      <c r="M409" s="34"/>
      <c r="N409" s="119"/>
    </row>
    <row r="410" spans="1:14" ht="16.5" thickBot="1">
      <c r="A410" s="5"/>
      <c r="B410" s="15"/>
      <c r="C410" s="16"/>
      <c r="D410" s="85"/>
      <c r="E410" s="86"/>
      <c r="F410" s="55"/>
      <c r="G410" s="86"/>
      <c r="H410" s="85"/>
      <c r="I410" s="60"/>
      <c r="J410" s="18"/>
      <c r="K410" s="60"/>
      <c r="L410" s="55"/>
      <c r="M410" s="34"/>
      <c r="N410" s="119"/>
    </row>
    <row r="411" spans="1:14" ht="16.5" thickBot="1">
      <c r="A411" s="5"/>
      <c r="B411" s="15"/>
      <c r="C411" s="16"/>
      <c r="D411" s="85"/>
      <c r="E411" s="86"/>
      <c r="F411" s="55"/>
      <c r="G411" s="86"/>
      <c r="H411" s="85"/>
      <c r="I411" s="60"/>
      <c r="J411" s="18"/>
      <c r="K411" s="60"/>
      <c r="L411" s="55"/>
      <c r="M411" s="34"/>
      <c r="N411" s="119"/>
    </row>
    <row r="412" spans="1:14" ht="16.5" thickBot="1">
      <c r="A412" s="5"/>
      <c r="B412" s="15"/>
      <c r="C412" s="16"/>
      <c r="D412" s="85"/>
      <c r="E412" s="86"/>
      <c r="F412" s="55"/>
      <c r="G412" s="86"/>
      <c r="H412" s="85"/>
      <c r="I412" s="60"/>
      <c r="J412" s="18"/>
      <c r="K412" s="60"/>
      <c r="L412" s="55"/>
      <c r="M412" s="35"/>
      <c r="N412" s="119"/>
    </row>
    <row r="413" spans="1:14" ht="16.5" thickBot="1">
      <c r="A413" s="5"/>
      <c r="B413" s="15"/>
      <c r="C413" s="16"/>
      <c r="D413" s="85"/>
      <c r="E413" s="86"/>
      <c r="F413" s="55"/>
      <c r="G413" s="86"/>
      <c r="H413" s="85"/>
      <c r="I413" s="60"/>
      <c r="J413" s="18"/>
      <c r="K413" s="60"/>
      <c r="L413" s="55"/>
      <c r="M413" s="35"/>
      <c r="N413" s="119"/>
    </row>
    <row r="414" spans="1:14" ht="3.75" customHeight="1" thickBot="1">
      <c r="A414" s="28"/>
      <c r="B414" s="114"/>
      <c r="C414" s="115"/>
      <c r="D414" s="87"/>
      <c r="E414" s="87"/>
      <c r="F414" s="56"/>
      <c r="G414" s="87"/>
      <c r="H414" s="87"/>
      <c r="I414" s="56"/>
      <c r="J414" s="29"/>
      <c r="K414" s="56"/>
      <c r="L414" s="90"/>
    </row>
    <row r="415" spans="1:14" s="6" customFormat="1" ht="16.5" thickBot="1">
      <c r="A415" s="8"/>
      <c r="B415" s="9"/>
      <c r="C415" s="10"/>
      <c r="D415" s="53"/>
      <c r="E415" s="53"/>
      <c r="F415" s="53"/>
      <c r="G415" s="53"/>
      <c r="H415" s="53"/>
      <c r="I415" s="53"/>
      <c r="J415" s="11"/>
      <c r="K415" s="64"/>
      <c r="L415" s="53"/>
      <c r="M415" s="36"/>
      <c r="N415" s="120"/>
    </row>
    <row r="416" spans="1:14" ht="15.75" thickBot="1"/>
    <row r="417" spans="1:14" ht="16.5" customHeight="1" thickBot="1">
      <c r="A417" s="38"/>
      <c r="B417" s="48"/>
      <c r="C417" s="2"/>
      <c r="D417" s="133"/>
      <c r="E417" s="134"/>
      <c r="F417" s="135"/>
      <c r="G417" s="78"/>
      <c r="H417" s="79"/>
      <c r="I417" s="57"/>
      <c r="J417" s="49"/>
      <c r="K417" s="61"/>
      <c r="L417" s="89"/>
      <c r="M417" s="139"/>
      <c r="N417" s="140"/>
    </row>
    <row r="418" spans="1:14" ht="16.5" thickBot="1">
      <c r="A418" s="23"/>
      <c r="B418" s="22"/>
      <c r="C418" s="24"/>
      <c r="D418" s="136"/>
      <c r="E418" s="137"/>
      <c r="F418" s="138"/>
      <c r="G418" s="80"/>
      <c r="H418" s="81"/>
      <c r="I418" s="58"/>
      <c r="J418" s="41"/>
      <c r="K418" s="62"/>
      <c r="L418" s="62"/>
      <c r="M418" s="139"/>
      <c r="N418" s="141"/>
    </row>
    <row r="419" spans="1:14" ht="16.5" thickBot="1">
      <c r="A419" s="25"/>
      <c r="B419" s="26"/>
      <c r="C419" s="27"/>
      <c r="D419" s="82"/>
      <c r="E419" s="82"/>
      <c r="F419" s="53"/>
      <c r="G419" s="82"/>
      <c r="H419" s="81"/>
      <c r="I419" s="53"/>
      <c r="J419" s="42"/>
      <c r="K419" s="63"/>
      <c r="L419" s="63"/>
      <c r="M419" s="139"/>
      <c r="N419" s="142"/>
    </row>
    <row r="420" spans="1:14" ht="16.5" thickBot="1">
      <c r="A420" s="4"/>
      <c r="B420" s="13"/>
      <c r="C420" s="14"/>
      <c r="D420" s="83"/>
      <c r="E420" s="84"/>
      <c r="F420" s="54"/>
      <c r="G420" s="84"/>
      <c r="H420" s="83"/>
      <c r="I420" s="59"/>
      <c r="J420" s="17"/>
      <c r="K420" s="59"/>
      <c r="L420" s="54"/>
      <c r="M420" s="34"/>
      <c r="N420" s="119"/>
    </row>
    <row r="421" spans="1:14" ht="16.5" thickBot="1">
      <c r="A421" s="5"/>
      <c r="B421" s="15"/>
      <c r="C421" s="16"/>
      <c r="D421" s="85"/>
      <c r="E421" s="86"/>
      <c r="F421" s="55"/>
      <c r="G421" s="86"/>
      <c r="H421" s="85"/>
      <c r="I421" s="60"/>
      <c r="J421" s="18"/>
      <c r="K421" s="60"/>
      <c r="L421" s="55"/>
      <c r="M421" s="34"/>
      <c r="N421" s="119"/>
    </row>
    <row r="422" spans="1:14" ht="16.5" thickBot="1">
      <c r="A422" s="5"/>
      <c r="B422" s="15"/>
      <c r="C422" s="16"/>
      <c r="D422" s="85"/>
      <c r="E422" s="86"/>
      <c r="F422" s="55"/>
      <c r="G422" s="86"/>
      <c r="H422" s="85"/>
      <c r="I422" s="60"/>
      <c r="J422" s="18"/>
      <c r="K422" s="60"/>
      <c r="L422" s="55"/>
      <c r="M422" s="34"/>
      <c r="N422" s="119"/>
    </row>
    <row r="423" spans="1:14" ht="16.5" thickBot="1">
      <c r="A423" s="5"/>
      <c r="B423" s="15"/>
      <c r="C423" s="16"/>
      <c r="D423" s="85"/>
      <c r="E423" s="86"/>
      <c r="F423" s="55"/>
      <c r="G423" s="86"/>
      <c r="H423" s="85"/>
      <c r="I423" s="60"/>
      <c r="J423" s="18"/>
      <c r="K423" s="60"/>
      <c r="L423" s="55"/>
      <c r="M423" s="34"/>
      <c r="N423" s="119"/>
    </row>
    <row r="424" spans="1:14" ht="16.5" thickBot="1">
      <c r="A424" s="5"/>
      <c r="B424" s="15"/>
      <c r="C424" s="16"/>
      <c r="D424" s="85"/>
      <c r="E424" s="86"/>
      <c r="F424" s="55"/>
      <c r="G424" s="86"/>
      <c r="H424" s="85"/>
      <c r="I424" s="60"/>
      <c r="J424" s="18"/>
      <c r="K424" s="60"/>
      <c r="L424" s="55"/>
      <c r="M424" s="34"/>
      <c r="N424" s="119"/>
    </row>
    <row r="425" spans="1:14" ht="16.5" thickBot="1">
      <c r="A425" s="5"/>
      <c r="B425" s="15"/>
      <c r="C425" s="16"/>
      <c r="D425" s="85"/>
      <c r="E425" s="86"/>
      <c r="F425" s="55"/>
      <c r="G425" s="86"/>
      <c r="H425" s="85"/>
      <c r="I425" s="60"/>
      <c r="J425" s="18"/>
      <c r="K425" s="60"/>
      <c r="L425" s="55"/>
      <c r="M425" s="34"/>
      <c r="N425" s="119"/>
    </row>
    <row r="426" spans="1:14" ht="16.5" thickBot="1">
      <c r="A426" s="5"/>
      <c r="B426" s="15"/>
      <c r="C426" s="16"/>
      <c r="D426" s="85"/>
      <c r="E426" s="86"/>
      <c r="F426" s="55"/>
      <c r="G426" s="86"/>
      <c r="H426" s="85"/>
      <c r="I426" s="60"/>
      <c r="J426" s="18"/>
      <c r="K426" s="60"/>
      <c r="L426" s="55"/>
      <c r="M426" s="34"/>
      <c r="N426" s="119"/>
    </row>
    <row r="427" spans="1:14" ht="16.5" thickBot="1">
      <c r="A427" s="5"/>
      <c r="B427" s="15"/>
      <c r="C427" s="16"/>
      <c r="D427" s="85"/>
      <c r="E427" s="86"/>
      <c r="F427" s="55"/>
      <c r="G427" s="86"/>
      <c r="H427" s="85"/>
      <c r="I427" s="60"/>
      <c r="J427" s="18"/>
      <c r="K427" s="60"/>
      <c r="L427" s="55"/>
      <c r="M427" s="35"/>
      <c r="N427" s="119"/>
    </row>
    <row r="428" spans="1:14" ht="16.5" thickBot="1">
      <c r="A428" s="5"/>
      <c r="B428" s="15"/>
      <c r="C428" s="16"/>
      <c r="D428" s="85"/>
      <c r="E428" s="86"/>
      <c r="F428" s="55"/>
      <c r="G428" s="86"/>
      <c r="H428" s="85"/>
      <c r="I428" s="60"/>
      <c r="J428" s="18"/>
      <c r="K428" s="60"/>
      <c r="L428" s="55"/>
      <c r="M428" s="35"/>
      <c r="N428" s="119"/>
    </row>
    <row r="429" spans="1:14" ht="16.5" thickBot="1">
      <c r="A429" s="5"/>
      <c r="B429" s="15"/>
      <c r="C429" s="16"/>
      <c r="D429" s="85"/>
      <c r="E429" s="86"/>
      <c r="F429" s="55"/>
      <c r="G429" s="86"/>
      <c r="H429" s="85"/>
      <c r="I429" s="60"/>
      <c r="J429" s="18"/>
      <c r="K429" s="60"/>
      <c r="L429" s="55"/>
      <c r="M429" s="35"/>
      <c r="N429" s="119"/>
    </row>
    <row r="430" spans="1:14" ht="3.75" customHeight="1" thickBot="1">
      <c r="A430" s="28"/>
      <c r="B430" s="114"/>
      <c r="C430" s="115"/>
      <c r="D430" s="87"/>
      <c r="E430" s="87"/>
      <c r="F430" s="56"/>
      <c r="G430" s="87"/>
      <c r="H430" s="87"/>
      <c r="I430" s="56"/>
      <c r="J430" s="29"/>
      <c r="K430" s="56"/>
      <c r="L430" s="90"/>
    </row>
    <row r="431" spans="1:14" s="6" customFormat="1" ht="16.5" thickBot="1">
      <c r="A431" s="8"/>
      <c r="B431" s="9"/>
      <c r="C431" s="10"/>
      <c r="D431" s="53"/>
      <c r="E431" s="53"/>
      <c r="F431" s="53"/>
      <c r="G431" s="53"/>
      <c r="H431" s="53"/>
      <c r="I431" s="53"/>
      <c r="J431" s="11"/>
      <c r="K431" s="64"/>
      <c r="L431" s="53"/>
      <c r="M431" s="36"/>
      <c r="N431" s="120"/>
    </row>
    <row r="432" spans="1:14" ht="15.75" thickBot="1"/>
    <row r="433" spans="1:14" ht="16.5" customHeight="1" thickBot="1">
      <c r="A433" s="38"/>
      <c r="B433" s="48"/>
      <c r="C433" s="2"/>
      <c r="D433" s="133"/>
      <c r="E433" s="134"/>
      <c r="F433" s="135"/>
      <c r="G433" s="78"/>
      <c r="H433" s="79"/>
      <c r="I433" s="57"/>
      <c r="J433" s="49"/>
      <c r="K433" s="61"/>
      <c r="L433" s="89"/>
      <c r="M433" s="139"/>
      <c r="N433" s="140"/>
    </row>
    <row r="434" spans="1:14" ht="16.5" thickBot="1">
      <c r="A434" s="23"/>
      <c r="B434" s="22"/>
      <c r="C434" s="24"/>
      <c r="D434" s="136"/>
      <c r="E434" s="137"/>
      <c r="F434" s="138"/>
      <c r="G434" s="80"/>
      <c r="H434" s="81"/>
      <c r="I434" s="58"/>
      <c r="J434" s="41"/>
      <c r="K434" s="62"/>
      <c r="L434" s="62"/>
      <c r="M434" s="139"/>
      <c r="N434" s="141"/>
    </row>
    <row r="435" spans="1:14" ht="16.5" thickBot="1">
      <c r="A435" s="25"/>
      <c r="B435" s="26"/>
      <c r="C435" s="27"/>
      <c r="D435" s="82"/>
      <c r="E435" s="82"/>
      <c r="F435" s="53"/>
      <c r="G435" s="82"/>
      <c r="H435" s="81"/>
      <c r="I435" s="53"/>
      <c r="J435" s="42"/>
      <c r="K435" s="63"/>
      <c r="L435" s="63"/>
      <c r="M435" s="139"/>
      <c r="N435" s="142"/>
    </row>
    <row r="436" spans="1:14" ht="16.5" thickBot="1">
      <c r="A436" s="4"/>
      <c r="B436" s="13"/>
      <c r="C436" s="14"/>
      <c r="D436" s="83"/>
      <c r="E436" s="84"/>
      <c r="F436" s="54"/>
      <c r="G436" s="84"/>
      <c r="H436" s="83"/>
      <c r="I436" s="59"/>
      <c r="J436" s="17"/>
      <c r="K436" s="59"/>
      <c r="L436" s="54"/>
      <c r="M436" s="34"/>
      <c r="N436" s="119"/>
    </row>
    <row r="437" spans="1:14" ht="16.5" thickBot="1">
      <c r="A437" s="5"/>
      <c r="B437" s="15"/>
      <c r="C437" s="16"/>
      <c r="D437" s="85"/>
      <c r="E437" s="86"/>
      <c r="F437" s="55"/>
      <c r="G437" s="86"/>
      <c r="H437" s="85"/>
      <c r="I437" s="60"/>
      <c r="J437" s="18"/>
      <c r="K437" s="60"/>
      <c r="L437" s="55"/>
      <c r="M437" s="34"/>
      <c r="N437" s="119"/>
    </row>
    <row r="438" spans="1:14" ht="16.5" thickBot="1">
      <c r="A438" s="5"/>
      <c r="B438" s="15"/>
      <c r="C438" s="16"/>
      <c r="D438" s="85"/>
      <c r="E438" s="86"/>
      <c r="F438" s="55"/>
      <c r="G438" s="86"/>
      <c r="H438" s="85"/>
      <c r="I438" s="60"/>
      <c r="J438" s="18"/>
      <c r="K438" s="60"/>
      <c r="L438" s="55"/>
      <c r="M438" s="34"/>
      <c r="N438" s="119"/>
    </row>
    <row r="439" spans="1:14" ht="16.5" thickBot="1">
      <c r="A439" s="5"/>
      <c r="B439" s="15"/>
      <c r="C439" s="16"/>
      <c r="D439" s="85"/>
      <c r="E439" s="86"/>
      <c r="F439" s="55"/>
      <c r="G439" s="86"/>
      <c r="H439" s="85"/>
      <c r="I439" s="60"/>
      <c r="J439" s="18"/>
      <c r="K439" s="60"/>
      <c r="L439" s="55"/>
      <c r="M439" s="34"/>
      <c r="N439" s="119"/>
    </row>
    <row r="440" spans="1:14" ht="16.5" thickBot="1">
      <c r="A440" s="5"/>
      <c r="B440" s="15"/>
      <c r="C440" s="16"/>
      <c r="D440" s="85"/>
      <c r="E440" s="86"/>
      <c r="F440" s="55"/>
      <c r="G440" s="86"/>
      <c r="H440" s="85"/>
      <c r="I440" s="60"/>
      <c r="J440" s="18"/>
      <c r="K440" s="60"/>
      <c r="L440" s="55"/>
      <c r="M440" s="34"/>
      <c r="N440" s="119"/>
    </row>
    <row r="441" spans="1:14" ht="16.5" thickBot="1">
      <c r="A441" s="5"/>
      <c r="B441" s="15"/>
      <c r="C441" s="16"/>
      <c r="D441" s="85"/>
      <c r="E441" s="86"/>
      <c r="F441" s="55"/>
      <c r="G441" s="86"/>
      <c r="H441" s="85"/>
      <c r="I441" s="60"/>
      <c r="J441" s="18"/>
      <c r="K441" s="60"/>
      <c r="L441" s="55"/>
      <c r="M441" s="34"/>
      <c r="N441" s="119"/>
    </row>
    <row r="442" spans="1:14" ht="16.5" thickBot="1">
      <c r="A442" s="5"/>
      <c r="B442" s="15"/>
      <c r="C442" s="16"/>
      <c r="D442" s="85"/>
      <c r="E442" s="86"/>
      <c r="F442" s="55"/>
      <c r="G442" s="86"/>
      <c r="H442" s="85"/>
      <c r="I442" s="60"/>
      <c r="J442" s="18"/>
      <c r="K442" s="60"/>
      <c r="L442" s="55"/>
      <c r="M442" s="34"/>
      <c r="N442" s="119"/>
    </row>
    <row r="443" spans="1:14" ht="16.5" thickBot="1">
      <c r="A443" s="5"/>
      <c r="B443" s="15"/>
      <c r="C443" s="16"/>
      <c r="D443" s="85"/>
      <c r="E443" s="86"/>
      <c r="F443" s="55"/>
      <c r="G443" s="86"/>
      <c r="H443" s="85"/>
      <c r="I443" s="60"/>
      <c r="J443" s="18"/>
      <c r="K443" s="60"/>
      <c r="L443" s="55"/>
      <c r="M443" s="35"/>
      <c r="N443" s="119"/>
    </row>
    <row r="444" spans="1:14" ht="16.5" thickBot="1">
      <c r="A444" s="5"/>
      <c r="B444" s="15"/>
      <c r="C444" s="16"/>
      <c r="D444" s="85"/>
      <c r="E444" s="86"/>
      <c r="F444" s="55"/>
      <c r="G444" s="86"/>
      <c r="H444" s="85"/>
      <c r="I444" s="60"/>
      <c r="J444" s="18"/>
      <c r="K444" s="60"/>
      <c r="L444" s="55"/>
      <c r="M444" s="35"/>
      <c r="N444" s="119"/>
    </row>
    <row r="445" spans="1:14" ht="16.5" thickBot="1">
      <c r="A445" s="5"/>
      <c r="B445" s="15"/>
      <c r="C445" s="16"/>
      <c r="D445" s="85"/>
      <c r="E445" s="86"/>
      <c r="F445" s="55"/>
      <c r="G445" s="86"/>
      <c r="H445" s="85"/>
      <c r="I445" s="60"/>
      <c r="J445" s="18"/>
      <c r="K445" s="60"/>
      <c r="L445" s="55"/>
      <c r="M445" s="35"/>
      <c r="N445" s="119"/>
    </row>
    <row r="446" spans="1:14" ht="3.75" customHeight="1" thickBot="1">
      <c r="A446" s="28"/>
      <c r="B446" s="114"/>
      <c r="C446" s="115"/>
      <c r="D446" s="87"/>
      <c r="E446" s="87"/>
      <c r="F446" s="56"/>
      <c r="G446" s="87"/>
      <c r="H446" s="87"/>
      <c r="I446" s="56"/>
      <c r="J446" s="29"/>
      <c r="K446" s="56"/>
      <c r="L446" s="90"/>
    </row>
    <row r="447" spans="1:14" s="6" customFormat="1" ht="16.5" thickBot="1">
      <c r="A447" s="8"/>
      <c r="B447" s="9"/>
      <c r="C447" s="10"/>
      <c r="D447" s="53"/>
      <c r="E447" s="53"/>
      <c r="F447" s="53"/>
      <c r="G447" s="53"/>
      <c r="H447" s="53"/>
      <c r="I447" s="53"/>
      <c r="J447" s="11"/>
      <c r="K447" s="64"/>
      <c r="L447" s="53"/>
      <c r="M447" s="36"/>
      <c r="N447" s="120"/>
    </row>
    <row r="448" spans="1:14" ht="15.75" thickBot="1"/>
    <row r="449" spans="1:14" ht="16.5" customHeight="1" thickBot="1">
      <c r="A449" s="38"/>
      <c r="B449" s="48"/>
      <c r="C449" s="2"/>
      <c r="D449" s="133"/>
      <c r="E449" s="134"/>
      <c r="F449" s="135"/>
      <c r="G449" s="78"/>
      <c r="H449" s="79"/>
      <c r="I449" s="57"/>
      <c r="J449" s="49"/>
      <c r="K449" s="61"/>
      <c r="L449" s="89"/>
      <c r="M449" s="139"/>
      <c r="N449" s="140"/>
    </row>
    <row r="450" spans="1:14" ht="16.5" thickBot="1">
      <c r="A450" s="23"/>
      <c r="B450" s="22"/>
      <c r="C450" s="24"/>
      <c r="D450" s="136"/>
      <c r="E450" s="137"/>
      <c r="F450" s="138"/>
      <c r="G450" s="80"/>
      <c r="H450" s="81"/>
      <c r="I450" s="58"/>
      <c r="J450" s="41"/>
      <c r="K450" s="62"/>
      <c r="L450" s="62"/>
      <c r="M450" s="139"/>
      <c r="N450" s="141"/>
    </row>
    <row r="451" spans="1:14" ht="16.5" thickBot="1">
      <c r="A451" s="25"/>
      <c r="B451" s="26"/>
      <c r="C451" s="27"/>
      <c r="D451" s="82"/>
      <c r="E451" s="82"/>
      <c r="F451" s="53"/>
      <c r="G451" s="82"/>
      <c r="H451" s="81"/>
      <c r="I451" s="53"/>
      <c r="J451" s="42"/>
      <c r="K451" s="63"/>
      <c r="L451" s="63"/>
      <c r="M451" s="139"/>
      <c r="N451" s="142"/>
    </row>
    <row r="452" spans="1:14" ht="16.5" thickBot="1">
      <c r="A452" s="4"/>
      <c r="B452" s="13"/>
      <c r="C452" s="14"/>
      <c r="D452" s="83"/>
      <c r="E452" s="84"/>
      <c r="F452" s="54"/>
      <c r="G452" s="84"/>
      <c r="H452" s="83"/>
      <c r="I452" s="59"/>
      <c r="J452" s="17"/>
      <c r="K452" s="59"/>
      <c r="L452" s="54"/>
      <c r="M452" s="34"/>
      <c r="N452" s="119"/>
    </row>
    <row r="453" spans="1:14" ht="16.5" thickBot="1">
      <c r="A453" s="5"/>
      <c r="B453" s="15"/>
      <c r="C453" s="16"/>
      <c r="D453" s="85"/>
      <c r="E453" s="86"/>
      <c r="F453" s="55"/>
      <c r="G453" s="86"/>
      <c r="H453" s="85"/>
      <c r="I453" s="60"/>
      <c r="J453" s="18"/>
      <c r="K453" s="60"/>
      <c r="L453" s="55"/>
      <c r="M453" s="34"/>
      <c r="N453" s="119"/>
    </row>
    <row r="454" spans="1:14" ht="16.5" thickBot="1">
      <c r="A454" s="5"/>
      <c r="B454" s="15"/>
      <c r="C454" s="16"/>
      <c r="D454" s="85"/>
      <c r="E454" s="86"/>
      <c r="F454" s="55"/>
      <c r="G454" s="86"/>
      <c r="H454" s="85"/>
      <c r="I454" s="60"/>
      <c r="J454" s="18"/>
      <c r="K454" s="60"/>
      <c r="L454" s="55"/>
      <c r="M454" s="34"/>
      <c r="N454" s="119"/>
    </row>
    <row r="455" spans="1:14" ht="16.5" thickBot="1">
      <c r="A455" s="5"/>
      <c r="B455" s="15"/>
      <c r="C455" s="16"/>
      <c r="D455" s="85"/>
      <c r="E455" s="86"/>
      <c r="F455" s="55"/>
      <c r="G455" s="86"/>
      <c r="H455" s="85"/>
      <c r="I455" s="60"/>
      <c r="J455" s="18"/>
      <c r="K455" s="60"/>
      <c r="L455" s="55"/>
      <c r="M455" s="34"/>
      <c r="N455" s="119"/>
    </row>
    <row r="456" spans="1:14" ht="16.5" thickBot="1">
      <c r="A456" s="5"/>
      <c r="B456" s="15"/>
      <c r="C456" s="16"/>
      <c r="D456" s="85"/>
      <c r="E456" s="86"/>
      <c r="F456" s="55"/>
      <c r="G456" s="86"/>
      <c r="H456" s="85"/>
      <c r="I456" s="60"/>
      <c r="J456" s="18"/>
      <c r="K456" s="60"/>
      <c r="L456" s="55"/>
      <c r="M456" s="34"/>
      <c r="N456" s="119"/>
    </row>
    <row r="457" spans="1:14" ht="16.5" thickBot="1">
      <c r="A457" s="5"/>
      <c r="B457" s="15"/>
      <c r="C457" s="16"/>
      <c r="D457" s="85"/>
      <c r="E457" s="86"/>
      <c r="F457" s="55"/>
      <c r="G457" s="86"/>
      <c r="H457" s="85"/>
      <c r="I457" s="60"/>
      <c r="J457" s="18"/>
      <c r="K457" s="60"/>
      <c r="L457" s="55"/>
      <c r="M457" s="34"/>
      <c r="N457" s="119"/>
    </row>
    <row r="458" spans="1:14" ht="16.5" thickBot="1">
      <c r="A458" s="5"/>
      <c r="B458" s="15"/>
      <c r="C458" s="16"/>
      <c r="D458" s="85"/>
      <c r="E458" s="86"/>
      <c r="F458" s="55"/>
      <c r="G458" s="86"/>
      <c r="H458" s="85"/>
      <c r="I458" s="60"/>
      <c r="J458" s="18"/>
      <c r="K458" s="60"/>
      <c r="L458" s="55"/>
      <c r="M458" s="34"/>
      <c r="N458" s="119"/>
    </row>
    <row r="459" spans="1:14" ht="16.5" thickBot="1">
      <c r="A459" s="5"/>
      <c r="B459" s="15"/>
      <c r="C459" s="16"/>
      <c r="D459" s="85"/>
      <c r="E459" s="86"/>
      <c r="F459" s="55"/>
      <c r="G459" s="86"/>
      <c r="H459" s="85"/>
      <c r="I459" s="60"/>
      <c r="J459" s="18"/>
      <c r="K459" s="60"/>
      <c r="L459" s="55"/>
      <c r="M459" s="35"/>
      <c r="N459" s="119"/>
    </row>
    <row r="460" spans="1:14" ht="16.5" thickBot="1">
      <c r="A460" s="5"/>
      <c r="B460" s="15"/>
      <c r="C460" s="16"/>
      <c r="D460" s="85"/>
      <c r="E460" s="86"/>
      <c r="F460" s="55"/>
      <c r="G460" s="86"/>
      <c r="H460" s="85"/>
      <c r="I460" s="60"/>
      <c r="J460" s="18"/>
      <c r="K460" s="60"/>
      <c r="L460" s="55"/>
      <c r="M460" s="35"/>
      <c r="N460" s="119"/>
    </row>
    <row r="461" spans="1:14" ht="16.5" thickBot="1">
      <c r="A461" s="5"/>
      <c r="B461" s="15"/>
      <c r="C461" s="16"/>
      <c r="D461" s="85"/>
      <c r="E461" s="86"/>
      <c r="F461" s="55"/>
      <c r="G461" s="86"/>
      <c r="H461" s="85"/>
      <c r="I461" s="60"/>
      <c r="J461" s="18"/>
      <c r="K461" s="60"/>
      <c r="L461" s="55"/>
      <c r="M461" s="35"/>
      <c r="N461" s="119"/>
    </row>
    <row r="462" spans="1:14" ht="3.75" customHeight="1" thickBot="1">
      <c r="A462" s="28"/>
      <c r="B462" s="114"/>
      <c r="C462" s="115"/>
      <c r="D462" s="87"/>
      <c r="E462" s="87"/>
      <c r="F462" s="56"/>
      <c r="G462" s="87"/>
      <c r="H462" s="87"/>
      <c r="I462" s="56"/>
      <c r="J462" s="29"/>
      <c r="K462" s="56"/>
      <c r="L462" s="90"/>
    </row>
    <row r="463" spans="1:14" s="6" customFormat="1" ht="16.5" thickBot="1">
      <c r="A463" s="8"/>
      <c r="B463" s="9"/>
      <c r="C463" s="10"/>
      <c r="D463" s="53"/>
      <c r="E463" s="53"/>
      <c r="F463" s="53"/>
      <c r="G463" s="53"/>
      <c r="H463" s="53"/>
      <c r="I463" s="53"/>
      <c r="J463" s="11"/>
      <c r="K463" s="64"/>
      <c r="L463" s="53"/>
      <c r="M463" s="36"/>
      <c r="N463" s="120"/>
    </row>
    <row r="464" spans="1:14" ht="15.75" thickBot="1"/>
    <row r="465" spans="1:14" ht="16.5" customHeight="1" thickBot="1">
      <c r="A465" s="38"/>
      <c r="B465" s="48"/>
      <c r="C465" s="2"/>
      <c r="D465" s="133"/>
      <c r="E465" s="134"/>
      <c r="F465" s="135"/>
      <c r="G465" s="78"/>
      <c r="H465" s="79"/>
      <c r="I465" s="57"/>
      <c r="J465" s="49"/>
      <c r="K465" s="61"/>
      <c r="L465" s="89"/>
      <c r="M465" s="139"/>
      <c r="N465" s="140"/>
    </row>
    <row r="466" spans="1:14" ht="16.5" thickBot="1">
      <c r="A466" s="23"/>
      <c r="B466" s="22"/>
      <c r="C466" s="24"/>
      <c r="D466" s="136"/>
      <c r="E466" s="137"/>
      <c r="F466" s="138"/>
      <c r="G466" s="80"/>
      <c r="H466" s="81"/>
      <c r="I466" s="58"/>
      <c r="J466" s="41"/>
      <c r="K466" s="62"/>
      <c r="L466" s="62"/>
      <c r="M466" s="139"/>
      <c r="N466" s="141"/>
    </row>
    <row r="467" spans="1:14" ht="16.5" thickBot="1">
      <c r="A467" s="25"/>
      <c r="B467" s="26"/>
      <c r="C467" s="27"/>
      <c r="D467" s="82"/>
      <c r="E467" s="82"/>
      <c r="F467" s="53"/>
      <c r="G467" s="82"/>
      <c r="H467" s="81"/>
      <c r="I467" s="53"/>
      <c r="J467" s="42"/>
      <c r="K467" s="63"/>
      <c r="L467" s="63"/>
      <c r="M467" s="139"/>
      <c r="N467" s="142"/>
    </row>
    <row r="468" spans="1:14" ht="16.5" thickBot="1">
      <c r="A468" s="4"/>
      <c r="B468" s="13"/>
      <c r="C468" s="14"/>
      <c r="D468" s="83"/>
      <c r="E468" s="84"/>
      <c r="F468" s="54"/>
      <c r="G468" s="84"/>
      <c r="H468" s="83"/>
      <c r="I468" s="59"/>
      <c r="J468" s="17"/>
      <c r="K468" s="59"/>
      <c r="L468" s="54"/>
      <c r="M468" s="34"/>
      <c r="N468" s="119"/>
    </row>
    <row r="469" spans="1:14" ht="16.5" thickBot="1">
      <c r="A469" s="5"/>
      <c r="B469" s="15"/>
      <c r="C469" s="16"/>
      <c r="D469" s="85"/>
      <c r="E469" s="86"/>
      <c r="F469" s="55"/>
      <c r="G469" s="86"/>
      <c r="H469" s="85"/>
      <c r="I469" s="60"/>
      <c r="J469" s="18"/>
      <c r="K469" s="60"/>
      <c r="L469" s="55"/>
      <c r="M469" s="34"/>
      <c r="N469" s="119"/>
    </row>
    <row r="470" spans="1:14" ht="16.5" thickBot="1">
      <c r="A470" s="5"/>
      <c r="B470" s="15"/>
      <c r="C470" s="16"/>
      <c r="D470" s="85"/>
      <c r="E470" s="86"/>
      <c r="F470" s="55"/>
      <c r="G470" s="86"/>
      <c r="H470" s="85"/>
      <c r="I470" s="60"/>
      <c r="J470" s="18"/>
      <c r="K470" s="60"/>
      <c r="L470" s="55"/>
      <c r="M470" s="34"/>
      <c r="N470" s="119"/>
    </row>
    <row r="471" spans="1:14" ht="16.5" thickBot="1">
      <c r="A471" s="5"/>
      <c r="B471" s="15"/>
      <c r="C471" s="16"/>
      <c r="D471" s="85"/>
      <c r="E471" s="86"/>
      <c r="F471" s="55"/>
      <c r="G471" s="86"/>
      <c r="H471" s="85"/>
      <c r="I471" s="60"/>
      <c r="J471" s="18"/>
      <c r="K471" s="60"/>
      <c r="L471" s="55"/>
      <c r="M471" s="34"/>
      <c r="N471" s="119"/>
    </row>
    <row r="472" spans="1:14" ht="16.5" thickBot="1">
      <c r="A472" s="5"/>
      <c r="B472" s="15"/>
      <c r="C472" s="16"/>
      <c r="D472" s="85"/>
      <c r="E472" s="86"/>
      <c r="F472" s="55"/>
      <c r="G472" s="86"/>
      <c r="H472" s="85"/>
      <c r="I472" s="60"/>
      <c r="J472" s="18"/>
      <c r="K472" s="60"/>
      <c r="L472" s="55"/>
      <c r="M472" s="34"/>
      <c r="N472" s="119"/>
    </row>
    <row r="473" spans="1:14" ht="16.5" thickBot="1">
      <c r="A473" s="5"/>
      <c r="B473" s="15"/>
      <c r="C473" s="16"/>
      <c r="D473" s="85"/>
      <c r="E473" s="86"/>
      <c r="F473" s="55"/>
      <c r="G473" s="86"/>
      <c r="H473" s="85"/>
      <c r="I473" s="60"/>
      <c r="J473" s="18"/>
      <c r="K473" s="60"/>
      <c r="L473" s="55"/>
      <c r="M473" s="34"/>
      <c r="N473" s="119"/>
    </row>
    <row r="474" spans="1:14" ht="16.5" thickBot="1">
      <c r="A474" s="5"/>
      <c r="B474" s="15"/>
      <c r="C474" s="16"/>
      <c r="D474" s="85"/>
      <c r="E474" s="86"/>
      <c r="F474" s="55"/>
      <c r="G474" s="86"/>
      <c r="H474" s="85"/>
      <c r="I474" s="60"/>
      <c r="J474" s="18"/>
      <c r="K474" s="60"/>
      <c r="L474" s="55"/>
      <c r="M474" s="34"/>
      <c r="N474" s="119"/>
    </row>
    <row r="475" spans="1:14" ht="16.5" thickBot="1">
      <c r="A475" s="5"/>
      <c r="B475" s="15"/>
      <c r="C475" s="16"/>
      <c r="D475" s="85"/>
      <c r="E475" s="86"/>
      <c r="F475" s="55"/>
      <c r="G475" s="86"/>
      <c r="H475" s="85"/>
      <c r="I475" s="60"/>
      <c r="J475" s="18"/>
      <c r="K475" s="60"/>
      <c r="L475" s="55"/>
      <c r="M475" s="35"/>
      <c r="N475" s="119"/>
    </row>
    <row r="476" spans="1:14" ht="16.5" thickBot="1">
      <c r="A476" s="5"/>
      <c r="B476" s="15"/>
      <c r="C476" s="16"/>
      <c r="D476" s="85"/>
      <c r="E476" s="86"/>
      <c r="F476" s="55"/>
      <c r="G476" s="86"/>
      <c r="H476" s="85"/>
      <c r="I476" s="60"/>
      <c r="J476" s="18"/>
      <c r="K476" s="60"/>
      <c r="L476" s="55"/>
      <c r="M476" s="35"/>
      <c r="N476" s="119"/>
    </row>
    <row r="477" spans="1:14" ht="16.5" thickBot="1">
      <c r="A477" s="5"/>
      <c r="B477" s="15"/>
      <c r="C477" s="16"/>
      <c r="D477" s="85"/>
      <c r="E477" s="86"/>
      <c r="F477" s="55"/>
      <c r="G477" s="86"/>
      <c r="H477" s="85"/>
      <c r="I477" s="60"/>
      <c r="J477" s="18"/>
      <c r="K477" s="60"/>
      <c r="L477" s="55"/>
      <c r="M477" s="35"/>
      <c r="N477" s="119"/>
    </row>
    <row r="478" spans="1:14" ht="3.75" customHeight="1" thickBot="1">
      <c r="A478" s="28"/>
      <c r="B478" s="114"/>
      <c r="C478" s="115"/>
      <c r="D478" s="87"/>
      <c r="E478" s="87"/>
      <c r="F478" s="56"/>
      <c r="G478" s="87"/>
      <c r="H478" s="87"/>
      <c r="I478" s="56"/>
      <c r="J478" s="29"/>
      <c r="K478" s="56"/>
      <c r="L478" s="90"/>
    </row>
    <row r="479" spans="1:14" s="6" customFormat="1" ht="16.5" thickBot="1">
      <c r="A479" s="8"/>
      <c r="B479" s="9"/>
      <c r="C479" s="10"/>
      <c r="D479" s="53"/>
      <c r="E479" s="53"/>
      <c r="F479" s="53"/>
      <c r="G479" s="53"/>
      <c r="H479" s="53"/>
      <c r="I479" s="53"/>
      <c r="J479" s="11"/>
      <c r="K479" s="64"/>
      <c r="L479" s="53"/>
      <c r="M479" s="36"/>
      <c r="N479" s="120"/>
    </row>
    <row r="480" spans="1:14" ht="15.75" thickBot="1"/>
    <row r="481" spans="1:14" ht="16.5" customHeight="1" thickBot="1">
      <c r="A481" s="38"/>
      <c r="B481" s="48"/>
      <c r="C481" s="2"/>
      <c r="D481" s="133"/>
      <c r="E481" s="134"/>
      <c r="F481" s="135"/>
      <c r="G481" s="78"/>
      <c r="H481" s="79"/>
      <c r="I481" s="57"/>
      <c r="J481" s="49"/>
      <c r="K481" s="61"/>
      <c r="L481" s="89"/>
      <c r="M481" s="139"/>
      <c r="N481" s="140"/>
    </row>
    <row r="482" spans="1:14" ht="16.5" thickBot="1">
      <c r="A482" s="23"/>
      <c r="B482" s="22"/>
      <c r="C482" s="24"/>
      <c r="D482" s="136"/>
      <c r="E482" s="137"/>
      <c r="F482" s="138"/>
      <c r="G482" s="80"/>
      <c r="H482" s="81"/>
      <c r="I482" s="58"/>
      <c r="J482" s="41"/>
      <c r="K482" s="62"/>
      <c r="L482" s="62"/>
      <c r="M482" s="139"/>
      <c r="N482" s="141"/>
    </row>
    <row r="483" spans="1:14" ht="16.5" thickBot="1">
      <c r="A483" s="25"/>
      <c r="B483" s="26"/>
      <c r="C483" s="27"/>
      <c r="D483" s="82"/>
      <c r="E483" s="82"/>
      <c r="F483" s="53"/>
      <c r="G483" s="82"/>
      <c r="H483" s="81"/>
      <c r="I483" s="53"/>
      <c r="J483" s="42"/>
      <c r="K483" s="63"/>
      <c r="L483" s="63"/>
      <c r="M483" s="139"/>
      <c r="N483" s="142"/>
    </row>
    <row r="484" spans="1:14" ht="16.5" thickBot="1">
      <c r="A484" s="4"/>
      <c r="B484" s="13"/>
      <c r="C484" s="14"/>
      <c r="D484" s="83"/>
      <c r="E484" s="84"/>
      <c r="F484" s="54"/>
      <c r="G484" s="84"/>
      <c r="H484" s="83"/>
      <c r="I484" s="59"/>
      <c r="J484" s="17"/>
      <c r="K484" s="59"/>
      <c r="L484" s="54"/>
      <c r="M484" s="34"/>
      <c r="N484" s="119"/>
    </row>
    <row r="485" spans="1:14" ht="16.5" thickBot="1">
      <c r="A485" s="5"/>
      <c r="B485" s="15"/>
      <c r="C485" s="16"/>
      <c r="D485" s="85"/>
      <c r="E485" s="86"/>
      <c r="F485" s="55"/>
      <c r="G485" s="86"/>
      <c r="H485" s="85"/>
      <c r="I485" s="60"/>
      <c r="J485" s="18"/>
      <c r="K485" s="60"/>
      <c r="L485" s="55"/>
      <c r="M485" s="34"/>
      <c r="N485" s="119"/>
    </row>
    <row r="486" spans="1:14" ht="16.5" thickBot="1">
      <c r="A486" s="5"/>
      <c r="B486" s="15"/>
      <c r="C486" s="16"/>
      <c r="D486" s="85"/>
      <c r="E486" s="86"/>
      <c r="F486" s="55"/>
      <c r="G486" s="86"/>
      <c r="H486" s="85"/>
      <c r="I486" s="60"/>
      <c r="J486" s="18"/>
      <c r="K486" s="60"/>
      <c r="L486" s="55"/>
      <c r="M486" s="34"/>
      <c r="N486" s="119"/>
    </row>
    <row r="487" spans="1:14" ht="16.5" thickBot="1">
      <c r="A487" s="5"/>
      <c r="B487" s="15"/>
      <c r="C487" s="16"/>
      <c r="D487" s="85"/>
      <c r="E487" s="86"/>
      <c r="F487" s="55"/>
      <c r="G487" s="86"/>
      <c r="H487" s="85"/>
      <c r="I487" s="60"/>
      <c r="J487" s="18"/>
      <c r="K487" s="60"/>
      <c r="L487" s="55"/>
      <c r="M487" s="34"/>
      <c r="N487" s="119"/>
    </row>
    <row r="488" spans="1:14" ht="16.5" thickBot="1">
      <c r="A488" s="5"/>
      <c r="B488" s="15"/>
      <c r="C488" s="16"/>
      <c r="D488" s="85"/>
      <c r="E488" s="86"/>
      <c r="F488" s="55"/>
      <c r="G488" s="86"/>
      <c r="H488" s="85"/>
      <c r="I488" s="60"/>
      <c r="J488" s="18"/>
      <c r="K488" s="60"/>
      <c r="L488" s="55"/>
      <c r="M488" s="34"/>
      <c r="N488" s="119"/>
    </row>
    <row r="489" spans="1:14" ht="16.5" thickBot="1">
      <c r="A489" s="5"/>
      <c r="B489" s="15"/>
      <c r="C489" s="16"/>
      <c r="D489" s="85"/>
      <c r="E489" s="86"/>
      <c r="F489" s="55"/>
      <c r="G489" s="86"/>
      <c r="H489" s="85"/>
      <c r="I489" s="60"/>
      <c r="J489" s="18"/>
      <c r="K489" s="60"/>
      <c r="L489" s="55"/>
      <c r="M489" s="34"/>
      <c r="N489" s="119"/>
    </row>
    <row r="490" spans="1:14" ht="16.5" thickBot="1">
      <c r="A490" s="5"/>
      <c r="B490" s="15"/>
      <c r="C490" s="16"/>
      <c r="D490" s="85"/>
      <c r="E490" s="86"/>
      <c r="F490" s="55"/>
      <c r="G490" s="86"/>
      <c r="H490" s="85"/>
      <c r="I490" s="60"/>
      <c r="J490" s="18"/>
      <c r="K490" s="60"/>
      <c r="L490" s="55"/>
      <c r="M490" s="34"/>
      <c r="N490" s="119"/>
    </row>
    <row r="491" spans="1:14" ht="16.5" thickBot="1">
      <c r="A491" s="5"/>
      <c r="B491" s="15"/>
      <c r="C491" s="16"/>
      <c r="D491" s="85"/>
      <c r="E491" s="86"/>
      <c r="F491" s="55"/>
      <c r="G491" s="86"/>
      <c r="H491" s="85"/>
      <c r="I491" s="60"/>
      <c r="J491" s="18"/>
      <c r="K491" s="60"/>
      <c r="L491" s="55"/>
      <c r="M491" s="35"/>
      <c r="N491" s="119"/>
    </row>
    <row r="492" spans="1:14" ht="16.5" thickBot="1">
      <c r="A492" s="5"/>
      <c r="B492" s="15"/>
      <c r="C492" s="16"/>
      <c r="D492" s="85"/>
      <c r="E492" s="86"/>
      <c r="F492" s="55"/>
      <c r="G492" s="86"/>
      <c r="H492" s="85"/>
      <c r="I492" s="60"/>
      <c r="J492" s="18"/>
      <c r="K492" s="60"/>
      <c r="L492" s="55"/>
      <c r="M492" s="35"/>
      <c r="N492" s="119"/>
    </row>
    <row r="493" spans="1:14" ht="16.5" thickBot="1">
      <c r="A493" s="5"/>
      <c r="B493" s="15"/>
      <c r="C493" s="16"/>
      <c r="D493" s="85"/>
      <c r="E493" s="86"/>
      <c r="F493" s="55"/>
      <c r="G493" s="86"/>
      <c r="H493" s="85"/>
      <c r="I493" s="60"/>
      <c r="J493" s="18"/>
      <c r="K493" s="60"/>
      <c r="L493" s="55"/>
      <c r="M493" s="35"/>
      <c r="N493" s="119"/>
    </row>
    <row r="494" spans="1:14" ht="3.75" customHeight="1" thickBot="1">
      <c r="A494" s="28"/>
      <c r="B494" s="114"/>
      <c r="C494" s="115"/>
      <c r="D494" s="87"/>
      <c r="E494" s="87"/>
      <c r="F494" s="56"/>
      <c r="G494" s="87"/>
      <c r="H494" s="87"/>
      <c r="I494" s="56"/>
      <c r="J494" s="29"/>
      <c r="K494" s="56"/>
      <c r="L494" s="90"/>
    </row>
    <row r="495" spans="1:14" s="6" customFormat="1" ht="16.5" thickBot="1">
      <c r="A495" s="8"/>
      <c r="B495" s="9"/>
      <c r="C495" s="10"/>
      <c r="D495" s="53"/>
      <c r="E495" s="53"/>
      <c r="F495" s="53"/>
      <c r="G495" s="53"/>
      <c r="H495" s="53"/>
      <c r="I495" s="53"/>
      <c r="J495" s="11"/>
      <c r="K495" s="64"/>
      <c r="L495" s="53"/>
      <c r="M495" s="36"/>
      <c r="N495" s="120"/>
    </row>
    <row r="496" spans="1:14" ht="15.75" thickBot="1"/>
    <row r="497" spans="1:14" ht="16.5" customHeight="1" thickBot="1">
      <c r="A497" s="38"/>
      <c r="B497" s="48"/>
      <c r="C497" s="2"/>
      <c r="D497" s="133"/>
      <c r="E497" s="134"/>
      <c r="F497" s="135"/>
      <c r="G497" s="78"/>
      <c r="H497" s="79"/>
      <c r="I497" s="57"/>
      <c r="J497" s="49"/>
      <c r="K497" s="61"/>
      <c r="L497" s="89"/>
      <c r="M497" s="139"/>
      <c r="N497" s="140"/>
    </row>
    <row r="498" spans="1:14" ht="16.5" thickBot="1">
      <c r="A498" s="23"/>
      <c r="B498" s="22"/>
      <c r="C498" s="24"/>
      <c r="D498" s="136"/>
      <c r="E498" s="137"/>
      <c r="F498" s="138"/>
      <c r="G498" s="80"/>
      <c r="H498" s="81"/>
      <c r="I498" s="58"/>
      <c r="J498" s="41"/>
      <c r="K498" s="62"/>
      <c r="L498" s="62"/>
      <c r="M498" s="139"/>
      <c r="N498" s="141"/>
    </row>
    <row r="499" spans="1:14" ht="16.5" thickBot="1">
      <c r="A499" s="25"/>
      <c r="B499" s="26"/>
      <c r="C499" s="27"/>
      <c r="D499" s="82"/>
      <c r="E499" s="82"/>
      <c r="F499" s="53"/>
      <c r="G499" s="82"/>
      <c r="H499" s="81"/>
      <c r="I499" s="53"/>
      <c r="J499" s="42"/>
      <c r="K499" s="63"/>
      <c r="L499" s="63"/>
      <c r="M499" s="139"/>
      <c r="N499" s="142"/>
    </row>
    <row r="500" spans="1:14" ht="16.5" thickBot="1">
      <c r="A500" s="4"/>
      <c r="B500" s="13"/>
      <c r="C500" s="14"/>
      <c r="D500" s="83"/>
      <c r="E500" s="84"/>
      <c r="F500" s="54"/>
      <c r="G500" s="84"/>
      <c r="H500" s="83"/>
      <c r="I500" s="59"/>
      <c r="J500" s="17"/>
      <c r="K500" s="59"/>
      <c r="L500" s="54"/>
      <c r="M500" s="34"/>
      <c r="N500" s="119"/>
    </row>
    <row r="501" spans="1:14" ht="16.5" thickBot="1">
      <c r="A501" s="5"/>
      <c r="B501" s="15"/>
      <c r="C501" s="16"/>
      <c r="D501" s="85"/>
      <c r="E501" s="86"/>
      <c r="F501" s="55"/>
      <c r="G501" s="86"/>
      <c r="H501" s="85"/>
      <c r="I501" s="60"/>
      <c r="J501" s="18"/>
      <c r="K501" s="60"/>
      <c r="L501" s="55"/>
      <c r="M501" s="34"/>
      <c r="N501" s="119"/>
    </row>
    <row r="502" spans="1:14" ht="16.5" thickBot="1">
      <c r="A502" s="5"/>
      <c r="B502" s="15"/>
      <c r="C502" s="16"/>
      <c r="D502" s="85"/>
      <c r="E502" s="86"/>
      <c r="F502" s="55"/>
      <c r="G502" s="86"/>
      <c r="H502" s="85"/>
      <c r="I502" s="60"/>
      <c r="J502" s="18"/>
      <c r="K502" s="60"/>
      <c r="L502" s="55"/>
      <c r="M502" s="34"/>
      <c r="N502" s="119"/>
    </row>
    <row r="503" spans="1:14" ht="16.5" thickBot="1">
      <c r="A503" s="5"/>
      <c r="B503" s="15"/>
      <c r="C503" s="16"/>
      <c r="D503" s="85"/>
      <c r="E503" s="86"/>
      <c r="F503" s="55"/>
      <c r="G503" s="86"/>
      <c r="H503" s="85"/>
      <c r="I503" s="60"/>
      <c r="J503" s="18"/>
      <c r="K503" s="60"/>
      <c r="L503" s="55"/>
      <c r="M503" s="34"/>
      <c r="N503" s="119"/>
    </row>
    <row r="504" spans="1:14" ht="16.5" thickBot="1">
      <c r="A504" s="5"/>
      <c r="B504" s="15"/>
      <c r="C504" s="16"/>
      <c r="D504" s="85"/>
      <c r="E504" s="86"/>
      <c r="F504" s="55"/>
      <c r="G504" s="86"/>
      <c r="H504" s="85"/>
      <c r="I504" s="60"/>
      <c r="J504" s="18"/>
      <c r="K504" s="60"/>
      <c r="L504" s="55"/>
      <c r="M504" s="34"/>
      <c r="N504" s="119"/>
    </row>
    <row r="505" spans="1:14" ht="16.5" thickBot="1">
      <c r="A505" s="5"/>
      <c r="B505" s="15"/>
      <c r="C505" s="16"/>
      <c r="D505" s="85"/>
      <c r="E505" s="86"/>
      <c r="F505" s="55"/>
      <c r="G505" s="86"/>
      <c r="H505" s="85"/>
      <c r="I505" s="60"/>
      <c r="J505" s="18"/>
      <c r="K505" s="60"/>
      <c r="L505" s="55"/>
      <c r="M505" s="34"/>
      <c r="N505" s="119"/>
    </row>
    <row r="506" spans="1:14" ht="16.5" thickBot="1">
      <c r="A506" s="5"/>
      <c r="B506" s="15"/>
      <c r="C506" s="16"/>
      <c r="D506" s="85"/>
      <c r="E506" s="86"/>
      <c r="F506" s="55"/>
      <c r="G506" s="86"/>
      <c r="H506" s="85"/>
      <c r="I506" s="60"/>
      <c r="J506" s="18"/>
      <c r="K506" s="60"/>
      <c r="L506" s="55"/>
      <c r="M506" s="34"/>
      <c r="N506" s="119"/>
    </row>
    <row r="507" spans="1:14" ht="16.5" thickBot="1">
      <c r="A507" s="5"/>
      <c r="B507" s="15"/>
      <c r="C507" s="16"/>
      <c r="D507" s="85"/>
      <c r="E507" s="86"/>
      <c r="F507" s="55"/>
      <c r="G507" s="86"/>
      <c r="H507" s="85"/>
      <c r="I507" s="60"/>
      <c r="J507" s="18"/>
      <c r="K507" s="60"/>
      <c r="L507" s="55"/>
      <c r="M507" s="35"/>
      <c r="N507" s="119"/>
    </row>
    <row r="508" spans="1:14" ht="16.5" thickBot="1">
      <c r="A508" s="5"/>
      <c r="B508" s="15"/>
      <c r="C508" s="16"/>
      <c r="D508" s="85"/>
      <c r="E508" s="86"/>
      <c r="F508" s="55"/>
      <c r="G508" s="86"/>
      <c r="H508" s="85"/>
      <c r="I508" s="60"/>
      <c r="J508" s="18"/>
      <c r="K508" s="60"/>
      <c r="L508" s="55"/>
      <c r="M508" s="35"/>
      <c r="N508" s="119"/>
    </row>
    <row r="509" spans="1:14" ht="16.5" thickBot="1">
      <c r="A509" s="5"/>
      <c r="B509" s="15"/>
      <c r="C509" s="16"/>
      <c r="D509" s="85"/>
      <c r="E509" s="86"/>
      <c r="F509" s="55"/>
      <c r="G509" s="86"/>
      <c r="H509" s="85"/>
      <c r="I509" s="60"/>
      <c r="J509" s="18"/>
      <c r="K509" s="60"/>
      <c r="L509" s="55"/>
      <c r="M509" s="35"/>
      <c r="N509" s="119"/>
    </row>
    <row r="510" spans="1:14" ht="3.75" customHeight="1" thickBot="1">
      <c r="A510" s="28"/>
      <c r="B510" s="114"/>
      <c r="C510" s="115"/>
      <c r="D510" s="87"/>
      <c r="E510" s="87"/>
      <c r="F510" s="56"/>
      <c r="G510" s="87"/>
      <c r="H510" s="87"/>
      <c r="I510" s="56"/>
      <c r="J510" s="29"/>
      <c r="K510" s="56"/>
      <c r="L510" s="90"/>
    </row>
    <row r="511" spans="1:14" s="6" customFormat="1" ht="16.5" thickBot="1">
      <c r="A511" s="8"/>
      <c r="B511" s="9"/>
      <c r="C511" s="10"/>
      <c r="D511" s="53"/>
      <c r="E511" s="53"/>
      <c r="F511" s="53"/>
      <c r="G511" s="53"/>
      <c r="H511" s="53"/>
      <c r="I511" s="53"/>
      <c r="J511" s="11"/>
      <c r="K511" s="64"/>
      <c r="L511" s="53"/>
      <c r="M511" s="36"/>
      <c r="N511" s="120"/>
    </row>
    <row r="512" spans="1:14" ht="15.75" thickBot="1"/>
    <row r="513" spans="1:14" ht="16.5" customHeight="1" thickBot="1">
      <c r="A513" s="38"/>
      <c r="B513" s="48"/>
      <c r="C513" s="2"/>
      <c r="D513" s="133"/>
      <c r="E513" s="134"/>
      <c r="F513" s="135"/>
      <c r="G513" s="78"/>
      <c r="H513" s="79"/>
      <c r="I513" s="57"/>
      <c r="J513" s="49"/>
      <c r="K513" s="61"/>
      <c r="L513" s="89"/>
      <c r="M513" s="139"/>
      <c r="N513" s="140"/>
    </row>
    <row r="514" spans="1:14" ht="16.5" thickBot="1">
      <c r="A514" s="23"/>
      <c r="B514" s="22"/>
      <c r="C514" s="24"/>
      <c r="D514" s="136"/>
      <c r="E514" s="137"/>
      <c r="F514" s="138"/>
      <c r="G514" s="80"/>
      <c r="H514" s="81"/>
      <c r="I514" s="58"/>
      <c r="J514" s="41"/>
      <c r="K514" s="62"/>
      <c r="L514" s="62"/>
      <c r="M514" s="139"/>
      <c r="N514" s="141"/>
    </row>
    <row r="515" spans="1:14" ht="16.5" thickBot="1">
      <c r="A515" s="25"/>
      <c r="B515" s="26"/>
      <c r="C515" s="27"/>
      <c r="D515" s="82"/>
      <c r="E515" s="82"/>
      <c r="F515" s="53"/>
      <c r="G515" s="82"/>
      <c r="H515" s="81"/>
      <c r="I515" s="53"/>
      <c r="J515" s="42"/>
      <c r="K515" s="63"/>
      <c r="L515" s="63"/>
      <c r="M515" s="139"/>
      <c r="N515" s="142"/>
    </row>
    <row r="516" spans="1:14" ht="16.5" thickBot="1">
      <c r="A516" s="4"/>
      <c r="B516" s="13"/>
      <c r="C516" s="14"/>
      <c r="D516" s="83"/>
      <c r="E516" s="84"/>
      <c r="F516" s="54"/>
      <c r="G516" s="84"/>
      <c r="H516" s="83"/>
      <c r="I516" s="59"/>
      <c r="J516" s="17"/>
      <c r="K516" s="59"/>
      <c r="L516" s="54"/>
      <c r="M516" s="34"/>
      <c r="N516" s="119"/>
    </row>
    <row r="517" spans="1:14" ht="16.5" thickBot="1">
      <c r="A517" s="5"/>
      <c r="B517" s="15"/>
      <c r="C517" s="16"/>
      <c r="D517" s="85"/>
      <c r="E517" s="86"/>
      <c r="F517" s="55"/>
      <c r="G517" s="86"/>
      <c r="H517" s="85"/>
      <c r="I517" s="60"/>
      <c r="J517" s="18"/>
      <c r="K517" s="60"/>
      <c r="L517" s="55"/>
      <c r="M517" s="34"/>
      <c r="N517" s="119"/>
    </row>
    <row r="518" spans="1:14" ht="16.5" thickBot="1">
      <c r="A518" s="5"/>
      <c r="B518" s="15"/>
      <c r="C518" s="16"/>
      <c r="D518" s="85"/>
      <c r="E518" s="86"/>
      <c r="F518" s="55"/>
      <c r="G518" s="86"/>
      <c r="H518" s="85"/>
      <c r="I518" s="60"/>
      <c r="J518" s="18"/>
      <c r="K518" s="60"/>
      <c r="L518" s="55"/>
      <c r="M518" s="34"/>
      <c r="N518" s="119"/>
    </row>
    <row r="519" spans="1:14" ht="16.5" thickBot="1">
      <c r="A519" s="5"/>
      <c r="B519" s="15"/>
      <c r="C519" s="16"/>
      <c r="D519" s="85"/>
      <c r="E519" s="86"/>
      <c r="F519" s="55"/>
      <c r="G519" s="86"/>
      <c r="H519" s="85"/>
      <c r="I519" s="60"/>
      <c r="J519" s="18"/>
      <c r="K519" s="60"/>
      <c r="L519" s="55"/>
      <c r="M519" s="34"/>
      <c r="N519" s="119"/>
    </row>
    <row r="520" spans="1:14" ht="16.5" thickBot="1">
      <c r="A520" s="5"/>
      <c r="B520" s="15"/>
      <c r="C520" s="16"/>
      <c r="D520" s="85"/>
      <c r="E520" s="86"/>
      <c r="F520" s="55"/>
      <c r="G520" s="86"/>
      <c r="H520" s="85"/>
      <c r="I520" s="60"/>
      <c r="J520" s="18"/>
      <c r="K520" s="60"/>
      <c r="L520" s="55"/>
      <c r="M520" s="34"/>
      <c r="N520" s="119"/>
    </row>
    <row r="521" spans="1:14" ht="16.5" thickBot="1">
      <c r="A521" s="5"/>
      <c r="B521" s="15"/>
      <c r="C521" s="16"/>
      <c r="D521" s="85"/>
      <c r="E521" s="86"/>
      <c r="F521" s="55"/>
      <c r="G521" s="86"/>
      <c r="H521" s="85"/>
      <c r="I521" s="60"/>
      <c r="J521" s="18"/>
      <c r="K521" s="60"/>
      <c r="L521" s="55"/>
      <c r="M521" s="34"/>
      <c r="N521" s="119"/>
    </row>
    <row r="522" spans="1:14" ht="16.5" thickBot="1">
      <c r="A522" s="5"/>
      <c r="B522" s="15"/>
      <c r="C522" s="16"/>
      <c r="D522" s="85"/>
      <c r="E522" s="86"/>
      <c r="F522" s="55"/>
      <c r="G522" s="86"/>
      <c r="H522" s="85"/>
      <c r="I522" s="60"/>
      <c r="J522" s="18"/>
      <c r="K522" s="60"/>
      <c r="L522" s="55"/>
      <c r="M522" s="34"/>
      <c r="N522" s="119"/>
    </row>
    <row r="523" spans="1:14" ht="16.5" thickBot="1">
      <c r="A523" s="5"/>
      <c r="B523" s="15"/>
      <c r="C523" s="16"/>
      <c r="D523" s="85"/>
      <c r="E523" s="86"/>
      <c r="F523" s="55"/>
      <c r="G523" s="86"/>
      <c r="H523" s="85"/>
      <c r="I523" s="60"/>
      <c r="J523" s="18"/>
      <c r="K523" s="60"/>
      <c r="L523" s="55"/>
      <c r="M523" s="35"/>
      <c r="N523" s="119"/>
    </row>
    <row r="524" spans="1:14" ht="16.5" thickBot="1">
      <c r="A524" s="5"/>
      <c r="B524" s="15"/>
      <c r="C524" s="16"/>
      <c r="D524" s="85"/>
      <c r="E524" s="86"/>
      <c r="F524" s="55"/>
      <c r="G524" s="86"/>
      <c r="H524" s="85"/>
      <c r="I524" s="60"/>
      <c r="J524" s="18"/>
      <c r="K524" s="60"/>
      <c r="L524" s="55"/>
      <c r="M524" s="35"/>
      <c r="N524" s="119"/>
    </row>
    <row r="525" spans="1:14" ht="16.5" thickBot="1">
      <c r="A525" s="5"/>
      <c r="B525" s="15"/>
      <c r="C525" s="16"/>
      <c r="D525" s="85"/>
      <c r="E525" s="86"/>
      <c r="F525" s="55"/>
      <c r="G525" s="86"/>
      <c r="H525" s="85"/>
      <c r="I525" s="60"/>
      <c r="J525" s="18"/>
      <c r="K525" s="60"/>
      <c r="L525" s="55"/>
      <c r="M525" s="35"/>
      <c r="N525" s="119"/>
    </row>
    <row r="526" spans="1:14" ht="3.75" customHeight="1" thickBot="1">
      <c r="A526" s="28"/>
      <c r="B526" s="114"/>
      <c r="C526" s="115"/>
      <c r="D526" s="87"/>
      <c r="E526" s="87"/>
      <c r="F526" s="56"/>
      <c r="G526" s="87"/>
      <c r="H526" s="87"/>
      <c r="I526" s="56"/>
      <c r="J526" s="29"/>
      <c r="K526" s="56"/>
      <c r="L526" s="90"/>
    </row>
    <row r="527" spans="1:14" s="6" customFormat="1" ht="16.5" thickBot="1">
      <c r="A527" s="8"/>
      <c r="B527" s="9"/>
      <c r="C527" s="10"/>
      <c r="D527" s="53"/>
      <c r="E527" s="53"/>
      <c r="F527" s="53"/>
      <c r="G527" s="53"/>
      <c r="H527" s="53"/>
      <c r="I527" s="53"/>
      <c r="J527" s="11"/>
      <c r="K527" s="64"/>
      <c r="L527" s="53"/>
      <c r="M527" s="36"/>
      <c r="N527" s="120"/>
    </row>
    <row r="528" spans="1:14" ht="15.75" thickBot="1"/>
    <row r="529" spans="1:14" ht="16.5" customHeight="1" thickBot="1">
      <c r="A529" s="38"/>
      <c r="B529" s="48"/>
      <c r="C529" s="2"/>
      <c r="D529" s="133"/>
      <c r="E529" s="134"/>
      <c r="F529" s="135"/>
      <c r="G529" s="78"/>
      <c r="H529" s="79"/>
      <c r="I529" s="57"/>
      <c r="J529" s="49"/>
      <c r="K529" s="61"/>
      <c r="L529" s="89"/>
      <c r="M529" s="139"/>
      <c r="N529" s="140"/>
    </row>
    <row r="530" spans="1:14" ht="16.5" thickBot="1">
      <c r="A530" s="23"/>
      <c r="B530" s="22"/>
      <c r="C530" s="24"/>
      <c r="D530" s="136"/>
      <c r="E530" s="137"/>
      <c r="F530" s="138"/>
      <c r="G530" s="80"/>
      <c r="H530" s="81"/>
      <c r="I530" s="58"/>
      <c r="J530" s="41"/>
      <c r="K530" s="62"/>
      <c r="L530" s="62"/>
      <c r="M530" s="139"/>
      <c r="N530" s="141"/>
    </row>
    <row r="531" spans="1:14" ht="16.5" thickBot="1">
      <c r="A531" s="25"/>
      <c r="B531" s="26"/>
      <c r="C531" s="27"/>
      <c r="D531" s="82"/>
      <c r="E531" s="82"/>
      <c r="F531" s="53"/>
      <c r="G531" s="82"/>
      <c r="H531" s="81"/>
      <c r="I531" s="53"/>
      <c r="J531" s="42"/>
      <c r="K531" s="63"/>
      <c r="L531" s="63"/>
      <c r="M531" s="139"/>
      <c r="N531" s="142"/>
    </row>
    <row r="532" spans="1:14" ht="16.5" thickBot="1">
      <c r="A532" s="4"/>
      <c r="B532" s="13"/>
      <c r="C532" s="14"/>
      <c r="D532" s="83"/>
      <c r="E532" s="84"/>
      <c r="F532" s="54"/>
      <c r="G532" s="84"/>
      <c r="H532" s="83"/>
      <c r="I532" s="59"/>
      <c r="J532" s="17"/>
      <c r="K532" s="59"/>
      <c r="L532" s="54"/>
      <c r="M532" s="34"/>
      <c r="N532" s="119"/>
    </row>
    <row r="533" spans="1:14" ht="16.5" thickBot="1">
      <c r="A533" s="5"/>
      <c r="B533" s="15"/>
      <c r="C533" s="16"/>
      <c r="D533" s="85"/>
      <c r="E533" s="86"/>
      <c r="F533" s="55"/>
      <c r="G533" s="86"/>
      <c r="H533" s="85"/>
      <c r="I533" s="60"/>
      <c r="J533" s="18"/>
      <c r="K533" s="60"/>
      <c r="L533" s="55"/>
      <c r="M533" s="34"/>
      <c r="N533" s="119"/>
    </row>
    <row r="534" spans="1:14" ht="16.5" thickBot="1">
      <c r="A534" s="5"/>
      <c r="B534" s="15"/>
      <c r="C534" s="16"/>
      <c r="D534" s="85"/>
      <c r="E534" s="86"/>
      <c r="F534" s="55"/>
      <c r="G534" s="86"/>
      <c r="H534" s="85"/>
      <c r="I534" s="60"/>
      <c r="J534" s="18"/>
      <c r="K534" s="60"/>
      <c r="L534" s="55"/>
      <c r="M534" s="34"/>
      <c r="N534" s="119"/>
    </row>
    <row r="535" spans="1:14" ht="16.5" thickBot="1">
      <c r="A535" s="5"/>
      <c r="B535" s="15"/>
      <c r="C535" s="16"/>
      <c r="D535" s="85"/>
      <c r="E535" s="86"/>
      <c r="F535" s="55"/>
      <c r="G535" s="86"/>
      <c r="H535" s="85"/>
      <c r="I535" s="60"/>
      <c r="J535" s="18"/>
      <c r="K535" s="60"/>
      <c r="L535" s="55"/>
      <c r="M535" s="34"/>
      <c r="N535" s="119"/>
    </row>
    <row r="536" spans="1:14" ht="16.5" thickBot="1">
      <c r="A536" s="5"/>
      <c r="B536" s="15"/>
      <c r="C536" s="16"/>
      <c r="D536" s="85"/>
      <c r="E536" s="86"/>
      <c r="F536" s="55"/>
      <c r="G536" s="86"/>
      <c r="H536" s="85"/>
      <c r="I536" s="60"/>
      <c r="J536" s="18"/>
      <c r="K536" s="60"/>
      <c r="L536" s="55"/>
      <c r="M536" s="34"/>
      <c r="N536" s="119"/>
    </row>
    <row r="537" spans="1:14" ht="16.5" thickBot="1">
      <c r="A537" s="5"/>
      <c r="B537" s="15"/>
      <c r="C537" s="16"/>
      <c r="D537" s="85"/>
      <c r="E537" s="86"/>
      <c r="F537" s="55"/>
      <c r="G537" s="86"/>
      <c r="H537" s="85"/>
      <c r="I537" s="60"/>
      <c r="J537" s="18"/>
      <c r="K537" s="60"/>
      <c r="L537" s="55"/>
      <c r="M537" s="34"/>
      <c r="N537" s="119"/>
    </row>
    <row r="538" spans="1:14" ht="16.5" thickBot="1">
      <c r="A538" s="5"/>
      <c r="B538" s="15"/>
      <c r="C538" s="16"/>
      <c r="D538" s="85"/>
      <c r="E538" s="86"/>
      <c r="F538" s="55"/>
      <c r="G538" s="86"/>
      <c r="H538" s="85"/>
      <c r="I538" s="60"/>
      <c r="J538" s="18"/>
      <c r="K538" s="60"/>
      <c r="L538" s="55"/>
      <c r="M538" s="34"/>
      <c r="N538" s="119"/>
    </row>
    <row r="539" spans="1:14" ht="16.5" thickBot="1">
      <c r="A539" s="5"/>
      <c r="B539" s="15"/>
      <c r="C539" s="16"/>
      <c r="D539" s="85"/>
      <c r="E539" s="86"/>
      <c r="F539" s="55"/>
      <c r="G539" s="86"/>
      <c r="H539" s="85"/>
      <c r="I539" s="60"/>
      <c r="J539" s="18"/>
      <c r="K539" s="60"/>
      <c r="L539" s="55"/>
      <c r="M539" s="35"/>
      <c r="N539" s="119"/>
    </row>
    <row r="540" spans="1:14" ht="16.5" thickBot="1">
      <c r="A540" s="5"/>
      <c r="B540" s="15"/>
      <c r="C540" s="16"/>
      <c r="D540" s="85"/>
      <c r="E540" s="86"/>
      <c r="F540" s="55"/>
      <c r="G540" s="86"/>
      <c r="H540" s="85"/>
      <c r="I540" s="60"/>
      <c r="J540" s="18"/>
      <c r="K540" s="60"/>
      <c r="L540" s="55"/>
      <c r="M540" s="35"/>
      <c r="N540" s="119"/>
    </row>
    <row r="541" spans="1:14" ht="16.5" thickBot="1">
      <c r="A541" s="5"/>
      <c r="B541" s="15"/>
      <c r="C541" s="16"/>
      <c r="D541" s="85"/>
      <c r="E541" s="86"/>
      <c r="F541" s="55"/>
      <c r="G541" s="86"/>
      <c r="H541" s="85"/>
      <c r="I541" s="60"/>
      <c r="J541" s="18"/>
      <c r="K541" s="60"/>
      <c r="L541" s="55"/>
      <c r="M541" s="35"/>
      <c r="N541" s="119"/>
    </row>
    <row r="542" spans="1:14" ht="3.75" customHeight="1" thickBot="1">
      <c r="A542" s="28"/>
      <c r="B542" s="114"/>
      <c r="C542" s="115"/>
      <c r="D542" s="87"/>
      <c r="E542" s="87"/>
      <c r="F542" s="56"/>
      <c r="G542" s="87"/>
      <c r="H542" s="87"/>
      <c r="I542" s="56"/>
      <c r="J542" s="29"/>
      <c r="K542" s="56"/>
      <c r="L542" s="90"/>
    </row>
    <row r="543" spans="1:14" s="6" customFormat="1" ht="16.5" thickBot="1">
      <c r="A543" s="8"/>
      <c r="B543" s="9"/>
      <c r="C543" s="10"/>
      <c r="D543" s="53"/>
      <c r="E543" s="53"/>
      <c r="F543" s="53"/>
      <c r="G543" s="53"/>
      <c r="H543" s="53"/>
      <c r="I543" s="53"/>
      <c r="J543" s="11"/>
      <c r="K543" s="64"/>
      <c r="L543" s="53"/>
      <c r="M543" s="36"/>
      <c r="N543" s="120"/>
    </row>
    <row r="544" spans="1:14" ht="15.75" thickBot="1"/>
    <row r="545" spans="1:14" ht="16.5" customHeight="1" thickBot="1">
      <c r="A545" s="38"/>
      <c r="B545" s="48"/>
      <c r="C545" s="2"/>
      <c r="D545" s="133"/>
      <c r="E545" s="134"/>
      <c r="F545" s="135"/>
      <c r="G545" s="78"/>
      <c r="H545" s="79"/>
      <c r="I545" s="57"/>
      <c r="J545" s="49"/>
      <c r="K545" s="61"/>
      <c r="L545" s="89"/>
      <c r="M545" s="139"/>
      <c r="N545" s="140"/>
    </row>
    <row r="546" spans="1:14" ht="16.5" thickBot="1">
      <c r="A546" s="23"/>
      <c r="B546" s="22"/>
      <c r="C546" s="24"/>
      <c r="D546" s="136"/>
      <c r="E546" s="137"/>
      <c r="F546" s="138"/>
      <c r="G546" s="80"/>
      <c r="H546" s="81"/>
      <c r="I546" s="58"/>
      <c r="J546" s="41"/>
      <c r="K546" s="62"/>
      <c r="L546" s="62"/>
      <c r="M546" s="139"/>
      <c r="N546" s="141"/>
    </row>
    <row r="547" spans="1:14" ht="16.5" thickBot="1">
      <c r="A547" s="25"/>
      <c r="B547" s="26"/>
      <c r="C547" s="27"/>
      <c r="D547" s="82"/>
      <c r="E547" s="82"/>
      <c r="F547" s="53"/>
      <c r="G547" s="82"/>
      <c r="H547" s="81"/>
      <c r="I547" s="53"/>
      <c r="J547" s="42"/>
      <c r="K547" s="63"/>
      <c r="L547" s="63"/>
      <c r="M547" s="139"/>
      <c r="N547" s="142"/>
    </row>
    <row r="548" spans="1:14" ht="16.5" thickBot="1">
      <c r="A548" s="4"/>
      <c r="B548" s="13"/>
      <c r="C548" s="14"/>
      <c r="D548" s="83"/>
      <c r="E548" s="84"/>
      <c r="F548" s="54"/>
      <c r="G548" s="84"/>
      <c r="H548" s="83"/>
      <c r="I548" s="59"/>
      <c r="J548" s="17"/>
      <c r="K548" s="59"/>
      <c r="L548" s="54"/>
      <c r="M548" s="34"/>
      <c r="N548" s="119"/>
    </row>
    <row r="549" spans="1:14" ht="16.5" thickBot="1">
      <c r="A549" s="5"/>
      <c r="B549" s="15"/>
      <c r="C549" s="16"/>
      <c r="D549" s="85"/>
      <c r="E549" s="86"/>
      <c r="F549" s="55"/>
      <c r="G549" s="86"/>
      <c r="H549" s="85"/>
      <c r="I549" s="60"/>
      <c r="J549" s="18"/>
      <c r="K549" s="60"/>
      <c r="L549" s="55"/>
      <c r="M549" s="34"/>
      <c r="N549" s="119"/>
    </row>
    <row r="550" spans="1:14" ht="16.5" thickBot="1">
      <c r="A550" s="5"/>
      <c r="B550" s="15"/>
      <c r="C550" s="16"/>
      <c r="D550" s="85"/>
      <c r="E550" s="86"/>
      <c r="F550" s="55"/>
      <c r="G550" s="86"/>
      <c r="H550" s="85"/>
      <c r="I550" s="60"/>
      <c r="J550" s="18"/>
      <c r="K550" s="60"/>
      <c r="L550" s="55"/>
      <c r="M550" s="34"/>
      <c r="N550" s="119"/>
    </row>
    <row r="551" spans="1:14" ht="16.5" thickBot="1">
      <c r="A551" s="5"/>
      <c r="B551" s="15"/>
      <c r="C551" s="16"/>
      <c r="D551" s="85"/>
      <c r="E551" s="86"/>
      <c r="F551" s="55"/>
      <c r="G551" s="86"/>
      <c r="H551" s="85"/>
      <c r="I551" s="60"/>
      <c r="J551" s="18"/>
      <c r="K551" s="60"/>
      <c r="L551" s="55"/>
      <c r="M551" s="34"/>
      <c r="N551" s="119"/>
    </row>
    <row r="552" spans="1:14" ht="16.5" thickBot="1">
      <c r="A552" s="5"/>
      <c r="B552" s="15"/>
      <c r="C552" s="16"/>
      <c r="D552" s="85"/>
      <c r="E552" s="86"/>
      <c r="F552" s="55"/>
      <c r="G552" s="86"/>
      <c r="H552" s="85"/>
      <c r="I552" s="60"/>
      <c r="J552" s="18"/>
      <c r="K552" s="60"/>
      <c r="L552" s="55"/>
      <c r="M552" s="34"/>
      <c r="N552" s="119"/>
    </row>
    <row r="553" spans="1:14" ht="16.5" thickBot="1">
      <c r="A553" s="5"/>
      <c r="B553" s="15"/>
      <c r="C553" s="16"/>
      <c r="D553" s="85"/>
      <c r="E553" s="86"/>
      <c r="F553" s="55"/>
      <c r="G553" s="86"/>
      <c r="H553" s="85"/>
      <c r="I553" s="60"/>
      <c r="J553" s="18"/>
      <c r="K553" s="60"/>
      <c r="L553" s="55"/>
      <c r="M553" s="34"/>
      <c r="N553" s="119"/>
    </row>
    <row r="554" spans="1:14" ht="16.5" thickBot="1">
      <c r="A554" s="5"/>
      <c r="B554" s="15"/>
      <c r="C554" s="16"/>
      <c r="D554" s="85"/>
      <c r="E554" s="86"/>
      <c r="F554" s="55"/>
      <c r="G554" s="86"/>
      <c r="H554" s="85"/>
      <c r="I554" s="60"/>
      <c r="J554" s="18"/>
      <c r="K554" s="60"/>
      <c r="L554" s="55"/>
      <c r="M554" s="34"/>
      <c r="N554" s="119"/>
    </row>
    <row r="555" spans="1:14" ht="16.5" thickBot="1">
      <c r="A555" s="5"/>
      <c r="B555" s="15"/>
      <c r="C555" s="16"/>
      <c r="D555" s="85"/>
      <c r="E555" s="86"/>
      <c r="F555" s="55"/>
      <c r="G555" s="86"/>
      <c r="H555" s="85"/>
      <c r="I555" s="60"/>
      <c r="J555" s="18"/>
      <c r="K555" s="60"/>
      <c r="L555" s="55"/>
      <c r="M555" s="35"/>
      <c r="N555" s="119"/>
    </row>
    <row r="556" spans="1:14" ht="16.5" thickBot="1">
      <c r="A556" s="5"/>
      <c r="B556" s="15"/>
      <c r="C556" s="16"/>
      <c r="D556" s="85"/>
      <c r="E556" s="86"/>
      <c r="F556" s="55"/>
      <c r="G556" s="86"/>
      <c r="H556" s="85"/>
      <c r="I556" s="60"/>
      <c r="J556" s="18"/>
      <c r="K556" s="60"/>
      <c r="L556" s="55"/>
      <c r="M556" s="35"/>
      <c r="N556" s="119"/>
    </row>
    <row r="557" spans="1:14" ht="16.5" thickBot="1">
      <c r="A557" s="5"/>
      <c r="B557" s="15"/>
      <c r="C557" s="16"/>
      <c r="D557" s="85"/>
      <c r="E557" s="86"/>
      <c r="F557" s="55"/>
      <c r="G557" s="86"/>
      <c r="H557" s="85"/>
      <c r="I557" s="60"/>
      <c r="J557" s="18"/>
      <c r="K557" s="60"/>
      <c r="L557" s="55"/>
      <c r="M557" s="35"/>
      <c r="N557" s="119"/>
    </row>
    <row r="558" spans="1:14" ht="3.75" customHeight="1" thickBot="1">
      <c r="A558" s="28"/>
      <c r="B558" s="114"/>
      <c r="C558" s="115"/>
      <c r="D558" s="87"/>
      <c r="E558" s="87"/>
      <c r="F558" s="56"/>
      <c r="G558" s="87"/>
      <c r="H558" s="87"/>
      <c r="I558" s="56"/>
      <c r="J558" s="29"/>
      <c r="K558" s="56"/>
      <c r="L558" s="90"/>
    </row>
    <row r="559" spans="1:14" s="6" customFormat="1" ht="16.5" thickBot="1">
      <c r="A559" s="8"/>
      <c r="B559" s="9"/>
      <c r="C559" s="10"/>
      <c r="D559" s="53"/>
      <c r="E559" s="53"/>
      <c r="F559" s="53"/>
      <c r="G559" s="53"/>
      <c r="H559" s="53"/>
      <c r="I559" s="53"/>
      <c r="J559" s="11"/>
      <c r="K559" s="64"/>
      <c r="L559" s="53"/>
      <c r="M559" s="36"/>
      <c r="N559" s="120"/>
    </row>
    <row r="560" spans="1:14" ht="15.75" thickBot="1"/>
    <row r="561" spans="1:14" ht="16.5" customHeight="1" thickBot="1">
      <c r="A561" s="38"/>
      <c r="B561" s="48"/>
      <c r="C561" s="2"/>
      <c r="D561" s="133"/>
      <c r="E561" s="134"/>
      <c r="F561" s="135"/>
      <c r="G561" s="78"/>
      <c r="H561" s="79"/>
      <c r="I561" s="57"/>
      <c r="J561" s="49"/>
      <c r="K561" s="61"/>
      <c r="L561" s="89"/>
      <c r="M561" s="139"/>
      <c r="N561" s="140"/>
    </row>
    <row r="562" spans="1:14" ht="16.5" thickBot="1">
      <c r="A562" s="23"/>
      <c r="B562" s="22"/>
      <c r="C562" s="24"/>
      <c r="D562" s="136"/>
      <c r="E562" s="137"/>
      <c r="F562" s="138"/>
      <c r="G562" s="80"/>
      <c r="H562" s="81"/>
      <c r="I562" s="58"/>
      <c r="J562" s="41"/>
      <c r="K562" s="62"/>
      <c r="L562" s="62"/>
      <c r="M562" s="139"/>
      <c r="N562" s="141"/>
    </row>
    <row r="563" spans="1:14" ht="16.5" thickBot="1">
      <c r="A563" s="25"/>
      <c r="B563" s="26"/>
      <c r="C563" s="27"/>
      <c r="D563" s="82"/>
      <c r="E563" s="82"/>
      <c r="F563" s="53"/>
      <c r="G563" s="82"/>
      <c r="H563" s="81"/>
      <c r="I563" s="53"/>
      <c r="J563" s="42"/>
      <c r="K563" s="63"/>
      <c r="L563" s="63"/>
      <c r="M563" s="139"/>
      <c r="N563" s="142"/>
    </row>
    <row r="564" spans="1:14" ht="16.5" thickBot="1">
      <c r="A564" s="4"/>
      <c r="B564" s="13"/>
      <c r="C564" s="14"/>
      <c r="D564" s="83"/>
      <c r="E564" s="84"/>
      <c r="F564" s="54"/>
      <c r="G564" s="84"/>
      <c r="H564" s="83"/>
      <c r="I564" s="59"/>
      <c r="J564" s="17"/>
      <c r="K564" s="59"/>
      <c r="L564" s="54"/>
      <c r="M564" s="34"/>
      <c r="N564" s="119"/>
    </row>
    <row r="565" spans="1:14" ht="16.5" thickBot="1">
      <c r="A565" s="5"/>
      <c r="B565" s="15"/>
      <c r="C565" s="16"/>
      <c r="D565" s="85"/>
      <c r="E565" s="86"/>
      <c r="F565" s="55"/>
      <c r="G565" s="86"/>
      <c r="H565" s="85"/>
      <c r="I565" s="60"/>
      <c r="J565" s="18"/>
      <c r="K565" s="60"/>
      <c r="L565" s="55"/>
      <c r="M565" s="34"/>
      <c r="N565" s="119"/>
    </row>
    <row r="566" spans="1:14" ht="16.5" thickBot="1">
      <c r="A566" s="5"/>
      <c r="B566" s="15"/>
      <c r="C566" s="16"/>
      <c r="D566" s="85"/>
      <c r="E566" s="86"/>
      <c r="F566" s="55"/>
      <c r="G566" s="86"/>
      <c r="H566" s="85"/>
      <c r="I566" s="60"/>
      <c r="J566" s="18"/>
      <c r="K566" s="60"/>
      <c r="L566" s="55"/>
      <c r="M566" s="34"/>
      <c r="N566" s="119"/>
    </row>
    <row r="567" spans="1:14" ht="16.5" thickBot="1">
      <c r="A567" s="5"/>
      <c r="B567" s="15"/>
      <c r="C567" s="16"/>
      <c r="D567" s="85"/>
      <c r="E567" s="86"/>
      <c r="F567" s="55"/>
      <c r="G567" s="86"/>
      <c r="H567" s="85"/>
      <c r="I567" s="60"/>
      <c r="J567" s="18"/>
      <c r="K567" s="60"/>
      <c r="L567" s="55"/>
      <c r="M567" s="34"/>
      <c r="N567" s="119"/>
    </row>
    <row r="568" spans="1:14" ht="16.5" thickBot="1">
      <c r="A568" s="5"/>
      <c r="B568" s="15"/>
      <c r="C568" s="16"/>
      <c r="D568" s="85"/>
      <c r="E568" s="86"/>
      <c r="F568" s="55"/>
      <c r="G568" s="86"/>
      <c r="H568" s="85"/>
      <c r="I568" s="60"/>
      <c r="J568" s="18"/>
      <c r="K568" s="60"/>
      <c r="L568" s="55"/>
      <c r="M568" s="34"/>
      <c r="N568" s="119"/>
    </row>
    <row r="569" spans="1:14" ht="16.5" thickBot="1">
      <c r="A569" s="5"/>
      <c r="B569" s="15"/>
      <c r="C569" s="16"/>
      <c r="D569" s="85"/>
      <c r="E569" s="86"/>
      <c r="F569" s="55"/>
      <c r="G569" s="86"/>
      <c r="H569" s="85"/>
      <c r="I569" s="60"/>
      <c r="J569" s="18"/>
      <c r="K569" s="60"/>
      <c r="L569" s="55"/>
      <c r="M569" s="34"/>
      <c r="N569" s="119"/>
    </row>
    <row r="570" spans="1:14" ht="16.5" thickBot="1">
      <c r="A570" s="5"/>
      <c r="B570" s="15"/>
      <c r="C570" s="16"/>
      <c r="D570" s="85"/>
      <c r="E570" s="86"/>
      <c r="F570" s="55"/>
      <c r="G570" s="86"/>
      <c r="H570" s="85"/>
      <c r="I570" s="60"/>
      <c r="J570" s="18"/>
      <c r="K570" s="60"/>
      <c r="L570" s="55"/>
      <c r="M570" s="34"/>
      <c r="N570" s="119"/>
    </row>
    <row r="571" spans="1:14" ht="16.5" thickBot="1">
      <c r="A571" s="5"/>
      <c r="B571" s="15"/>
      <c r="C571" s="16"/>
      <c r="D571" s="85"/>
      <c r="E571" s="86"/>
      <c r="F571" s="55"/>
      <c r="G571" s="86"/>
      <c r="H571" s="85"/>
      <c r="I571" s="60"/>
      <c r="J571" s="18"/>
      <c r="K571" s="60"/>
      <c r="L571" s="55"/>
      <c r="M571" s="35"/>
      <c r="N571" s="119"/>
    </row>
    <row r="572" spans="1:14" ht="16.5" thickBot="1">
      <c r="A572" s="5"/>
      <c r="B572" s="15"/>
      <c r="C572" s="16"/>
      <c r="D572" s="85"/>
      <c r="E572" s="86"/>
      <c r="F572" s="55"/>
      <c r="G572" s="86"/>
      <c r="H572" s="85"/>
      <c r="I572" s="60"/>
      <c r="J572" s="18"/>
      <c r="K572" s="60"/>
      <c r="L572" s="55"/>
      <c r="M572" s="35"/>
      <c r="N572" s="119"/>
    </row>
    <row r="573" spans="1:14" ht="16.5" thickBot="1">
      <c r="A573" s="5"/>
      <c r="B573" s="15"/>
      <c r="C573" s="16"/>
      <c r="D573" s="85"/>
      <c r="E573" s="86"/>
      <c r="F573" s="55"/>
      <c r="G573" s="86"/>
      <c r="H573" s="85"/>
      <c r="I573" s="60"/>
      <c r="J573" s="18"/>
      <c r="K573" s="60"/>
      <c r="L573" s="55"/>
      <c r="M573" s="35"/>
      <c r="N573" s="119"/>
    </row>
    <row r="574" spans="1:14" ht="3.75" customHeight="1" thickBot="1">
      <c r="A574" s="28"/>
      <c r="B574" s="114"/>
      <c r="C574" s="115"/>
      <c r="D574" s="87"/>
      <c r="E574" s="87"/>
      <c r="F574" s="56"/>
      <c r="G574" s="87"/>
      <c r="H574" s="87"/>
      <c r="I574" s="56"/>
      <c r="J574" s="29"/>
      <c r="K574" s="56"/>
      <c r="L574" s="90"/>
    </row>
    <row r="575" spans="1:14" s="6" customFormat="1" ht="16.5" thickBot="1">
      <c r="A575" s="8"/>
      <c r="B575" s="9"/>
      <c r="C575" s="10"/>
      <c r="D575" s="53"/>
      <c r="E575" s="53"/>
      <c r="F575" s="53"/>
      <c r="G575" s="53"/>
      <c r="H575" s="53"/>
      <c r="I575" s="53"/>
      <c r="J575" s="11"/>
      <c r="K575" s="64"/>
      <c r="L575" s="53"/>
      <c r="M575" s="36"/>
      <c r="N575" s="120"/>
    </row>
    <row r="576" spans="1:14" ht="15.75" thickBot="1"/>
    <row r="577" spans="1:14" ht="16.5" customHeight="1" thickBot="1">
      <c r="A577" s="38"/>
      <c r="B577" s="48"/>
      <c r="C577" s="2"/>
      <c r="D577" s="133"/>
      <c r="E577" s="134"/>
      <c r="F577" s="135"/>
      <c r="G577" s="78"/>
      <c r="H577" s="79"/>
      <c r="I577" s="57"/>
      <c r="J577" s="49"/>
      <c r="K577" s="61"/>
      <c r="L577" s="89"/>
      <c r="M577" s="139"/>
      <c r="N577" s="140"/>
    </row>
    <row r="578" spans="1:14" ht="16.5" thickBot="1">
      <c r="A578" s="23"/>
      <c r="B578" s="22"/>
      <c r="C578" s="24"/>
      <c r="D578" s="136"/>
      <c r="E578" s="137"/>
      <c r="F578" s="138"/>
      <c r="G578" s="80"/>
      <c r="H578" s="81"/>
      <c r="I578" s="58"/>
      <c r="J578" s="41"/>
      <c r="K578" s="62"/>
      <c r="L578" s="62"/>
      <c r="M578" s="139"/>
      <c r="N578" s="141"/>
    </row>
    <row r="579" spans="1:14" ht="16.5" thickBot="1">
      <c r="A579" s="25"/>
      <c r="B579" s="26"/>
      <c r="C579" s="27"/>
      <c r="D579" s="82"/>
      <c r="E579" s="82"/>
      <c r="F579" s="53"/>
      <c r="G579" s="82"/>
      <c r="H579" s="81"/>
      <c r="I579" s="53"/>
      <c r="J579" s="42"/>
      <c r="K579" s="63"/>
      <c r="L579" s="63"/>
      <c r="M579" s="139"/>
      <c r="N579" s="142"/>
    </row>
    <row r="580" spans="1:14" ht="16.5" thickBot="1">
      <c r="A580" s="4"/>
      <c r="B580" s="13"/>
      <c r="C580" s="14"/>
      <c r="D580" s="83"/>
      <c r="E580" s="84"/>
      <c r="F580" s="54"/>
      <c r="G580" s="84"/>
      <c r="H580" s="83"/>
      <c r="I580" s="59"/>
      <c r="J580" s="17"/>
      <c r="K580" s="59"/>
      <c r="L580" s="54"/>
      <c r="M580" s="34"/>
      <c r="N580" s="119"/>
    </row>
    <row r="581" spans="1:14" ht="16.5" thickBot="1">
      <c r="A581" s="5"/>
      <c r="B581" s="15"/>
      <c r="C581" s="16"/>
      <c r="D581" s="85"/>
      <c r="E581" s="86"/>
      <c r="F581" s="55"/>
      <c r="G581" s="86"/>
      <c r="H581" s="85"/>
      <c r="I581" s="60"/>
      <c r="J581" s="18"/>
      <c r="K581" s="60"/>
      <c r="L581" s="55"/>
      <c r="M581" s="34"/>
      <c r="N581" s="119"/>
    </row>
    <row r="582" spans="1:14" ht="16.5" thickBot="1">
      <c r="A582" s="5"/>
      <c r="B582" s="15"/>
      <c r="C582" s="16"/>
      <c r="D582" s="85"/>
      <c r="E582" s="86"/>
      <c r="F582" s="55"/>
      <c r="G582" s="86"/>
      <c r="H582" s="85"/>
      <c r="I582" s="60"/>
      <c r="J582" s="18"/>
      <c r="K582" s="60"/>
      <c r="L582" s="55"/>
      <c r="M582" s="34"/>
      <c r="N582" s="119"/>
    </row>
    <row r="583" spans="1:14" ht="16.5" thickBot="1">
      <c r="A583" s="5"/>
      <c r="B583" s="15"/>
      <c r="C583" s="16"/>
      <c r="D583" s="85"/>
      <c r="E583" s="86"/>
      <c r="F583" s="55"/>
      <c r="G583" s="86"/>
      <c r="H583" s="85"/>
      <c r="I583" s="60"/>
      <c r="J583" s="18"/>
      <c r="K583" s="60"/>
      <c r="L583" s="55"/>
      <c r="M583" s="34"/>
      <c r="N583" s="119"/>
    </row>
    <row r="584" spans="1:14" ht="16.5" thickBot="1">
      <c r="A584" s="5"/>
      <c r="B584" s="15"/>
      <c r="C584" s="16"/>
      <c r="D584" s="85"/>
      <c r="E584" s="86"/>
      <c r="F584" s="55"/>
      <c r="G584" s="86"/>
      <c r="H584" s="85"/>
      <c r="I584" s="60"/>
      <c r="J584" s="18"/>
      <c r="K584" s="60"/>
      <c r="L584" s="55"/>
      <c r="M584" s="34"/>
      <c r="N584" s="119"/>
    </row>
    <row r="585" spans="1:14" ht="16.5" thickBot="1">
      <c r="A585" s="5"/>
      <c r="B585" s="15"/>
      <c r="C585" s="16"/>
      <c r="D585" s="85"/>
      <c r="E585" s="86"/>
      <c r="F585" s="55"/>
      <c r="G585" s="86"/>
      <c r="H585" s="85"/>
      <c r="I585" s="60"/>
      <c r="J585" s="18"/>
      <c r="K585" s="60"/>
      <c r="L585" s="55"/>
      <c r="M585" s="34"/>
      <c r="N585" s="119"/>
    </row>
    <row r="586" spans="1:14" ht="16.5" thickBot="1">
      <c r="A586" s="5"/>
      <c r="B586" s="15"/>
      <c r="C586" s="16"/>
      <c r="D586" s="85"/>
      <c r="E586" s="86"/>
      <c r="F586" s="55"/>
      <c r="G586" s="86"/>
      <c r="H586" s="85"/>
      <c r="I586" s="60"/>
      <c r="J586" s="18"/>
      <c r="K586" s="60"/>
      <c r="L586" s="55"/>
      <c r="M586" s="34"/>
      <c r="N586" s="119"/>
    </row>
    <row r="587" spans="1:14" ht="16.5" thickBot="1">
      <c r="A587" s="5"/>
      <c r="B587" s="15"/>
      <c r="C587" s="16"/>
      <c r="D587" s="85"/>
      <c r="E587" s="86"/>
      <c r="F587" s="55"/>
      <c r="G587" s="86"/>
      <c r="H587" s="85"/>
      <c r="I587" s="60"/>
      <c r="J587" s="18"/>
      <c r="K587" s="60"/>
      <c r="L587" s="55"/>
      <c r="M587" s="35"/>
      <c r="N587" s="119"/>
    </row>
    <row r="588" spans="1:14" ht="16.5" thickBot="1">
      <c r="A588" s="5"/>
      <c r="B588" s="15"/>
      <c r="C588" s="16"/>
      <c r="D588" s="85"/>
      <c r="E588" s="86"/>
      <c r="F588" s="55"/>
      <c r="G588" s="86"/>
      <c r="H588" s="85"/>
      <c r="I588" s="60"/>
      <c r="J588" s="18"/>
      <c r="K588" s="60"/>
      <c r="L588" s="55"/>
      <c r="M588" s="35"/>
      <c r="N588" s="119"/>
    </row>
    <row r="589" spans="1:14" ht="16.5" thickBot="1">
      <c r="A589" s="5"/>
      <c r="B589" s="15"/>
      <c r="C589" s="16"/>
      <c r="D589" s="85"/>
      <c r="E589" s="86"/>
      <c r="F589" s="55"/>
      <c r="G589" s="86"/>
      <c r="H589" s="85"/>
      <c r="I589" s="60"/>
      <c r="J589" s="18"/>
      <c r="K589" s="60"/>
      <c r="L589" s="55"/>
      <c r="M589" s="35"/>
      <c r="N589" s="119"/>
    </row>
    <row r="590" spans="1:14" ht="3.75" customHeight="1" thickBot="1">
      <c r="A590" s="28"/>
      <c r="B590" s="114"/>
      <c r="C590" s="115"/>
      <c r="D590" s="87"/>
      <c r="E590" s="87"/>
      <c r="F590" s="56"/>
      <c r="G590" s="87"/>
      <c r="H590" s="87"/>
      <c r="I590" s="56"/>
      <c r="J590" s="29"/>
      <c r="K590" s="56"/>
      <c r="L590" s="90"/>
    </row>
    <row r="591" spans="1:14" s="6" customFormat="1" ht="16.5" thickBot="1">
      <c r="A591" s="8"/>
      <c r="B591" s="9"/>
      <c r="C591" s="10"/>
      <c r="D591" s="53"/>
      <c r="E591" s="53"/>
      <c r="F591" s="53"/>
      <c r="G591" s="53"/>
      <c r="H591" s="53"/>
      <c r="I591" s="53"/>
      <c r="J591" s="11"/>
      <c r="K591" s="64"/>
      <c r="L591" s="53"/>
      <c r="M591" s="36"/>
      <c r="N591" s="120"/>
    </row>
    <row r="592" spans="1:14" ht="15.75" thickBot="1"/>
    <row r="593" spans="1:14" ht="16.5" customHeight="1" thickBot="1">
      <c r="A593" s="38"/>
      <c r="B593" s="48"/>
      <c r="C593" s="2"/>
      <c r="D593" s="133"/>
      <c r="E593" s="134"/>
      <c r="F593" s="135"/>
      <c r="G593" s="78"/>
      <c r="H593" s="79"/>
      <c r="I593" s="57"/>
      <c r="J593" s="49"/>
      <c r="K593" s="61"/>
      <c r="L593" s="89"/>
      <c r="M593" s="139"/>
      <c r="N593" s="140"/>
    </row>
    <row r="594" spans="1:14" ht="16.5" thickBot="1">
      <c r="A594" s="23"/>
      <c r="B594" s="22"/>
      <c r="C594" s="24"/>
      <c r="D594" s="136"/>
      <c r="E594" s="137"/>
      <c r="F594" s="138"/>
      <c r="G594" s="80"/>
      <c r="H594" s="81"/>
      <c r="I594" s="58"/>
      <c r="J594" s="41"/>
      <c r="K594" s="62"/>
      <c r="L594" s="62"/>
      <c r="M594" s="139"/>
      <c r="N594" s="141"/>
    </row>
    <row r="595" spans="1:14" ht="16.5" thickBot="1">
      <c r="A595" s="25"/>
      <c r="B595" s="26"/>
      <c r="C595" s="27"/>
      <c r="D595" s="82"/>
      <c r="E595" s="82"/>
      <c r="F595" s="53"/>
      <c r="G595" s="82"/>
      <c r="H595" s="81"/>
      <c r="I595" s="53"/>
      <c r="J595" s="42"/>
      <c r="K595" s="63"/>
      <c r="L595" s="63"/>
      <c r="M595" s="139"/>
      <c r="N595" s="142"/>
    </row>
    <row r="596" spans="1:14" ht="16.5" thickBot="1">
      <c r="A596" s="4"/>
      <c r="B596" s="13"/>
      <c r="C596" s="14"/>
      <c r="D596" s="83"/>
      <c r="E596" s="84"/>
      <c r="F596" s="54"/>
      <c r="G596" s="84"/>
      <c r="H596" s="83"/>
      <c r="I596" s="59"/>
      <c r="J596" s="17"/>
      <c r="K596" s="59"/>
      <c r="L596" s="54"/>
      <c r="M596" s="34"/>
      <c r="N596" s="119"/>
    </row>
    <row r="597" spans="1:14" ht="16.5" thickBot="1">
      <c r="A597" s="5"/>
      <c r="B597" s="15"/>
      <c r="C597" s="16"/>
      <c r="D597" s="85"/>
      <c r="E597" s="86"/>
      <c r="F597" s="55"/>
      <c r="G597" s="86"/>
      <c r="H597" s="85"/>
      <c r="I597" s="60"/>
      <c r="J597" s="18"/>
      <c r="K597" s="60"/>
      <c r="L597" s="55"/>
      <c r="M597" s="34"/>
      <c r="N597" s="119"/>
    </row>
    <row r="598" spans="1:14" ht="16.5" thickBot="1">
      <c r="A598" s="5"/>
      <c r="B598" s="15"/>
      <c r="C598" s="16"/>
      <c r="D598" s="85"/>
      <c r="E598" s="86"/>
      <c r="F598" s="55"/>
      <c r="G598" s="86"/>
      <c r="H598" s="85"/>
      <c r="I598" s="60"/>
      <c r="J598" s="18"/>
      <c r="K598" s="60"/>
      <c r="L598" s="55"/>
      <c r="M598" s="34"/>
      <c r="N598" s="119"/>
    </row>
    <row r="599" spans="1:14" ht="16.5" thickBot="1">
      <c r="A599" s="5"/>
      <c r="B599" s="15"/>
      <c r="C599" s="16"/>
      <c r="D599" s="85"/>
      <c r="E599" s="86"/>
      <c r="F599" s="55"/>
      <c r="G599" s="86"/>
      <c r="H599" s="85"/>
      <c r="I599" s="60"/>
      <c r="J599" s="18"/>
      <c r="K599" s="60"/>
      <c r="L599" s="55"/>
      <c r="M599" s="34"/>
      <c r="N599" s="119"/>
    </row>
    <row r="600" spans="1:14" ht="16.5" thickBot="1">
      <c r="A600" s="5"/>
      <c r="B600" s="15"/>
      <c r="C600" s="16"/>
      <c r="D600" s="85"/>
      <c r="E600" s="86"/>
      <c r="F600" s="55"/>
      <c r="G600" s="86"/>
      <c r="H600" s="85"/>
      <c r="I600" s="60"/>
      <c r="J600" s="18"/>
      <c r="K600" s="60"/>
      <c r="L600" s="55"/>
      <c r="M600" s="34"/>
      <c r="N600" s="119"/>
    </row>
    <row r="601" spans="1:14" ht="16.5" thickBot="1">
      <c r="A601" s="5"/>
      <c r="B601" s="15"/>
      <c r="C601" s="16"/>
      <c r="D601" s="85"/>
      <c r="E601" s="86"/>
      <c r="F601" s="55"/>
      <c r="G601" s="86"/>
      <c r="H601" s="85"/>
      <c r="I601" s="60"/>
      <c r="J601" s="18"/>
      <c r="K601" s="60"/>
      <c r="L601" s="55"/>
      <c r="M601" s="34"/>
      <c r="N601" s="119"/>
    </row>
    <row r="602" spans="1:14" ht="16.5" thickBot="1">
      <c r="A602" s="5"/>
      <c r="B602" s="15"/>
      <c r="C602" s="16"/>
      <c r="D602" s="85"/>
      <c r="E602" s="86"/>
      <c r="F602" s="55"/>
      <c r="G602" s="86"/>
      <c r="H602" s="85"/>
      <c r="I602" s="60"/>
      <c r="J602" s="18"/>
      <c r="K602" s="60"/>
      <c r="L602" s="55"/>
      <c r="M602" s="34"/>
      <c r="N602" s="119"/>
    </row>
    <row r="603" spans="1:14" ht="16.5" thickBot="1">
      <c r="A603" s="5"/>
      <c r="B603" s="15"/>
      <c r="C603" s="16"/>
      <c r="D603" s="85"/>
      <c r="E603" s="86"/>
      <c r="F603" s="55"/>
      <c r="G603" s="86"/>
      <c r="H603" s="85"/>
      <c r="I603" s="60"/>
      <c r="J603" s="18"/>
      <c r="K603" s="60"/>
      <c r="L603" s="55"/>
      <c r="M603" s="35"/>
      <c r="N603" s="119"/>
    </row>
    <row r="604" spans="1:14" ht="16.5" thickBot="1">
      <c r="A604" s="5"/>
      <c r="B604" s="15"/>
      <c r="C604" s="16"/>
      <c r="D604" s="85"/>
      <c r="E604" s="86"/>
      <c r="F604" s="55"/>
      <c r="G604" s="86"/>
      <c r="H604" s="85"/>
      <c r="I604" s="60"/>
      <c r="J604" s="18"/>
      <c r="K604" s="60"/>
      <c r="L604" s="55"/>
      <c r="M604" s="35"/>
      <c r="N604" s="119"/>
    </row>
    <row r="605" spans="1:14" ht="16.5" thickBot="1">
      <c r="A605" s="5"/>
      <c r="B605" s="15"/>
      <c r="C605" s="16"/>
      <c r="D605" s="85"/>
      <c r="E605" s="86"/>
      <c r="F605" s="55"/>
      <c r="G605" s="86"/>
      <c r="H605" s="85"/>
      <c r="I605" s="60"/>
      <c r="J605" s="18"/>
      <c r="K605" s="60"/>
      <c r="L605" s="55"/>
      <c r="M605" s="35"/>
      <c r="N605" s="119"/>
    </row>
    <row r="606" spans="1:14" ht="3.75" customHeight="1" thickBot="1">
      <c r="A606" s="28"/>
      <c r="B606" s="114"/>
      <c r="C606" s="115"/>
      <c r="D606" s="87"/>
      <c r="E606" s="87"/>
      <c r="F606" s="56"/>
      <c r="G606" s="87"/>
      <c r="H606" s="87"/>
      <c r="I606" s="56"/>
      <c r="J606" s="29"/>
      <c r="K606" s="56"/>
      <c r="L606" s="90"/>
    </row>
    <row r="607" spans="1:14" s="6" customFormat="1" ht="16.5" thickBot="1">
      <c r="A607" s="8"/>
      <c r="B607" s="9"/>
      <c r="C607" s="10"/>
      <c r="D607" s="53"/>
      <c r="E607" s="53"/>
      <c r="F607" s="53"/>
      <c r="G607" s="53"/>
      <c r="H607" s="53"/>
      <c r="I607" s="53"/>
      <c r="J607" s="11"/>
      <c r="K607" s="64"/>
      <c r="L607" s="53"/>
      <c r="M607" s="36"/>
      <c r="N607" s="120"/>
    </row>
    <row r="608" spans="1:14" ht="15.75" thickBot="1"/>
    <row r="609" spans="1:14" ht="16.5" customHeight="1" thickBot="1">
      <c r="A609" s="38"/>
      <c r="B609" s="48"/>
      <c r="C609" s="2"/>
      <c r="D609" s="133"/>
      <c r="E609" s="134"/>
      <c r="F609" s="135"/>
      <c r="G609" s="78"/>
      <c r="H609" s="79"/>
      <c r="I609" s="57"/>
      <c r="J609" s="49"/>
      <c r="K609" s="61"/>
      <c r="L609" s="89"/>
      <c r="M609" s="139"/>
      <c r="N609" s="140"/>
    </row>
    <row r="610" spans="1:14" ht="16.5" thickBot="1">
      <c r="A610" s="23"/>
      <c r="B610" s="22"/>
      <c r="C610" s="24"/>
      <c r="D610" s="136"/>
      <c r="E610" s="137"/>
      <c r="F610" s="138"/>
      <c r="G610" s="80"/>
      <c r="H610" s="81"/>
      <c r="I610" s="58"/>
      <c r="J610" s="41"/>
      <c r="K610" s="62"/>
      <c r="L610" s="62"/>
      <c r="M610" s="139"/>
      <c r="N610" s="141"/>
    </row>
    <row r="611" spans="1:14" ht="16.5" thickBot="1">
      <c r="A611" s="25"/>
      <c r="B611" s="26"/>
      <c r="C611" s="27"/>
      <c r="D611" s="82"/>
      <c r="E611" s="82"/>
      <c r="F611" s="53"/>
      <c r="G611" s="82"/>
      <c r="H611" s="81"/>
      <c r="I611" s="53"/>
      <c r="J611" s="42"/>
      <c r="K611" s="63"/>
      <c r="L611" s="63"/>
      <c r="M611" s="139"/>
      <c r="N611" s="142"/>
    </row>
    <row r="612" spans="1:14" ht="16.5" thickBot="1">
      <c r="A612" s="4"/>
      <c r="B612" s="13"/>
      <c r="C612" s="14"/>
      <c r="D612" s="83"/>
      <c r="E612" s="84"/>
      <c r="F612" s="54"/>
      <c r="G612" s="84"/>
      <c r="H612" s="83"/>
      <c r="I612" s="59"/>
      <c r="J612" s="17"/>
      <c r="K612" s="59"/>
      <c r="L612" s="54"/>
      <c r="M612" s="34"/>
      <c r="N612" s="119"/>
    </row>
    <row r="613" spans="1:14" ht="16.5" thickBot="1">
      <c r="A613" s="5"/>
      <c r="B613" s="15"/>
      <c r="C613" s="16"/>
      <c r="D613" s="85"/>
      <c r="E613" s="86"/>
      <c r="F613" s="55"/>
      <c r="G613" s="86"/>
      <c r="H613" s="85"/>
      <c r="I613" s="60"/>
      <c r="J613" s="18"/>
      <c r="K613" s="60"/>
      <c r="L613" s="55"/>
      <c r="M613" s="34"/>
      <c r="N613" s="119"/>
    </row>
    <row r="614" spans="1:14" ht="16.5" thickBot="1">
      <c r="A614" s="5"/>
      <c r="B614" s="15"/>
      <c r="C614" s="16"/>
      <c r="D614" s="85"/>
      <c r="E614" s="86"/>
      <c r="F614" s="55"/>
      <c r="G614" s="86"/>
      <c r="H614" s="85"/>
      <c r="I614" s="60"/>
      <c r="J614" s="18"/>
      <c r="K614" s="60"/>
      <c r="L614" s="55"/>
      <c r="M614" s="34"/>
      <c r="N614" s="119"/>
    </row>
    <row r="615" spans="1:14" ht="16.5" thickBot="1">
      <c r="A615" s="5"/>
      <c r="B615" s="15"/>
      <c r="C615" s="16"/>
      <c r="D615" s="85"/>
      <c r="E615" s="86"/>
      <c r="F615" s="55"/>
      <c r="G615" s="86"/>
      <c r="H615" s="85"/>
      <c r="I615" s="60"/>
      <c r="J615" s="18"/>
      <c r="K615" s="60"/>
      <c r="L615" s="55"/>
      <c r="M615" s="34"/>
      <c r="N615" s="119"/>
    </row>
    <row r="616" spans="1:14" ht="16.5" thickBot="1">
      <c r="A616" s="5"/>
      <c r="B616" s="15"/>
      <c r="C616" s="16"/>
      <c r="D616" s="85"/>
      <c r="E616" s="86"/>
      <c r="F616" s="55"/>
      <c r="G616" s="86"/>
      <c r="H616" s="85"/>
      <c r="I616" s="60"/>
      <c r="J616" s="18"/>
      <c r="K616" s="60"/>
      <c r="L616" s="55"/>
      <c r="M616" s="34"/>
      <c r="N616" s="119"/>
    </row>
    <row r="617" spans="1:14" ht="16.5" thickBot="1">
      <c r="A617" s="5"/>
      <c r="B617" s="15"/>
      <c r="C617" s="16"/>
      <c r="D617" s="85"/>
      <c r="E617" s="86"/>
      <c r="F617" s="55"/>
      <c r="G617" s="86"/>
      <c r="H617" s="85"/>
      <c r="I617" s="60"/>
      <c r="J617" s="18"/>
      <c r="K617" s="60"/>
      <c r="L617" s="55"/>
      <c r="M617" s="34"/>
      <c r="N617" s="119"/>
    </row>
    <row r="618" spans="1:14" ht="16.5" thickBot="1">
      <c r="A618" s="5"/>
      <c r="B618" s="15"/>
      <c r="C618" s="16"/>
      <c r="D618" s="85"/>
      <c r="E618" s="86"/>
      <c r="F618" s="55"/>
      <c r="G618" s="86"/>
      <c r="H618" s="85"/>
      <c r="I618" s="60"/>
      <c r="J618" s="18"/>
      <c r="K618" s="60"/>
      <c r="L618" s="55"/>
      <c r="M618" s="34"/>
      <c r="N618" s="119"/>
    </row>
    <row r="619" spans="1:14" ht="16.5" thickBot="1">
      <c r="A619" s="5"/>
      <c r="B619" s="15"/>
      <c r="C619" s="16"/>
      <c r="D619" s="85"/>
      <c r="E619" s="86"/>
      <c r="F619" s="55"/>
      <c r="G619" s="86"/>
      <c r="H619" s="85"/>
      <c r="I619" s="60"/>
      <c r="J619" s="18"/>
      <c r="K619" s="60"/>
      <c r="L619" s="55"/>
      <c r="M619" s="35"/>
      <c r="N619" s="119"/>
    </row>
    <row r="620" spans="1:14" ht="16.5" thickBot="1">
      <c r="A620" s="5"/>
      <c r="B620" s="15"/>
      <c r="C620" s="16"/>
      <c r="D620" s="85"/>
      <c r="E620" s="86"/>
      <c r="F620" s="55"/>
      <c r="G620" s="86"/>
      <c r="H620" s="85"/>
      <c r="I620" s="60"/>
      <c r="J620" s="18"/>
      <c r="K620" s="60"/>
      <c r="L620" s="55"/>
      <c r="M620" s="35"/>
      <c r="N620" s="119"/>
    </row>
    <row r="621" spans="1:14" ht="16.5" thickBot="1">
      <c r="A621" s="5"/>
      <c r="B621" s="15"/>
      <c r="C621" s="16"/>
      <c r="D621" s="85"/>
      <c r="E621" s="86"/>
      <c r="F621" s="55"/>
      <c r="G621" s="86"/>
      <c r="H621" s="85"/>
      <c r="I621" s="60"/>
      <c r="J621" s="18"/>
      <c r="K621" s="60"/>
      <c r="L621" s="55"/>
      <c r="M621" s="35"/>
      <c r="N621" s="119"/>
    </row>
    <row r="622" spans="1:14" ht="3.75" customHeight="1" thickBot="1">
      <c r="A622" s="28"/>
      <c r="B622" s="114"/>
      <c r="C622" s="115"/>
      <c r="D622" s="87"/>
      <c r="E622" s="87"/>
      <c r="F622" s="56"/>
      <c r="G622" s="87"/>
      <c r="H622" s="87"/>
      <c r="I622" s="56"/>
      <c r="J622" s="29"/>
      <c r="K622" s="56"/>
      <c r="L622" s="90"/>
    </row>
    <row r="623" spans="1:14" s="6" customFormat="1" ht="16.5" thickBot="1">
      <c r="A623" s="8"/>
      <c r="B623" s="9"/>
      <c r="C623" s="10"/>
      <c r="D623" s="53"/>
      <c r="E623" s="53"/>
      <c r="F623" s="53"/>
      <c r="G623" s="53"/>
      <c r="H623" s="53"/>
      <c r="I623" s="53"/>
      <c r="J623" s="11"/>
      <c r="K623" s="64"/>
      <c r="L623" s="53"/>
      <c r="M623" s="36"/>
      <c r="N623" s="120"/>
    </row>
    <row r="624" spans="1:14" ht="15.75" thickBot="1"/>
    <row r="625" spans="1:14" ht="16.5" customHeight="1" thickBot="1">
      <c r="A625" s="38"/>
      <c r="B625" s="48"/>
      <c r="C625" s="2"/>
      <c r="D625" s="133"/>
      <c r="E625" s="134"/>
      <c r="F625" s="135"/>
      <c r="G625" s="78"/>
      <c r="H625" s="79"/>
      <c r="I625" s="57"/>
      <c r="J625" s="49"/>
      <c r="K625" s="61"/>
      <c r="L625" s="89"/>
      <c r="M625" s="139"/>
      <c r="N625" s="140"/>
    </row>
    <row r="626" spans="1:14" ht="16.5" thickBot="1">
      <c r="A626" s="23"/>
      <c r="B626" s="22"/>
      <c r="C626" s="24"/>
      <c r="D626" s="136"/>
      <c r="E626" s="137"/>
      <c r="F626" s="138"/>
      <c r="G626" s="80"/>
      <c r="H626" s="81"/>
      <c r="I626" s="58"/>
      <c r="J626" s="41"/>
      <c r="K626" s="62"/>
      <c r="L626" s="62"/>
      <c r="M626" s="139"/>
      <c r="N626" s="141"/>
    </row>
    <row r="627" spans="1:14" ht="16.5" thickBot="1">
      <c r="A627" s="25"/>
      <c r="B627" s="26"/>
      <c r="C627" s="27"/>
      <c r="D627" s="82"/>
      <c r="E627" s="82"/>
      <c r="F627" s="53"/>
      <c r="G627" s="82"/>
      <c r="H627" s="81"/>
      <c r="I627" s="53"/>
      <c r="J627" s="42"/>
      <c r="K627" s="63"/>
      <c r="L627" s="63"/>
      <c r="M627" s="139"/>
      <c r="N627" s="142"/>
    </row>
    <row r="628" spans="1:14" ht="16.5" thickBot="1">
      <c r="A628" s="4"/>
      <c r="B628" s="13"/>
      <c r="C628" s="14"/>
      <c r="D628" s="83"/>
      <c r="E628" s="84"/>
      <c r="F628" s="54"/>
      <c r="G628" s="84"/>
      <c r="H628" s="83"/>
      <c r="I628" s="59"/>
      <c r="J628" s="17"/>
      <c r="K628" s="59"/>
      <c r="L628" s="54"/>
      <c r="M628" s="34"/>
      <c r="N628" s="119"/>
    </row>
    <row r="629" spans="1:14" ht="16.5" thickBot="1">
      <c r="A629" s="5"/>
      <c r="B629" s="15"/>
      <c r="C629" s="16"/>
      <c r="D629" s="85"/>
      <c r="E629" s="86"/>
      <c r="F629" s="55"/>
      <c r="G629" s="86"/>
      <c r="H629" s="85"/>
      <c r="I629" s="60"/>
      <c r="J629" s="18"/>
      <c r="K629" s="60"/>
      <c r="L629" s="55"/>
      <c r="M629" s="34"/>
      <c r="N629" s="119"/>
    </row>
    <row r="630" spans="1:14" ht="16.5" thickBot="1">
      <c r="A630" s="5"/>
      <c r="B630" s="15"/>
      <c r="C630" s="16"/>
      <c r="D630" s="85"/>
      <c r="E630" s="86"/>
      <c r="F630" s="55"/>
      <c r="G630" s="86"/>
      <c r="H630" s="85"/>
      <c r="I630" s="60"/>
      <c r="J630" s="18"/>
      <c r="K630" s="60"/>
      <c r="L630" s="55"/>
      <c r="M630" s="34"/>
      <c r="N630" s="119"/>
    </row>
    <row r="631" spans="1:14" ht="16.5" thickBot="1">
      <c r="A631" s="5"/>
      <c r="B631" s="15"/>
      <c r="C631" s="16"/>
      <c r="D631" s="85"/>
      <c r="E631" s="86"/>
      <c r="F631" s="55"/>
      <c r="G631" s="86"/>
      <c r="H631" s="85"/>
      <c r="I631" s="60"/>
      <c r="J631" s="18"/>
      <c r="K631" s="60"/>
      <c r="L631" s="55"/>
      <c r="M631" s="34"/>
      <c r="N631" s="119"/>
    </row>
    <row r="632" spans="1:14" ht="16.5" thickBot="1">
      <c r="A632" s="5"/>
      <c r="B632" s="15"/>
      <c r="C632" s="16"/>
      <c r="D632" s="85"/>
      <c r="E632" s="86"/>
      <c r="F632" s="55"/>
      <c r="G632" s="86"/>
      <c r="H632" s="85"/>
      <c r="I632" s="60"/>
      <c r="J632" s="18"/>
      <c r="K632" s="60"/>
      <c r="L632" s="55"/>
      <c r="M632" s="34"/>
      <c r="N632" s="119"/>
    </row>
    <row r="633" spans="1:14" ht="16.5" thickBot="1">
      <c r="A633" s="5"/>
      <c r="B633" s="15"/>
      <c r="C633" s="16"/>
      <c r="D633" s="85"/>
      <c r="E633" s="86"/>
      <c r="F633" s="55"/>
      <c r="G633" s="86"/>
      <c r="H633" s="85"/>
      <c r="I633" s="60"/>
      <c r="J633" s="18"/>
      <c r="K633" s="60"/>
      <c r="L633" s="55"/>
      <c r="M633" s="34"/>
      <c r="N633" s="119"/>
    </row>
    <row r="634" spans="1:14" ht="16.5" thickBot="1">
      <c r="A634" s="5"/>
      <c r="B634" s="15"/>
      <c r="C634" s="16"/>
      <c r="D634" s="85"/>
      <c r="E634" s="86"/>
      <c r="F634" s="55"/>
      <c r="G634" s="86"/>
      <c r="H634" s="85"/>
      <c r="I634" s="60"/>
      <c r="J634" s="18"/>
      <c r="K634" s="60"/>
      <c r="L634" s="55"/>
      <c r="M634" s="34"/>
      <c r="N634" s="119"/>
    </row>
    <row r="635" spans="1:14" ht="16.5" thickBot="1">
      <c r="A635" s="5"/>
      <c r="B635" s="15"/>
      <c r="C635" s="16"/>
      <c r="D635" s="85"/>
      <c r="E635" s="86"/>
      <c r="F635" s="55"/>
      <c r="G635" s="86"/>
      <c r="H635" s="85"/>
      <c r="I635" s="60"/>
      <c r="J635" s="18"/>
      <c r="K635" s="60"/>
      <c r="L635" s="55"/>
      <c r="M635" s="35"/>
      <c r="N635" s="119"/>
    </row>
    <row r="636" spans="1:14" ht="16.5" thickBot="1">
      <c r="A636" s="5"/>
      <c r="B636" s="15"/>
      <c r="C636" s="16"/>
      <c r="D636" s="85"/>
      <c r="E636" s="86"/>
      <c r="F636" s="55"/>
      <c r="G636" s="86"/>
      <c r="H636" s="85"/>
      <c r="I636" s="60"/>
      <c r="J636" s="18"/>
      <c r="K636" s="60"/>
      <c r="L636" s="55"/>
      <c r="M636" s="35"/>
      <c r="N636" s="119"/>
    </row>
    <row r="637" spans="1:14" ht="16.5" thickBot="1">
      <c r="A637" s="5"/>
      <c r="B637" s="15"/>
      <c r="C637" s="16"/>
      <c r="D637" s="85"/>
      <c r="E637" s="86"/>
      <c r="F637" s="55"/>
      <c r="G637" s="86"/>
      <c r="H637" s="85"/>
      <c r="I637" s="60"/>
      <c r="J637" s="18"/>
      <c r="K637" s="60"/>
      <c r="L637" s="55"/>
      <c r="M637" s="35"/>
      <c r="N637" s="119"/>
    </row>
    <row r="638" spans="1:14" ht="3.75" customHeight="1" thickBot="1">
      <c r="A638" s="28"/>
      <c r="B638" s="114"/>
      <c r="C638" s="115"/>
      <c r="D638" s="87"/>
      <c r="E638" s="87"/>
      <c r="F638" s="56"/>
      <c r="G638" s="87"/>
      <c r="H638" s="87"/>
      <c r="I638" s="56"/>
      <c r="J638" s="29"/>
      <c r="K638" s="56"/>
      <c r="L638" s="90"/>
    </row>
    <row r="639" spans="1:14" s="6" customFormat="1" ht="16.5" thickBot="1">
      <c r="A639" s="8"/>
      <c r="B639" s="9"/>
      <c r="C639" s="10"/>
      <c r="D639" s="53"/>
      <c r="E639" s="53"/>
      <c r="F639" s="53"/>
      <c r="G639" s="53"/>
      <c r="H639" s="53"/>
      <c r="I639" s="53"/>
      <c r="J639" s="11"/>
      <c r="K639" s="64"/>
      <c r="L639" s="53"/>
      <c r="M639" s="36"/>
      <c r="N639" s="120"/>
    </row>
    <row r="640" spans="1:14" ht="15.75" thickBot="1"/>
    <row r="641" spans="1:14" ht="16.5" customHeight="1" thickBot="1">
      <c r="A641" s="38"/>
      <c r="B641" s="48"/>
      <c r="C641" s="2"/>
      <c r="D641" s="133"/>
      <c r="E641" s="134"/>
      <c r="F641" s="135"/>
      <c r="G641" s="78"/>
      <c r="H641" s="79"/>
      <c r="I641" s="57"/>
      <c r="J641" s="49"/>
      <c r="K641" s="61"/>
      <c r="L641" s="89"/>
      <c r="M641" s="139"/>
      <c r="N641" s="140"/>
    </row>
    <row r="642" spans="1:14" ht="16.5" thickBot="1">
      <c r="A642" s="23"/>
      <c r="B642" s="22"/>
      <c r="C642" s="24"/>
      <c r="D642" s="136"/>
      <c r="E642" s="137"/>
      <c r="F642" s="138"/>
      <c r="G642" s="80"/>
      <c r="H642" s="81"/>
      <c r="I642" s="58"/>
      <c r="J642" s="41"/>
      <c r="K642" s="62"/>
      <c r="L642" s="62"/>
      <c r="M642" s="139"/>
      <c r="N642" s="141"/>
    </row>
    <row r="643" spans="1:14" ht="16.5" thickBot="1">
      <c r="A643" s="25"/>
      <c r="B643" s="26"/>
      <c r="C643" s="27"/>
      <c r="D643" s="82"/>
      <c r="E643" s="82"/>
      <c r="F643" s="53"/>
      <c r="G643" s="82"/>
      <c r="H643" s="81"/>
      <c r="I643" s="53"/>
      <c r="J643" s="42"/>
      <c r="K643" s="63"/>
      <c r="L643" s="63"/>
      <c r="M643" s="139"/>
      <c r="N643" s="142"/>
    </row>
    <row r="644" spans="1:14" ht="16.5" thickBot="1">
      <c r="A644" s="4"/>
      <c r="B644" s="13"/>
      <c r="C644" s="14"/>
      <c r="D644" s="83"/>
      <c r="E644" s="84"/>
      <c r="F644" s="54"/>
      <c r="G644" s="84"/>
      <c r="H644" s="83"/>
      <c r="I644" s="59"/>
      <c r="J644" s="17"/>
      <c r="K644" s="59"/>
      <c r="L644" s="54"/>
      <c r="M644" s="34"/>
      <c r="N644" s="119"/>
    </row>
    <row r="645" spans="1:14" ht="16.5" thickBot="1">
      <c r="A645" s="5"/>
      <c r="B645" s="15"/>
      <c r="C645" s="16"/>
      <c r="D645" s="85"/>
      <c r="E645" s="86"/>
      <c r="F645" s="55"/>
      <c r="G645" s="86"/>
      <c r="H645" s="85"/>
      <c r="I645" s="60"/>
      <c r="J645" s="18"/>
      <c r="K645" s="60"/>
      <c r="L645" s="55"/>
      <c r="M645" s="34"/>
      <c r="N645" s="119"/>
    </row>
    <row r="646" spans="1:14" ht="16.5" thickBot="1">
      <c r="A646" s="5"/>
      <c r="B646" s="15"/>
      <c r="C646" s="16"/>
      <c r="D646" s="85"/>
      <c r="E646" s="86"/>
      <c r="F646" s="55"/>
      <c r="G646" s="86"/>
      <c r="H646" s="85"/>
      <c r="I646" s="60"/>
      <c r="J646" s="18"/>
      <c r="K646" s="60"/>
      <c r="L646" s="55"/>
      <c r="M646" s="34"/>
      <c r="N646" s="119"/>
    </row>
    <row r="647" spans="1:14" ht="16.5" thickBot="1">
      <c r="A647" s="5"/>
      <c r="B647" s="15"/>
      <c r="C647" s="16"/>
      <c r="D647" s="85"/>
      <c r="E647" s="86"/>
      <c r="F647" s="55"/>
      <c r="G647" s="86"/>
      <c r="H647" s="85"/>
      <c r="I647" s="60"/>
      <c r="J647" s="18"/>
      <c r="K647" s="60"/>
      <c r="L647" s="55"/>
      <c r="M647" s="34"/>
      <c r="N647" s="119"/>
    </row>
    <row r="648" spans="1:14" ht="16.5" thickBot="1">
      <c r="A648" s="5"/>
      <c r="B648" s="15"/>
      <c r="C648" s="16"/>
      <c r="D648" s="85"/>
      <c r="E648" s="86"/>
      <c r="F648" s="55"/>
      <c r="G648" s="86"/>
      <c r="H648" s="85"/>
      <c r="I648" s="60"/>
      <c r="J648" s="18"/>
      <c r="K648" s="60"/>
      <c r="L648" s="55"/>
      <c r="M648" s="34"/>
      <c r="N648" s="119"/>
    </row>
    <row r="649" spans="1:14" ht="16.5" thickBot="1">
      <c r="A649" s="5"/>
      <c r="B649" s="15"/>
      <c r="C649" s="16"/>
      <c r="D649" s="85"/>
      <c r="E649" s="86"/>
      <c r="F649" s="55"/>
      <c r="G649" s="86"/>
      <c r="H649" s="85"/>
      <c r="I649" s="60"/>
      <c r="J649" s="18"/>
      <c r="K649" s="60"/>
      <c r="L649" s="55"/>
      <c r="M649" s="34"/>
      <c r="N649" s="119"/>
    </row>
    <row r="650" spans="1:14" ht="16.5" thickBot="1">
      <c r="A650" s="5"/>
      <c r="B650" s="15"/>
      <c r="C650" s="16"/>
      <c r="D650" s="85"/>
      <c r="E650" s="86"/>
      <c r="F650" s="55"/>
      <c r="G650" s="86"/>
      <c r="H650" s="85"/>
      <c r="I650" s="60"/>
      <c r="J650" s="18"/>
      <c r="K650" s="60"/>
      <c r="L650" s="55"/>
      <c r="M650" s="34"/>
      <c r="N650" s="119"/>
    </row>
    <row r="651" spans="1:14" ht="16.5" thickBot="1">
      <c r="A651" s="5"/>
      <c r="B651" s="15"/>
      <c r="C651" s="16"/>
      <c r="D651" s="85"/>
      <c r="E651" s="86"/>
      <c r="F651" s="55"/>
      <c r="G651" s="86"/>
      <c r="H651" s="85"/>
      <c r="I651" s="60"/>
      <c r="J651" s="18"/>
      <c r="K651" s="60"/>
      <c r="L651" s="55"/>
      <c r="M651" s="35"/>
      <c r="N651" s="119"/>
    </row>
    <row r="652" spans="1:14" ht="16.5" thickBot="1">
      <c r="A652" s="5"/>
      <c r="B652" s="15"/>
      <c r="C652" s="16"/>
      <c r="D652" s="85"/>
      <c r="E652" s="86"/>
      <c r="F652" s="55"/>
      <c r="G652" s="86"/>
      <c r="H652" s="85"/>
      <c r="I652" s="60"/>
      <c r="J652" s="18"/>
      <c r="K652" s="60"/>
      <c r="L652" s="55"/>
      <c r="M652" s="35"/>
      <c r="N652" s="119"/>
    </row>
    <row r="653" spans="1:14" ht="16.5" thickBot="1">
      <c r="A653" s="5"/>
      <c r="B653" s="15"/>
      <c r="C653" s="16"/>
      <c r="D653" s="85"/>
      <c r="E653" s="86"/>
      <c r="F653" s="55"/>
      <c r="G653" s="86"/>
      <c r="H653" s="85"/>
      <c r="I653" s="60"/>
      <c r="J653" s="18"/>
      <c r="K653" s="60"/>
      <c r="L653" s="55"/>
      <c r="M653" s="35"/>
      <c r="N653" s="119"/>
    </row>
    <row r="654" spans="1:14" ht="3.75" customHeight="1" thickBot="1">
      <c r="A654" s="28"/>
      <c r="B654" s="114"/>
      <c r="C654" s="115"/>
      <c r="D654" s="87"/>
      <c r="E654" s="87"/>
      <c r="F654" s="56"/>
      <c r="G654" s="87"/>
      <c r="H654" s="87"/>
      <c r="I654" s="56"/>
      <c r="J654" s="29"/>
      <c r="K654" s="56"/>
      <c r="L654" s="90"/>
    </row>
    <row r="655" spans="1:14" s="6" customFormat="1" ht="16.5" thickBot="1">
      <c r="A655" s="8"/>
      <c r="B655" s="9"/>
      <c r="C655" s="10"/>
      <c r="D655" s="53"/>
      <c r="E655" s="53"/>
      <c r="F655" s="53"/>
      <c r="G655" s="53"/>
      <c r="H655" s="53"/>
      <c r="I655" s="53"/>
      <c r="J655" s="11"/>
      <c r="K655" s="64"/>
      <c r="L655" s="53"/>
      <c r="M655" s="36"/>
      <c r="N655" s="120"/>
    </row>
    <row r="656" spans="1:14" ht="15.75" thickBot="1"/>
    <row r="657" spans="1:14" ht="16.5" customHeight="1" thickBot="1">
      <c r="A657" s="38"/>
      <c r="B657" s="48"/>
      <c r="C657" s="2"/>
      <c r="D657" s="133"/>
      <c r="E657" s="134"/>
      <c r="F657" s="135"/>
      <c r="G657" s="78"/>
      <c r="H657" s="79"/>
      <c r="I657" s="57"/>
      <c r="J657" s="49"/>
      <c r="K657" s="61"/>
      <c r="L657" s="89"/>
      <c r="M657" s="139"/>
      <c r="N657" s="140"/>
    </row>
    <row r="658" spans="1:14" ht="16.5" thickBot="1">
      <c r="A658" s="23"/>
      <c r="B658" s="22"/>
      <c r="C658" s="24"/>
      <c r="D658" s="136"/>
      <c r="E658" s="137"/>
      <c r="F658" s="138"/>
      <c r="G658" s="80"/>
      <c r="H658" s="81"/>
      <c r="I658" s="58"/>
      <c r="J658" s="41"/>
      <c r="K658" s="62"/>
      <c r="L658" s="62"/>
      <c r="M658" s="139"/>
      <c r="N658" s="141"/>
    </row>
    <row r="659" spans="1:14" ht="16.5" thickBot="1">
      <c r="A659" s="25"/>
      <c r="B659" s="26"/>
      <c r="C659" s="27"/>
      <c r="D659" s="82"/>
      <c r="E659" s="82"/>
      <c r="F659" s="53"/>
      <c r="G659" s="82"/>
      <c r="H659" s="81"/>
      <c r="I659" s="53"/>
      <c r="J659" s="42"/>
      <c r="K659" s="63"/>
      <c r="L659" s="63"/>
      <c r="M659" s="139"/>
      <c r="N659" s="142"/>
    </row>
    <row r="660" spans="1:14" ht="16.5" thickBot="1">
      <c r="A660" s="4"/>
      <c r="B660" s="13"/>
      <c r="C660" s="14"/>
      <c r="D660" s="83"/>
      <c r="E660" s="84"/>
      <c r="F660" s="54"/>
      <c r="G660" s="84"/>
      <c r="H660" s="83"/>
      <c r="I660" s="59"/>
      <c r="J660" s="17"/>
      <c r="K660" s="59"/>
      <c r="L660" s="54"/>
      <c r="M660" s="34"/>
      <c r="N660" s="119"/>
    </row>
    <row r="661" spans="1:14" ht="16.5" thickBot="1">
      <c r="A661" s="5"/>
      <c r="B661" s="15"/>
      <c r="C661" s="16"/>
      <c r="D661" s="85"/>
      <c r="E661" s="86"/>
      <c r="F661" s="55"/>
      <c r="G661" s="86"/>
      <c r="H661" s="85"/>
      <c r="I661" s="60"/>
      <c r="J661" s="18"/>
      <c r="K661" s="60"/>
      <c r="L661" s="55"/>
      <c r="M661" s="34"/>
      <c r="N661" s="119"/>
    </row>
    <row r="662" spans="1:14" ht="16.5" thickBot="1">
      <c r="A662" s="5"/>
      <c r="B662" s="15"/>
      <c r="C662" s="16"/>
      <c r="D662" s="85"/>
      <c r="E662" s="86"/>
      <c r="F662" s="55"/>
      <c r="G662" s="86"/>
      <c r="H662" s="85"/>
      <c r="I662" s="60"/>
      <c r="J662" s="18"/>
      <c r="K662" s="60"/>
      <c r="L662" s="55"/>
      <c r="M662" s="34"/>
      <c r="N662" s="119"/>
    </row>
    <row r="663" spans="1:14" ht="16.5" thickBot="1">
      <c r="A663" s="5"/>
      <c r="B663" s="15"/>
      <c r="C663" s="16"/>
      <c r="D663" s="85"/>
      <c r="E663" s="86"/>
      <c r="F663" s="55"/>
      <c r="G663" s="86"/>
      <c r="H663" s="85"/>
      <c r="I663" s="60"/>
      <c r="J663" s="18"/>
      <c r="K663" s="60"/>
      <c r="L663" s="55"/>
      <c r="M663" s="34"/>
      <c r="N663" s="119"/>
    </row>
    <row r="664" spans="1:14" ht="16.5" thickBot="1">
      <c r="A664" s="5"/>
      <c r="B664" s="15"/>
      <c r="C664" s="16"/>
      <c r="D664" s="85"/>
      <c r="E664" s="86"/>
      <c r="F664" s="55"/>
      <c r="G664" s="86"/>
      <c r="H664" s="85"/>
      <c r="I664" s="60"/>
      <c r="J664" s="18"/>
      <c r="K664" s="60"/>
      <c r="L664" s="55"/>
      <c r="M664" s="34"/>
      <c r="N664" s="119"/>
    </row>
    <row r="665" spans="1:14" ht="16.5" thickBot="1">
      <c r="A665" s="5"/>
      <c r="B665" s="15"/>
      <c r="C665" s="16"/>
      <c r="D665" s="85"/>
      <c r="E665" s="86"/>
      <c r="F665" s="55"/>
      <c r="G665" s="86"/>
      <c r="H665" s="85"/>
      <c r="I665" s="60"/>
      <c r="J665" s="18"/>
      <c r="K665" s="60"/>
      <c r="L665" s="55"/>
      <c r="M665" s="34"/>
      <c r="N665" s="119"/>
    </row>
    <row r="666" spans="1:14" ht="16.5" thickBot="1">
      <c r="A666" s="5"/>
      <c r="B666" s="15"/>
      <c r="C666" s="16"/>
      <c r="D666" s="85"/>
      <c r="E666" s="86"/>
      <c r="F666" s="55"/>
      <c r="G666" s="86"/>
      <c r="H666" s="85"/>
      <c r="I666" s="60"/>
      <c r="J666" s="18"/>
      <c r="K666" s="60"/>
      <c r="L666" s="55"/>
      <c r="M666" s="34"/>
      <c r="N666" s="119"/>
    </row>
    <row r="667" spans="1:14" ht="16.5" thickBot="1">
      <c r="A667" s="5"/>
      <c r="B667" s="15"/>
      <c r="C667" s="16"/>
      <c r="D667" s="85"/>
      <c r="E667" s="86"/>
      <c r="F667" s="55"/>
      <c r="G667" s="86"/>
      <c r="H667" s="85"/>
      <c r="I667" s="60"/>
      <c r="J667" s="18"/>
      <c r="K667" s="60"/>
      <c r="L667" s="55"/>
      <c r="M667" s="35"/>
      <c r="N667" s="119"/>
    </row>
    <row r="668" spans="1:14" ht="16.5" thickBot="1">
      <c r="A668" s="5"/>
      <c r="B668" s="15"/>
      <c r="C668" s="16"/>
      <c r="D668" s="85"/>
      <c r="E668" s="86"/>
      <c r="F668" s="55"/>
      <c r="G668" s="86"/>
      <c r="H668" s="85"/>
      <c r="I668" s="60"/>
      <c r="J668" s="18"/>
      <c r="K668" s="60"/>
      <c r="L668" s="55"/>
      <c r="M668" s="35"/>
      <c r="N668" s="119"/>
    </row>
    <row r="669" spans="1:14" ht="16.5" thickBot="1">
      <c r="A669" s="5"/>
      <c r="B669" s="15"/>
      <c r="C669" s="16"/>
      <c r="D669" s="85"/>
      <c r="E669" s="86"/>
      <c r="F669" s="55"/>
      <c r="G669" s="86"/>
      <c r="H669" s="85"/>
      <c r="I669" s="60"/>
      <c r="J669" s="18"/>
      <c r="K669" s="60"/>
      <c r="L669" s="55"/>
      <c r="M669" s="35"/>
      <c r="N669" s="119"/>
    </row>
    <row r="670" spans="1:14" ht="3.75" customHeight="1" thickBot="1">
      <c r="A670" s="28"/>
      <c r="B670" s="114"/>
      <c r="C670" s="115"/>
      <c r="D670" s="87"/>
      <c r="E670" s="87"/>
      <c r="F670" s="56"/>
      <c r="G670" s="87"/>
      <c r="H670" s="87"/>
      <c r="I670" s="56"/>
      <c r="J670" s="29"/>
      <c r="K670" s="56"/>
      <c r="L670" s="90"/>
    </row>
    <row r="671" spans="1:14" s="6" customFormat="1" ht="16.5" thickBot="1">
      <c r="A671" s="8"/>
      <c r="B671" s="9"/>
      <c r="C671" s="10"/>
      <c r="D671" s="53"/>
      <c r="E671" s="53"/>
      <c r="F671" s="53"/>
      <c r="G671" s="53"/>
      <c r="H671" s="53"/>
      <c r="I671" s="53"/>
      <c r="J671" s="11"/>
      <c r="K671" s="64"/>
      <c r="L671" s="53"/>
      <c r="M671" s="36"/>
      <c r="N671" s="120"/>
    </row>
    <row r="672" spans="1:14" ht="15.75" thickBot="1"/>
    <row r="673" spans="1:14" ht="16.5" customHeight="1" thickBot="1">
      <c r="A673" s="38"/>
      <c r="B673" s="48"/>
      <c r="C673" s="2"/>
      <c r="D673" s="133"/>
      <c r="E673" s="134"/>
      <c r="F673" s="135"/>
      <c r="G673" s="78"/>
      <c r="H673" s="79"/>
      <c r="I673" s="57"/>
      <c r="J673" s="49"/>
      <c r="K673" s="61"/>
      <c r="L673" s="89"/>
      <c r="M673" s="139"/>
      <c r="N673" s="140"/>
    </row>
    <row r="674" spans="1:14" ht="16.5" thickBot="1">
      <c r="A674" s="23"/>
      <c r="B674" s="22"/>
      <c r="C674" s="24"/>
      <c r="D674" s="136"/>
      <c r="E674" s="137"/>
      <c r="F674" s="138"/>
      <c r="G674" s="80"/>
      <c r="H674" s="81"/>
      <c r="I674" s="58"/>
      <c r="J674" s="41"/>
      <c r="K674" s="62"/>
      <c r="L674" s="62"/>
      <c r="M674" s="139"/>
      <c r="N674" s="141"/>
    </row>
    <row r="675" spans="1:14" ht="16.5" thickBot="1">
      <c r="A675" s="25"/>
      <c r="B675" s="26"/>
      <c r="C675" s="27"/>
      <c r="D675" s="82"/>
      <c r="E675" s="82"/>
      <c r="F675" s="53"/>
      <c r="G675" s="82"/>
      <c r="H675" s="81"/>
      <c r="I675" s="53"/>
      <c r="J675" s="42"/>
      <c r="K675" s="63"/>
      <c r="L675" s="63"/>
      <c r="M675" s="139"/>
      <c r="N675" s="142"/>
    </row>
    <row r="676" spans="1:14" ht="16.5" thickBot="1">
      <c r="A676" s="4"/>
      <c r="B676" s="13"/>
      <c r="C676" s="14"/>
      <c r="D676" s="83"/>
      <c r="E676" s="84"/>
      <c r="F676" s="54"/>
      <c r="G676" s="84"/>
      <c r="H676" s="83"/>
      <c r="I676" s="59"/>
      <c r="J676" s="17"/>
      <c r="K676" s="59"/>
      <c r="L676" s="54"/>
      <c r="M676" s="34"/>
      <c r="N676" s="119"/>
    </row>
    <row r="677" spans="1:14" ht="16.5" thickBot="1">
      <c r="A677" s="5"/>
      <c r="B677" s="15"/>
      <c r="C677" s="16"/>
      <c r="D677" s="85"/>
      <c r="E677" s="86"/>
      <c r="F677" s="55"/>
      <c r="G677" s="86"/>
      <c r="H677" s="85"/>
      <c r="I677" s="60"/>
      <c r="J677" s="18"/>
      <c r="K677" s="60"/>
      <c r="L677" s="55"/>
      <c r="M677" s="34"/>
      <c r="N677" s="119"/>
    </row>
    <row r="678" spans="1:14" ht="16.5" thickBot="1">
      <c r="A678" s="5"/>
      <c r="B678" s="15"/>
      <c r="C678" s="16"/>
      <c r="D678" s="85"/>
      <c r="E678" s="86"/>
      <c r="F678" s="55"/>
      <c r="G678" s="86"/>
      <c r="H678" s="85"/>
      <c r="I678" s="60"/>
      <c r="J678" s="18"/>
      <c r="K678" s="60"/>
      <c r="L678" s="55"/>
      <c r="M678" s="34"/>
      <c r="N678" s="119"/>
    </row>
    <row r="679" spans="1:14" ht="16.5" thickBot="1">
      <c r="A679" s="5"/>
      <c r="B679" s="15"/>
      <c r="C679" s="16"/>
      <c r="D679" s="85"/>
      <c r="E679" s="86"/>
      <c r="F679" s="55"/>
      <c r="G679" s="86"/>
      <c r="H679" s="85"/>
      <c r="I679" s="60"/>
      <c r="J679" s="18"/>
      <c r="K679" s="60"/>
      <c r="L679" s="55"/>
      <c r="M679" s="34"/>
      <c r="N679" s="119"/>
    </row>
    <row r="680" spans="1:14" ht="16.5" thickBot="1">
      <c r="A680" s="5"/>
      <c r="B680" s="15"/>
      <c r="C680" s="16"/>
      <c r="D680" s="85"/>
      <c r="E680" s="86"/>
      <c r="F680" s="55"/>
      <c r="G680" s="86"/>
      <c r="H680" s="85"/>
      <c r="I680" s="60"/>
      <c r="J680" s="18"/>
      <c r="K680" s="60"/>
      <c r="L680" s="55"/>
      <c r="M680" s="34"/>
      <c r="N680" s="119"/>
    </row>
    <row r="681" spans="1:14" ht="16.5" thickBot="1">
      <c r="A681" s="5"/>
      <c r="B681" s="15"/>
      <c r="C681" s="16"/>
      <c r="D681" s="85"/>
      <c r="E681" s="86"/>
      <c r="F681" s="55"/>
      <c r="G681" s="86"/>
      <c r="H681" s="85"/>
      <c r="I681" s="60"/>
      <c r="J681" s="18"/>
      <c r="K681" s="60"/>
      <c r="L681" s="55"/>
      <c r="M681" s="34"/>
      <c r="N681" s="119"/>
    </row>
    <row r="682" spans="1:14" ht="16.5" thickBot="1">
      <c r="A682" s="5"/>
      <c r="B682" s="15"/>
      <c r="C682" s="16"/>
      <c r="D682" s="85"/>
      <c r="E682" s="86"/>
      <c r="F682" s="55"/>
      <c r="G682" s="86"/>
      <c r="H682" s="85"/>
      <c r="I682" s="60"/>
      <c r="J682" s="18"/>
      <c r="K682" s="60"/>
      <c r="L682" s="55"/>
      <c r="M682" s="34"/>
      <c r="N682" s="119"/>
    </row>
    <row r="683" spans="1:14" ht="16.5" thickBot="1">
      <c r="A683" s="5"/>
      <c r="B683" s="15"/>
      <c r="C683" s="16"/>
      <c r="D683" s="85"/>
      <c r="E683" s="86"/>
      <c r="F683" s="55"/>
      <c r="G683" s="86"/>
      <c r="H683" s="85"/>
      <c r="I683" s="60"/>
      <c r="J683" s="18"/>
      <c r="K683" s="60"/>
      <c r="L683" s="55"/>
      <c r="M683" s="35"/>
      <c r="N683" s="119"/>
    </row>
    <row r="684" spans="1:14" ht="16.5" thickBot="1">
      <c r="A684" s="5"/>
      <c r="B684" s="15"/>
      <c r="C684" s="16"/>
      <c r="D684" s="85"/>
      <c r="E684" s="86"/>
      <c r="F684" s="55"/>
      <c r="G684" s="86"/>
      <c r="H684" s="85"/>
      <c r="I684" s="60"/>
      <c r="J684" s="18"/>
      <c r="K684" s="60"/>
      <c r="L684" s="55"/>
      <c r="M684" s="35"/>
      <c r="N684" s="119"/>
    </row>
    <row r="685" spans="1:14" ht="16.5" thickBot="1">
      <c r="A685" s="5"/>
      <c r="B685" s="15"/>
      <c r="C685" s="16"/>
      <c r="D685" s="85"/>
      <c r="E685" s="86"/>
      <c r="F685" s="55"/>
      <c r="G685" s="86"/>
      <c r="H685" s="85"/>
      <c r="I685" s="60"/>
      <c r="J685" s="18"/>
      <c r="K685" s="60"/>
      <c r="L685" s="55"/>
      <c r="M685" s="35"/>
      <c r="N685" s="119"/>
    </row>
    <row r="686" spans="1:14" ht="3.75" customHeight="1" thickBot="1">
      <c r="A686" s="28"/>
      <c r="B686" s="114"/>
      <c r="C686" s="115"/>
      <c r="D686" s="87"/>
      <c r="E686" s="87"/>
      <c r="F686" s="56"/>
      <c r="G686" s="87"/>
      <c r="H686" s="87"/>
      <c r="I686" s="56"/>
      <c r="J686" s="29"/>
      <c r="K686" s="56"/>
      <c r="L686" s="90"/>
    </row>
    <row r="687" spans="1:14" s="6" customFormat="1" ht="16.5" thickBot="1">
      <c r="A687" s="8"/>
      <c r="B687" s="9"/>
      <c r="C687" s="10"/>
      <c r="D687" s="53"/>
      <c r="E687" s="53"/>
      <c r="F687" s="53"/>
      <c r="G687" s="53"/>
      <c r="H687" s="53"/>
      <c r="I687" s="53"/>
      <c r="J687" s="11"/>
      <c r="K687" s="64"/>
      <c r="L687" s="53"/>
      <c r="M687" s="36"/>
      <c r="N687" s="120"/>
    </row>
    <row r="688" spans="1:14" ht="15.75" thickBot="1"/>
    <row r="689" spans="1:14" ht="16.5" customHeight="1" thickBot="1">
      <c r="A689" s="38"/>
      <c r="B689" s="48"/>
      <c r="C689" s="2"/>
      <c r="D689" s="133"/>
      <c r="E689" s="134"/>
      <c r="F689" s="135"/>
      <c r="G689" s="78"/>
      <c r="H689" s="79"/>
      <c r="I689" s="57"/>
      <c r="J689" s="49"/>
      <c r="K689" s="61"/>
      <c r="L689" s="89"/>
      <c r="M689" s="139"/>
      <c r="N689" s="140"/>
    </row>
    <row r="690" spans="1:14" ht="16.5" thickBot="1">
      <c r="A690" s="23"/>
      <c r="B690" s="22"/>
      <c r="C690" s="24"/>
      <c r="D690" s="136"/>
      <c r="E690" s="137"/>
      <c r="F690" s="138"/>
      <c r="G690" s="80"/>
      <c r="H690" s="81"/>
      <c r="I690" s="58"/>
      <c r="J690" s="41"/>
      <c r="K690" s="62"/>
      <c r="L690" s="62"/>
      <c r="M690" s="139"/>
      <c r="N690" s="141"/>
    </row>
    <row r="691" spans="1:14" ht="16.5" thickBot="1">
      <c r="A691" s="25"/>
      <c r="B691" s="26"/>
      <c r="C691" s="27"/>
      <c r="D691" s="82"/>
      <c r="E691" s="82"/>
      <c r="F691" s="53"/>
      <c r="G691" s="82"/>
      <c r="H691" s="81"/>
      <c r="I691" s="53"/>
      <c r="J691" s="42"/>
      <c r="K691" s="63"/>
      <c r="L691" s="63"/>
      <c r="M691" s="139"/>
      <c r="N691" s="142"/>
    </row>
    <row r="692" spans="1:14" ht="16.5" thickBot="1">
      <c r="A692" s="4"/>
      <c r="B692" s="13"/>
      <c r="C692" s="14"/>
      <c r="D692" s="83"/>
      <c r="E692" s="84"/>
      <c r="F692" s="54"/>
      <c r="G692" s="84"/>
      <c r="H692" s="83"/>
      <c r="I692" s="59"/>
      <c r="J692" s="17"/>
      <c r="K692" s="59"/>
      <c r="L692" s="54"/>
      <c r="M692" s="34"/>
      <c r="N692" s="119"/>
    </row>
    <row r="693" spans="1:14" ht="16.5" thickBot="1">
      <c r="A693" s="5"/>
      <c r="B693" s="15"/>
      <c r="C693" s="16"/>
      <c r="D693" s="85"/>
      <c r="E693" s="86"/>
      <c r="F693" s="55"/>
      <c r="G693" s="86"/>
      <c r="H693" s="85"/>
      <c r="I693" s="60"/>
      <c r="J693" s="18"/>
      <c r="K693" s="60"/>
      <c r="L693" s="55"/>
      <c r="M693" s="34"/>
      <c r="N693" s="119"/>
    </row>
    <row r="694" spans="1:14" ht="16.5" thickBot="1">
      <c r="A694" s="5"/>
      <c r="B694" s="15"/>
      <c r="C694" s="16"/>
      <c r="D694" s="85"/>
      <c r="E694" s="86"/>
      <c r="F694" s="55"/>
      <c r="G694" s="86"/>
      <c r="H694" s="85"/>
      <c r="I694" s="60"/>
      <c r="J694" s="18"/>
      <c r="K694" s="60"/>
      <c r="L694" s="55"/>
      <c r="M694" s="34"/>
      <c r="N694" s="119"/>
    </row>
    <row r="695" spans="1:14" ht="16.5" thickBot="1">
      <c r="A695" s="5"/>
      <c r="B695" s="15"/>
      <c r="C695" s="16"/>
      <c r="D695" s="85"/>
      <c r="E695" s="86"/>
      <c r="F695" s="55"/>
      <c r="G695" s="86"/>
      <c r="H695" s="85"/>
      <c r="I695" s="60"/>
      <c r="J695" s="18"/>
      <c r="K695" s="60"/>
      <c r="L695" s="55"/>
      <c r="M695" s="34"/>
      <c r="N695" s="119"/>
    </row>
    <row r="696" spans="1:14" ht="16.5" thickBot="1">
      <c r="A696" s="5"/>
      <c r="B696" s="15"/>
      <c r="C696" s="16"/>
      <c r="D696" s="85"/>
      <c r="E696" s="86"/>
      <c r="F696" s="55"/>
      <c r="G696" s="86"/>
      <c r="H696" s="85"/>
      <c r="I696" s="60"/>
      <c r="J696" s="18"/>
      <c r="K696" s="60"/>
      <c r="L696" s="55"/>
      <c r="M696" s="34"/>
      <c r="N696" s="119"/>
    </row>
    <row r="697" spans="1:14" ht="16.5" thickBot="1">
      <c r="A697" s="5"/>
      <c r="B697" s="15"/>
      <c r="C697" s="16"/>
      <c r="D697" s="85"/>
      <c r="E697" s="86"/>
      <c r="F697" s="55"/>
      <c r="G697" s="86"/>
      <c r="H697" s="85"/>
      <c r="I697" s="60"/>
      <c r="J697" s="18"/>
      <c r="K697" s="60"/>
      <c r="L697" s="55"/>
      <c r="M697" s="34"/>
      <c r="N697" s="119"/>
    </row>
    <row r="698" spans="1:14" ht="16.5" thickBot="1">
      <c r="A698" s="5"/>
      <c r="B698" s="15"/>
      <c r="C698" s="16"/>
      <c r="D698" s="85"/>
      <c r="E698" s="86"/>
      <c r="F698" s="55"/>
      <c r="G698" s="86"/>
      <c r="H698" s="85"/>
      <c r="I698" s="60"/>
      <c r="J698" s="18"/>
      <c r="K698" s="60"/>
      <c r="L698" s="55"/>
      <c r="M698" s="34"/>
      <c r="N698" s="119"/>
    </row>
    <row r="699" spans="1:14" ht="16.5" thickBot="1">
      <c r="A699" s="5"/>
      <c r="B699" s="15"/>
      <c r="C699" s="16"/>
      <c r="D699" s="85"/>
      <c r="E699" s="86"/>
      <c r="F699" s="55"/>
      <c r="G699" s="86"/>
      <c r="H699" s="85"/>
      <c r="I699" s="60"/>
      <c r="J699" s="18"/>
      <c r="K699" s="60"/>
      <c r="L699" s="55"/>
      <c r="M699" s="35"/>
      <c r="N699" s="119"/>
    </row>
    <row r="700" spans="1:14" ht="16.5" thickBot="1">
      <c r="A700" s="5"/>
      <c r="B700" s="15"/>
      <c r="C700" s="16"/>
      <c r="D700" s="85"/>
      <c r="E700" s="86"/>
      <c r="F700" s="55"/>
      <c r="G700" s="86"/>
      <c r="H700" s="85"/>
      <c r="I700" s="60"/>
      <c r="J700" s="18"/>
      <c r="K700" s="60"/>
      <c r="L700" s="55"/>
      <c r="M700" s="35"/>
      <c r="N700" s="119"/>
    </row>
    <row r="701" spans="1:14" ht="16.5" thickBot="1">
      <c r="A701" s="5"/>
      <c r="B701" s="15"/>
      <c r="C701" s="16"/>
      <c r="D701" s="85"/>
      <c r="E701" s="86"/>
      <c r="F701" s="55"/>
      <c r="G701" s="86"/>
      <c r="H701" s="85"/>
      <c r="I701" s="60"/>
      <c r="J701" s="18"/>
      <c r="K701" s="60"/>
      <c r="L701" s="55"/>
      <c r="M701" s="35"/>
      <c r="N701" s="119"/>
    </row>
    <row r="702" spans="1:14" ht="3.75" customHeight="1" thickBot="1">
      <c r="A702" s="28"/>
      <c r="B702" s="114"/>
      <c r="C702" s="115"/>
      <c r="D702" s="87"/>
      <c r="E702" s="87"/>
      <c r="F702" s="56"/>
      <c r="G702" s="87"/>
      <c r="H702" s="87"/>
      <c r="I702" s="56"/>
      <c r="J702" s="29"/>
      <c r="K702" s="56"/>
      <c r="L702" s="90"/>
    </row>
    <row r="703" spans="1:14" s="6" customFormat="1" ht="16.5" thickBot="1">
      <c r="A703" s="8"/>
      <c r="B703" s="9"/>
      <c r="C703" s="10"/>
      <c r="D703" s="53"/>
      <c r="E703" s="53"/>
      <c r="F703" s="53"/>
      <c r="G703" s="53"/>
      <c r="H703" s="53"/>
      <c r="I703" s="53"/>
      <c r="J703" s="11"/>
      <c r="K703" s="64"/>
      <c r="L703" s="53"/>
      <c r="M703" s="36"/>
      <c r="N703" s="120"/>
    </row>
    <row r="704" spans="1:14" ht="15.75" thickBot="1"/>
    <row r="705" spans="1:14" ht="16.5" customHeight="1" thickBot="1">
      <c r="A705" s="38"/>
      <c r="B705" s="48"/>
      <c r="C705" s="2"/>
      <c r="D705" s="133"/>
      <c r="E705" s="134"/>
      <c r="F705" s="135"/>
      <c r="G705" s="78"/>
      <c r="H705" s="79"/>
      <c r="I705" s="57"/>
      <c r="J705" s="49"/>
      <c r="K705" s="61"/>
      <c r="L705" s="89"/>
      <c r="M705" s="139"/>
      <c r="N705" s="140"/>
    </row>
    <row r="706" spans="1:14" ht="16.5" thickBot="1">
      <c r="A706" s="23"/>
      <c r="B706" s="22"/>
      <c r="C706" s="24"/>
      <c r="D706" s="136"/>
      <c r="E706" s="137"/>
      <c r="F706" s="138"/>
      <c r="G706" s="80"/>
      <c r="H706" s="81"/>
      <c r="I706" s="58"/>
      <c r="J706" s="41"/>
      <c r="K706" s="62"/>
      <c r="L706" s="62"/>
      <c r="M706" s="139"/>
      <c r="N706" s="141"/>
    </row>
    <row r="707" spans="1:14" ht="16.5" thickBot="1">
      <c r="A707" s="25"/>
      <c r="B707" s="26"/>
      <c r="C707" s="27"/>
      <c r="D707" s="82"/>
      <c r="E707" s="82"/>
      <c r="F707" s="53"/>
      <c r="G707" s="82"/>
      <c r="H707" s="81"/>
      <c r="I707" s="53"/>
      <c r="J707" s="42"/>
      <c r="K707" s="63"/>
      <c r="L707" s="63"/>
      <c r="M707" s="139"/>
      <c r="N707" s="142"/>
    </row>
    <row r="708" spans="1:14" ht="16.5" thickBot="1">
      <c r="A708" s="4"/>
      <c r="B708" s="13"/>
      <c r="C708" s="14"/>
      <c r="D708" s="83"/>
      <c r="E708" s="84"/>
      <c r="F708" s="54"/>
      <c r="G708" s="84"/>
      <c r="H708" s="83"/>
      <c r="I708" s="59"/>
      <c r="J708" s="17"/>
      <c r="K708" s="59"/>
      <c r="L708" s="54"/>
      <c r="M708" s="34"/>
      <c r="N708" s="119"/>
    </row>
    <row r="709" spans="1:14" ht="16.5" thickBot="1">
      <c r="A709" s="5"/>
      <c r="B709" s="15"/>
      <c r="C709" s="16"/>
      <c r="D709" s="85"/>
      <c r="E709" s="86"/>
      <c r="F709" s="55"/>
      <c r="G709" s="86"/>
      <c r="H709" s="85"/>
      <c r="I709" s="60"/>
      <c r="J709" s="18"/>
      <c r="K709" s="60"/>
      <c r="L709" s="55"/>
      <c r="M709" s="34"/>
      <c r="N709" s="119"/>
    </row>
    <row r="710" spans="1:14" ht="16.5" thickBot="1">
      <c r="A710" s="5"/>
      <c r="B710" s="15"/>
      <c r="C710" s="16"/>
      <c r="D710" s="85"/>
      <c r="E710" s="86"/>
      <c r="F710" s="55"/>
      <c r="G710" s="86"/>
      <c r="H710" s="85"/>
      <c r="I710" s="60"/>
      <c r="J710" s="18"/>
      <c r="K710" s="60"/>
      <c r="L710" s="55"/>
      <c r="M710" s="34"/>
      <c r="N710" s="119"/>
    </row>
    <row r="711" spans="1:14" ht="16.5" thickBot="1">
      <c r="A711" s="5"/>
      <c r="B711" s="15"/>
      <c r="C711" s="16"/>
      <c r="D711" s="85"/>
      <c r="E711" s="86"/>
      <c r="F711" s="55"/>
      <c r="G711" s="86"/>
      <c r="H711" s="85"/>
      <c r="I711" s="60"/>
      <c r="J711" s="18"/>
      <c r="K711" s="60"/>
      <c r="L711" s="55"/>
      <c r="M711" s="34"/>
      <c r="N711" s="119"/>
    </row>
    <row r="712" spans="1:14" ht="16.5" thickBot="1">
      <c r="A712" s="5"/>
      <c r="B712" s="15"/>
      <c r="C712" s="16"/>
      <c r="D712" s="85"/>
      <c r="E712" s="86"/>
      <c r="F712" s="55"/>
      <c r="G712" s="86"/>
      <c r="H712" s="85"/>
      <c r="I712" s="60"/>
      <c r="J712" s="18"/>
      <c r="K712" s="60"/>
      <c r="L712" s="55"/>
      <c r="M712" s="34"/>
      <c r="N712" s="119"/>
    </row>
    <row r="713" spans="1:14" ht="16.5" thickBot="1">
      <c r="A713" s="5"/>
      <c r="B713" s="15"/>
      <c r="C713" s="16"/>
      <c r="D713" s="85"/>
      <c r="E713" s="86"/>
      <c r="F713" s="55"/>
      <c r="G713" s="86"/>
      <c r="H713" s="85"/>
      <c r="I713" s="60"/>
      <c r="J713" s="18"/>
      <c r="K713" s="60"/>
      <c r="L713" s="55"/>
      <c r="M713" s="34"/>
      <c r="N713" s="119"/>
    </row>
    <row r="714" spans="1:14" ht="16.5" thickBot="1">
      <c r="A714" s="5"/>
      <c r="B714" s="15"/>
      <c r="C714" s="16"/>
      <c r="D714" s="85"/>
      <c r="E714" s="86"/>
      <c r="F714" s="55"/>
      <c r="G714" s="86"/>
      <c r="H714" s="85"/>
      <c r="I714" s="60"/>
      <c r="J714" s="18"/>
      <c r="K714" s="60"/>
      <c r="L714" s="55"/>
      <c r="M714" s="34"/>
      <c r="N714" s="119"/>
    </row>
    <row r="715" spans="1:14" ht="16.5" thickBot="1">
      <c r="A715" s="5"/>
      <c r="B715" s="15"/>
      <c r="C715" s="16"/>
      <c r="D715" s="85"/>
      <c r="E715" s="86"/>
      <c r="F715" s="55"/>
      <c r="G715" s="86"/>
      <c r="H715" s="85"/>
      <c r="I715" s="60"/>
      <c r="J715" s="18"/>
      <c r="K715" s="60"/>
      <c r="L715" s="55"/>
      <c r="M715" s="35"/>
      <c r="N715" s="119"/>
    </row>
    <row r="716" spans="1:14" ht="16.5" thickBot="1">
      <c r="A716" s="5"/>
      <c r="B716" s="15"/>
      <c r="C716" s="16"/>
      <c r="D716" s="85"/>
      <c r="E716" s="86"/>
      <c r="F716" s="55"/>
      <c r="G716" s="86"/>
      <c r="H716" s="85"/>
      <c r="I716" s="60"/>
      <c r="J716" s="18"/>
      <c r="K716" s="60"/>
      <c r="L716" s="55"/>
      <c r="M716" s="35"/>
      <c r="N716" s="119"/>
    </row>
    <row r="717" spans="1:14" ht="16.5" thickBot="1">
      <c r="A717" s="5"/>
      <c r="B717" s="15"/>
      <c r="C717" s="16"/>
      <c r="D717" s="85"/>
      <c r="E717" s="86"/>
      <c r="F717" s="55"/>
      <c r="G717" s="86"/>
      <c r="H717" s="85"/>
      <c r="I717" s="60"/>
      <c r="J717" s="18"/>
      <c r="K717" s="60"/>
      <c r="L717" s="55"/>
      <c r="M717" s="35"/>
      <c r="N717" s="119"/>
    </row>
    <row r="718" spans="1:14" ht="3.75" customHeight="1" thickBot="1">
      <c r="A718" s="28"/>
      <c r="B718" s="114"/>
      <c r="C718" s="115"/>
      <c r="D718" s="87"/>
      <c r="E718" s="87"/>
      <c r="F718" s="56"/>
      <c r="G718" s="87"/>
      <c r="H718" s="87"/>
      <c r="I718" s="56"/>
      <c r="J718" s="29"/>
      <c r="K718" s="56"/>
      <c r="L718" s="90"/>
    </row>
    <row r="719" spans="1:14" s="6" customFormat="1" ht="16.5" thickBot="1">
      <c r="A719" s="8"/>
      <c r="B719" s="9"/>
      <c r="C719" s="10"/>
      <c r="D719" s="53"/>
      <c r="E719" s="53"/>
      <c r="F719" s="53"/>
      <c r="G719" s="53"/>
      <c r="H719" s="53"/>
      <c r="I719" s="53"/>
      <c r="J719" s="11"/>
      <c r="K719" s="64"/>
      <c r="L719" s="53"/>
      <c r="M719" s="36"/>
      <c r="N719" s="120"/>
    </row>
    <row r="720" spans="1:14" ht="15.75" thickBot="1"/>
    <row r="721" spans="1:14" ht="16.5" customHeight="1" thickBot="1">
      <c r="A721" s="38"/>
      <c r="B721" s="48"/>
      <c r="C721" s="2"/>
      <c r="D721" s="133"/>
      <c r="E721" s="134"/>
      <c r="F721" s="135"/>
      <c r="G721" s="78"/>
      <c r="H721" s="79"/>
      <c r="I721" s="57"/>
      <c r="J721" s="49"/>
      <c r="K721" s="61"/>
      <c r="L721" s="89"/>
      <c r="M721" s="139"/>
      <c r="N721" s="140"/>
    </row>
    <row r="722" spans="1:14" ht="16.5" thickBot="1">
      <c r="A722" s="23"/>
      <c r="B722" s="22"/>
      <c r="C722" s="24"/>
      <c r="D722" s="136"/>
      <c r="E722" s="137"/>
      <c r="F722" s="138"/>
      <c r="G722" s="80"/>
      <c r="H722" s="81"/>
      <c r="I722" s="58"/>
      <c r="J722" s="41"/>
      <c r="K722" s="62"/>
      <c r="L722" s="62"/>
      <c r="M722" s="139"/>
      <c r="N722" s="141"/>
    </row>
    <row r="723" spans="1:14" ht="16.5" thickBot="1">
      <c r="A723" s="25"/>
      <c r="B723" s="26"/>
      <c r="C723" s="27"/>
      <c r="D723" s="82"/>
      <c r="E723" s="82"/>
      <c r="F723" s="53"/>
      <c r="G723" s="82"/>
      <c r="H723" s="81"/>
      <c r="I723" s="53"/>
      <c r="J723" s="42"/>
      <c r="K723" s="63"/>
      <c r="L723" s="63"/>
      <c r="M723" s="139"/>
      <c r="N723" s="142"/>
    </row>
    <row r="724" spans="1:14" ht="16.5" thickBot="1">
      <c r="A724" s="4"/>
      <c r="B724" s="13"/>
      <c r="C724" s="14"/>
      <c r="D724" s="83"/>
      <c r="E724" s="84"/>
      <c r="F724" s="54"/>
      <c r="G724" s="84"/>
      <c r="H724" s="83"/>
      <c r="I724" s="59"/>
      <c r="J724" s="17"/>
      <c r="K724" s="59"/>
      <c r="L724" s="54"/>
      <c r="M724" s="34"/>
      <c r="N724" s="119"/>
    </row>
    <row r="725" spans="1:14" ht="16.5" thickBot="1">
      <c r="A725" s="5"/>
      <c r="B725" s="15"/>
      <c r="C725" s="16"/>
      <c r="D725" s="85"/>
      <c r="E725" s="86"/>
      <c r="F725" s="55"/>
      <c r="G725" s="86"/>
      <c r="H725" s="85"/>
      <c r="I725" s="60"/>
      <c r="J725" s="18"/>
      <c r="K725" s="60"/>
      <c r="L725" s="55"/>
      <c r="M725" s="34"/>
      <c r="N725" s="119"/>
    </row>
    <row r="726" spans="1:14" ht="16.5" thickBot="1">
      <c r="A726" s="5"/>
      <c r="B726" s="15"/>
      <c r="C726" s="16"/>
      <c r="D726" s="85"/>
      <c r="E726" s="86"/>
      <c r="F726" s="55"/>
      <c r="G726" s="86"/>
      <c r="H726" s="85"/>
      <c r="I726" s="60"/>
      <c r="J726" s="18"/>
      <c r="K726" s="60"/>
      <c r="L726" s="55"/>
      <c r="M726" s="34"/>
      <c r="N726" s="119"/>
    </row>
    <row r="727" spans="1:14" ht="16.5" thickBot="1">
      <c r="A727" s="5"/>
      <c r="B727" s="15"/>
      <c r="C727" s="16"/>
      <c r="D727" s="85"/>
      <c r="E727" s="86"/>
      <c r="F727" s="55"/>
      <c r="G727" s="86"/>
      <c r="H727" s="85"/>
      <c r="I727" s="60"/>
      <c r="J727" s="18"/>
      <c r="K727" s="60"/>
      <c r="L727" s="55"/>
      <c r="M727" s="34"/>
      <c r="N727" s="119"/>
    </row>
    <row r="728" spans="1:14" ht="16.5" thickBot="1">
      <c r="A728" s="5"/>
      <c r="B728" s="15"/>
      <c r="C728" s="16"/>
      <c r="D728" s="85"/>
      <c r="E728" s="86"/>
      <c r="F728" s="55"/>
      <c r="G728" s="86"/>
      <c r="H728" s="85"/>
      <c r="I728" s="60"/>
      <c r="J728" s="18"/>
      <c r="K728" s="60"/>
      <c r="L728" s="55"/>
      <c r="M728" s="34"/>
      <c r="N728" s="119"/>
    </row>
    <row r="729" spans="1:14" ht="16.5" thickBot="1">
      <c r="A729" s="5"/>
      <c r="B729" s="15"/>
      <c r="C729" s="16"/>
      <c r="D729" s="85"/>
      <c r="E729" s="86"/>
      <c r="F729" s="55"/>
      <c r="G729" s="86"/>
      <c r="H729" s="85"/>
      <c r="I729" s="60"/>
      <c r="J729" s="18"/>
      <c r="K729" s="60"/>
      <c r="L729" s="55"/>
      <c r="M729" s="34"/>
      <c r="N729" s="119"/>
    </row>
    <row r="730" spans="1:14" ht="16.5" thickBot="1">
      <c r="A730" s="5"/>
      <c r="B730" s="15"/>
      <c r="C730" s="16"/>
      <c r="D730" s="85"/>
      <c r="E730" s="86"/>
      <c r="F730" s="55"/>
      <c r="G730" s="86"/>
      <c r="H730" s="85"/>
      <c r="I730" s="60"/>
      <c r="J730" s="18"/>
      <c r="K730" s="60"/>
      <c r="L730" s="55"/>
      <c r="M730" s="34"/>
      <c r="N730" s="119"/>
    </row>
    <row r="731" spans="1:14" ht="16.5" thickBot="1">
      <c r="A731" s="5"/>
      <c r="B731" s="15"/>
      <c r="C731" s="16"/>
      <c r="D731" s="85"/>
      <c r="E731" s="86"/>
      <c r="F731" s="55"/>
      <c r="G731" s="86"/>
      <c r="H731" s="85"/>
      <c r="I731" s="60"/>
      <c r="J731" s="18"/>
      <c r="K731" s="60"/>
      <c r="L731" s="55"/>
      <c r="M731" s="35"/>
      <c r="N731" s="119"/>
    </row>
    <row r="732" spans="1:14" ht="16.5" thickBot="1">
      <c r="A732" s="5"/>
      <c r="B732" s="15"/>
      <c r="C732" s="16"/>
      <c r="D732" s="85"/>
      <c r="E732" s="86"/>
      <c r="F732" s="55"/>
      <c r="G732" s="86"/>
      <c r="H732" s="85"/>
      <c r="I732" s="60"/>
      <c r="J732" s="18"/>
      <c r="K732" s="60"/>
      <c r="L732" s="55"/>
      <c r="M732" s="35"/>
      <c r="N732" s="119"/>
    </row>
    <row r="733" spans="1:14" ht="16.5" thickBot="1">
      <c r="A733" s="5"/>
      <c r="B733" s="15"/>
      <c r="C733" s="16"/>
      <c r="D733" s="85"/>
      <c r="E733" s="86"/>
      <c r="F733" s="55"/>
      <c r="G733" s="86"/>
      <c r="H733" s="85"/>
      <c r="I733" s="60"/>
      <c r="J733" s="18"/>
      <c r="K733" s="60"/>
      <c r="L733" s="55"/>
      <c r="M733" s="35"/>
      <c r="N733" s="119"/>
    </row>
    <row r="734" spans="1:14" ht="3.75" customHeight="1" thickBot="1">
      <c r="A734" s="28"/>
      <c r="B734" s="114"/>
      <c r="C734" s="115"/>
      <c r="D734" s="87"/>
      <c r="E734" s="87"/>
      <c r="F734" s="56"/>
      <c r="G734" s="87"/>
      <c r="H734" s="87"/>
      <c r="I734" s="56"/>
      <c r="J734" s="29"/>
      <c r="K734" s="56"/>
      <c r="L734" s="90"/>
    </row>
    <row r="735" spans="1:14" s="6" customFormat="1" ht="16.5" thickBot="1">
      <c r="A735" s="8"/>
      <c r="B735" s="9"/>
      <c r="C735" s="10"/>
      <c r="D735" s="53"/>
      <c r="E735" s="53"/>
      <c r="F735" s="53"/>
      <c r="G735" s="53"/>
      <c r="H735" s="53"/>
      <c r="I735" s="53"/>
      <c r="J735" s="11"/>
      <c r="K735" s="64"/>
      <c r="L735" s="53"/>
      <c r="M735" s="36"/>
      <c r="N735" s="120"/>
    </row>
    <row r="736" spans="1:14" ht="15.75" thickBot="1"/>
    <row r="737" spans="1:14" ht="16.5" customHeight="1" thickBot="1">
      <c r="A737" s="38"/>
      <c r="B737" s="48"/>
      <c r="C737" s="2"/>
      <c r="D737" s="133"/>
      <c r="E737" s="134"/>
      <c r="F737" s="135"/>
      <c r="G737" s="78"/>
      <c r="H737" s="79"/>
      <c r="I737" s="57"/>
      <c r="J737" s="49"/>
      <c r="K737" s="61"/>
      <c r="L737" s="89"/>
      <c r="M737" s="139"/>
      <c r="N737" s="140"/>
    </row>
    <row r="738" spans="1:14" ht="16.5" thickBot="1">
      <c r="A738" s="23"/>
      <c r="B738" s="22"/>
      <c r="C738" s="24"/>
      <c r="D738" s="136"/>
      <c r="E738" s="137"/>
      <c r="F738" s="138"/>
      <c r="G738" s="80"/>
      <c r="H738" s="81"/>
      <c r="I738" s="58"/>
      <c r="J738" s="41"/>
      <c r="K738" s="62"/>
      <c r="L738" s="62"/>
      <c r="M738" s="139"/>
      <c r="N738" s="141"/>
    </row>
    <row r="739" spans="1:14" ht="16.5" thickBot="1">
      <c r="A739" s="25"/>
      <c r="B739" s="26"/>
      <c r="C739" s="27"/>
      <c r="D739" s="82"/>
      <c r="E739" s="82"/>
      <c r="F739" s="53"/>
      <c r="G739" s="82"/>
      <c r="H739" s="81"/>
      <c r="I739" s="53"/>
      <c r="J739" s="42"/>
      <c r="K739" s="63"/>
      <c r="L739" s="63"/>
      <c r="M739" s="139"/>
      <c r="N739" s="142"/>
    </row>
    <row r="740" spans="1:14" ht="16.5" thickBot="1">
      <c r="A740" s="4"/>
      <c r="B740" s="13"/>
      <c r="C740" s="14"/>
      <c r="D740" s="83"/>
      <c r="E740" s="84"/>
      <c r="F740" s="54"/>
      <c r="G740" s="84"/>
      <c r="H740" s="83"/>
      <c r="I740" s="59"/>
      <c r="J740" s="17"/>
      <c r="K740" s="59"/>
      <c r="L740" s="54"/>
      <c r="M740" s="34"/>
      <c r="N740" s="119"/>
    </row>
    <row r="741" spans="1:14" ht="16.5" thickBot="1">
      <c r="A741" s="5"/>
      <c r="B741" s="15"/>
      <c r="C741" s="16"/>
      <c r="D741" s="85"/>
      <c r="E741" s="86"/>
      <c r="F741" s="55"/>
      <c r="G741" s="86"/>
      <c r="H741" s="85"/>
      <c r="I741" s="60"/>
      <c r="J741" s="18"/>
      <c r="K741" s="60"/>
      <c r="L741" s="55"/>
      <c r="M741" s="34"/>
      <c r="N741" s="119"/>
    </row>
    <row r="742" spans="1:14" ht="16.5" thickBot="1">
      <c r="A742" s="5"/>
      <c r="B742" s="15"/>
      <c r="C742" s="16"/>
      <c r="D742" s="85"/>
      <c r="E742" s="86"/>
      <c r="F742" s="55"/>
      <c r="G742" s="86"/>
      <c r="H742" s="85"/>
      <c r="I742" s="60"/>
      <c r="J742" s="18"/>
      <c r="K742" s="60"/>
      <c r="L742" s="55"/>
      <c r="M742" s="34"/>
      <c r="N742" s="119"/>
    </row>
    <row r="743" spans="1:14" ht="16.5" thickBot="1">
      <c r="A743" s="5"/>
      <c r="B743" s="15"/>
      <c r="C743" s="16"/>
      <c r="D743" s="85"/>
      <c r="E743" s="86"/>
      <c r="F743" s="55"/>
      <c r="G743" s="86"/>
      <c r="H743" s="85"/>
      <c r="I743" s="60"/>
      <c r="J743" s="18"/>
      <c r="K743" s="60"/>
      <c r="L743" s="55"/>
      <c r="M743" s="34"/>
      <c r="N743" s="119"/>
    </row>
    <row r="744" spans="1:14" ht="16.5" thickBot="1">
      <c r="A744" s="5"/>
      <c r="B744" s="15"/>
      <c r="C744" s="16"/>
      <c r="D744" s="85"/>
      <c r="E744" s="86"/>
      <c r="F744" s="55"/>
      <c r="G744" s="86"/>
      <c r="H744" s="85"/>
      <c r="I744" s="60"/>
      <c r="J744" s="18"/>
      <c r="K744" s="60"/>
      <c r="L744" s="55"/>
      <c r="M744" s="34"/>
      <c r="N744" s="119"/>
    </row>
    <row r="745" spans="1:14" ht="16.5" thickBot="1">
      <c r="A745" s="5"/>
      <c r="B745" s="15"/>
      <c r="C745" s="16"/>
      <c r="D745" s="85"/>
      <c r="E745" s="86"/>
      <c r="F745" s="55"/>
      <c r="G745" s="86"/>
      <c r="H745" s="85"/>
      <c r="I745" s="60"/>
      <c r="J745" s="18"/>
      <c r="K745" s="60"/>
      <c r="L745" s="55"/>
      <c r="M745" s="34"/>
      <c r="N745" s="119"/>
    </row>
    <row r="746" spans="1:14" ht="16.5" thickBot="1">
      <c r="A746" s="5"/>
      <c r="B746" s="15"/>
      <c r="C746" s="16"/>
      <c r="D746" s="85"/>
      <c r="E746" s="86"/>
      <c r="F746" s="55"/>
      <c r="G746" s="86"/>
      <c r="H746" s="85"/>
      <c r="I746" s="60"/>
      <c r="J746" s="18"/>
      <c r="K746" s="60"/>
      <c r="L746" s="55"/>
      <c r="M746" s="34"/>
      <c r="N746" s="119"/>
    </row>
    <row r="747" spans="1:14" ht="16.5" thickBot="1">
      <c r="A747" s="5"/>
      <c r="B747" s="15"/>
      <c r="C747" s="16"/>
      <c r="D747" s="85"/>
      <c r="E747" s="86"/>
      <c r="F747" s="55"/>
      <c r="G747" s="86"/>
      <c r="H747" s="85"/>
      <c r="I747" s="60"/>
      <c r="J747" s="18"/>
      <c r="K747" s="60"/>
      <c r="L747" s="55"/>
      <c r="M747" s="35"/>
      <c r="N747" s="119"/>
    </row>
    <row r="748" spans="1:14" ht="16.5" thickBot="1">
      <c r="A748" s="5"/>
      <c r="B748" s="15"/>
      <c r="C748" s="16"/>
      <c r="D748" s="85"/>
      <c r="E748" s="86"/>
      <c r="F748" s="55"/>
      <c r="G748" s="86"/>
      <c r="H748" s="85"/>
      <c r="I748" s="60"/>
      <c r="J748" s="18"/>
      <c r="K748" s="60"/>
      <c r="L748" s="55"/>
      <c r="M748" s="35"/>
      <c r="N748" s="119"/>
    </row>
    <row r="749" spans="1:14" ht="16.5" thickBot="1">
      <c r="A749" s="5"/>
      <c r="B749" s="15"/>
      <c r="C749" s="16"/>
      <c r="D749" s="85"/>
      <c r="E749" s="86"/>
      <c r="F749" s="55"/>
      <c r="G749" s="86"/>
      <c r="H749" s="85"/>
      <c r="I749" s="60"/>
      <c r="J749" s="18"/>
      <c r="K749" s="60"/>
      <c r="L749" s="55"/>
      <c r="M749" s="35"/>
      <c r="N749" s="119"/>
    </row>
    <row r="750" spans="1:14" ht="3.75" customHeight="1" thickBot="1">
      <c r="A750" s="28"/>
      <c r="B750" s="114"/>
      <c r="C750" s="115"/>
      <c r="D750" s="87"/>
      <c r="E750" s="87"/>
      <c r="F750" s="56"/>
      <c r="G750" s="87"/>
      <c r="H750" s="87"/>
      <c r="I750" s="56"/>
      <c r="J750" s="29"/>
      <c r="K750" s="56"/>
      <c r="L750" s="90"/>
    </row>
    <row r="751" spans="1:14" s="6" customFormat="1" ht="16.5" thickBot="1">
      <c r="A751" s="8"/>
      <c r="B751" s="9"/>
      <c r="C751" s="10"/>
      <c r="D751" s="53"/>
      <c r="E751" s="53"/>
      <c r="F751" s="53"/>
      <c r="G751" s="53"/>
      <c r="H751" s="53"/>
      <c r="I751" s="53"/>
      <c r="J751" s="11"/>
      <c r="K751" s="64"/>
      <c r="L751" s="53"/>
      <c r="M751" s="36"/>
      <c r="N751" s="120"/>
    </row>
    <row r="752" spans="1:14" ht="15.75" thickBot="1"/>
    <row r="753" spans="1:14" ht="16.5" customHeight="1" thickBot="1">
      <c r="A753" s="38"/>
      <c r="B753" s="48"/>
      <c r="C753" s="2"/>
      <c r="D753" s="133"/>
      <c r="E753" s="134"/>
      <c r="F753" s="135"/>
      <c r="G753" s="78"/>
      <c r="H753" s="79"/>
      <c r="I753" s="57"/>
      <c r="J753" s="49"/>
      <c r="K753" s="61"/>
      <c r="L753" s="89"/>
      <c r="M753" s="139"/>
      <c r="N753" s="140"/>
    </row>
    <row r="754" spans="1:14" ht="16.5" thickBot="1">
      <c r="A754" s="23"/>
      <c r="B754" s="22"/>
      <c r="C754" s="24"/>
      <c r="D754" s="136"/>
      <c r="E754" s="137"/>
      <c r="F754" s="138"/>
      <c r="G754" s="80"/>
      <c r="H754" s="81"/>
      <c r="I754" s="58"/>
      <c r="J754" s="41"/>
      <c r="K754" s="62"/>
      <c r="L754" s="62"/>
      <c r="M754" s="139"/>
      <c r="N754" s="141"/>
    </row>
    <row r="755" spans="1:14" ht="16.5" thickBot="1">
      <c r="A755" s="25"/>
      <c r="B755" s="26"/>
      <c r="C755" s="27"/>
      <c r="D755" s="82"/>
      <c r="E755" s="82"/>
      <c r="F755" s="53"/>
      <c r="G755" s="82"/>
      <c r="H755" s="81"/>
      <c r="I755" s="53"/>
      <c r="J755" s="42"/>
      <c r="K755" s="63"/>
      <c r="L755" s="63"/>
      <c r="M755" s="139"/>
      <c r="N755" s="142"/>
    </row>
    <row r="756" spans="1:14" ht="16.5" thickBot="1">
      <c r="A756" s="4"/>
      <c r="B756" s="13"/>
      <c r="C756" s="14"/>
      <c r="D756" s="83"/>
      <c r="E756" s="84"/>
      <c r="F756" s="54"/>
      <c r="G756" s="84"/>
      <c r="H756" s="83"/>
      <c r="I756" s="59"/>
      <c r="J756" s="17"/>
      <c r="K756" s="59"/>
      <c r="L756" s="54"/>
      <c r="M756" s="34"/>
      <c r="N756" s="119"/>
    </row>
    <row r="757" spans="1:14" ht="16.5" thickBot="1">
      <c r="A757" s="5"/>
      <c r="B757" s="15"/>
      <c r="C757" s="16"/>
      <c r="D757" s="85"/>
      <c r="E757" s="86"/>
      <c r="F757" s="55"/>
      <c r="G757" s="86"/>
      <c r="H757" s="85"/>
      <c r="I757" s="60"/>
      <c r="J757" s="18"/>
      <c r="K757" s="60"/>
      <c r="L757" s="55"/>
      <c r="M757" s="34"/>
      <c r="N757" s="119"/>
    </row>
    <row r="758" spans="1:14" ht="16.5" thickBot="1">
      <c r="A758" s="5"/>
      <c r="B758" s="15"/>
      <c r="C758" s="16"/>
      <c r="D758" s="85"/>
      <c r="E758" s="86"/>
      <c r="F758" s="55"/>
      <c r="G758" s="86"/>
      <c r="H758" s="85"/>
      <c r="I758" s="60"/>
      <c r="J758" s="18"/>
      <c r="K758" s="60"/>
      <c r="L758" s="55"/>
      <c r="M758" s="34"/>
      <c r="N758" s="119"/>
    </row>
    <row r="759" spans="1:14" ht="16.5" thickBot="1">
      <c r="A759" s="5"/>
      <c r="B759" s="15"/>
      <c r="C759" s="16"/>
      <c r="D759" s="85"/>
      <c r="E759" s="86"/>
      <c r="F759" s="55"/>
      <c r="G759" s="86"/>
      <c r="H759" s="85"/>
      <c r="I759" s="60"/>
      <c r="J759" s="18"/>
      <c r="K759" s="60"/>
      <c r="L759" s="55"/>
      <c r="M759" s="34"/>
      <c r="N759" s="119"/>
    </row>
    <row r="760" spans="1:14" ht="16.5" thickBot="1">
      <c r="A760" s="5"/>
      <c r="B760" s="15"/>
      <c r="C760" s="16"/>
      <c r="D760" s="85"/>
      <c r="E760" s="86"/>
      <c r="F760" s="55"/>
      <c r="G760" s="86"/>
      <c r="H760" s="85"/>
      <c r="I760" s="60"/>
      <c r="J760" s="18"/>
      <c r="K760" s="60"/>
      <c r="L760" s="55"/>
      <c r="M760" s="34"/>
      <c r="N760" s="119"/>
    </row>
    <row r="761" spans="1:14" ht="16.5" thickBot="1">
      <c r="A761" s="5"/>
      <c r="B761" s="15"/>
      <c r="C761" s="16"/>
      <c r="D761" s="85"/>
      <c r="E761" s="86"/>
      <c r="F761" s="55"/>
      <c r="G761" s="86"/>
      <c r="H761" s="85"/>
      <c r="I761" s="60"/>
      <c r="J761" s="18"/>
      <c r="K761" s="60"/>
      <c r="L761" s="55"/>
      <c r="M761" s="34"/>
      <c r="N761" s="119"/>
    </row>
    <row r="762" spans="1:14" ht="16.5" thickBot="1">
      <c r="A762" s="5"/>
      <c r="B762" s="15"/>
      <c r="C762" s="16"/>
      <c r="D762" s="85"/>
      <c r="E762" s="86"/>
      <c r="F762" s="55"/>
      <c r="G762" s="86"/>
      <c r="H762" s="85"/>
      <c r="I762" s="60"/>
      <c r="J762" s="18"/>
      <c r="K762" s="60"/>
      <c r="L762" s="55"/>
      <c r="M762" s="34"/>
      <c r="N762" s="119"/>
    </row>
    <row r="763" spans="1:14" ht="16.5" thickBot="1">
      <c r="A763" s="5"/>
      <c r="B763" s="15"/>
      <c r="C763" s="16"/>
      <c r="D763" s="85"/>
      <c r="E763" s="86"/>
      <c r="F763" s="55"/>
      <c r="G763" s="86"/>
      <c r="H763" s="85"/>
      <c r="I763" s="60"/>
      <c r="J763" s="18"/>
      <c r="K763" s="60"/>
      <c r="L763" s="55"/>
      <c r="M763" s="35"/>
      <c r="N763" s="119"/>
    </row>
    <row r="764" spans="1:14" ht="16.5" thickBot="1">
      <c r="A764" s="5"/>
      <c r="B764" s="15"/>
      <c r="C764" s="16"/>
      <c r="D764" s="85"/>
      <c r="E764" s="86"/>
      <c r="F764" s="55"/>
      <c r="G764" s="86"/>
      <c r="H764" s="85"/>
      <c r="I764" s="60"/>
      <c r="J764" s="18"/>
      <c r="K764" s="60"/>
      <c r="L764" s="55"/>
      <c r="M764" s="35"/>
      <c r="N764" s="119"/>
    </row>
    <row r="765" spans="1:14" ht="16.5" thickBot="1">
      <c r="A765" s="5"/>
      <c r="B765" s="15"/>
      <c r="C765" s="16"/>
      <c r="D765" s="85"/>
      <c r="E765" s="86"/>
      <c r="F765" s="55"/>
      <c r="G765" s="86"/>
      <c r="H765" s="85"/>
      <c r="I765" s="60"/>
      <c r="J765" s="18"/>
      <c r="K765" s="60"/>
      <c r="L765" s="55"/>
      <c r="M765" s="35"/>
      <c r="N765" s="119"/>
    </row>
    <row r="766" spans="1:14" ht="3.75" customHeight="1" thickBot="1">
      <c r="A766" s="28"/>
      <c r="B766" s="114"/>
      <c r="C766" s="115"/>
      <c r="D766" s="87"/>
      <c r="E766" s="87"/>
      <c r="F766" s="56"/>
      <c r="G766" s="87"/>
      <c r="H766" s="87"/>
      <c r="I766" s="56"/>
      <c r="J766" s="29"/>
      <c r="K766" s="56"/>
      <c r="L766" s="90"/>
    </row>
    <row r="767" spans="1:14" s="6" customFormat="1" ht="16.5" thickBot="1">
      <c r="A767" s="8"/>
      <c r="B767" s="9"/>
      <c r="C767" s="10"/>
      <c r="D767" s="53"/>
      <c r="E767" s="53"/>
      <c r="F767" s="53"/>
      <c r="G767" s="53"/>
      <c r="H767" s="53"/>
      <c r="I767" s="53"/>
      <c r="J767" s="11"/>
      <c r="K767" s="64"/>
      <c r="L767" s="53"/>
      <c r="M767" s="36"/>
      <c r="N767" s="120"/>
    </row>
    <row r="768" spans="1:14" ht="15.75" thickBot="1"/>
    <row r="769" spans="1:14" ht="16.5" customHeight="1" thickBot="1">
      <c r="A769" s="38"/>
      <c r="B769" s="48"/>
      <c r="C769" s="2"/>
      <c r="D769" s="133"/>
      <c r="E769" s="134"/>
      <c r="F769" s="135"/>
      <c r="G769" s="78"/>
      <c r="H769" s="79"/>
      <c r="I769" s="57"/>
      <c r="J769" s="49"/>
      <c r="K769" s="61"/>
      <c r="L769" s="89"/>
      <c r="M769" s="139"/>
      <c r="N769" s="140"/>
    </row>
    <row r="770" spans="1:14" ht="16.5" thickBot="1">
      <c r="A770" s="23"/>
      <c r="B770" s="22"/>
      <c r="C770" s="24"/>
      <c r="D770" s="136"/>
      <c r="E770" s="137"/>
      <c r="F770" s="138"/>
      <c r="G770" s="80"/>
      <c r="H770" s="81"/>
      <c r="I770" s="58"/>
      <c r="J770" s="41"/>
      <c r="K770" s="62"/>
      <c r="L770" s="62"/>
      <c r="M770" s="139"/>
      <c r="N770" s="141"/>
    </row>
    <row r="771" spans="1:14" ht="16.5" thickBot="1">
      <c r="A771" s="25"/>
      <c r="B771" s="26"/>
      <c r="C771" s="27"/>
      <c r="D771" s="82"/>
      <c r="E771" s="82"/>
      <c r="F771" s="53"/>
      <c r="G771" s="82"/>
      <c r="H771" s="81"/>
      <c r="I771" s="53"/>
      <c r="J771" s="42"/>
      <c r="K771" s="63"/>
      <c r="L771" s="63"/>
      <c r="M771" s="139"/>
      <c r="N771" s="142"/>
    </row>
    <row r="772" spans="1:14" ht="16.5" thickBot="1">
      <c r="A772" s="4"/>
      <c r="B772" s="13"/>
      <c r="C772" s="14"/>
      <c r="D772" s="83"/>
      <c r="E772" s="84"/>
      <c r="F772" s="54"/>
      <c r="G772" s="84"/>
      <c r="H772" s="83"/>
      <c r="I772" s="59"/>
      <c r="J772" s="17"/>
      <c r="K772" s="59"/>
      <c r="L772" s="54"/>
      <c r="M772" s="34"/>
      <c r="N772" s="119"/>
    </row>
    <row r="773" spans="1:14" ht="16.5" thickBot="1">
      <c r="A773" s="5"/>
      <c r="B773" s="15"/>
      <c r="C773" s="16"/>
      <c r="D773" s="85"/>
      <c r="E773" s="86"/>
      <c r="F773" s="55"/>
      <c r="G773" s="86"/>
      <c r="H773" s="85"/>
      <c r="I773" s="60"/>
      <c r="J773" s="18"/>
      <c r="K773" s="60"/>
      <c r="L773" s="55"/>
      <c r="M773" s="34"/>
      <c r="N773" s="119"/>
    </row>
    <row r="774" spans="1:14" ht="16.5" thickBot="1">
      <c r="A774" s="5"/>
      <c r="B774" s="15"/>
      <c r="C774" s="16"/>
      <c r="D774" s="85"/>
      <c r="E774" s="86"/>
      <c r="F774" s="55"/>
      <c r="G774" s="86"/>
      <c r="H774" s="85"/>
      <c r="I774" s="60"/>
      <c r="J774" s="18"/>
      <c r="K774" s="60"/>
      <c r="L774" s="55"/>
      <c r="M774" s="34"/>
      <c r="N774" s="119"/>
    </row>
    <row r="775" spans="1:14" ht="16.5" thickBot="1">
      <c r="A775" s="5"/>
      <c r="B775" s="15"/>
      <c r="C775" s="16"/>
      <c r="D775" s="85"/>
      <c r="E775" s="86"/>
      <c r="F775" s="55"/>
      <c r="G775" s="86"/>
      <c r="H775" s="85"/>
      <c r="I775" s="60"/>
      <c r="J775" s="18"/>
      <c r="K775" s="60"/>
      <c r="L775" s="55"/>
      <c r="M775" s="34"/>
      <c r="N775" s="119"/>
    </row>
    <row r="776" spans="1:14" ht="16.5" thickBot="1">
      <c r="A776" s="5"/>
      <c r="B776" s="15"/>
      <c r="C776" s="16"/>
      <c r="D776" s="85"/>
      <c r="E776" s="86"/>
      <c r="F776" s="55"/>
      <c r="G776" s="86"/>
      <c r="H776" s="85"/>
      <c r="I776" s="60"/>
      <c r="J776" s="18"/>
      <c r="K776" s="60"/>
      <c r="L776" s="55"/>
      <c r="M776" s="34"/>
      <c r="N776" s="119"/>
    </row>
    <row r="777" spans="1:14" ht="16.5" thickBot="1">
      <c r="A777" s="5"/>
      <c r="B777" s="15"/>
      <c r="C777" s="16"/>
      <c r="D777" s="85"/>
      <c r="E777" s="86"/>
      <c r="F777" s="55"/>
      <c r="G777" s="86"/>
      <c r="H777" s="85"/>
      <c r="I777" s="60"/>
      <c r="J777" s="18"/>
      <c r="K777" s="60"/>
      <c r="L777" s="55"/>
      <c r="M777" s="34"/>
      <c r="N777" s="119"/>
    </row>
    <row r="778" spans="1:14" ht="16.5" thickBot="1">
      <c r="A778" s="5"/>
      <c r="B778" s="15"/>
      <c r="C778" s="16"/>
      <c r="D778" s="85"/>
      <c r="E778" s="86"/>
      <c r="F778" s="55"/>
      <c r="G778" s="86"/>
      <c r="H778" s="85"/>
      <c r="I778" s="60"/>
      <c r="J778" s="18"/>
      <c r="K778" s="60"/>
      <c r="L778" s="55"/>
      <c r="M778" s="34"/>
      <c r="N778" s="119"/>
    </row>
    <row r="779" spans="1:14" ht="16.5" thickBot="1">
      <c r="A779" s="5"/>
      <c r="B779" s="15"/>
      <c r="C779" s="16"/>
      <c r="D779" s="85"/>
      <c r="E779" s="86"/>
      <c r="F779" s="55"/>
      <c r="G779" s="86"/>
      <c r="H779" s="85"/>
      <c r="I779" s="60"/>
      <c r="J779" s="18"/>
      <c r="K779" s="60"/>
      <c r="L779" s="55"/>
      <c r="M779" s="35"/>
      <c r="N779" s="119"/>
    </row>
    <row r="780" spans="1:14" ht="16.5" thickBot="1">
      <c r="A780" s="5"/>
      <c r="B780" s="15"/>
      <c r="C780" s="16"/>
      <c r="D780" s="85"/>
      <c r="E780" s="86"/>
      <c r="F780" s="55"/>
      <c r="G780" s="86"/>
      <c r="H780" s="85"/>
      <c r="I780" s="60"/>
      <c r="J780" s="18"/>
      <c r="K780" s="60"/>
      <c r="L780" s="55"/>
      <c r="M780" s="35"/>
      <c r="N780" s="119"/>
    </row>
    <row r="781" spans="1:14" ht="16.5" thickBot="1">
      <c r="A781" s="5"/>
      <c r="B781" s="15"/>
      <c r="C781" s="16"/>
      <c r="D781" s="85"/>
      <c r="E781" s="86"/>
      <c r="F781" s="55"/>
      <c r="G781" s="86"/>
      <c r="H781" s="85"/>
      <c r="I781" s="60"/>
      <c r="J781" s="18"/>
      <c r="K781" s="60"/>
      <c r="L781" s="55"/>
      <c r="M781" s="35"/>
      <c r="N781" s="119"/>
    </row>
    <row r="782" spans="1:14" ht="3.75" customHeight="1" thickBot="1">
      <c r="A782" s="28"/>
      <c r="B782" s="114"/>
      <c r="C782" s="115"/>
      <c r="D782" s="87"/>
      <c r="E782" s="87"/>
      <c r="F782" s="56"/>
      <c r="G782" s="87"/>
      <c r="H782" s="87"/>
      <c r="I782" s="56"/>
      <c r="J782" s="29"/>
      <c r="K782" s="56"/>
      <c r="L782" s="90"/>
    </row>
    <row r="783" spans="1:14" s="6" customFormat="1" ht="16.5" thickBot="1">
      <c r="A783" s="8"/>
      <c r="B783" s="9"/>
      <c r="C783" s="10"/>
      <c r="D783" s="53"/>
      <c r="E783" s="53"/>
      <c r="F783" s="53"/>
      <c r="G783" s="53"/>
      <c r="H783" s="53"/>
      <c r="I783" s="53"/>
      <c r="J783" s="11"/>
      <c r="K783" s="64"/>
      <c r="L783" s="53"/>
      <c r="M783" s="36"/>
      <c r="N783" s="120"/>
    </row>
    <row r="784" spans="1:14" ht="15.75" thickBot="1"/>
    <row r="785" spans="1:14" ht="16.5" customHeight="1" thickBot="1">
      <c r="A785" s="38"/>
      <c r="B785" s="48"/>
      <c r="C785" s="2"/>
      <c r="D785" s="133"/>
      <c r="E785" s="134"/>
      <c r="F785" s="135"/>
      <c r="G785" s="78"/>
      <c r="H785" s="79"/>
      <c r="I785" s="57"/>
      <c r="J785" s="49"/>
      <c r="K785" s="61"/>
      <c r="L785" s="89"/>
      <c r="M785" s="139"/>
      <c r="N785" s="140"/>
    </row>
    <row r="786" spans="1:14" ht="16.5" thickBot="1">
      <c r="A786" s="23"/>
      <c r="B786" s="22"/>
      <c r="C786" s="24"/>
      <c r="D786" s="136"/>
      <c r="E786" s="137"/>
      <c r="F786" s="138"/>
      <c r="G786" s="80"/>
      <c r="H786" s="81"/>
      <c r="I786" s="58"/>
      <c r="J786" s="41"/>
      <c r="K786" s="62"/>
      <c r="L786" s="62"/>
      <c r="M786" s="139"/>
      <c r="N786" s="141"/>
    </row>
    <row r="787" spans="1:14" ht="16.5" thickBot="1">
      <c r="A787" s="25"/>
      <c r="B787" s="26"/>
      <c r="C787" s="27"/>
      <c r="D787" s="82"/>
      <c r="E787" s="82"/>
      <c r="F787" s="53"/>
      <c r="G787" s="82"/>
      <c r="H787" s="81"/>
      <c r="I787" s="53"/>
      <c r="J787" s="42"/>
      <c r="K787" s="63"/>
      <c r="L787" s="63"/>
      <c r="M787" s="139"/>
      <c r="N787" s="142"/>
    </row>
    <row r="788" spans="1:14" ht="16.5" thickBot="1">
      <c r="A788" s="4"/>
      <c r="B788" s="13"/>
      <c r="C788" s="14"/>
      <c r="D788" s="83"/>
      <c r="E788" s="84"/>
      <c r="F788" s="54"/>
      <c r="G788" s="84"/>
      <c r="H788" s="83"/>
      <c r="I788" s="59"/>
      <c r="J788" s="17"/>
      <c r="K788" s="59"/>
      <c r="L788" s="54"/>
      <c r="M788" s="34"/>
      <c r="N788" s="119"/>
    </row>
    <row r="789" spans="1:14" ht="16.5" thickBot="1">
      <c r="A789" s="5"/>
      <c r="B789" s="15"/>
      <c r="C789" s="16"/>
      <c r="D789" s="85"/>
      <c r="E789" s="86"/>
      <c r="F789" s="55"/>
      <c r="G789" s="86"/>
      <c r="H789" s="85"/>
      <c r="I789" s="60"/>
      <c r="J789" s="18"/>
      <c r="K789" s="60"/>
      <c r="L789" s="55"/>
      <c r="M789" s="34"/>
      <c r="N789" s="119"/>
    </row>
    <row r="790" spans="1:14" ht="16.5" thickBot="1">
      <c r="A790" s="5"/>
      <c r="B790" s="15"/>
      <c r="C790" s="16"/>
      <c r="D790" s="85"/>
      <c r="E790" s="86"/>
      <c r="F790" s="55"/>
      <c r="G790" s="86"/>
      <c r="H790" s="85"/>
      <c r="I790" s="60"/>
      <c r="J790" s="18"/>
      <c r="K790" s="60"/>
      <c r="L790" s="55"/>
      <c r="M790" s="34"/>
      <c r="N790" s="119"/>
    </row>
    <row r="791" spans="1:14" ht="16.5" thickBot="1">
      <c r="A791" s="5"/>
      <c r="B791" s="15"/>
      <c r="C791" s="16"/>
      <c r="D791" s="85"/>
      <c r="E791" s="86"/>
      <c r="F791" s="55"/>
      <c r="G791" s="86"/>
      <c r="H791" s="85"/>
      <c r="I791" s="60"/>
      <c r="J791" s="18"/>
      <c r="K791" s="60"/>
      <c r="L791" s="55"/>
      <c r="M791" s="34"/>
      <c r="N791" s="119"/>
    </row>
    <row r="792" spans="1:14" ht="16.5" thickBot="1">
      <c r="A792" s="5"/>
      <c r="B792" s="15"/>
      <c r="C792" s="16"/>
      <c r="D792" s="85"/>
      <c r="E792" s="86"/>
      <c r="F792" s="55"/>
      <c r="G792" s="86"/>
      <c r="H792" s="85"/>
      <c r="I792" s="60"/>
      <c r="J792" s="18"/>
      <c r="K792" s="60"/>
      <c r="L792" s="55"/>
      <c r="M792" s="34"/>
      <c r="N792" s="119"/>
    </row>
    <row r="793" spans="1:14" ht="16.5" thickBot="1">
      <c r="A793" s="5"/>
      <c r="B793" s="15"/>
      <c r="C793" s="16"/>
      <c r="D793" s="85"/>
      <c r="E793" s="86"/>
      <c r="F793" s="55"/>
      <c r="G793" s="86"/>
      <c r="H793" s="85"/>
      <c r="I793" s="60"/>
      <c r="J793" s="18"/>
      <c r="K793" s="60"/>
      <c r="L793" s="55"/>
      <c r="M793" s="34"/>
      <c r="N793" s="119"/>
    </row>
    <row r="794" spans="1:14" ht="16.5" thickBot="1">
      <c r="A794" s="5"/>
      <c r="B794" s="15"/>
      <c r="C794" s="16"/>
      <c r="D794" s="85"/>
      <c r="E794" s="86"/>
      <c r="F794" s="55"/>
      <c r="G794" s="86"/>
      <c r="H794" s="85"/>
      <c r="I794" s="60"/>
      <c r="J794" s="18"/>
      <c r="K794" s="60"/>
      <c r="L794" s="55"/>
      <c r="M794" s="34"/>
      <c r="N794" s="119"/>
    </row>
    <row r="795" spans="1:14" ht="16.5" thickBot="1">
      <c r="A795" s="5"/>
      <c r="B795" s="15"/>
      <c r="C795" s="16"/>
      <c r="D795" s="85"/>
      <c r="E795" s="86"/>
      <c r="F795" s="55"/>
      <c r="G795" s="86"/>
      <c r="H795" s="85"/>
      <c r="I795" s="60"/>
      <c r="J795" s="18"/>
      <c r="K795" s="60"/>
      <c r="L795" s="55"/>
      <c r="M795" s="35"/>
      <c r="N795" s="119"/>
    </row>
    <row r="796" spans="1:14" ht="16.5" thickBot="1">
      <c r="A796" s="5"/>
      <c r="B796" s="15"/>
      <c r="C796" s="16"/>
      <c r="D796" s="85"/>
      <c r="E796" s="86"/>
      <c r="F796" s="55"/>
      <c r="G796" s="86"/>
      <c r="H796" s="85"/>
      <c r="I796" s="60"/>
      <c r="J796" s="18"/>
      <c r="K796" s="60"/>
      <c r="L796" s="55"/>
      <c r="M796" s="35"/>
      <c r="N796" s="119"/>
    </row>
    <row r="797" spans="1:14" ht="16.5" thickBot="1">
      <c r="A797" s="5"/>
      <c r="B797" s="15"/>
      <c r="C797" s="16"/>
      <c r="D797" s="85"/>
      <c r="E797" s="86"/>
      <c r="F797" s="55"/>
      <c r="G797" s="86"/>
      <c r="H797" s="85"/>
      <c r="I797" s="60"/>
      <c r="J797" s="18"/>
      <c r="K797" s="60"/>
      <c r="L797" s="55"/>
      <c r="M797" s="35"/>
      <c r="N797" s="119"/>
    </row>
    <row r="798" spans="1:14" ht="3.75" customHeight="1" thickBot="1">
      <c r="A798" s="28"/>
      <c r="B798" s="114"/>
      <c r="C798" s="115"/>
      <c r="D798" s="87"/>
      <c r="E798" s="87"/>
      <c r="F798" s="56"/>
      <c r="G798" s="87"/>
      <c r="H798" s="87"/>
      <c r="I798" s="56"/>
      <c r="J798" s="29"/>
      <c r="K798" s="56"/>
      <c r="L798" s="90"/>
    </row>
    <row r="799" spans="1:14" s="6" customFormat="1" ht="16.5" thickBot="1">
      <c r="A799" s="8"/>
      <c r="B799" s="9"/>
      <c r="C799" s="10"/>
      <c r="D799" s="53"/>
      <c r="E799" s="53"/>
      <c r="F799" s="53"/>
      <c r="G799" s="53"/>
      <c r="H799" s="53"/>
      <c r="I799" s="53"/>
      <c r="J799" s="11"/>
      <c r="K799" s="64"/>
      <c r="L799" s="53"/>
      <c r="M799" s="36"/>
      <c r="N799" s="120"/>
    </row>
    <row r="800" spans="1:14" ht="15.75" thickBot="1"/>
    <row r="801" spans="1:14" ht="16.5" customHeight="1" thickBot="1">
      <c r="A801" s="38"/>
      <c r="B801" s="48"/>
      <c r="C801" s="2"/>
      <c r="D801" s="133"/>
      <c r="E801" s="134"/>
      <c r="F801" s="135"/>
      <c r="G801" s="78"/>
      <c r="H801" s="79"/>
      <c r="I801" s="57"/>
      <c r="J801" s="49"/>
      <c r="K801" s="61"/>
      <c r="L801" s="89"/>
      <c r="M801" s="139"/>
      <c r="N801" s="140"/>
    </row>
    <row r="802" spans="1:14" ht="16.5" thickBot="1">
      <c r="A802" s="23"/>
      <c r="B802" s="22"/>
      <c r="C802" s="24"/>
      <c r="D802" s="136"/>
      <c r="E802" s="137"/>
      <c r="F802" s="138"/>
      <c r="G802" s="80"/>
      <c r="H802" s="81"/>
      <c r="I802" s="58"/>
      <c r="J802" s="41"/>
      <c r="K802" s="62"/>
      <c r="L802" s="62"/>
      <c r="M802" s="139"/>
      <c r="N802" s="141"/>
    </row>
    <row r="803" spans="1:14" ht="16.5" thickBot="1">
      <c r="A803" s="25"/>
      <c r="B803" s="26"/>
      <c r="C803" s="27"/>
      <c r="D803" s="82"/>
      <c r="E803" s="82"/>
      <c r="F803" s="53"/>
      <c r="G803" s="82"/>
      <c r="H803" s="81"/>
      <c r="I803" s="53"/>
      <c r="J803" s="42"/>
      <c r="K803" s="63"/>
      <c r="L803" s="63"/>
      <c r="M803" s="139"/>
      <c r="N803" s="142"/>
    </row>
    <row r="804" spans="1:14" ht="16.5" thickBot="1">
      <c r="A804" s="4"/>
      <c r="B804" s="13"/>
      <c r="C804" s="14"/>
      <c r="D804" s="83"/>
      <c r="E804" s="84"/>
      <c r="F804" s="54"/>
      <c r="G804" s="84"/>
      <c r="H804" s="83"/>
      <c r="I804" s="59"/>
      <c r="J804" s="17"/>
      <c r="K804" s="59"/>
      <c r="L804" s="54"/>
      <c r="M804" s="34"/>
      <c r="N804" s="119"/>
    </row>
    <row r="805" spans="1:14" ht="16.5" thickBot="1">
      <c r="A805" s="5"/>
      <c r="B805" s="15"/>
      <c r="C805" s="16"/>
      <c r="D805" s="85"/>
      <c r="E805" s="86"/>
      <c r="F805" s="55"/>
      <c r="G805" s="86"/>
      <c r="H805" s="85"/>
      <c r="I805" s="60"/>
      <c r="J805" s="18"/>
      <c r="K805" s="60"/>
      <c r="L805" s="55"/>
      <c r="M805" s="34"/>
      <c r="N805" s="119"/>
    </row>
    <row r="806" spans="1:14" ht="16.5" thickBot="1">
      <c r="A806" s="5"/>
      <c r="B806" s="15"/>
      <c r="C806" s="16"/>
      <c r="D806" s="85"/>
      <c r="E806" s="86"/>
      <c r="F806" s="55"/>
      <c r="G806" s="86"/>
      <c r="H806" s="85"/>
      <c r="I806" s="60"/>
      <c r="J806" s="18"/>
      <c r="K806" s="60"/>
      <c r="L806" s="55"/>
      <c r="M806" s="34"/>
      <c r="N806" s="119"/>
    </row>
    <row r="807" spans="1:14" ht="16.5" thickBot="1">
      <c r="A807" s="5"/>
      <c r="B807" s="15"/>
      <c r="C807" s="16"/>
      <c r="D807" s="85"/>
      <c r="E807" s="86"/>
      <c r="F807" s="55"/>
      <c r="G807" s="86"/>
      <c r="H807" s="85"/>
      <c r="I807" s="60"/>
      <c r="J807" s="18"/>
      <c r="K807" s="60"/>
      <c r="L807" s="55"/>
      <c r="M807" s="34"/>
      <c r="N807" s="119"/>
    </row>
    <row r="808" spans="1:14" ht="16.5" thickBot="1">
      <c r="A808" s="5"/>
      <c r="B808" s="15"/>
      <c r="C808" s="16"/>
      <c r="D808" s="85"/>
      <c r="E808" s="86"/>
      <c r="F808" s="55"/>
      <c r="G808" s="86"/>
      <c r="H808" s="85"/>
      <c r="I808" s="60"/>
      <c r="J808" s="18"/>
      <c r="K808" s="60"/>
      <c r="L808" s="55"/>
      <c r="M808" s="34"/>
      <c r="N808" s="119"/>
    </row>
    <row r="809" spans="1:14" ht="16.5" thickBot="1">
      <c r="A809" s="5"/>
      <c r="B809" s="15"/>
      <c r="C809" s="16"/>
      <c r="D809" s="85"/>
      <c r="E809" s="86"/>
      <c r="F809" s="55"/>
      <c r="G809" s="86"/>
      <c r="H809" s="85"/>
      <c r="I809" s="60"/>
      <c r="J809" s="18"/>
      <c r="K809" s="60"/>
      <c r="L809" s="55"/>
      <c r="M809" s="34"/>
      <c r="N809" s="119"/>
    </row>
    <row r="810" spans="1:14" ht="16.5" thickBot="1">
      <c r="A810" s="5"/>
      <c r="B810" s="15"/>
      <c r="C810" s="16"/>
      <c r="D810" s="85"/>
      <c r="E810" s="86"/>
      <c r="F810" s="55"/>
      <c r="G810" s="86"/>
      <c r="H810" s="85"/>
      <c r="I810" s="60"/>
      <c r="J810" s="18"/>
      <c r="K810" s="60"/>
      <c r="L810" s="55"/>
      <c r="M810" s="34"/>
      <c r="N810" s="119"/>
    </row>
    <row r="811" spans="1:14" ht="16.5" thickBot="1">
      <c r="A811" s="5"/>
      <c r="B811" s="15"/>
      <c r="C811" s="16"/>
      <c r="D811" s="85"/>
      <c r="E811" s="86"/>
      <c r="F811" s="55"/>
      <c r="G811" s="86"/>
      <c r="H811" s="85"/>
      <c r="I811" s="60"/>
      <c r="J811" s="18"/>
      <c r="K811" s="60"/>
      <c r="L811" s="55"/>
      <c r="M811" s="35"/>
      <c r="N811" s="119"/>
    </row>
    <row r="812" spans="1:14" ht="16.5" thickBot="1">
      <c r="A812" s="5"/>
      <c r="B812" s="15"/>
      <c r="C812" s="16"/>
      <c r="D812" s="85"/>
      <c r="E812" s="86"/>
      <c r="F812" s="55"/>
      <c r="G812" s="86"/>
      <c r="H812" s="85"/>
      <c r="I812" s="60"/>
      <c r="J812" s="18"/>
      <c r="K812" s="60"/>
      <c r="L812" s="55"/>
      <c r="M812" s="35"/>
      <c r="N812" s="119"/>
    </row>
    <row r="813" spans="1:14" ht="16.5" thickBot="1">
      <c r="A813" s="5"/>
      <c r="B813" s="15"/>
      <c r="C813" s="16"/>
      <c r="D813" s="85"/>
      <c r="E813" s="86"/>
      <c r="F813" s="55"/>
      <c r="G813" s="86"/>
      <c r="H813" s="85"/>
      <c r="I813" s="60"/>
      <c r="J813" s="18"/>
      <c r="K813" s="60"/>
      <c r="L813" s="55"/>
      <c r="M813" s="35"/>
      <c r="N813" s="119"/>
    </row>
    <row r="814" spans="1:14" ht="3.75" customHeight="1" thickBot="1">
      <c r="A814" s="28"/>
      <c r="B814" s="114"/>
      <c r="C814" s="115"/>
      <c r="D814" s="87"/>
      <c r="E814" s="87"/>
      <c r="F814" s="56"/>
      <c r="G814" s="87"/>
      <c r="H814" s="87"/>
      <c r="I814" s="56"/>
      <c r="J814" s="29"/>
      <c r="K814" s="56"/>
      <c r="L814" s="90"/>
    </row>
    <row r="815" spans="1:14" s="6" customFormat="1" ht="16.5" thickBot="1">
      <c r="A815" s="8"/>
      <c r="B815" s="9"/>
      <c r="C815" s="10"/>
      <c r="D815" s="53"/>
      <c r="E815" s="53"/>
      <c r="F815" s="53"/>
      <c r="G815" s="53"/>
      <c r="H815" s="53"/>
      <c r="I815" s="53"/>
      <c r="J815" s="11"/>
      <c r="K815" s="64"/>
      <c r="L815" s="53"/>
      <c r="M815" s="36"/>
      <c r="N815" s="120"/>
    </row>
    <row r="816" spans="1:14" ht="15.75" thickBot="1"/>
    <row r="817" spans="1:14" ht="16.5" customHeight="1" thickBot="1">
      <c r="A817" s="38"/>
      <c r="B817" s="48"/>
      <c r="C817" s="2"/>
      <c r="D817" s="133"/>
      <c r="E817" s="134"/>
      <c r="F817" s="135"/>
      <c r="G817" s="78"/>
      <c r="H817" s="79"/>
      <c r="I817" s="57"/>
      <c r="J817" s="49"/>
      <c r="K817" s="61"/>
      <c r="L817" s="89"/>
      <c r="M817" s="139"/>
      <c r="N817" s="140"/>
    </row>
    <row r="818" spans="1:14" ht="16.5" thickBot="1">
      <c r="A818" s="23"/>
      <c r="B818" s="22"/>
      <c r="C818" s="24"/>
      <c r="D818" s="136"/>
      <c r="E818" s="137"/>
      <c r="F818" s="138"/>
      <c r="G818" s="80"/>
      <c r="H818" s="81"/>
      <c r="I818" s="58"/>
      <c r="J818" s="41"/>
      <c r="K818" s="62"/>
      <c r="L818" s="62"/>
      <c r="M818" s="139"/>
      <c r="N818" s="141"/>
    </row>
    <row r="819" spans="1:14" ht="16.5" thickBot="1">
      <c r="A819" s="25"/>
      <c r="B819" s="26"/>
      <c r="C819" s="27"/>
      <c r="D819" s="82"/>
      <c r="E819" s="82"/>
      <c r="F819" s="53"/>
      <c r="G819" s="82"/>
      <c r="H819" s="81"/>
      <c r="I819" s="53"/>
      <c r="J819" s="42"/>
      <c r="K819" s="63"/>
      <c r="L819" s="63"/>
      <c r="M819" s="139"/>
      <c r="N819" s="142"/>
    </row>
    <row r="820" spans="1:14" ht="16.5" thickBot="1">
      <c r="A820" s="4"/>
      <c r="B820" s="13"/>
      <c r="C820" s="14"/>
      <c r="D820" s="83"/>
      <c r="E820" s="84"/>
      <c r="F820" s="54"/>
      <c r="G820" s="84"/>
      <c r="H820" s="83"/>
      <c r="I820" s="59"/>
      <c r="J820" s="17"/>
      <c r="K820" s="59"/>
      <c r="L820" s="54"/>
      <c r="M820" s="34"/>
      <c r="N820" s="119"/>
    </row>
    <row r="821" spans="1:14" ht="16.5" thickBot="1">
      <c r="A821" s="5"/>
      <c r="B821" s="15"/>
      <c r="C821" s="16"/>
      <c r="D821" s="85"/>
      <c r="E821" s="86"/>
      <c r="F821" s="55"/>
      <c r="G821" s="86"/>
      <c r="H821" s="85"/>
      <c r="I821" s="60"/>
      <c r="J821" s="18"/>
      <c r="K821" s="60"/>
      <c r="L821" s="55"/>
      <c r="M821" s="34"/>
      <c r="N821" s="119"/>
    </row>
    <row r="822" spans="1:14" ht="16.5" thickBot="1">
      <c r="A822" s="5"/>
      <c r="B822" s="15"/>
      <c r="C822" s="16"/>
      <c r="D822" s="85"/>
      <c r="E822" s="86"/>
      <c r="F822" s="55"/>
      <c r="G822" s="86"/>
      <c r="H822" s="85"/>
      <c r="I822" s="60"/>
      <c r="J822" s="18"/>
      <c r="K822" s="60"/>
      <c r="L822" s="55"/>
      <c r="M822" s="34"/>
      <c r="N822" s="119"/>
    </row>
    <row r="823" spans="1:14" ht="16.5" thickBot="1">
      <c r="A823" s="5"/>
      <c r="B823" s="15"/>
      <c r="C823" s="16"/>
      <c r="D823" s="85"/>
      <c r="E823" s="86"/>
      <c r="F823" s="55"/>
      <c r="G823" s="86"/>
      <c r="H823" s="85"/>
      <c r="I823" s="60"/>
      <c r="J823" s="18"/>
      <c r="K823" s="60"/>
      <c r="L823" s="55"/>
      <c r="M823" s="34"/>
      <c r="N823" s="119"/>
    </row>
    <row r="824" spans="1:14" ht="16.5" thickBot="1">
      <c r="A824" s="5"/>
      <c r="B824" s="15"/>
      <c r="C824" s="16"/>
      <c r="D824" s="85"/>
      <c r="E824" s="86"/>
      <c r="F824" s="55"/>
      <c r="G824" s="86"/>
      <c r="H824" s="85"/>
      <c r="I824" s="60"/>
      <c r="J824" s="18"/>
      <c r="K824" s="60"/>
      <c r="L824" s="55"/>
      <c r="M824" s="34"/>
      <c r="N824" s="119"/>
    </row>
    <row r="825" spans="1:14" ht="16.5" thickBot="1">
      <c r="A825" s="5"/>
      <c r="B825" s="15"/>
      <c r="C825" s="16"/>
      <c r="D825" s="85"/>
      <c r="E825" s="86"/>
      <c r="F825" s="55"/>
      <c r="G825" s="86"/>
      <c r="H825" s="85"/>
      <c r="I825" s="60"/>
      <c r="J825" s="18"/>
      <c r="K825" s="60"/>
      <c r="L825" s="55"/>
      <c r="M825" s="34"/>
      <c r="N825" s="119"/>
    </row>
    <row r="826" spans="1:14" ht="16.5" thickBot="1">
      <c r="A826" s="5"/>
      <c r="B826" s="15"/>
      <c r="C826" s="16"/>
      <c r="D826" s="85"/>
      <c r="E826" s="86"/>
      <c r="F826" s="55"/>
      <c r="G826" s="86"/>
      <c r="H826" s="85"/>
      <c r="I826" s="60"/>
      <c r="J826" s="18"/>
      <c r="K826" s="60"/>
      <c r="L826" s="55"/>
      <c r="M826" s="34"/>
      <c r="N826" s="119"/>
    </row>
    <row r="827" spans="1:14" ht="16.5" thickBot="1">
      <c r="A827" s="5"/>
      <c r="B827" s="15"/>
      <c r="C827" s="16"/>
      <c r="D827" s="85"/>
      <c r="E827" s="86"/>
      <c r="F827" s="55"/>
      <c r="G827" s="86"/>
      <c r="H827" s="85"/>
      <c r="I827" s="60"/>
      <c r="J827" s="18"/>
      <c r="K827" s="60"/>
      <c r="L827" s="55"/>
      <c r="M827" s="35"/>
      <c r="N827" s="119"/>
    </row>
    <row r="828" spans="1:14" ht="16.5" thickBot="1">
      <c r="A828" s="5"/>
      <c r="B828" s="15"/>
      <c r="C828" s="16"/>
      <c r="D828" s="85"/>
      <c r="E828" s="86"/>
      <c r="F828" s="55"/>
      <c r="G828" s="86"/>
      <c r="H828" s="85"/>
      <c r="I828" s="60"/>
      <c r="J828" s="18"/>
      <c r="K828" s="60"/>
      <c r="L828" s="55"/>
      <c r="M828" s="35"/>
      <c r="N828" s="119"/>
    </row>
    <row r="829" spans="1:14" ht="16.5" thickBot="1">
      <c r="A829" s="5"/>
      <c r="B829" s="15"/>
      <c r="C829" s="16"/>
      <c r="D829" s="85"/>
      <c r="E829" s="86"/>
      <c r="F829" s="55"/>
      <c r="G829" s="86"/>
      <c r="H829" s="85"/>
      <c r="I829" s="60"/>
      <c r="J829" s="18"/>
      <c r="K829" s="60"/>
      <c r="L829" s="55"/>
      <c r="M829" s="35"/>
      <c r="N829" s="119"/>
    </row>
    <row r="830" spans="1:14" ht="3.75" customHeight="1" thickBot="1">
      <c r="A830" s="28"/>
      <c r="B830" s="114"/>
      <c r="C830" s="115"/>
      <c r="D830" s="87"/>
      <c r="E830" s="87"/>
      <c r="F830" s="56"/>
      <c r="G830" s="87"/>
      <c r="H830" s="87"/>
      <c r="I830" s="56"/>
      <c r="J830" s="29"/>
      <c r="K830" s="56"/>
      <c r="L830" s="90"/>
    </row>
    <row r="831" spans="1:14" s="6" customFormat="1" ht="16.5" thickBot="1">
      <c r="A831" s="8"/>
      <c r="B831" s="9"/>
      <c r="C831" s="10"/>
      <c r="D831" s="53"/>
      <c r="E831" s="53"/>
      <c r="F831" s="53"/>
      <c r="G831" s="53"/>
      <c r="H831" s="53"/>
      <c r="I831" s="53"/>
      <c r="J831" s="11"/>
      <c r="K831" s="64"/>
      <c r="L831" s="53"/>
      <c r="M831" s="36"/>
      <c r="N831" s="120"/>
    </row>
    <row r="832" spans="1:14" ht="15.75" thickBot="1"/>
    <row r="833" spans="1:14" ht="16.5" customHeight="1" thickBot="1">
      <c r="A833" s="38"/>
      <c r="B833" s="48"/>
      <c r="C833" s="2"/>
      <c r="D833" s="133"/>
      <c r="E833" s="134"/>
      <c r="F833" s="135"/>
      <c r="G833" s="78"/>
      <c r="H833" s="79"/>
      <c r="I833" s="57"/>
      <c r="J833" s="49"/>
      <c r="K833" s="61"/>
      <c r="L833" s="89"/>
      <c r="M833" s="139"/>
      <c r="N833" s="140"/>
    </row>
    <row r="834" spans="1:14" ht="16.5" thickBot="1">
      <c r="A834" s="23"/>
      <c r="B834" s="22"/>
      <c r="C834" s="24"/>
      <c r="D834" s="136"/>
      <c r="E834" s="137"/>
      <c r="F834" s="138"/>
      <c r="G834" s="80"/>
      <c r="H834" s="81"/>
      <c r="I834" s="58"/>
      <c r="J834" s="41"/>
      <c r="K834" s="62"/>
      <c r="L834" s="62"/>
      <c r="M834" s="139"/>
      <c r="N834" s="141"/>
    </row>
    <row r="835" spans="1:14" ht="16.5" thickBot="1">
      <c r="A835" s="25"/>
      <c r="B835" s="26"/>
      <c r="C835" s="27"/>
      <c r="D835" s="82"/>
      <c r="E835" s="82"/>
      <c r="F835" s="53"/>
      <c r="G835" s="82"/>
      <c r="H835" s="81"/>
      <c r="I835" s="53"/>
      <c r="J835" s="42"/>
      <c r="K835" s="63"/>
      <c r="L835" s="63"/>
      <c r="M835" s="139"/>
      <c r="N835" s="142"/>
    </row>
    <row r="836" spans="1:14" ht="16.5" thickBot="1">
      <c r="A836" s="4"/>
      <c r="B836" s="13"/>
      <c r="C836" s="14"/>
      <c r="D836" s="83"/>
      <c r="E836" s="84"/>
      <c r="F836" s="54"/>
      <c r="G836" s="84"/>
      <c r="H836" s="83"/>
      <c r="I836" s="59"/>
      <c r="J836" s="17"/>
      <c r="K836" s="59"/>
      <c r="L836" s="54"/>
      <c r="M836" s="34"/>
      <c r="N836" s="119"/>
    </row>
    <row r="837" spans="1:14" ht="16.5" thickBot="1">
      <c r="A837" s="5"/>
      <c r="B837" s="15"/>
      <c r="C837" s="16"/>
      <c r="D837" s="85"/>
      <c r="E837" s="86"/>
      <c r="F837" s="55"/>
      <c r="G837" s="86"/>
      <c r="H837" s="85"/>
      <c r="I837" s="60"/>
      <c r="J837" s="18"/>
      <c r="K837" s="60"/>
      <c r="L837" s="55"/>
      <c r="M837" s="34"/>
      <c r="N837" s="119"/>
    </row>
    <row r="838" spans="1:14" ht="16.5" thickBot="1">
      <c r="A838" s="5"/>
      <c r="B838" s="15"/>
      <c r="C838" s="16"/>
      <c r="D838" s="85"/>
      <c r="E838" s="86"/>
      <c r="F838" s="55"/>
      <c r="G838" s="86"/>
      <c r="H838" s="85"/>
      <c r="I838" s="60"/>
      <c r="J838" s="18"/>
      <c r="K838" s="60"/>
      <c r="L838" s="55"/>
      <c r="M838" s="34"/>
      <c r="N838" s="119"/>
    </row>
    <row r="839" spans="1:14" ht="16.5" thickBot="1">
      <c r="A839" s="5"/>
      <c r="B839" s="15"/>
      <c r="C839" s="16"/>
      <c r="D839" s="85"/>
      <c r="E839" s="86"/>
      <c r="F839" s="55"/>
      <c r="G839" s="86"/>
      <c r="H839" s="85"/>
      <c r="I839" s="60"/>
      <c r="J839" s="18"/>
      <c r="K839" s="60"/>
      <c r="L839" s="55"/>
      <c r="M839" s="34"/>
      <c r="N839" s="119"/>
    </row>
    <row r="840" spans="1:14" ht="16.5" thickBot="1">
      <c r="A840" s="5"/>
      <c r="B840" s="15"/>
      <c r="C840" s="16"/>
      <c r="D840" s="85"/>
      <c r="E840" s="86"/>
      <c r="F840" s="55"/>
      <c r="G840" s="86"/>
      <c r="H840" s="85"/>
      <c r="I840" s="60"/>
      <c r="J840" s="18"/>
      <c r="K840" s="60"/>
      <c r="L840" s="55"/>
      <c r="M840" s="34"/>
      <c r="N840" s="119"/>
    </row>
    <row r="841" spans="1:14" ht="16.5" thickBot="1">
      <c r="A841" s="5"/>
      <c r="B841" s="15"/>
      <c r="C841" s="16"/>
      <c r="D841" s="85"/>
      <c r="E841" s="86"/>
      <c r="F841" s="55"/>
      <c r="G841" s="86"/>
      <c r="H841" s="85"/>
      <c r="I841" s="60"/>
      <c r="J841" s="18"/>
      <c r="K841" s="60"/>
      <c r="L841" s="55"/>
      <c r="M841" s="34"/>
      <c r="N841" s="119"/>
    </row>
    <row r="842" spans="1:14" ht="16.5" thickBot="1">
      <c r="A842" s="5"/>
      <c r="B842" s="15"/>
      <c r="C842" s="16"/>
      <c r="D842" s="85"/>
      <c r="E842" s="86"/>
      <c r="F842" s="55"/>
      <c r="G842" s="86"/>
      <c r="H842" s="85"/>
      <c r="I842" s="60"/>
      <c r="J842" s="18"/>
      <c r="K842" s="60"/>
      <c r="L842" s="55"/>
      <c r="M842" s="34"/>
      <c r="N842" s="119"/>
    </row>
    <row r="843" spans="1:14" ht="16.5" thickBot="1">
      <c r="A843" s="5"/>
      <c r="B843" s="15"/>
      <c r="C843" s="16"/>
      <c r="D843" s="85"/>
      <c r="E843" s="86"/>
      <c r="F843" s="55"/>
      <c r="G843" s="86"/>
      <c r="H843" s="85"/>
      <c r="I843" s="60"/>
      <c r="J843" s="18"/>
      <c r="K843" s="60"/>
      <c r="L843" s="55"/>
      <c r="M843" s="35"/>
      <c r="N843" s="119"/>
    </row>
    <row r="844" spans="1:14" ht="16.5" thickBot="1">
      <c r="A844" s="5"/>
      <c r="B844" s="15"/>
      <c r="C844" s="16"/>
      <c r="D844" s="85"/>
      <c r="E844" s="86"/>
      <c r="F844" s="55"/>
      <c r="G844" s="86"/>
      <c r="H844" s="85"/>
      <c r="I844" s="60"/>
      <c r="J844" s="18"/>
      <c r="K844" s="60"/>
      <c r="L844" s="55"/>
      <c r="M844" s="35"/>
      <c r="N844" s="119"/>
    </row>
    <row r="845" spans="1:14" ht="16.5" thickBot="1">
      <c r="A845" s="5"/>
      <c r="B845" s="15"/>
      <c r="C845" s="16"/>
      <c r="D845" s="85"/>
      <c r="E845" s="86"/>
      <c r="F845" s="55"/>
      <c r="G845" s="86"/>
      <c r="H845" s="85"/>
      <c r="I845" s="60"/>
      <c r="J845" s="18"/>
      <c r="K845" s="60"/>
      <c r="L845" s="55"/>
      <c r="M845" s="35"/>
      <c r="N845" s="119"/>
    </row>
    <row r="846" spans="1:14" ht="3.75" customHeight="1" thickBot="1">
      <c r="A846" s="28"/>
      <c r="B846" s="114"/>
      <c r="C846" s="115"/>
      <c r="D846" s="87"/>
      <c r="E846" s="87"/>
      <c r="F846" s="56"/>
      <c r="G846" s="87"/>
      <c r="H846" s="87"/>
      <c r="I846" s="56"/>
      <c r="J846" s="29"/>
      <c r="K846" s="56"/>
      <c r="L846" s="90"/>
    </row>
    <row r="847" spans="1:14" s="6" customFormat="1" ht="16.5" thickBot="1">
      <c r="A847" s="8"/>
      <c r="B847" s="9"/>
      <c r="C847" s="10"/>
      <c r="D847" s="53"/>
      <c r="E847" s="53"/>
      <c r="F847" s="53"/>
      <c r="G847" s="53"/>
      <c r="H847" s="53"/>
      <c r="I847" s="53"/>
      <c r="J847" s="11"/>
      <c r="K847" s="64"/>
      <c r="L847" s="53"/>
      <c r="M847" s="36"/>
      <c r="N847" s="120"/>
    </row>
    <row r="848" spans="1:14" ht="15.75" thickBot="1"/>
    <row r="849" spans="1:14" ht="16.5" customHeight="1" thickBot="1">
      <c r="A849" s="38"/>
      <c r="B849" s="48"/>
      <c r="C849" s="2"/>
      <c r="D849" s="133"/>
      <c r="E849" s="134"/>
      <c r="F849" s="135"/>
      <c r="G849" s="78"/>
      <c r="H849" s="79"/>
      <c r="I849" s="57"/>
      <c r="J849" s="49"/>
      <c r="K849" s="61"/>
      <c r="L849" s="89"/>
      <c r="M849" s="139"/>
      <c r="N849" s="140"/>
    </row>
    <row r="850" spans="1:14" ht="16.5" thickBot="1">
      <c r="A850" s="23"/>
      <c r="B850" s="22"/>
      <c r="C850" s="24"/>
      <c r="D850" s="136"/>
      <c r="E850" s="137"/>
      <c r="F850" s="138"/>
      <c r="G850" s="80"/>
      <c r="H850" s="81"/>
      <c r="I850" s="58"/>
      <c r="J850" s="41"/>
      <c r="K850" s="62"/>
      <c r="L850" s="62"/>
      <c r="M850" s="139"/>
      <c r="N850" s="141"/>
    </row>
    <row r="851" spans="1:14" ht="16.5" thickBot="1">
      <c r="A851" s="25"/>
      <c r="B851" s="26"/>
      <c r="C851" s="27"/>
      <c r="D851" s="82"/>
      <c r="E851" s="82"/>
      <c r="F851" s="53"/>
      <c r="G851" s="82"/>
      <c r="H851" s="81"/>
      <c r="I851" s="53"/>
      <c r="J851" s="42"/>
      <c r="K851" s="63"/>
      <c r="L851" s="63"/>
      <c r="M851" s="139"/>
      <c r="N851" s="142"/>
    </row>
    <row r="852" spans="1:14" ht="16.5" thickBot="1">
      <c r="A852" s="4"/>
      <c r="B852" s="13"/>
      <c r="C852" s="14"/>
      <c r="D852" s="83"/>
      <c r="E852" s="84"/>
      <c r="F852" s="54"/>
      <c r="G852" s="84"/>
      <c r="H852" s="83"/>
      <c r="I852" s="59"/>
      <c r="J852" s="17"/>
      <c r="K852" s="59"/>
      <c r="L852" s="54"/>
      <c r="M852" s="34"/>
      <c r="N852" s="119"/>
    </row>
    <row r="853" spans="1:14" ht="16.5" thickBot="1">
      <c r="A853" s="5"/>
      <c r="B853" s="15"/>
      <c r="C853" s="16"/>
      <c r="D853" s="85"/>
      <c r="E853" s="86"/>
      <c r="F853" s="55"/>
      <c r="G853" s="86"/>
      <c r="H853" s="85"/>
      <c r="I853" s="60"/>
      <c r="J853" s="18"/>
      <c r="K853" s="60"/>
      <c r="L853" s="55"/>
      <c r="M853" s="34"/>
      <c r="N853" s="119"/>
    </row>
    <row r="854" spans="1:14" ht="16.5" thickBot="1">
      <c r="A854" s="5"/>
      <c r="B854" s="15"/>
      <c r="C854" s="16"/>
      <c r="D854" s="85"/>
      <c r="E854" s="86"/>
      <c r="F854" s="55"/>
      <c r="G854" s="86"/>
      <c r="H854" s="85"/>
      <c r="I854" s="60"/>
      <c r="J854" s="18"/>
      <c r="K854" s="60"/>
      <c r="L854" s="55"/>
      <c r="M854" s="34"/>
      <c r="N854" s="119"/>
    </row>
    <row r="855" spans="1:14" ht="16.5" thickBot="1">
      <c r="A855" s="5"/>
      <c r="B855" s="15"/>
      <c r="C855" s="16"/>
      <c r="D855" s="85"/>
      <c r="E855" s="86"/>
      <c r="F855" s="55"/>
      <c r="G855" s="86"/>
      <c r="H855" s="85"/>
      <c r="I855" s="60"/>
      <c r="J855" s="18"/>
      <c r="K855" s="60"/>
      <c r="L855" s="55"/>
      <c r="M855" s="34"/>
      <c r="N855" s="119"/>
    </row>
    <row r="856" spans="1:14" ht="16.5" thickBot="1">
      <c r="A856" s="5"/>
      <c r="B856" s="15"/>
      <c r="C856" s="16"/>
      <c r="D856" s="85"/>
      <c r="E856" s="86"/>
      <c r="F856" s="55"/>
      <c r="G856" s="86"/>
      <c r="H856" s="85"/>
      <c r="I856" s="60"/>
      <c r="J856" s="18"/>
      <c r="K856" s="60"/>
      <c r="L856" s="55"/>
      <c r="M856" s="34"/>
      <c r="N856" s="119"/>
    </row>
    <row r="857" spans="1:14" ht="16.5" thickBot="1">
      <c r="A857" s="5"/>
      <c r="B857" s="15"/>
      <c r="C857" s="16"/>
      <c r="D857" s="85"/>
      <c r="E857" s="86"/>
      <c r="F857" s="55"/>
      <c r="G857" s="86"/>
      <c r="H857" s="85"/>
      <c r="I857" s="60"/>
      <c r="J857" s="18"/>
      <c r="K857" s="60"/>
      <c r="L857" s="55"/>
      <c r="M857" s="34"/>
      <c r="N857" s="119"/>
    </row>
    <row r="858" spans="1:14" ht="16.5" thickBot="1">
      <c r="A858" s="5"/>
      <c r="B858" s="15"/>
      <c r="C858" s="16"/>
      <c r="D858" s="85"/>
      <c r="E858" s="86"/>
      <c r="F858" s="55"/>
      <c r="G858" s="86"/>
      <c r="H858" s="85"/>
      <c r="I858" s="60"/>
      <c r="J858" s="18"/>
      <c r="K858" s="60"/>
      <c r="L858" s="55"/>
      <c r="M858" s="34"/>
      <c r="N858" s="119"/>
    </row>
    <row r="859" spans="1:14" ht="16.5" thickBot="1">
      <c r="A859" s="5"/>
      <c r="B859" s="15"/>
      <c r="C859" s="16"/>
      <c r="D859" s="85"/>
      <c r="E859" s="86"/>
      <c r="F859" s="55"/>
      <c r="G859" s="86"/>
      <c r="H859" s="85"/>
      <c r="I859" s="60"/>
      <c r="J859" s="18"/>
      <c r="K859" s="60"/>
      <c r="L859" s="55"/>
      <c r="M859" s="35"/>
      <c r="N859" s="119"/>
    </row>
    <row r="860" spans="1:14" ht="16.5" thickBot="1">
      <c r="A860" s="5"/>
      <c r="B860" s="15"/>
      <c r="C860" s="16"/>
      <c r="D860" s="85"/>
      <c r="E860" s="86"/>
      <c r="F860" s="55"/>
      <c r="G860" s="86"/>
      <c r="H860" s="85"/>
      <c r="I860" s="60"/>
      <c r="J860" s="18"/>
      <c r="K860" s="60"/>
      <c r="L860" s="55"/>
      <c r="M860" s="35"/>
      <c r="N860" s="119"/>
    </row>
    <row r="861" spans="1:14" ht="16.5" thickBot="1">
      <c r="A861" s="5"/>
      <c r="B861" s="15"/>
      <c r="C861" s="16"/>
      <c r="D861" s="85"/>
      <c r="E861" s="86"/>
      <c r="F861" s="55"/>
      <c r="G861" s="86"/>
      <c r="H861" s="85"/>
      <c r="I861" s="60"/>
      <c r="J861" s="18"/>
      <c r="K861" s="60"/>
      <c r="L861" s="55"/>
      <c r="M861" s="35"/>
      <c r="N861" s="119"/>
    </row>
    <row r="862" spans="1:14" ht="3.75" customHeight="1" thickBot="1">
      <c r="A862" s="28"/>
      <c r="B862" s="114"/>
      <c r="C862" s="115"/>
      <c r="D862" s="87"/>
      <c r="E862" s="87"/>
      <c r="F862" s="56"/>
      <c r="G862" s="87"/>
      <c r="H862" s="87"/>
      <c r="I862" s="56"/>
      <c r="J862" s="29"/>
      <c r="K862" s="56"/>
      <c r="L862" s="90"/>
    </row>
    <row r="863" spans="1:14" s="6" customFormat="1" ht="16.5" thickBot="1">
      <c r="A863" s="8"/>
      <c r="B863" s="9"/>
      <c r="C863" s="10"/>
      <c r="D863" s="53"/>
      <c r="E863" s="53"/>
      <c r="F863" s="53"/>
      <c r="G863" s="53"/>
      <c r="H863" s="53"/>
      <c r="I863" s="53"/>
      <c r="J863" s="11"/>
      <c r="K863" s="64"/>
      <c r="L863" s="53"/>
      <c r="M863" s="36"/>
      <c r="N863" s="120"/>
    </row>
    <row r="864" spans="1:14" ht="15.75" thickBot="1"/>
    <row r="865" spans="1:14" ht="16.5" customHeight="1" thickBot="1">
      <c r="A865" s="38"/>
      <c r="B865" s="48"/>
      <c r="C865" s="2"/>
      <c r="D865" s="133"/>
      <c r="E865" s="134"/>
      <c r="F865" s="135"/>
      <c r="G865" s="78"/>
      <c r="H865" s="79"/>
      <c r="I865" s="57"/>
      <c r="J865" s="49"/>
      <c r="K865" s="61"/>
      <c r="L865" s="89"/>
      <c r="M865" s="139"/>
      <c r="N865" s="140"/>
    </row>
    <row r="866" spans="1:14" ht="16.5" thickBot="1">
      <c r="A866" s="23"/>
      <c r="B866" s="22"/>
      <c r="C866" s="24"/>
      <c r="D866" s="136"/>
      <c r="E866" s="137"/>
      <c r="F866" s="138"/>
      <c r="G866" s="80"/>
      <c r="H866" s="81"/>
      <c r="I866" s="58"/>
      <c r="J866" s="41"/>
      <c r="K866" s="62"/>
      <c r="L866" s="62"/>
      <c r="M866" s="139"/>
      <c r="N866" s="141"/>
    </row>
    <row r="867" spans="1:14" ht="16.5" thickBot="1">
      <c r="A867" s="25"/>
      <c r="B867" s="26"/>
      <c r="C867" s="27"/>
      <c r="D867" s="82"/>
      <c r="E867" s="82"/>
      <c r="F867" s="53"/>
      <c r="G867" s="82"/>
      <c r="H867" s="81"/>
      <c r="I867" s="53"/>
      <c r="J867" s="42"/>
      <c r="K867" s="63"/>
      <c r="L867" s="63"/>
      <c r="M867" s="139"/>
      <c r="N867" s="142"/>
    </row>
    <row r="868" spans="1:14" ht="16.5" thickBot="1">
      <c r="A868" s="4"/>
      <c r="B868" s="13"/>
      <c r="C868" s="14"/>
      <c r="D868" s="83"/>
      <c r="E868" s="84"/>
      <c r="F868" s="54"/>
      <c r="G868" s="84"/>
      <c r="H868" s="83"/>
      <c r="I868" s="59"/>
      <c r="J868" s="17"/>
      <c r="K868" s="59"/>
      <c r="L868" s="54"/>
      <c r="M868" s="34"/>
      <c r="N868" s="119"/>
    </row>
    <row r="869" spans="1:14" ht="16.5" thickBot="1">
      <c r="A869" s="5"/>
      <c r="B869" s="15"/>
      <c r="C869" s="16"/>
      <c r="D869" s="85"/>
      <c r="E869" s="86"/>
      <c r="F869" s="55"/>
      <c r="G869" s="86"/>
      <c r="H869" s="85"/>
      <c r="I869" s="60"/>
      <c r="J869" s="18"/>
      <c r="K869" s="60"/>
      <c r="L869" s="55"/>
      <c r="M869" s="34"/>
      <c r="N869" s="119"/>
    </row>
    <row r="870" spans="1:14" ht="16.5" thickBot="1">
      <c r="A870" s="5"/>
      <c r="B870" s="15"/>
      <c r="C870" s="16"/>
      <c r="D870" s="85"/>
      <c r="E870" s="86"/>
      <c r="F870" s="55"/>
      <c r="G870" s="86"/>
      <c r="H870" s="85"/>
      <c r="I870" s="60"/>
      <c r="J870" s="18"/>
      <c r="K870" s="60"/>
      <c r="L870" s="55"/>
      <c r="M870" s="34"/>
      <c r="N870" s="119"/>
    </row>
    <row r="871" spans="1:14" ht="16.5" thickBot="1">
      <c r="A871" s="5"/>
      <c r="B871" s="15"/>
      <c r="C871" s="16"/>
      <c r="D871" s="85"/>
      <c r="E871" s="86"/>
      <c r="F871" s="55"/>
      <c r="G871" s="86"/>
      <c r="H871" s="85"/>
      <c r="I871" s="60"/>
      <c r="J871" s="18"/>
      <c r="K871" s="60"/>
      <c r="L871" s="55"/>
      <c r="M871" s="34"/>
      <c r="N871" s="119"/>
    </row>
    <row r="872" spans="1:14" ht="16.5" thickBot="1">
      <c r="A872" s="5"/>
      <c r="B872" s="15"/>
      <c r="C872" s="16"/>
      <c r="D872" s="85"/>
      <c r="E872" s="86"/>
      <c r="F872" s="55"/>
      <c r="G872" s="86"/>
      <c r="H872" s="85"/>
      <c r="I872" s="60"/>
      <c r="J872" s="18"/>
      <c r="K872" s="60"/>
      <c r="L872" s="55"/>
      <c r="M872" s="34"/>
      <c r="N872" s="119"/>
    </row>
    <row r="873" spans="1:14" ht="16.5" thickBot="1">
      <c r="A873" s="5"/>
      <c r="B873" s="15"/>
      <c r="C873" s="16"/>
      <c r="D873" s="85"/>
      <c r="E873" s="86"/>
      <c r="F873" s="55"/>
      <c r="G873" s="86"/>
      <c r="H873" s="85"/>
      <c r="I873" s="60"/>
      <c r="J873" s="18"/>
      <c r="K873" s="60"/>
      <c r="L873" s="55"/>
      <c r="M873" s="34"/>
      <c r="N873" s="119"/>
    </row>
    <row r="874" spans="1:14" ht="16.5" thickBot="1">
      <c r="A874" s="5"/>
      <c r="B874" s="15"/>
      <c r="C874" s="16"/>
      <c r="D874" s="85"/>
      <c r="E874" s="86"/>
      <c r="F874" s="55"/>
      <c r="G874" s="86"/>
      <c r="H874" s="85"/>
      <c r="I874" s="60"/>
      <c r="J874" s="18"/>
      <c r="K874" s="60"/>
      <c r="L874" s="55"/>
      <c r="M874" s="34"/>
      <c r="N874" s="119"/>
    </row>
    <row r="875" spans="1:14" ht="16.5" thickBot="1">
      <c r="A875" s="5"/>
      <c r="B875" s="15"/>
      <c r="C875" s="16"/>
      <c r="D875" s="85"/>
      <c r="E875" s="86"/>
      <c r="F875" s="55"/>
      <c r="G875" s="86"/>
      <c r="H875" s="85"/>
      <c r="I875" s="60"/>
      <c r="J875" s="18"/>
      <c r="K875" s="60"/>
      <c r="L875" s="55"/>
      <c r="M875" s="35"/>
      <c r="N875" s="119"/>
    </row>
    <row r="876" spans="1:14" ht="16.5" thickBot="1">
      <c r="A876" s="5"/>
      <c r="B876" s="15"/>
      <c r="C876" s="16"/>
      <c r="D876" s="85"/>
      <c r="E876" s="86"/>
      <c r="F876" s="55"/>
      <c r="G876" s="86"/>
      <c r="H876" s="85"/>
      <c r="I876" s="60"/>
      <c r="J876" s="18"/>
      <c r="K876" s="60"/>
      <c r="L876" s="55"/>
      <c r="M876" s="35"/>
      <c r="N876" s="119"/>
    </row>
    <row r="877" spans="1:14" ht="16.5" thickBot="1">
      <c r="A877" s="5"/>
      <c r="B877" s="15"/>
      <c r="C877" s="16"/>
      <c r="D877" s="85"/>
      <c r="E877" s="86"/>
      <c r="F877" s="55"/>
      <c r="G877" s="86"/>
      <c r="H877" s="85"/>
      <c r="I877" s="60"/>
      <c r="J877" s="18"/>
      <c r="K877" s="60"/>
      <c r="L877" s="55"/>
      <c r="M877" s="35"/>
      <c r="N877" s="119"/>
    </row>
    <row r="878" spans="1:14" ht="3.75" customHeight="1" thickBot="1">
      <c r="A878" s="28"/>
      <c r="B878" s="114"/>
      <c r="C878" s="115"/>
      <c r="D878" s="87"/>
      <c r="E878" s="87"/>
      <c r="F878" s="56"/>
      <c r="G878" s="87"/>
      <c r="H878" s="87"/>
      <c r="I878" s="56"/>
      <c r="J878" s="29"/>
      <c r="K878" s="56"/>
      <c r="L878" s="90"/>
    </row>
    <row r="879" spans="1:14" s="6" customFormat="1" ht="16.5" thickBot="1">
      <c r="A879" s="8"/>
      <c r="B879" s="9"/>
      <c r="C879" s="10"/>
      <c r="D879" s="53"/>
      <c r="E879" s="53"/>
      <c r="F879" s="53"/>
      <c r="G879" s="53"/>
      <c r="H879" s="53"/>
      <c r="I879" s="53"/>
      <c r="J879" s="11"/>
      <c r="K879" s="64"/>
      <c r="L879" s="53"/>
      <c r="M879" s="36"/>
      <c r="N879" s="120"/>
    </row>
  </sheetData>
  <sortState ref="A100:P101">
    <sortCondition ref="A100"/>
  </sortState>
  <mergeCells count="163">
    <mergeCell ref="D849:F850"/>
    <mergeCell ref="M849:M851"/>
    <mergeCell ref="N849:N851"/>
    <mergeCell ref="D865:F866"/>
    <mergeCell ref="M865:M867"/>
    <mergeCell ref="N865:N867"/>
    <mergeCell ref="D817:F818"/>
    <mergeCell ref="M817:M819"/>
    <mergeCell ref="N817:N819"/>
    <mergeCell ref="D833:F834"/>
    <mergeCell ref="M833:M835"/>
    <mergeCell ref="N833:N835"/>
    <mergeCell ref="D785:F786"/>
    <mergeCell ref="M785:M787"/>
    <mergeCell ref="N785:N787"/>
    <mergeCell ref="D801:F802"/>
    <mergeCell ref="M801:M803"/>
    <mergeCell ref="N801:N803"/>
    <mergeCell ref="D753:F754"/>
    <mergeCell ref="M753:M755"/>
    <mergeCell ref="N753:N755"/>
    <mergeCell ref="D769:F770"/>
    <mergeCell ref="M769:M771"/>
    <mergeCell ref="N769:N771"/>
    <mergeCell ref="D721:F722"/>
    <mergeCell ref="M721:M723"/>
    <mergeCell ref="N721:N723"/>
    <mergeCell ref="D737:F738"/>
    <mergeCell ref="M737:M739"/>
    <mergeCell ref="N737:N739"/>
    <mergeCell ref="D689:F690"/>
    <mergeCell ref="M689:M691"/>
    <mergeCell ref="N689:N691"/>
    <mergeCell ref="D705:F706"/>
    <mergeCell ref="M705:M707"/>
    <mergeCell ref="N705:N707"/>
    <mergeCell ref="D657:F658"/>
    <mergeCell ref="M657:M659"/>
    <mergeCell ref="N657:N659"/>
    <mergeCell ref="D673:F674"/>
    <mergeCell ref="M673:M675"/>
    <mergeCell ref="N673:N675"/>
    <mergeCell ref="D625:F626"/>
    <mergeCell ref="M625:M627"/>
    <mergeCell ref="N625:N627"/>
    <mergeCell ref="D641:F642"/>
    <mergeCell ref="M641:M643"/>
    <mergeCell ref="N641:N643"/>
    <mergeCell ref="D593:F594"/>
    <mergeCell ref="M593:M595"/>
    <mergeCell ref="N593:N595"/>
    <mergeCell ref="D609:F610"/>
    <mergeCell ref="M609:M611"/>
    <mergeCell ref="N609:N611"/>
    <mergeCell ref="D561:F562"/>
    <mergeCell ref="M561:M563"/>
    <mergeCell ref="N561:N563"/>
    <mergeCell ref="D577:F578"/>
    <mergeCell ref="M577:M579"/>
    <mergeCell ref="N577:N579"/>
    <mergeCell ref="D529:F530"/>
    <mergeCell ref="M529:M531"/>
    <mergeCell ref="N529:N531"/>
    <mergeCell ref="D545:F546"/>
    <mergeCell ref="M545:M547"/>
    <mergeCell ref="N545:N547"/>
    <mergeCell ref="D497:F498"/>
    <mergeCell ref="M497:M499"/>
    <mergeCell ref="N497:N499"/>
    <mergeCell ref="D513:F514"/>
    <mergeCell ref="M513:M515"/>
    <mergeCell ref="N513:N515"/>
    <mergeCell ref="D465:F466"/>
    <mergeCell ref="M465:M467"/>
    <mergeCell ref="N465:N467"/>
    <mergeCell ref="D481:F482"/>
    <mergeCell ref="M481:M483"/>
    <mergeCell ref="N481:N483"/>
    <mergeCell ref="D433:F434"/>
    <mergeCell ref="M433:M435"/>
    <mergeCell ref="N433:N435"/>
    <mergeCell ref="D449:F450"/>
    <mergeCell ref="M449:M451"/>
    <mergeCell ref="N449:N451"/>
    <mergeCell ref="D401:F402"/>
    <mergeCell ref="M401:M403"/>
    <mergeCell ref="N401:N403"/>
    <mergeCell ref="D417:F418"/>
    <mergeCell ref="M417:M419"/>
    <mergeCell ref="N417:N419"/>
    <mergeCell ref="D193:F194"/>
    <mergeCell ref="M193:M195"/>
    <mergeCell ref="D33:F34"/>
    <mergeCell ref="D113:F114"/>
    <mergeCell ref="D145:F146"/>
    <mergeCell ref="M65:M67"/>
    <mergeCell ref="D161:F162"/>
    <mergeCell ref="M161:M163"/>
    <mergeCell ref="D177:F178"/>
    <mergeCell ref="M177:M179"/>
    <mergeCell ref="D97:F98"/>
    <mergeCell ref="D129:F130"/>
    <mergeCell ref="M97:M99"/>
    <mergeCell ref="M113:M115"/>
    <mergeCell ref="M129:M131"/>
    <mergeCell ref="M145:M147"/>
    <mergeCell ref="D49:F50"/>
    <mergeCell ref="D65:F66"/>
    <mergeCell ref="M81:M83"/>
    <mergeCell ref="M17:M19"/>
    <mergeCell ref="M33:M35"/>
    <mergeCell ref="M49:M51"/>
    <mergeCell ref="D81:F82"/>
    <mergeCell ref="L7:M8"/>
    <mergeCell ref="D305:F306"/>
    <mergeCell ref="M305:M307"/>
    <mergeCell ref="D257:F258"/>
    <mergeCell ref="M257:M259"/>
    <mergeCell ref="D273:F274"/>
    <mergeCell ref="M273:M275"/>
    <mergeCell ref="D289:F290"/>
    <mergeCell ref="M289:M291"/>
    <mergeCell ref="D209:F210"/>
    <mergeCell ref="M209:M211"/>
    <mergeCell ref="D225:F226"/>
    <mergeCell ref="M225:M227"/>
    <mergeCell ref="D241:F242"/>
    <mergeCell ref="M241:M243"/>
    <mergeCell ref="D17:F18"/>
    <mergeCell ref="N17:N19"/>
    <mergeCell ref="N33:N35"/>
    <mergeCell ref="N49:N51"/>
    <mergeCell ref="N65:N67"/>
    <mergeCell ref="N81:N83"/>
    <mergeCell ref="N97:N99"/>
    <mergeCell ref="N113:N115"/>
    <mergeCell ref="N129:N131"/>
    <mergeCell ref="N145:N147"/>
    <mergeCell ref="N161:N163"/>
    <mergeCell ref="N177:N179"/>
    <mergeCell ref="N193:N195"/>
    <mergeCell ref="N209:N211"/>
    <mergeCell ref="N225:N227"/>
    <mergeCell ref="N241:N243"/>
    <mergeCell ref="N257:N259"/>
    <mergeCell ref="N273:N275"/>
    <mergeCell ref="N289:N291"/>
    <mergeCell ref="D369:F370"/>
    <mergeCell ref="M369:M371"/>
    <mergeCell ref="N369:N371"/>
    <mergeCell ref="D385:F386"/>
    <mergeCell ref="M385:M387"/>
    <mergeCell ref="N385:N387"/>
    <mergeCell ref="N305:N307"/>
    <mergeCell ref="D321:F322"/>
    <mergeCell ref="M321:M323"/>
    <mergeCell ref="N321:N323"/>
    <mergeCell ref="D337:F338"/>
    <mergeCell ref="M337:M339"/>
    <mergeCell ref="N337:N339"/>
    <mergeCell ref="D353:F354"/>
    <mergeCell ref="M353:M355"/>
    <mergeCell ref="N353:N355"/>
  </mergeCells>
  <phoneticPr fontId="0" type="noConversion"/>
  <conditionalFormatting sqref="L20:L29">
    <cfRule type="cellIs" dxfId="53" priority="54" operator="notBetween">
      <formula>0.299</formula>
      <formula>-0.299</formula>
    </cfRule>
  </conditionalFormatting>
  <conditionalFormatting sqref="L36:L45">
    <cfRule type="cellIs" dxfId="52" priority="53" operator="notBetween">
      <formula>0.299</formula>
      <formula>-0.299</formula>
    </cfRule>
  </conditionalFormatting>
  <conditionalFormatting sqref="L52:L61">
    <cfRule type="cellIs" dxfId="51" priority="52" operator="notBetween">
      <formula>0.299</formula>
      <formula>-0.299</formula>
    </cfRule>
  </conditionalFormatting>
  <conditionalFormatting sqref="L68:L77">
    <cfRule type="cellIs" dxfId="50" priority="51" operator="notBetween">
      <formula>0.299</formula>
      <formula>-0.299</formula>
    </cfRule>
  </conditionalFormatting>
  <conditionalFormatting sqref="L84:L93">
    <cfRule type="cellIs" dxfId="49" priority="50" operator="notBetween">
      <formula>0.299</formula>
      <formula>-0.299</formula>
    </cfRule>
  </conditionalFormatting>
  <conditionalFormatting sqref="L100:L109">
    <cfRule type="cellIs" dxfId="48" priority="49" operator="notBetween">
      <formula>0.299</formula>
      <formula>-0.299</formula>
    </cfRule>
  </conditionalFormatting>
  <conditionalFormatting sqref="L116:L125">
    <cfRule type="cellIs" dxfId="47" priority="48" operator="notBetween">
      <formula>0.299</formula>
      <formula>-0.299</formula>
    </cfRule>
  </conditionalFormatting>
  <conditionalFormatting sqref="L132:L141">
    <cfRule type="cellIs" dxfId="46" priority="47" operator="notBetween">
      <formula>0.299</formula>
      <formula>-0.299</formula>
    </cfRule>
  </conditionalFormatting>
  <conditionalFormatting sqref="L148:L157">
    <cfRule type="cellIs" dxfId="45" priority="46" operator="notBetween">
      <formula>0.299</formula>
      <formula>-0.299</formula>
    </cfRule>
  </conditionalFormatting>
  <conditionalFormatting sqref="L164:L173">
    <cfRule type="cellIs" dxfId="44" priority="45" operator="notBetween">
      <formula>0.299</formula>
      <formula>-0.299</formula>
    </cfRule>
  </conditionalFormatting>
  <conditionalFormatting sqref="L180:L189">
    <cfRule type="cellIs" dxfId="43" priority="44" operator="notBetween">
      <formula>0.299</formula>
      <formula>-0.299</formula>
    </cfRule>
  </conditionalFormatting>
  <conditionalFormatting sqref="L196:L205">
    <cfRule type="cellIs" dxfId="42" priority="43" operator="notBetween">
      <formula>0.299</formula>
      <formula>-0.299</formula>
    </cfRule>
  </conditionalFormatting>
  <conditionalFormatting sqref="L212:L221">
    <cfRule type="cellIs" dxfId="41" priority="42" operator="notBetween">
      <formula>0.299</formula>
      <formula>-0.299</formula>
    </cfRule>
  </conditionalFormatting>
  <conditionalFormatting sqref="L228:L237">
    <cfRule type="cellIs" dxfId="40" priority="41" operator="notBetween">
      <formula>0.299</formula>
      <formula>-0.299</formula>
    </cfRule>
  </conditionalFormatting>
  <conditionalFormatting sqref="L244:L253">
    <cfRule type="cellIs" dxfId="39" priority="40" operator="notBetween">
      <formula>0.299</formula>
      <formula>-0.299</formula>
    </cfRule>
  </conditionalFormatting>
  <conditionalFormatting sqref="L260:L269">
    <cfRule type="cellIs" dxfId="38" priority="39" operator="notBetween">
      <formula>0.299</formula>
      <formula>-0.299</formula>
    </cfRule>
  </conditionalFormatting>
  <conditionalFormatting sqref="L276:L285">
    <cfRule type="cellIs" dxfId="37" priority="38" operator="notBetween">
      <formula>0.299</formula>
      <formula>-0.299</formula>
    </cfRule>
  </conditionalFormatting>
  <conditionalFormatting sqref="L292:L301">
    <cfRule type="cellIs" dxfId="36" priority="37" operator="notBetween">
      <formula>0.299</formula>
      <formula>-0.299</formula>
    </cfRule>
  </conditionalFormatting>
  <conditionalFormatting sqref="L308:L317">
    <cfRule type="cellIs" dxfId="35" priority="36" operator="notBetween">
      <formula>0.299</formula>
      <formula>-0.299</formula>
    </cfRule>
  </conditionalFormatting>
  <conditionalFormatting sqref="L324:L333">
    <cfRule type="cellIs" dxfId="34" priority="35" operator="notBetween">
      <formula>0.299</formula>
      <formula>-0.299</formula>
    </cfRule>
  </conditionalFormatting>
  <conditionalFormatting sqref="L340:L349">
    <cfRule type="cellIs" dxfId="33" priority="34" operator="notBetween">
      <formula>0.299</formula>
      <formula>-0.299</formula>
    </cfRule>
  </conditionalFormatting>
  <conditionalFormatting sqref="L356:L365">
    <cfRule type="cellIs" dxfId="32" priority="33" operator="notBetween">
      <formula>0.299</formula>
      <formula>-0.299</formula>
    </cfRule>
  </conditionalFormatting>
  <conditionalFormatting sqref="L372:L381">
    <cfRule type="cellIs" dxfId="31" priority="32" operator="notBetween">
      <formula>0.299</formula>
      <formula>-0.299</formula>
    </cfRule>
  </conditionalFormatting>
  <conditionalFormatting sqref="L388:L397">
    <cfRule type="cellIs" dxfId="30" priority="31" operator="notBetween">
      <formula>0.299</formula>
      <formula>-0.299</formula>
    </cfRule>
  </conditionalFormatting>
  <conditionalFormatting sqref="L404:L413">
    <cfRule type="cellIs" dxfId="29" priority="30" operator="notBetween">
      <formula>0.299</formula>
      <formula>-0.299</formula>
    </cfRule>
  </conditionalFormatting>
  <conditionalFormatting sqref="L420:L429">
    <cfRule type="cellIs" dxfId="28" priority="29" operator="notBetween">
      <formula>0.299</formula>
      <formula>-0.299</formula>
    </cfRule>
  </conditionalFormatting>
  <conditionalFormatting sqref="L436:L445">
    <cfRule type="cellIs" dxfId="27" priority="28" operator="notBetween">
      <formula>0.299</formula>
      <formula>-0.299</formula>
    </cfRule>
  </conditionalFormatting>
  <conditionalFormatting sqref="L452:L461">
    <cfRule type="cellIs" dxfId="26" priority="27" operator="notBetween">
      <formula>0.299</formula>
      <formula>-0.299</formula>
    </cfRule>
  </conditionalFormatting>
  <conditionalFormatting sqref="L468:L477">
    <cfRule type="cellIs" dxfId="25" priority="26" operator="notBetween">
      <formula>0.299</formula>
      <formula>-0.299</formula>
    </cfRule>
  </conditionalFormatting>
  <conditionalFormatting sqref="L484:L493">
    <cfRule type="cellIs" dxfId="24" priority="25" operator="notBetween">
      <formula>0.299</formula>
      <formula>-0.299</formula>
    </cfRule>
  </conditionalFormatting>
  <conditionalFormatting sqref="L500:L509">
    <cfRule type="cellIs" dxfId="23" priority="24" operator="notBetween">
      <formula>0.299</formula>
      <formula>-0.299</formula>
    </cfRule>
  </conditionalFormatting>
  <conditionalFormatting sqref="L516:L525">
    <cfRule type="cellIs" dxfId="22" priority="23" operator="notBetween">
      <formula>0.299</formula>
      <formula>-0.299</formula>
    </cfRule>
  </conditionalFormatting>
  <conditionalFormatting sqref="L532:L541">
    <cfRule type="cellIs" dxfId="21" priority="22" operator="notBetween">
      <formula>0.299</formula>
      <formula>-0.299</formula>
    </cfRule>
  </conditionalFormatting>
  <conditionalFormatting sqref="L548:L557">
    <cfRule type="cellIs" dxfId="20" priority="21" operator="notBetween">
      <formula>0.299</formula>
      <formula>-0.299</formula>
    </cfRule>
  </conditionalFormatting>
  <conditionalFormatting sqref="L564:L573">
    <cfRule type="cellIs" dxfId="19" priority="20" operator="notBetween">
      <formula>0.299</formula>
      <formula>-0.299</formula>
    </cfRule>
  </conditionalFormatting>
  <conditionalFormatting sqref="L580:L589">
    <cfRule type="cellIs" dxfId="18" priority="19" operator="notBetween">
      <formula>0.299</formula>
      <formula>-0.299</formula>
    </cfRule>
  </conditionalFormatting>
  <conditionalFormatting sqref="L596:L605">
    <cfRule type="cellIs" dxfId="17" priority="18" operator="notBetween">
      <formula>0.299</formula>
      <formula>-0.299</formula>
    </cfRule>
  </conditionalFormatting>
  <conditionalFormatting sqref="L612:L621">
    <cfRule type="cellIs" dxfId="16" priority="17" operator="notBetween">
      <formula>0.299</formula>
      <formula>-0.299</formula>
    </cfRule>
  </conditionalFormatting>
  <conditionalFormatting sqref="L628:L637">
    <cfRule type="cellIs" dxfId="15" priority="16" operator="notBetween">
      <formula>0.299</formula>
      <formula>-0.299</formula>
    </cfRule>
  </conditionalFormatting>
  <conditionalFormatting sqref="L644:L653">
    <cfRule type="cellIs" dxfId="14" priority="15" operator="notBetween">
      <formula>0.299</formula>
      <formula>-0.299</formula>
    </cfRule>
  </conditionalFormatting>
  <conditionalFormatting sqref="L660:L669">
    <cfRule type="cellIs" dxfId="13" priority="14" operator="notBetween">
      <formula>0.299</formula>
      <formula>-0.299</formula>
    </cfRule>
  </conditionalFormatting>
  <conditionalFormatting sqref="L676:L685">
    <cfRule type="cellIs" dxfId="12" priority="13" operator="notBetween">
      <formula>0.299</formula>
      <formula>-0.299</formula>
    </cfRule>
  </conditionalFormatting>
  <conditionalFormatting sqref="L692:L701">
    <cfRule type="cellIs" dxfId="11" priority="12" operator="notBetween">
      <formula>0.299</formula>
      <formula>-0.299</formula>
    </cfRule>
  </conditionalFormatting>
  <conditionalFormatting sqref="L708:L717">
    <cfRule type="cellIs" dxfId="10" priority="11" operator="notBetween">
      <formula>0.299</formula>
      <formula>-0.299</formula>
    </cfRule>
  </conditionalFormatting>
  <conditionalFormatting sqref="L724:L733">
    <cfRule type="cellIs" dxfId="9" priority="10" operator="notBetween">
      <formula>0.299</formula>
      <formula>-0.299</formula>
    </cfRule>
  </conditionalFormatting>
  <conditionalFormatting sqref="L740:L749">
    <cfRule type="cellIs" dxfId="8" priority="9" operator="notBetween">
      <formula>0.299</formula>
      <formula>-0.299</formula>
    </cfRule>
  </conditionalFormatting>
  <conditionalFormatting sqref="L756:L765">
    <cfRule type="cellIs" dxfId="7" priority="8" operator="notBetween">
      <formula>0.299</formula>
      <formula>-0.299</formula>
    </cfRule>
  </conditionalFormatting>
  <conditionalFormatting sqref="L772:L781">
    <cfRule type="cellIs" dxfId="6" priority="7" operator="notBetween">
      <formula>0.299</formula>
      <formula>-0.299</formula>
    </cfRule>
  </conditionalFormatting>
  <conditionalFormatting sqref="L788:L797">
    <cfRule type="cellIs" dxfId="5" priority="6" operator="notBetween">
      <formula>0.299</formula>
      <formula>-0.299</formula>
    </cfRule>
  </conditionalFormatting>
  <conditionalFormatting sqref="L804:L813">
    <cfRule type="cellIs" dxfId="4" priority="5" operator="notBetween">
      <formula>0.299</formula>
      <formula>-0.299</formula>
    </cfRule>
  </conditionalFormatting>
  <conditionalFormatting sqref="L820:L829">
    <cfRule type="cellIs" dxfId="3" priority="4" operator="notBetween">
      <formula>0.299</formula>
      <formula>-0.299</formula>
    </cfRule>
  </conditionalFormatting>
  <conditionalFormatting sqref="L836:L845">
    <cfRule type="cellIs" dxfId="2" priority="3" operator="notBetween">
      <formula>0.299</formula>
      <formula>-0.299</formula>
    </cfRule>
  </conditionalFormatting>
  <conditionalFormatting sqref="L852:L861">
    <cfRule type="cellIs" dxfId="1" priority="2" operator="notBetween">
      <formula>0.299</formula>
      <formula>-0.299</formula>
    </cfRule>
  </conditionalFormatting>
  <conditionalFormatting sqref="L868:L877">
    <cfRule type="cellIs" dxfId="0" priority="1" operator="notBetween">
      <formula>0.299</formula>
      <formula>-0.299</formula>
    </cfRule>
  </conditionalFormatting>
  <pageMargins left="0.25" right="0.25" top="0.75" bottom="0.75" header="0.3" footer="0.3"/>
  <pageSetup paperSize="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B2:I60"/>
  <sheetViews>
    <sheetView showGridLines="0" zoomScaleNormal="100" workbookViewId="0">
      <selection activeCell="K25" sqref="K25"/>
    </sheetView>
  </sheetViews>
  <sheetFormatPr baseColWidth="10" defaultColWidth="11.42578125" defaultRowHeight="12.75"/>
  <cols>
    <col min="1" max="1" width="11.42578125" style="12"/>
    <col min="2" max="2" width="11.42578125" style="94"/>
    <col min="3" max="3" width="33.28515625" style="12" customWidth="1"/>
    <col min="4" max="4" width="16" style="66" customWidth="1"/>
    <col min="5" max="5" width="11.42578125" style="66" customWidth="1"/>
    <col min="6" max="6" width="12.28515625" style="66" customWidth="1"/>
    <col min="7" max="7" width="12.5703125" style="66" customWidth="1"/>
    <col min="8" max="8" width="11.7109375" style="71" customWidth="1"/>
    <col min="9" max="9" width="15" style="66" customWidth="1"/>
    <col min="10" max="16384" width="11.42578125" style="12"/>
  </cols>
  <sheetData>
    <row r="2" spans="2:9" ht="13.5" customHeight="1" thickBot="1">
      <c r="F2" s="145"/>
      <c r="G2" s="145"/>
      <c r="H2" s="143"/>
      <c r="I2" s="143"/>
    </row>
    <row r="3" spans="2:9" ht="15.75" customHeight="1" thickBot="1">
      <c r="C3" s="30" t="s">
        <v>33</v>
      </c>
      <c r="D3" s="65">
        <f>SUM(D11:D59)</f>
        <v>140.76500000000001</v>
      </c>
      <c r="E3" s="67" t="s">
        <v>6</v>
      </c>
      <c r="F3" s="145"/>
      <c r="G3" s="145"/>
      <c r="H3" s="143"/>
      <c r="I3" s="143"/>
    </row>
    <row r="4" spans="2:9" ht="16.5" thickBot="1">
      <c r="C4" s="30" t="s">
        <v>34</v>
      </c>
      <c r="D4" s="65">
        <f>SUM(G11:G59)</f>
        <v>138.61000000000001</v>
      </c>
      <c r="E4" s="67" t="s">
        <v>6</v>
      </c>
      <c r="F4" s="96"/>
      <c r="G4" s="97"/>
      <c r="H4" s="97"/>
      <c r="I4" s="98"/>
    </row>
    <row r="5" spans="2:9" ht="16.5" thickBot="1">
      <c r="C5" s="30" t="s">
        <v>35</v>
      </c>
      <c r="D5" s="65">
        <f>SUM(I11:I59)</f>
        <v>122.774</v>
      </c>
      <c r="E5" s="67" t="s">
        <v>8</v>
      </c>
      <c r="F5" s="96"/>
      <c r="G5" s="97"/>
      <c r="H5" s="97"/>
      <c r="I5" s="98"/>
    </row>
    <row r="6" spans="2:9" ht="16.5" thickBot="1">
      <c r="C6" s="30" t="s">
        <v>36</v>
      </c>
      <c r="D6" s="68">
        <f>ROUND((((D4-D5)/D4)*100),2)</f>
        <v>11.42</v>
      </c>
      <c r="E6" s="69" t="s">
        <v>21</v>
      </c>
      <c r="F6" s="99"/>
      <c r="G6" s="97"/>
      <c r="H6" s="100"/>
      <c r="I6" s="101"/>
    </row>
    <row r="7" spans="2:9" ht="15.75" thickBot="1">
      <c r="C7" s="19"/>
      <c r="D7" s="70"/>
    </row>
    <row r="8" spans="2:9" ht="21" customHeight="1" thickBot="1">
      <c r="B8" s="144" t="s">
        <v>37</v>
      </c>
      <c r="C8" s="103" t="s">
        <v>38</v>
      </c>
      <c r="D8" s="146" t="str">
        <f>'PESOS POR LOTE'!G8</f>
        <v>Mra. Linderos Cuota Septiembre 2015</v>
      </c>
      <c r="E8" s="146"/>
      <c r="F8" s="146"/>
      <c r="G8" s="146"/>
    </row>
    <row r="9" spans="2:9" ht="16.5" customHeight="1" thickBot="1">
      <c r="B9" s="144"/>
      <c r="C9" s="104" t="s">
        <v>39</v>
      </c>
      <c r="D9" s="106" t="s">
        <v>40</v>
      </c>
      <c r="E9" s="106"/>
      <c r="F9" s="107" t="s">
        <v>41</v>
      </c>
      <c r="G9" s="106"/>
      <c r="H9" s="108" t="s">
        <v>21</v>
      </c>
      <c r="I9" s="108" t="s">
        <v>40</v>
      </c>
    </row>
    <row r="10" spans="2:9" ht="16.5" thickBot="1">
      <c r="B10" s="144"/>
      <c r="C10" s="105" t="s">
        <v>42</v>
      </c>
      <c r="D10" s="109" t="s">
        <v>43</v>
      </c>
      <c r="E10" s="109" t="s">
        <v>44</v>
      </c>
      <c r="F10" s="105" t="s">
        <v>45</v>
      </c>
      <c r="G10" s="109" t="s">
        <v>46</v>
      </c>
      <c r="H10" s="109" t="s">
        <v>47</v>
      </c>
      <c r="I10" s="109" t="s">
        <v>48</v>
      </c>
    </row>
    <row r="11" spans="2:9" ht="16.5" thickBot="1">
      <c r="B11" s="110">
        <f>'PESOS POR LOTE'!J17</f>
        <v>42248</v>
      </c>
      <c r="C11" s="111" t="str">
        <f>'PESOS POR LOTE'!C17</f>
        <v>1509001L</v>
      </c>
      <c r="D11" s="112">
        <f>'PESOS POR LOTE'!F31</f>
        <v>44.55</v>
      </c>
      <c r="E11" s="112">
        <f>'PESOS POR LOTE'!G31</f>
        <v>75.990000000000009</v>
      </c>
      <c r="F11" s="112">
        <f>'PESOS POR LOTE'!H31</f>
        <v>32.1</v>
      </c>
      <c r="G11" s="112">
        <f>'PESOS POR LOTE'!I31</f>
        <v>43.89</v>
      </c>
      <c r="H11" s="113">
        <f>'PESOS POR LOTE'!J31</f>
        <v>11.68</v>
      </c>
      <c r="I11" s="112">
        <f>'PESOS POR LOTE'!K31</f>
        <v>38.765000000000001</v>
      </c>
    </row>
    <row r="12" spans="2:9" ht="16.5" thickBot="1">
      <c r="B12" s="110">
        <f>'PESOS POR LOTE'!J33</f>
        <v>42251</v>
      </c>
      <c r="C12" s="111" t="str">
        <f>'PESOS POR LOTE'!C33</f>
        <v>1509002L</v>
      </c>
      <c r="D12" s="112">
        <f>'PESOS POR LOTE'!F47</f>
        <v>43.725000000000009</v>
      </c>
      <c r="E12" s="112">
        <f>'PESOS POR LOTE'!G47</f>
        <v>75.25</v>
      </c>
      <c r="F12" s="112">
        <f>'PESOS POR LOTE'!H47</f>
        <v>31.85</v>
      </c>
      <c r="G12" s="112">
        <f>'PESOS POR LOTE'!I47</f>
        <v>43.400000000000006</v>
      </c>
      <c r="H12" s="113">
        <f>'PESOS POR LOTE'!J47</f>
        <v>11.22</v>
      </c>
      <c r="I12" s="112">
        <f>'PESOS POR LOTE'!K47</f>
        <v>38.531999999999996</v>
      </c>
    </row>
    <row r="13" spans="2:9" ht="16.5" thickBot="1">
      <c r="B13" s="110">
        <f>'PESOS POR LOTE'!J49</f>
        <v>42254</v>
      </c>
      <c r="C13" s="111" t="str">
        <f>'PESOS POR LOTE'!C49</f>
        <v>1509003L</v>
      </c>
      <c r="D13" s="112">
        <f>'PESOS POR LOTE'!F63</f>
        <v>52.490000000000009</v>
      </c>
      <c r="E13" s="112">
        <f>'PESOS POR LOTE'!G63</f>
        <v>85.03</v>
      </c>
      <c r="F13" s="112">
        <f>'PESOS POR LOTE'!H63</f>
        <v>33.71</v>
      </c>
      <c r="G13" s="112">
        <f>'PESOS POR LOTE'!I63</f>
        <v>51.32</v>
      </c>
      <c r="H13" s="113">
        <f>'PESOS POR LOTE'!J63</f>
        <v>11.39</v>
      </c>
      <c r="I13" s="112">
        <f>'PESOS POR LOTE'!K63</f>
        <v>45.477000000000004</v>
      </c>
    </row>
    <row r="14" spans="2:9" ht="16.5" thickBot="1">
      <c r="B14" s="110">
        <f>'PESOS POR LOTE'!J65</f>
        <v>0</v>
      </c>
      <c r="C14" s="111">
        <f>'PESOS POR LOTE'!C65</f>
        <v>0</v>
      </c>
      <c r="D14" s="112">
        <f>'PESOS POR LOTE'!F79</f>
        <v>0</v>
      </c>
      <c r="E14" s="112">
        <f>'PESOS POR LOTE'!G79</f>
        <v>0</v>
      </c>
      <c r="F14" s="112">
        <f>'PESOS POR LOTE'!H79</f>
        <v>0</v>
      </c>
      <c r="G14" s="112">
        <f>'PESOS POR LOTE'!I79</f>
        <v>0</v>
      </c>
      <c r="H14" s="113">
        <f>'PESOS POR LOTE'!J79</f>
        <v>0</v>
      </c>
      <c r="I14" s="112">
        <f>'PESOS POR LOTE'!K79</f>
        <v>0</v>
      </c>
    </row>
    <row r="15" spans="2:9" ht="16.5" thickBot="1">
      <c r="B15" s="110">
        <f>'PESOS POR LOTE'!J81</f>
        <v>0</v>
      </c>
      <c r="C15" s="111">
        <f>'PESOS POR LOTE'!C81</f>
        <v>0</v>
      </c>
      <c r="D15" s="112">
        <f>'PESOS POR LOTE'!F95</f>
        <v>0</v>
      </c>
      <c r="E15" s="112">
        <f>'PESOS POR LOTE'!G95</f>
        <v>0</v>
      </c>
      <c r="F15" s="112">
        <f>'PESOS POR LOTE'!H95</f>
        <v>0</v>
      </c>
      <c r="G15" s="112">
        <f>'PESOS POR LOTE'!I95</f>
        <v>0</v>
      </c>
      <c r="H15" s="113">
        <f>'PESOS POR LOTE'!J95</f>
        <v>0</v>
      </c>
      <c r="I15" s="112">
        <f>'PESOS POR LOTE'!K95</f>
        <v>0</v>
      </c>
    </row>
    <row r="16" spans="2:9" ht="16.5" thickBot="1">
      <c r="B16" s="110">
        <f>'PESOS POR LOTE'!J97</f>
        <v>0</v>
      </c>
      <c r="C16" s="111">
        <f>'PESOS POR LOTE'!C97</f>
        <v>0</v>
      </c>
      <c r="D16" s="112">
        <f>'PESOS POR LOTE'!F111</f>
        <v>0</v>
      </c>
      <c r="E16" s="112">
        <f>'PESOS POR LOTE'!G111</f>
        <v>0</v>
      </c>
      <c r="F16" s="112">
        <f>'PESOS POR LOTE'!H111</f>
        <v>0</v>
      </c>
      <c r="G16" s="112">
        <f>'PESOS POR LOTE'!I111</f>
        <v>0</v>
      </c>
      <c r="H16" s="113">
        <f>'PESOS POR LOTE'!J111</f>
        <v>0</v>
      </c>
      <c r="I16" s="112">
        <f>'PESOS POR LOTE'!K111</f>
        <v>0</v>
      </c>
    </row>
    <row r="17" spans="2:9" ht="16.5" thickBot="1">
      <c r="B17" s="110">
        <f>'PESOS POR LOTE'!J113</f>
        <v>0</v>
      </c>
      <c r="C17" s="111">
        <f>'PESOS POR LOTE'!C113</f>
        <v>0</v>
      </c>
      <c r="D17" s="112">
        <f>'PESOS POR LOTE'!F127</f>
        <v>0</v>
      </c>
      <c r="E17" s="112">
        <f>'PESOS POR LOTE'!G127</f>
        <v>0</v>
      </c>
      <c r="F17" s="112">
        <f>'PESOS POR LOTE'!H127</f>
        <v>0</v>
      </c>
      <c r="G17" s="112">
        <f>'PESOS POR LOTE'!I127</f>
        <v>0</v>
      </c>
      <c r="H17" s="113">
        <f>'PESOS POR LOTE'!J127</f>
        <v>0</v>
      </c>
      <c r="I17" s="112">
        <f>'PESOS POR LOTE'!K127</f>
        <v>0</v>
      </c>
    </row>
    <row r="18" spans="2:9" ht="16.5" thickBot="1">
      <c r="B18" s="110">
        <f>'PESOS POR LOTE'!J129</f>
        <v>0</v>
      </c>
      <c r="C18" s="111">
        <f>'PESOS POR LOTE'!C129</f>
        <v>0</v>
      </c>
      <c r="D18" s="112">
        <f>'PESOS POR LOTE'!F143</f>
        <v>0</v>
      </c>
      <c r="E18" s="112">
        <f>'PESOS POR LOTE'!G143</f>
        <v>0</v>
      </c>
      <c r="F18" s="112">
        <f>'PESOS POR LOTE'!H143</f>
        <v>0</v>
      </c>
      <c r="G18" s="112">
        <f>'PESOS POR LOTE'!I143</f>
        <v>0</v>
      </c>
      <c r="H18" s="113">
        <f>'PESOS POR LOTE'!J143</f>
        <v>0</v>
      </c>
      <c r="I18" s="112">
        <f>'PESOS POR LOTE'!K143</f>
        <v>0</v>
      </c>
    </row>
    <row r="19" spans="2:9" ht="16.5" thickBot="1">
      <c r="B19" s="110">
        <f>'PESOS POR LOTE'!J145</f>
        <v>0</v>
      </c>
      <c r="C19" s="111">
        <f>'PESOS POR LOTE'!C145</f>
        <v>0</v>
      </c>
      <c r="D19" s="112">
        <f>'PESOS POR LOTE'!F159</f>
        <v>0</v>
      </c>
      <c r="E19" s="112">
        <f>'PESOS POR LOTE'!G159</f>
        <v>0</v>
      </c>
      <c r="F19" s="112">
        <f>'PESOS POR LOTE'!H159</f>
        <v>0</v>
      </c>
      <c r="G19" s="112">
        <f>'PESOS POR LOTE'!I159</f>
        <v>0</v>
      </c>
      <c r="H19" s="113">
        <f>'PESOS POR LOTE'!J159</f>
        <v>0</v>
      </c>
      <c r="I19" s="112">
        <f>'PESOS POR LOTE'!K159</f>
        <v>0</v>
      </c>
    </row>
    <row r="20" spans="2:9" ht="16.5" thickBot="1">
      <c r="B20" s="110">
        <f>'PESOS POR LOTE'!J161</f>
        <v>0</v>
      </c>
      <c r="C20" s="111">
        <f>'PESOS POR LOTE'!C161</f>
        <v>0</v>
      </c>
      <c r="D20" s="112">
        <f>'PESOS POR LOTE'!F175</f>
        <v>0</v>
      </c>
      <c r="E20" s="112">
        <f>'PESOS POR LOTE'!G175</f>
        <v>0</v>
      </c>
      <c r="F20" s="112">
        <f>'PESOS POR LOTE'!H175</f>
        <v>0</v>
      </c>
      <c r="G20" s="112">
        <f>'PESOS POR LOTE'!I175</f>
        <v>0</v>
      </c>
      <c r="H20" s="113">
        <f>'PESOS POR LOTE'!J175</f>
        <v>0</v>
      </c>
      <c r="I20" s="112">
        <f>'PESOS POR LOTE'!K175</f>
        <v>0</v>
      </c>
    </row>
    <row r="21" spans="2:9" ht="16.5" thickBot="1">
      <c r="B21" s="110">
        <f>'PESOS POR LOTE'!J177</f>
        <v>0</v>
      </c>
      <c r="C21" s="111">
        <f>'PESOS POR LOTE'!C177</f>
        <v>0</v>
      </c>
      <c r="D21" s="112">
        <f>'PESOS POR LOTE'!F191</f>
        <v>0</v>
      </c>
      <c r="E21" s="112">
        <f>'PESOS POR LOTE'!G191</f>
        <v>0</v>
      </c>
      <c r="F21" s="112">
        <f>'PESOS POR LOTE'!H191</f>
        <v>0</v>
      </c>
      <c r="G21" s="112">
        <f>'PESOS POR LOTE'!I191</f>
        <v>0</v>
      </c>
      <c r="H21" s="112">
        <f>'PESOS POR LOTE'!J191</f>
        <v>0</v>
      </c>
      <c r="I21" s="112">
        <f>'PESOS POR LOTE'!K191</f>
        <v>0</v>
      </c>
    </row>
    <row r="22" spans="2:9" ht="16.5" thickBot="1">
      <c r="B22" s="110">
        <f>'PESOS POR LOTE'!J193</f>
        <v>0</v>
      </c>
      <c r="C22" s="111">
        <f>'PESOS POR LOTE'!C193</f>
        <v>0</v>
      </c>
      <c r="D22" s="112">
        <f>'PESOS POR LOTE'!F207</f>
        <v>0</v>
      </c>
      <c r="E22" s="112">
        <f>'PESOS POR LOTE'!G207</f>
        <v>0</v>
      </c>
      <c r="F22" s="112">
        <f>'PESOS POR LOTE'!H207</f>
        <v>0</v>
      </c>
      <c r="G22" s="112">
        <f>'PESOS POR LOTE'!I207</f>
        <v>0</v>
      </c>
      <c r="H22" s="112">
        <f>'PESOS POR LOTE'!J207</f>
        <v>0</v>
      </c>
      <c r="I22" s="112">
        <f>'PESOS POR LOTE'!K207</f>
        <v>0</v>
      </c>
    </row>
    <row r="23" spans="2:9" ht="16.5" thickBot="1">
      <c r="B23" s="110">
        <f>'PESOS POR LOTE'!J209</f>
        <v>0</v>
      </c>
      <c r="C23" s="111">
        <f>'PESOS POR LOTE'!C209</f>
        <v>0</v>
      </c>
      <c r="D23" s="112">
        <f>'PESOS POR LOTE'!F223</f>
        <v>0</v>
      </c>
      <c r="E23" s="112">
        <f>'PESOS POR LOTE'!G223</f>
        <v>0</v>
      </c>
      <c r="F23" s="112">
        <f>'PESOS POR LOTE'!H223</f>
        <v>0</v>
      </c>
      <c r="G23" s="112">
        <f>'PESOS POR LOTE'!I223</f>
        <v>0</v>
      </c>
      <c r="H23" s="112">
        <f>'PESOS POR LOTE'!J223</f>
        <v>0</v>
      </c>
      <c r="I23" s="112">
        <f>'PESOS POR LOTE'!K223</f>
        <v>0</v>
      </c>
    </row>
    <row r="24" spans="2:9" ht="16.5" thickBot="1">
      <c r="B24" s="110">
        <f>'PESOS POR LOTE'!J225</f>
        <v>0</v>
      </c>
      <c r="C24" s="111">
        <f>'PESOS POR LOTE'!C225</f>
        <v>0</v>
      </c>
      <c r="D24" s="112">
        <f>'PESOS POR LOTE'!F239</f>
        <v>0</v>
      </c>
      <c r="E24" s="112">
        <f>'PESOS POR LOTE'!G239</f>
        <v>0</v>
      </c>
      <c r="F24" s="112">
        <f>'PESOS POR LOTE'!H239</f>
        <v>0</v>
      </c>
      <c r="G24" s="112">
        <f>'PESOS POR LOTE'!I239</f>
        <v>0</v>
      </c>
      <c r="H24" s="112">
        <f>'PESOS POR LOTE'!J239</f>
        <v>0</v>
      </c>
      <c r="I24" s="112">
        <f>'PESOS POR LOTE'!K239</f>
        <v>0</v>
      </c>
    </row>
    <row r="25" spans="2:9" ht="16.5" thickBot="1">
      <c r="B25" s="110">
        <f>'PESOS POR LOTE'!J241</f>
        <v>0</v>
      </c>
      <c r="C25" s="111">
        <f>'PESOS POR LOTE'!C241</f>
        <v>0</v>
      </c>
      <c r="D25" s="112">
        <f>'PESOS POR LOTE'!F255</f>
        <v>0</v>
      </c>
      <c r="E25" s="112">
        <f>'PESOS POR LOTE'!G255</f>
        <v>0</v>
      </c>
      <c r="F25" s="112">
        <f>'PESOS POR LOTE'!H255</f>
        <v>0</v>
      </c>
      <c r="G25" s="112">
        <f>'PESOS POR LOTE'!I255</f>
        <v>0</v>
      </c>
      <c r="H25" s="112">
        <f>'PESOS POR LOTE'!J255</f>
        <v>0</v>
      </c>
      <c r="I25" s="112">
        <f>'PESOS POR LOTE'!K255</f>
        <v>0</v>
      </c>
    </row>
    <row r="26" spans="2:9" ht="16.5" thickBot="1">
      <c r="B26" s="110">
        <f>'PESOS POR LOTE'!J257</f>
        <v>0</v>
      </c>
      <c r="C26" s="111">
        <f>'PESOS POR LOTE'!C257</f>
        <v>0</v>
      </c>
      <c r="D26" s="112">
        <f>'PESOS POR LOTE'!F271</f>
        <v>0</v>
      </c>
      <c r="E26" s="112">
        <f>'PESOS POR LOTE'!G271</f>
        <v>0</v>
      </c>
      <c r="F26" s="112">
        <f>'PESOS POR LOTE'!H271</f>
        <v>0</v>
      </c>
      <c r="G26" s="112">
        <f>'PESOS POR LOTE'!I271</f>
        <v>0</v>
      </c>
      <c r="H26" s="112">
        <f>'PESOS POR LOTE'!J271</f>
        <v>0</v>
      </c>
      <c r="I26" s="112">
        <f>'PESOS POR LOTE'!K271</f>
        <v>0</v>
      </c>
    </row>
    <row r="27" spans="2:9" ht="16.5" thickBot="1">
      <c r="B27" s="110">
        <f>'PESOS POR LOTE'!J273</f>
        <v>0</v>
      </c>
      <c r="C27" s="111">
        <f>'PESOS POR LOTE'!C273</f>
        <v>0</v>
      </c>
      <c r="D27" s="112">
        <f>'PESOS POR LOTE'!F287</f>
        <v>0</v>
      </c>
      <c r="E27" s="112">
        <f>'PESOS POR LOTE'!G287</f>
        <v>0</v>
      </c>
      <c r="F27" s="112">
        <f>'PESOS POR LOTE'!H287</f>
        <v>0</v>
      </c>
      <c r="G27" s="112">
        <f>'PESOS POR LOTE'!I287</f>
        <v>0</v>
      </c>
      <c r="H27" s="112">
        <f>'PESOS POR LOTE'!J287</f>
        <v>0</v>
      </c>
      <c r="I27" s="112">
        <f>'PESOS POR LOTE'!K287</f>
        <v>0</v>
      </c>
    </row>
    <row r="28" spans="2:9" ht="16.5" thickBot="1">
      <c r="B28" s="110">
        <f>'PESOS POR LOTE'!J289</f>
        <v>0</v>
      </c>
      <c r="C28" s="111">
        <f>'PESOS POR LOTE'!C289</f>
        <v>0</v>
      </c>
      <c r="D28" s="112">
        <f>'PESOS POR LOTE'!F303</f>
        <v>0</v>
      </c>
      <c r="E28" s="112">
        <f>'PESOS POR LOTE'!G303</f>
        <v>0</v>
      </c>
      <c r="F28" s="112">
        <f>'PESOS POR LOTE'!H303</f>
        <v>0</v>
      </c>
      <c r="G28" s="112">
        <f>'PESOS POR LOTE'!I303</f>
        <v>0</v>
      </c>
      <c r="H28" s="112">
        <f>'PESOS POR LOTE'!J303</f>
        <v>0</v>
      </c>
      <c r="I28" s="112">
        <f>'PESOS POR LOTE'!K303</f>
        <v>0</v>
      </c>
    </row>
    <row r="29" spans="2:9" ht="16.5" thickBot="1">
      <c r="B29" s="110">
        <f>'PESOS POR LOTE'!J305</f>
        <v>0</v>
      </c>
      <c r="C29" s="111">
        <f>'PESOS POR LOTE'!C305</f>
        <v>0</v>
      </c>
      <c r="D29" s="112">
        <f>'PESOS POR LOTE'!F319</f>
        <v>0</v>
      </c>
      <c r="E29" s="112">
        <f>'PESOS POR LOTE'!G319</f>
        <v>0</v>
      </c>
      <c r="F29" s="112">
        <f>'PESOS POR LOTE'!H319</f>
        <v>0</v>
      </c>
      <c r="G29" s="112">
        <f>'PESOS POR LOTE'!I319</f>
        <v>0</v>
      </c>
      <c r="H29" s="112">
        <f>'PESOS POR LOTE'!J319</f>
        <v>0</v>
      </c>
      <c r="I29" s="112">
        <f>'PESOS POR LOTE'!K319</f>
        <v>0</v>
      </c>
    </row>
    <row r="30" spans="2:9" ht="16.5" thickBot="1">
      <c r="B30" s="110">
        <f>'PESOS POR LOTE'!J321</f>
        <v>0</v>
      </c>
      <c r="C30" s="111">
        <f>'PESOS POR LOTE'!C321</f>
        <v>0</v>
      </c>
      <c r="D30" s="112">
        <f>'PESOS POR LOTE'!F335</f>
        <v>0</v>
      </c>
      <c r="E30" s="112">
        <f>'PESOS POR LOTE'!G335</f>
        <v>0</v>
      </c>
      <c r="F30" s="112">
        <f>'PESOS POR LOTE'!H335</f>
        <v>0</v>
      </c>
      <c r="G30" s="112">
        <f>'PESOS POR LOTE'!I335</f>
        <v>0</v>
      </c>
      <c r="H30" s="112">
        <f>'PESOS POR LOTE'!J335</f>
        <v>0</v>
      </c>
      <c r="I30" s="112">
        <f>'PESOS POR LOTE'!K335</f>
        <v>0</v>
      </c>
    </row>
    <row r="31" spans="2:9" ht="16.5" thickBot="1">
      <c r="B31" s="110">
        <f>'PESOS POR LOTE'!J337</f>
        <v>0</v>
      </c>
      <c r="C31" s="111">
        <f>'PESOS POR LOTE'!C337</f>
        <v>0</v>
      </c>
      <c r="D31" s="112">
        <f>'PESOS POR LOTE'!F351</f>
        <v>0</v>
      </c>
      <c r="E31" s="112">
        <f>'PESOS POR LOTE'!G351</f>
        <v>0</v>
      </c>
      <c r="F31" s="112">
        <f>'PESOS POR LOTE'!H351</f>
        <v>0</v>
      </c>
      <c r="G31" s="112">
        <f>'PESOS POR LOTE'!I351</f>
        <v>0</v>
      </c>
      <c r="H31" s="112">
        <f>'PESOS POR LOTE'!J351</f>
        <v>0</v>
      </c>
      <c r="I31" s="112">
        <f>'PESOS POR LOTE'!K351</f>
        <v>0</v>
      </c>
    </row>
    <row r="32" spans="2:9" ht="16.5" thickBot="1">
      <c r="B32" s="110">
        <f>'PESOS POR LOTE'!J353</f>
        <v>0</v>
      </c>
      <c r="C32" s="125">
        <f>'PESOS POR LOTE'!C353</f>
        <v>0</v>
      </c>
      <c r="D32" s="112">
        <f>'PESOS POR LOTE'!F367</f>
        <v>0</v>
      </c>
      <c r="E32" s="112">
        <f>'PESOS POR LOTE'!G367</f>
        <v>0</v>
      </c>
      <c r="F32" s="112">
        <f>'PESOS POR LOTE'!H367</f>
        <v>0</v>
      </c>
      <c r="G32" s="112">
        <f>'PESOS POR LOTE'!I367</f>
        <v>0</v>
      </c>
      <c r="H32" s="112">
        <f>'PESOS POR LOTE'!J367</f>
        <v>0</v>
      </c>
      <c r="I32" s="112">
        <f>'PESOS POR LOTE'!K367</f>
        <v>0</v>
      </c>
    </row>
    <row r="33" spans="2:9" ht="16.5" thickBot="1">
      <c r="B33" s="110">
        <f>'PESOS POR LOTE'!J369</f>
        <v>0</v>
      </c>
      <c r="C33" s="125">
        <f>'PESOS POR LOTE'!C369</f>
        <v>0</v>
      </c>
      <c r="D33" s="112">
        <f>'PESOS POR LOTE'!F383</f>
        <v>0</v>
      </c>
      <c r="E33" s="112">
        <f>'PESOS POR LOTE'!G383</f>
        <v>0</v>
      </c>
      <c r="F33" s="112">
        <f>'PESOS POR LOTE'!H383</f>
        <v>0</v>
      </c>
      <c r="G33" s="112">
        <f>'PESOS POR LOTE'!I383</f>
        <v>0</v>
      </c>
      <c r="H33" s="112">
        <f>'PESOS POR LOTE'!J383</f>
        <v>0</v>
      </c>
      <c r="I33" s="112">
        <f>'PESOS POR LOTE'!K383</f>
        <v>0</v>
      </c>
    </row>
    <row r="34" spans="2:9" ht="16.5" thickBot="1">
      <c r="B34" s="110">
        <f>'PESOS POR LOTE'!J385</f>
        <v>0</v>
      </c>
      <c r="C34" s="125">
        <f>'PESOS POR LOTE'!C385</f>
        <v>0</v>
      </c>
      <c r="D34" s="112">
        <f>'PESOS POR LOTE'!F399</f>
        <v>0</v>
      </c>
      <c r="E34" s="112">
        <f>'PESOS POR LOTE'!G399</f>
        <v>0</v>
      </c>
      <c r="F34" s="112">
        <f>'PESOS POR LOTE'!H399</f>
        <v>0</v>
      </c>
      <c r="G34" s="112">
        <f>'PESOS POR LOTE'!I399</f>
        <v>0</v>
      </c>
      <c r="H34" s="112">
        <f>'PESOS POR LOTE'!J399</f>
        <v>0</v>
      </c>
      <c r="I34" s="112">
        <f>'PESOS POR LOTE'!K399</f>
        <v>0</v>
      </c>
    </row>
    <row r="35" spans="2:9" ht="16.5" thickBot="1">
      <c r="B35" s="110">
        <f>'PESOS POR LOTE'!J401</f>
        <v>0</v>
      </c>
      <c r="C35" s="125">
        <f>'PESOS POR LOTE'!C401</f>
        <v>0</v>
      </c>
      <c r="D35" s="112">
        <f>'PESOS POR LOTE'!F415</f>
        <v>0</v>
      </c>
      <c r="E35" s="112">
        <f>'PESOS POR LOTE'!G415</f>
        <v>0</v>
      </c>
      <c r="F35" s="112">
        <f>'PESOS POR LOTE'!H415</f>
        <v>0</v>
      </c>
      <c r="G35" s="112">
        <f>'PESOS POR LOTE'!I415</f>
        <v>0</v>
      </c>
      <c r="H35" s="112">
        <f>'PESOS POR LOTE'!J415</f>
        <v>0</v>
      </c>
      <c r="I35" s="112">
        <f>'PESOS POR LOTE'!K415</f>
        <v>0</v>
      </c>
    </row>
    <row r="36" spans="2:9" ht="16.5" thickBot="1">
      <c r="B36" s="110">
        <f>'PESOS POR LOTE'!J417</f>
        <v>0</v>
      </c>
      <c r="C36" s="125">
        <f>'PESOS POR LOTE'!C417</f>
        <v>0</v>
      </c>
      <c r="D36" s="112">
        <f>'PESOS POR LOTE'!F431</f>
        <v>0</v>
      </c>
      <c r="E36" s="112">
        <f>'PESOS POR LOTE'!G431</f>
        <v>0</v>
      </c>
      <c r="F36" s="112">
        <f>'PESOS POR LOTE'!H431</f>
        <v>0</v>
      </c>
      <c r="G36" s="112">
        <f>'PESOS POR LOTE'!I431</f>
        <v>0</v>
      </c>
      <c r="H36" s="112">
        <f>'PESOS POR LOTE'!J431</f>
        <v>0</v>
      </c>
      <c r="I36" s="112">
        <f>'PESOS POR LOTE'!K431</f>
        <v>0</v>
      </c>
    </row>
    <row r="37" spans="2:9" ht="16.5" thickBot="1">
      <c r="B37" s="110">
        <f>'PESOS POR LOTE'!J433</f>
        <v>0</v>
      </c>
      <c r="C37" s="125">
        <f>'PESOS POR LOTE'!C433</f>
        <v>0</v>
      </c>
      <c r="D37" s="112">
        <f>'PESOS POR LOTE'!F447</f>
        <v>0</v>
      </c>
      <c r="E37" s="112">
        <f>'PESOS POR LOTE'!G447</f>
        <v>0</v>
      </c>
      <c r="F37" s="112">
        <f>'PESOS POR LOTE'!H447</f>
        <v>0</v>
      </c>
      <c r="G37" s="112">
        <f>'PESOS POR LOTE'!I447</f>
        <v>0</v>
      </c>
      <c r="H37" s="112">
        <f>'PESOS POR LOTE'!J447</f>
        <v>0</v>
      </c>
      <c r="I37" s="112">
        <f>'PESOS POR LOTE'!K447</f>
        <v>0</v>
      </c>
    </row>
    <row r="38" spans="2:9" ht="16.5" thickBot="1">
      <c r="B38" s="110">
        <f>'PESOS POR LOTE'!J449</f>
        <v>0</v>
      </c>
      <c r="C38" s="125">
        <f>'PESOS POR LOTE'!C449</f>
        <v>0</v>
      </c>
      <c r="D38" s="112">
        <f>'PESOS POR LOTE'!F463</f>
        <v>0</v>
      </c>
      <c r="E38" s="112">
        <f>'PESOS POR LOTE'!G463</f>
        <v>0</v>
      </c>
      <c r="F38" s="112">
        <f>'PESOS POR LOTE'!H463</f>
        <v>0</v>
      </c>
      <c r="G38" s="112">
        <f>'PESOS POR LOTE'!I463</f>
        <v>0</v>
      </c>
      <c r="H38" s="112">
        <f>'PESOS POR LOTE'!J463</f>
        <v>0</v>
      </c>
      <c r="I38" s="112">
        <f>'PESOS POR LOTE'!K463</f>
        <v>0</v>
      </c>
    </row>
    <row r="39" spans="2:9" ht="16.5" thickBot="1">
      <c r="B39" s="110">
        <f>'PESOS POR LOTE'!J465</f>
        <v>0</v>
      </c>
      <c r="C39" s="125">
        <f>'PESOS POR LOTE'!C465</f>
        <v>0</v>
      </c>
      <c r="D39" s="112">
        <f>'PESOS POR LOTE'!F479</f>
        <v>0</v>
      </c>
      <c r="E39" s="112">
        <f>'PESOS POR LOTE'!G479</f>
        <v>0</v>
      </c>
      <c r="F39" s="112">
        <f>'PESOS POR LOTE'!H479</f>
        <v>0</v>
      </c>
      <c r="G39" s="112">
        <f>'PESOS POR LOTE'!I479</f>
        <v>0</v>
      </c>
      <c r="H39" s="112">
        <f>'PESOS POR LOTE'!J479</f>
        <v>0</v>
      </c>
      <c r="I39" s="112">
        <f>'PESOS POR LOTE'!K479</f>
        <v>0</v>
      </c>
    </row>
    <row r="40" spans="2:9" ht="16.5" thickBot="1">
      <c r="B40" s="110">
        <f>'PESOS POR LOTE'!J481</f>
        <v>0</v>
      </c>
      <c r="C40" s="125">
        <f>'PESOS POR LOTE'!C481</f>
        <v>0</v>
      </c>
      <c r="D40" s="112">
        <f>'PESOS POR LOTE'!F495</f>
        <v>0</v>
      </c>
      <c r="E40" s="112">
        <f>'PESOS POR LOTE'!G495</f>
        <v>0</v>
      </c>
      <c r="F40" s="112">
        <f>'PESOS POR LOTE'!H495</f>
        <v>0</v>
      </c>
      <c r="G40" s="112">
        <f>'PESOS POR LOTE'!I495</f>
        <v>0</v>
      </c>
      <c r="H40" s="112">
        <f>'PESOS POR LOTE'!J495</f>
        <v>0</v>
      </c>
      <c r="I40" s="112">
        <f>'PESOS POR LOTE'!K495</f>
        <v>0</v>
      </c>
    </row>
    <row r="41" spans="2:9" ht="16.5" thickBot="1">
      <c r="B41" s="110">
        <f>'PESOS POR LOTE'!J497</f>
        <v>0</v>
      </c>
      <c r="C41" s="125">
        <f>'PESOS POR LOTE'!C497</f>
        <v>0</v>
      </c>
      <c r="D41" s="112">
        <f>'PESOS POR LOTE'!F511</f>
        <v>0</v>
      </c>
      <c r="E41" s="112">
        <f>'PESOS POR LOTE'!G511</f>
        <v>0</v>
      </c>
      <c r="F41" s="112">
        <f>'PESOS POR LOTE'!H511</f>
        <v>0</v>
      </c>
      <c r="G41" s="112">
        <f>'PESOS POR LOTE'!I511</f>
        <v>0</v>
      </c>
      <c r="H41" s="112">
        <f>'PESOS POR LOTE'!J511</f>
        <v>0</v>
      </c>
      <c r="I41" s="112">
        <f>'PESOS POR LOTE'!K511</f>
        <v>0</v>
      </c>
    </row>
    <row r="42" spans="2:9" ht="16.5" thickBot="1">
      <c r="B42" s="110">
        <f>'PESOS POR LOTE'!J513</f>
        <v>0</v>
      </c>
      <c r="C42" s="125">
        <f>'PESOS POR LOTE'!C513</f>
        <v>0</v>
      </c>
      <c r="D42" s="112">
        <f>'PESOS POR LOTE'!F527</f>
        <v>0</v>
      </c>
      <c r="E42" s="112">
        <f>'PESOS POR LOTE'!G527</f>
        <v>0</v>
      </c>
      <c r="F42" s="112">
        <f>'PESOS POR LOTE'!H527</f>
        <v>0</v>
      </c>
      <c r="G42" s="112">
        <f>'PESOS POR LOTE'!I527</f>
        <v>0</v>
      </c>
      <c r="H42" s="112">
        <f>'PESOS POR LOTE'!J527</f>
        <v>0</v>
      </c>
      <c r="I42" s="112">
        <f>'PESOS POR LOTE'!K527</f>
        <v>0</v>
      </c>
    </row>
    <row r="43" spans="2:9" ht="16.5" thickBot="1">
      <c r="B43" s="110">
        <f>'PESOS POR LOTE'!J529</f>
        <v>0</v>
      </c>
      <c r="C43" s="125">
        <f>'PESOS POR LOTE'!C529</f>
        <v>0</v>
      </c>
      <c r="D43" s="112">
        <f>'PESOS POR LOTE'!F543</f>
        <v>0</v>
      </c>
      <c r="E43" s="112">
        <f>'PESOS POR LOTE'!G543</f>
        <v>0</v>
      </c>
      <c r="F43" s="112">
        <f>'PESOS POR LOTE'!H543</f>
        <v>0</v>
      </c>
      <c r="G43" s="112">
        <f>'PESOS POR LOTE'!I543</f>
        <v>0</v>
      </c>
      <c r="H43" s="112">
        <f>'PESOS POR LOTE'!J543</f>
        <v>0</v>
      </c>
      <c r="I43" s="112">
        <f>'PESOS POR LOTE'!K543</f>
        <v>0</v>
      </c>
    </row>
    <row r="44" spans="2:9" ht="16.5" thickBot="1">
      <c r="B44" s="110">
        <f>'PESOS POR LOTE'!J345</f>
        <v>0</v>
      </c>
      <c r="C44" s="125">
        <f>'PESOS POR LOTE'!C545</f>
        <v>0</v>
      </c>
      <c r="D44" s="112">
        <f>'PESOS POR LOTE'!F559</f>
        <v>0</v>
      </c>
      <c r="E44" s="112">
        <f>'PESOS POR LOTE'!G559</f>
        <v>0</v>
      </c>
      <c r="F44" s="112">
        <f>'PESOS POR LOTE'!H559</f>
        <v>0</v>
      </c>
      <c r="G44" s="112">
        <f>'PESOS POR LOTE'!I559</f>
        <v>0</v>
      </c>
      <c r="H44" s="112">
        <f>'PESOS POR LOTE'!J559</f>
        <v>0</v>
      </c>
      <c r="I44" s="112">
        <f>'PESOS POR LOTE'!K559</f>
        <v>0</v>
      </c>
    </row>
    <row r="45" spans="2:9" ht="16.5" thickBot="1">
      <c r="B45" s="110">
        <f>'PESOS POR LOTE'!J561</f>
        <v>0</v>
      </c>
      <c r="C45" s="125">
        <f>'PESOS POR LOTE'!C561</f>
        <v>0</v>
      </c>
      <c r="D45" s="112">
        <f>'PESOS POR LOTE'!F575</f>
        <v>0</v>
      </c>
      <c r="E45" s="112">
        <f>'PESOS POR LOTE'!G575</f>
        <v>0</v>
      </c>
      <c r="F45" s="112">
        <f>'PESOS POR LOTE'!H575</f>
        <v>0</v>
      </c>
      <c r="G45" s="112">
        <f>'PESOS POR LOTE'!I575</f>
        <v>0</v>
      </c>
      <c r="H45" s="112">
        <f>'PESOS POR LOTE'!J575</f>
        <v>0</v>
      </c>
      <c r="I45" s="112">
        <f>'PESOS POR LOTE'!K575</f>
        <v>0</v>
      </c>
    </row>
    <row r="46" spans="2:9" ht="16.5" thickBot="1">
      <c r="B46" s="110">
        <f>'PESOS POR LOTE'!J577</f>
        <v>0</v>
      </c>
      <c r="C46" s="125">
        <f>'PESOS POR LOTE'!C577</f>
        <v>0</v>
      </c>
      <c r="D46" s="112">
        <f>'PESOS POR LOTE'!F591</f>
        <v>0</v>
      </c>
      <c r="E46" s="112">
        <f>'PESOS POR LOTE'!G591</f>
        <v>0</v>
      </c>
      <c r="F46" s="112">
        <f>'PESOS POR LOTE'!H591</f>
        <v>0</v>
      </c>
      <c r="G46" s="112">
        <f>'PESOS POR LOTE'!I591</f>
        <v>0</v>
      </c>
      <c r="H46" s="112">
        <f>'PESOS POR LOTE'!J591</f>
        <v>0</v>
      </c>
      <c r="I46" s="112">
        <f>'PESOS POR LOTE'!K591</f>
        <v>0</v>
      </c>
    </row>
    <row r="47" spans="2:9" ht="16.5" thickBot="1">
      <c r="B47" s="110">
        <f>'PESOS POR LOTE'!J593</f>
        <v>0</v>
      </c>
      <c r="C47" s="125">
        <f>'PESOS POR LOTE'!C593</f>
        <v>0</v>
      </c>
      <c r="D47" s="112">
        <f>'PESOS POR LOTE'!F607</f>
        <v>0</v>
      </c>
      <c r="E47" s="112">
        <f>'PESOS POR LOTE'!G607</f>
        <v>0</v>
      </c>
      <c r="F47" s="112">
        <f>'PESOS POR LOTE'!H607</f>
        <v>0</v>
      </c>
      <c r="G47" s="112">
        <f>'PESOS POR LOTE'!I607</f>
        <v>0</v>
      </c>
      <c r="H47" s="112">
        <f>'PESOS POR LOTE'!J607</f>
        <v>0</v>
      </c>
      <c r="I47" s="112">
        <f>'PESOS POR LOTE'!K607</f>
        <v>0</v>
      </c>
    </row>
    <row r="48" spans="2:9" ht="16.5" thickBot="1">
      <c r="B48" s="110">
        <f>'PESOS POR LOTE'!J609</f>
        <v>0</v>
      </c>
      <c r="C48" s="125">
        <f>'PESOS POR LOTE'!C609</f>
        <v>0</v>
      </c>
      <c r="D48" s="112">
        <f>'PESOS POR LOTE'!F623</f>
        <v>0</v>
      </c>
      <c r="E48" s="112">
        <f>'PESOS POR LOTE'!G623</f>
        <v>0</v>
      </c>
      <c r="F48" s="112">
        <f>'PESOS POR LOTE'!H623</f>
        <v>0</v>
      </c>
      <c r="G48" s="112">
        <f>'PESOS POR LOTE'!I623</f>
        <v>0</v>
      </c>
      <c r="H48" s="112">
        <f>'PESOS POR LOTE'!J623</f>
        <v>0</v>
      </c>
      <c r="I48" s="112">
        <f>'PESOS POR LOTE'!K623</f>
        <v>0</v>
      </c>
    </row>
    <row r="49" spans="2:9" ht="16.5" thickBot="1">
      <c r="B49" s="110">
        <f>'PESOS POR LOTE'!J625</f>
        <v>0</v>
      </c>
      <c r="C49" s="125">
        <f>'PESOS POR LOTE'!C625</f>
        <v>0</v>
      </c>
      <c r="D49" s="112">
        <f>'PESOS POR LOTE'!F639</f>
        <v>0</v>
      </c>
      <c r="E49" s="112">
        <f>'PESOS POR LOTE'!G639</f>
        <v>0</v>
      </c>
      <c r="F49" s="112">
        <f>'PESOS POR LOTE'!H639</f>
        <v>0</v>
      </c>
      <c r="G49" s="112">
        <f>'PESOS POR LOTE'!I639</f>
        <v>0</v>
      </c>
      <c r="H49" s="112">
        <f>'PESOS POR LOTE'!J639</f>
        <v>0</v>
      </c>
      <c r="I49" s="112">
        <f>'PESOS POR LOTE'!K639</f>
        <v>0</v>
      </c>
    </row>
    <row r="50" spans="2:9" ht="16.5" thickBot="1">
      <c r="B50" s="110">
        <f>'PESOS POR LOTE'!J641</f>
        <v>0</v>
      </c>
      <c r="C50" s="125">
        <f>'PESOS POR LOTE'!C641</f>
        <v>0</v>
      </c>
      <c r="D50" s="112">
        <f>'PESOS POR LOTE'!F655</f>
        <v>0</v>
      </c>
      <c r="E50" s="112">
        <f>'PESOS POR LOTE'!G655</f>
        <v>0</v>
      </c>
      <c r="F50" s="112">
        <f>'PESOS POR LOTE'!H655</f>
        <v>0</v>
      </c>
      <c r="G50" s="112">
        <f>'PESOS POR LOTE'!I655</f>
        <v>0</v>
      </c>
      <c r="H50" s="112">
        <f>'PESOS POR LOTE'!J655</f>
        <v>0</v>
      </c>
      <c r="I50" s="112">
        <f>'PESOS POR LOTE'!K655</f>
        <v>0</v>
      </c>
    </row>
    <row r="51" spans="2:9" ht="16.5" thickBot="1">
      <c r="B51" s="110">
        <f>'PESOS POR LOTE'!J657</f>
        <v>0</v>
      </c>
      <c r="C51" s="125">
        <f>'PESOS POR LOTE'!C657</f>
        <v>0</v>
      </c>
      <c r="D51" s="112">
        <f>'PESOS POR LOTE'!F671</f>
        <v>0</v>
      </c>
      <c r="E51" s="112">
        <f>'PESOS POR LOTE'!G671</f>
        <v>0</v>
      </c>
      <c r="F51" s="112">
        <f>'PESOS POR LOTE'!H671</f>
        <v>0</v>
      </c>
      <c r="G51" s="112">
        <f>'PESOS POR LOTE'!I671</f>
        <v>0</v>
      </c>
      <c r="H51" s="112">
        <f>'PESOS POR LOTE'!J671</f>
        <v>0</v>
      </c>
      <c r="I51" s="112">
        <f>'PESOS POR LOTE'!K671</f>
        <v>0</v>
      </c>
    </row>
    <row r="52" spans="2:9" ht="16.5" thickBot="1">
      <c r="B52" s="110">
        <f>'PESOS POR LOTE'!J673</f>
        <v>0</v>
      </c>
      <c r="C52" s="125">
        <f>'PESOS POR LOTE'!C673</f>
        <v>0</v>
      </c>
      <c r="D52" s="112">
        <f>'PESOS POR LOTE'!F687</f>
        <v>0</v>
      </c>
      <c r="E52" s="112">
        <f>'PESOS POR LOTE'!G687</f>
        <v>0</v>
      </c>
      <c r="F52" s="112">
        <f>'PESOS POR LOTE'!H687</f>
        <v>0</v>
      </c>
      <c r="G52" s="112">
        <f>'PESOS POR LOTE'!I687</f>
        <v>0</v>
      </c>
      <c r="H52" s="112">
        <f>'PESOS POR LOTE'!J687</f>
        <v>0</v>
      </c>
      <c r="I52" s="112">
        <f>'PESOS POR LOTE'!K687</f>
        <v>0</v>
      </c>
    </row>
    <row r="53" spans="2:9" ht="16.5" thickBot="1">
      <c r="B53" s="110">
        <f>'PESOS POR LOTE'!J689</f>
        <v>0</v>
      </c>
      <c r="C53" s="125">
        <f>'PESOS POR LOTE'!C689</f>
        <v>0</v>
      </c>
      <c r="D53" s="112">
        <f>'PESOS POR LOTE'!F703</f>
        <v>0</v>
      </c>
      <c r="E53" s="112">
        <f>'PESOS POR LOTE'!G703</f>
        <v>0</v>
      </c>
      <c r="F53" s="112">
        <f>'PESOS POR LOTE'!H703</f>
        <v>0</v>
      </c>
      <c r="G53" s="112">
        <f>'PESOS POR LOTE'!I703</f>
        <v>0</v>
      </c>
      <c r="H53" s="112">
        <f>'PESOS POR LOTE'!J703</f>
        <v>0</v>
      </c>
      <c r="I53" s="112">
        <f>'PESOS POR LOTE'!K703</f>
        <v>0</v>
      </c>
    </row>
    <row r="54" spans="2:9" ht="16.5" thickBot="1">
      <c r="B54" s="110">
        <f>'PESOS POR LOTE'!J705</f>
        <v>0</v>
      </c>
      <c r="C54" s="125">
        <f>'PESOS POR LOTE'!C705</f>
        <v>0</v>
      </c>
      <c r="D54" s="112">
        <f>'PESOS POR LOTE'!F719</f>
        <v>0</v>
      </c>
      <c r="E54" s="112">
        <f>'PESOS POR LOTE'!G719</f>
        <v>0</v>
      </c>
      <c r="F54" s="112">
        <f>'PESOS POR LOTE'!H719</f>
        <v>0</v>
      </c>
      <c r="G54" s="112">
        <f>'PESOS POR LOTE'!I719</f>
        <v>0</v>
      </c>
      <c r="H54" s="112">
        <f>'PESOS POR LOTE'!J719</f>
        <v>0</v>
      </c>
      <c r="I54" s="112">
        <f>'PESOS POR LOTE'!K719</f>
        <v>0</v>
      </c>
    </row>
    <row r="55" spans="2:9" ht="16.5" thickBot="1">
      <c r="B55" s="110">
        <f>'PESOS POR LOTE'!J721</f>
        <v>0</v>
      </c>
      <c r="C55" s="125">
        <f>'PESOS POR LOTE'!C721</f>
        <v>0</v>
      </c>
      <c r="D55" s="112">
        <f>'PESOS POR LOTE'!F735</f>
        <v>0</v>
      </c>
      <c r="E55" s="112">
        <f>'PESOS POR LOTE'!G735</f>
        <v>0</v>
      </c>
      <c r="F55" s="112">
        <f>'PESOS POR LOTE'!H735</f>
        <v>0</v>
      </c>
      <c r="G55" s="112">
        <f>'PESOS POR LOTE'!I735</f>
        <v>0</v>
      </c>
      <c r="H55" s="112">
        <f>'PESOS POR LOTE'!J735</f>
        <v>0</v>
      </c>
      <c r="I55" s="112">
        <f>'PESOS POR LOTE'!K735</f>
        <v>0</v>
      </c>
    </row>
    <row r="56" spans="2:9" ht="16.5" thickBot="1">
      <c r="B56" s="110">
        <f>'PESOS POR LOTE'!J737</f>
        <v>0</v>
      </c>
      <c r="C56" s="125">
        <f>'PESOS POR LOTE'!C737</f>
        <v>0</v>
      </c>
      <c r="D56" s="112">
        <f>'PESOS POR LOTE'!F751</f>
        <v>0</v>
      </c>
      <c r="E56" s="112">
        <f>'PESOS POR LOTE'!G751</f>
        <v>0</v>
      </c>
      <c r="F56" s="112">
        <f>'PESOS POR LOTE'!H751</f>
        <v>0</v>
      </c>
      <c r="G56" s="112">
        <f>'PESOS POR LOTE'!I751</f>
        <v>0</v>
      </c>
      <c r="H56" s="112">
        <f>'PESOS POR LOTE'!J751</f>
        <v>0</v>
      </c>
      <c r="I56" s="112">
        <f>'PESOS POR LOTE'!K751</f>
        <v>0</v>
      </c>
    </row>
    <row r="57" spans="2:9" ht="16.5" thickBot="1">
      <c r="B57" s="110">
        <f>'PESOS POR LOTE'!J753</f>
        <v>0</v>
      </c>
      <c r="C57" s="125">
        <f>'PESOS POR LOTE'!C753</f>
        <v>0</v>
      </c>
      <c r="D57" s="112">
        <f>'PESOS POR LOTE'!F767</f>
        <v>0</v>
      </c>
      <c r="E57" s="112">
        <f>'PESOS POR LOTE'!G767</f>
        <v>0</v>
      </c>
      <c r="F57" s="112">
        <f>'PESOS POR LOTE'!H767</f>
        <v>0</v>
      </c>
      <c r="G57" s="112">
        <f>'PESOS POR LOTE'!I767</f>
        <v>0</v>
      </c>
      <c r="H57" s="112">
        <f>'PESOS POR LOTE'!J767</f>
        <v>0</v>
      </c>
      <c r="I57" s="112">
        <f>'PESOS POR LOTE'!K767</f>
        <v>0</v>
      </c>
    </row>
    <row r="58" spans="2:9" ht="16.5" thickBot="1">
      <c r="B58" s="110">
        <f>'PESOS POR LOTE'!J769</f>
        <v>0</v>
      </c>
      <c r="C58" s="125">
        <f>'PESOS POR LOTE'!C769</f>
        <v>0</v>
      </c>
      <c r="D58" s="112">
        <f>'PESOS POR LOTE'!F783</f>
        <v>0</v>
      </c>
      <c r="E58" s="112">
        <f>'PESOS POR LOTE'!G783</f>
        <v>0</v>
      </c>
      <c r="F58" s="112">
        <f>'PESOS POR LOTE'!H783</f>
        <v>0</v>
      </c>
      <c r="G58" s="112">
        <f>'PESOS POR LOTE'!I783</f>
        <v>0</v>
      </c>
      <c r="H58" s="112">
        <f>'PESOS POR LOTE'!J783</f>
        <v>0</v>
      </c>
      <c r="I58" s="112">
        <f>'PESOS POR LOTE'!K783</f>
        <v>0</v>
      </c>
    </row>
    <row r="59" spans="2:9" ht="16.5" thickBot="1">
      <c r="B59" s="110">
        <f>'PESOS POR LOTE'!J785</f>
        <v>0</v>
      </c>
      <c r="C59" s="125">
        <f>'PESOS POR LOTE'!C785</f>
        <v>0</v>
      </c>
      <c r="D59" s="112">
        <f>'PESOS POR LOTE'!F799</f>
        <v>0</v>
      </c>
      <c r="E59" s="112">
        <f>'PESOS POR LOTE'!G799</f>
        <v>0</v>
      </c>
      <c r="F59" s="112">
        <f>'PESOS POR LOTE'!H799</f>
        <v>0</v>
      </c>
      <c r="G59" s="112">
        <f>'PESOS POR LOTE'!I799</f>
        <v>0</v>
      </c>
      <c r="H59" s="112">
        <f>'PESOS POR LOTE'!J799</f>
        <v>0</v>
      </c>
      <c r="I59" s="112">
        <f>'PESOS POR LOTE'!K799</f>
        <v>0</v>
      </c>
    </row>
    <row r="60" spans="2:9" ht="16.5" thickBot="1">
      <c r="B60" s="110"/>
      <c r="C60" s="111" t="s">
        <v>49</v>
      </c>
      <c r="D60" s="112">
        <f>SUM(D11:D59)</f>
        <v>140.76500000000001</v>
      </c>
      <c r="E60" s="112">
        <f>SUM(E10:E59)</f>
        <v>236.27</v>
      </c>
      <c r="F60" s="112">
        <f>SUM(F10:F59)</f>
        <v>97.66</v>
      </c>
      <c r="G60" s="112">
        <f>SUM(G10:G59)</f>
        <v>138.61000000000001</v>
      </c>
      <c r="H60" s="113">
        <f>ROUND((((G60-I60)/G60)*100),2)</f>
        <v>11.42</v>
      </c>
      <c r="I60" s="112">
        <f>SUM(I10:I59)</f>
        <v>122.774</v>
      </c>
    </row>
  </sheetData>
  <mergeCells count="4">
    <mergeCell ref="B8:B10"/>
    <mergeCell ref="F2:G3"/>
    <mergeCell ref="H2:I3"/>
    <mergeCell ref="D8:G8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5:D12"/>
  <sheetViews>
    <sheetView showGridLines="0" workbookViewId="0">
      <selection activeCell="B20" sqref="B20"/>
    </sheetView>
  </sheetViews>
  <sheetFormatPr baseColWidth="10" defaultColWidth="9.140625" defaultRowHeight="12.75"/>
  <cols>
    <col min="1" max="1" width="11.42578125" customWidth="1"/>
    <col min="2" max="6" width="22.85546875" customWidth="1"/>
    <col min="7" max="256" width="11.42578125" customWidth="1"/>
  </cols>
  <sheetData>
    <row r="5" spans="2:4" ht="13.5" thickBot="1"/>
    <row r="6" spans="2:4" ht="30.75" customHeight="1" thickBot="1">
      <c r="B6" s="147">
        <v>41703</v>
      </c>
      <c r="C6" s="148"/>
      <c r="D6" s="148"/>
    </row>
    <row r="7" spans="2:4" ht="13.5" thickBot="1">
      <c r="B7" s="31" t="s">
        <v>50</v>
      </c>
      <c r="C7" s="31" t="s">
        <v>51</v>
      </c>
      <c r="D7" s="31" t="s">
        <v>52</v>
      </c>
    </row>
    <row r="8" spans="2:4" ht="30.75" customHeight="1" thickBot="1">
      <c r="B8" s="37">
        <f>SUMIF('PESOS POR LOTE'!M16:M193,B6,'PESOS POR LOTE'!F16:F193)</f>
        <v>0</v>
      </c>
      <c r="C8" s="37">
        <f>SUMIF('PESOS POR LOTE'!M16:M193,B6,'PESOS POR LOTE'!I16:I193)</f>
        <v>0</v>
      </c>
      <c r="D8" s="37">
        <f>SUMIF('PESOS POR LOTE'!M16:M193,B6,'PESOS POR LOTE'!K16:K193)</f>
        <v>0</v>
      </c>
    </row>
    <row r="9" spans="2:4" ht="30.75" customHeight="1"/>
    <row r="10" spans="2:4" ht="30.75" customHeight="1"/>
    <row r="11" spans="2:4" ht="30.75" customHeight="1"/>
    <row r="12" spans="2:4" ht="30.75" customHeight="1"/>
  </sheetData>
  <mergeCells count="1">
    <mergeCell ref="B6:D6"/>
  </mergeCells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2:D362"/>
  <sheetViews>
    <sheetView showGridLines="0" topLeftCell="B120" workbookViewId="0">
      <selection activeCell="B4" sqref="B4:C152"/>
    </sheetView>
  </sheetViews>
  <sheetFormatPr baseColWidth="10" defaultColWidth="9.140625" defaultRowHeight="12.75"/>
  <cols>
    <col min="1" max="1" width="11.42578125" customWidth="1"/>
    <col min="2" max="2" width="5.5703125" customWidth="1"/>
    <col min="3" max="3" width="11.42578125" style="45" customWidth="1"/>
    <col min="4" max="4" width="6.42578125" customWidth="1"/>
    <col min="5" max="256" width="11.42578125" customWidth="1"/>
  </cols>
  <sheetData>
    <row r="2" spans="2:4">
      <c r="B2" s="151"/>
      <c r="C2" s="151"/>
    </row>
    <row r="4" spans="2:4">
      <c r="B4" s="150" t="e">
        <f>#REF!</f>
        <v>#REF!</v>
      </c>
      <c r="C4" s="150"/>
    </row>
    <row r="5" spans="2:4">
      <c r="B5" s="149" t="s">
        <v>53</v>
      </c>
      <c r="C5" s="47" t="s">
        <v>54</v>
      </c>
    </row>
    <row r="6" spans="2:4">
      <c r="B6" s="149"/>
      <c r="C6" s="50" t="str">
        <f>'PESOS POR LOTE'!C17</f>
        <v>1509001L</v>
      </c>
    </row>
    <row r="7" spans="2:4">
      <c r="B7" s="43">
        <v>1</v>
      </c>
      <c r="C7" s="46">
        <f>1800/'PESOS POR LOTE'!K31*'PESOS POR LOTE'!K20</f>
        <v>900.76615503675998</v>
      </c>
      <c r="D7" s="44" t="s">
        <v>55</v>
      </c>
    </row>
    <row r="8" spans="2:4">
      <c r="B8" s="43">
        <v>2</v>
      </c>
      <c r="C8" s="46">
        <f>1800/'PESOS POR LOTE'!K31*'PESOS POR LOTE'!K21</f>
        <v>899.23384496324002</v>
      </c>
      <c r="D8" s="44" t="s">
        <v>55</v>
      </c>
    </row>
    <row r="9" spans="2:4">
      <c r="B9" s="43">
        <v>3</v>
      </c>
      <c r="C9" s="46">
        <f>1800/'PESOS POR LOTE'!K31*'PESOS POR LOTE'!K22</f>
        <v>0</v>
      </c>
      <c r="D9" s="44" t="s">
        <v>55</v>
      </c>
    </row>
    <row r="10" spans="2:4">
      <c r="B10" s="43">
        <v>4</v>
      </c>
      <c r="C10" s="46">
        <f>1800/'PESOS POR LOTE'!K31*'PESOS POR LOTE'!K23</f>
        <v>0</v>
      </c>
      <c r="D10" s="44" t="s">
        <v>55</v>
      </c>
    </row>
    <row r="11" spans="2:4">
      <c r="B11" s="43">
        <v>5</v>
      </c>
      <c r="C11" s="46">
        <f>1800/'PESOS POR LOTE'!K31*'PESOS POR LOTE'!K24</f>
        <v>0</v>
      </c>
      <c r="D11" s="44" t="s">
        <v>55</v>
      </c>
    </row>
    <row r="12" spans="2:4">
      <c r="B12" s="43">
        <v>6</v>
      </c>
      <c r="C12" s="46">
        <f>1800/'PESOS POR LOTE'!K31*'PESOS POR LOTE'!K25</f>
        <v>0</v>
      </c>
      <c r="D12" s="44" t="s">
        <v>55</v>
      </c>
    </row>
    <row r="13" spans="2:4">
      <c r="B13" s="43">
        <v>7</v>
      </c>
      <c r="C13" s="46">
        <f>1800/'PESOS POR LOTE'!K31*'PESOS POR LOTE'!K26</f>
        <v>0</v>
      </c>
      <c r="D13" s="44" t="s">
        <v>55</v>
      </c>
    </row>
    <row r="14" spans="2:4">
      <c r="B14" s="43">
        <v>8</v>
      </c>
      <c r="C14" s="46">
        <f>1800/'PESOS POR LOTE'!K31*'PESOS POR LOTE'!K27</f>
        <v>0</v>
      </c>
      <c r="D14" s="44" t="s">
        <v>55</v>
      </c>
    </row>
    <row r="15" spans="2:4">
      <c r="B15" s="43">
        <v>9</v>
      </c>
      <c r="C15" s="46">
        <f>1800/'PESOS POR LOTE'!K31*'PESOS POR LOTE'!K28</f>
        <v>0</v>
      </c>
      <c r="D15" s="44" t="s">
        <v>55</v>
      </c>
    </row>
    <row r="16" spans="2:4">
      <c r="B16" s="43">
        <v>10</v>
      </c>
      <c r="C16" s="46">
        <f>1800/'PESOS POR LOTE'!K31*'PESOS POR LOTE'!K29</f>
        <v>0</v>
      </c>
      <c r="D16" s="44" t="s">
        <v>55</v>
      </c>
    </row>
    <row r="17" spans="2:4">
      <c r="B17" s="92" t="s">
        <v>49</v>
      </c>
      <c r="C17" s="46">
        <f>SUM(C7:C16)</f>
        <v>1800</v>
      </c>
    </row>
    <row r="19" spans="2:4">
      <c r="B19" s="150" t="e">
        <f>#REF!</f>
        <v>#REF!</v>
      </c>
      <c r="C19" s="150"/>
    </row>
    <row r="20" spans="2:4">
      <c r="B20" s="149" t="s">
        <v>53</v>
      </c>
      <c r="C20" s="47" t="s">
        <v>54</v>
      </c>
    </row>
    <row r="21" spans="2:4">
      <c r="B21" s="149"/>
      <c r="C21" s="50" t="str">
        <f>'PESOS POR LOTE'!C33</f>
        <v>1509002L</v>
      </c>
    </row>
    <row r="22" spans="2:4">
      <c r="B22" s="43">
        <v>1</v>
      </c>
      <c r="C22" s="46">
        <f>1800/'PESOS POR LOTE'!K47*'PESOS POR LOTE'!K36</f>
        <v>854.64029897228295</v>
      </c>
      <c r="D22" s="44" t="s">
        <v>55</v>
      </c>
    </row>
    <row r="23" spans="2:4">
      <c r="B23" s="43">
        <v>2</v>
      </c>
      <c r="C23" s="46">
        <f>1800/'PESOS POR LOTE'!K47*'PESOS POR LOTE'!K37</f>
        <v>945.35970102771728</v>
      </c>
      <c r="D23" s="44" t="s">
        <v>55</v>
      </c>
    </row>
    <row r="24" spans="2:4">
      <c r="B24" s="43">
        <v>3</v>
      </c>
      <c r="C24" s="46">
        <f>1800/'PESOS POR LOTE'!K47*'PESOS POR LOTE'!K38</f>
        <v>0</v>
      </c>
      <c r="D24" s="44" t="s">
        <v>55</v>
      </c>
    </row>
    <row r="25" spans="2:4">
      <c r="B25" s="43">
        <v>4</v>
      </c>
      <c r="C25" s="46">
        <f>1800/'PESOS POR LOTE'!K47*'PESOS POR LOTE'!K39</f>
        <v>0</v>
      </c>
      <c r="D25" s="44" t="s">
        <v>55</v>
      </c>
    </row>
    <row r="26" spans="2:4">
      <c r="B26" s="43">
        <v>5</v>
      </c>
      <c r="C26" s="46">
        <f>1800/'PESOS POR LOTE'!K47*'PESOS POR LOTE'!K40</f>
        <v>0</v>
      </c>
      <c r="D26" s="44" t="s">
        <v>55</v>
      </c>
    </row>
    <row r="27" spans="2:4">
      <c r="B27" s="43">
        <v>6</v>
      </c>
      <c r="C27" s="46">
        <f>1800/'PESOS POR LOTE'!K47*'PESOS POR LOTE'!K41</f>
        <v>0</v>
      </c>
      <c r="D27" s="44" t="s">
        <v>55</v>
      </c>
    </row>
    <row r="28" spans="2:4">
      <c r="B28" s="43">
        <v>7</v>
      </c>
      <c r="C28" s="46">
        <f>1800/'PESOS POR LOTE'!K47*'PESOS POR LOTE'!K42</f>
        <v>0</v>
      </c>
      <c r="D28" s="44" t="s">
        <v>55</v>
      </c>
    </row>
    <row r="29" spans="2:4">
      <c r="B29" s="43">
        <v>8</v>
      </c>
      <c r="C29" s="46">
        <f>1800/'PESOS POR LOTE'!K47*'PESOS POR LOTE'!K43</f>
        <v>0</v>
      </c>
      <c r="D29" s="44" t="s">
        <v>55</v>
      </c>
    </row>
    <row r="30" spans="2:4">
      <c r="B30" s="43">
        <v>9</v>
      </c>
      <c r="C30" s="46">
        <f>1800/'PESOS POR LOTE'!K47*'PESOS POR LOTE'!K44</f>
        <v>0</v>
      </c>
      <c r="D30" s="44" t="s">
        <v>55</v>
      </c>
    </row>
    <row r="31" spans="2:4">
      <c r="B31" s="43">
        <v>10</v>
      </c>
      <c r="C31" s="46">
        <f>1800/'PESOS POR LOTE'!K47*'PESOS POR LOTE'!K45</f>
        <v>0</v>
      </c>
      <c r="D31" s="44" t="s">
        <v>55</v>
      </c>
    </row>
    <row r="32" spans="2:4">
      <c r="B32" s="92" t="s">
        <v>49</v>
      </c>
      <c r="C32" s="46">
        <f>SUM(C22:C31)</f>
        <v>1800.0000000000002</v>
      </c>
    </row>
    <row r="34" spans="2:4">
      <c r="B34" s="150" t="e">
        <f>#REF!</f>
        <v>#REF!</v>
      </c>
      <c r="C34" s="150"/>
    </row>
    <row r="35" spans="2:4">
      <c r="B35" s="149" t="s">
        <v>53</v>
      </c>
      <c r="C35" s="47" t="s">
        <v>54</v>
      </c>
    </row>
    <row r="36" spans="2:4">
      <c r="B36" s="149"/>
      <c r="C36" s="50" t="str">
        <f>'PESOS POR LOTE'!C49</f>
        <v>1509003L</v>
      </c>
    </row>
    <row r="37" spans="2:4">
      <c r="B37" s="43">
        <v>1</v>
      </c>
      <c r="C37" s="46">
        <f>1800/'PESOS POR LOTE'!K63*'PESOS POR LOTE'!K52</f>
        <v>925.70750049475566</v>
      </c>
      <c r="D37" s="44" t="s">
        <v>55</v>
      </c>
    </row>
    <row r="38" spans="2:4">
      <c r="B38" s="43">
        <v>2</v>
      </c>
      <c r="C38" s="46">
        <f>1800/'PESOS POR LOTE'!K63*'PESOS POR LOTE'!K53</f>
        <v>874.29249950524434</v>
      </c>
      <c r="D38" s="44" t="s">
        <v>55</v>
      </c>
    </row>
    <row r="39" spans="2:4">
      <c r="B39" s="43">
        <v>3</v>
      </c>
      <c r="C39" s="46">
        <f>1800/'PESOS POR LOTE'!K63*'PESOS POR LOTE'!K54</f>
        <v>0</v>
      </c>
      <c r="D39" s="44" t="s">
        <v>55</v>
      </c>
    </row>
    <row r="40" spans="2:4">
      <c r="B40" s="43">
        <v>4</v>
      </c>
      <c r="C40" s="46">
        <f>1800/'PESOS POR LOTE'!K63*'PESOS POR LOTE'!K55</f>
        <v>0</v>
      </c>
      <c r="D40" s="44" t="s">
        <v>55</v>
      </c>
    </row>
    <row r="41" spans="2:4">
      <c r="B41" s="43">
        <v>5</v>
      </c>
      <c r="C41" s="46">
        <f>1800/'PESOS POR LOTE'!K63*'PESOS POR LOTE'!K56</f>
        <v>0</v>
      </c>
      <c r="D41" s="44" t="s">
        <v>55</v>
      </c>
    </row>
    <row r="42" spans="2:4">
      <c r="B42" s="43">
        <v>6</v>
      </c>
      <c r="C42" s="46">
        <f>1800/'PESOS POR LOTE'!K63*'PESOS POR LOTE'!K57</f>
        <v>0</v>
      </c>
      <c r="D42" s="44" t="s">
        <v>55</v>
      </c>
    </row>
    <row r="43" spans="2:4">
      <c r="B43" s="43">
        <v>7</v>
      </c>
      <c r="C43" s="46">
        <f>1800/'PESOS POR LOTE'!K63*'PESOS POR LOTE'!K58</f>
        <v>0</v>
      </c>
      <c r="D43" s="44" t="s">
        <v>55</v>
      </c>
    </row>
    <row r="44" spans="2:4">
      <c r="B44" s="43">
        <v>8</v>
      </c>
      <c r="C44" s="46">
        <f>1800/'PESOS POR LOTE'!K63*'PESOS POR LOTE'!K59</f>
        <v>0</v>
      </c>
      <c r="D44" s="44" t="s">
        <v>55</v>
      </c>
    </row>
    <row r="45" spans="2:4">
      <c r="B45" s="43">
        <v>9</v>
      </c>
      <c r="C45" s="46">
        <f>1800/'PESOS POR LOTE'!K63*'PESOS POR LOTE'!K60</f>
        <v>0</v>
      </c>
      <c r="D45" s="44" t="s">
        <v>55</v>
      </c>
    </row>
    <row r="46" spans="2:4">
      <c r="B46" s="43">
        <v>10</v>
      </c>
      <c r="C46" s="46">
        <f>1800/'PESOS POR LOTE'!K63*'PESOS POR LOTE'!K61</f>
        <v>0</v>
      </c>
      <c r="D46" s="44" t="s">
        <v>55</v>
      </c>
    </row>
    <row r="47" spans="2:4">
      <c r="B47" s="92" t="s">
        <v>49</v>
      </c>
      <c r="C47" s="46">
        <f>SUM(C37:C46)</f>
        <v>1800</v>
      </c>
    </row>
    <row r="49" spans="2:4">
      <c r="B49" s="150" t="e">
        <f>#REF!</f>
        <v>#REF!</v>
      </c>
      <c r="C49" s="150"/>
    </row>
    <row r="50" spans="2:4">
      <c r="B50" s="149" t="s">
        <v>53</v>
      </c>
      <c r="C50" s="47" t="s">
        <v>54</v>
      </c>
    </row>
    <row r="51" spans="2:4">
      <c r="B51" s="149"/>
      <c r="C51" s="50">
        <f>'PESOS POR LOTE'!C65</f>
        <v>0</v>
      </c>
    </row>
    <row r="52" spans="2:4">
      <c r="B52" s="43">
        <v>1</v>
      </c>
      <c r="C52" s="46" t="e">
        <f>1800/'PESOS POR LOTE'!K79*'PESOS POR LOTE'!K68</f>
        <v>#DIV/0!</v>
      </c>
      <c r="D52" s="44" t="s">
        <v>55</v>
      </c>
    </row>
    <row r="53" spans="2:4">
      <c r="B53" s="43">
        <v>2</v>
      </c>
      <c r="C53" s="46" t="e">
        <f>1800/'PESOS POR LOTE'!K79*'PESOS POR LOTE'!K69</f>
        <v>#DIV/0!</v>
      </c>
      <c r="D53" s="44" t="s">
        <v>55</v>
      </c>
    </row>
    <row r="54" spans="2:4">
      <c r="B54" s="43">
        <v>3</v>
      </c>
      <c r="C54" s="46" t="e">
        <f>1800/'PESOS POR LOTE'!K79*'PESOS POR LOTE'!K70</f>
        <v>#DIV/0!</v>
      </c>
      <c r="D54" s="44" t="s">
        <v>55</v>
      </c>
    </row>
    <row r="55" spans="2:4">
      <c r="B55" s="43">
        <v>4</v>
      </c>
      <c r="C55" s="46" t="e">
        <f>1800/'PESOS POR LOTE'!K79*'PESOS POR LOTE'!K71</f>
        <v>#DIV/0!</v>
      </c>
      <c r="D55" s="44" t="s">
        <v>55</v>
      </c>
    </row>
    <row r="56" spans="2:4">
      <c r="B56" s="43">
        <v>5</v>
      </c>
      <c r="C56" s="46" t="e">
        <f>1800/'PESOS POR LOTE'!K79*'PESOS POR LOTE'!K72</f>
        <v>#DIV/0!</v>
      </c>
      <c r="D56" s="44" t="s">
        <v>55</v>
      </c>
    </row>
    <row r="57" spans="2:4">
      <c r="B57" s="43">
        <v>6</v>
      </c>
      <c r="C57" s="46" t="e">
        <f>1800/'PESOS POR LOTE'!K79*'PESOS POR LOTE'!K73</f>
        <v>#DIV/0!</v>
      </c>
      <c r="D57" s="44" t="s">
        <v>55</v>
      </c>
    </row>
    <row r="58" spans="2:4">
      <c r="B58" s="43">
        <v>7</v>
      </c>
      <c r="C58" s="46" t="e">
        <f>1800/'PESOS POR LOTE'!K79*'PESOS POR LOTE'!K74</f>
        <v>#DIV/0!</v>
      </c>
      <c r="D58" s="44" t="s">
        <v>55</v>
      </c>
    </row>
    <row r="59" spans="2:4">
      <c r="B59" s="43">
        <v>8</v>
      </c>
      <c r="C59" s="46" t="e">
        <f>1800/'PESOS POR LOTE'!K79*'PESOS POR LOTE'!K75</f>
        <v>#DIV/0!</v>
      </c>
      <c r="D59" s="44" t="s">
        <v>55</v>
      </c>
    </row>
    <row r="60" spans="2:4">
      <c r="B60" s="43">
        <v>9</v>
      </c>
      <c r="C60" s="46" t="e">
        <f>1800/'PESOS POR LOTE'!K79*'PESOS POR LOTE'!K76</f>
        <v>#DIV/0!</v>
      </c>
      <c r="D60" s="44" t="s">
        <v>55</v>
      </c>
    </row>
    <row r="61" spans="2:4">
      <c r="B61" s="43">
        <v>10</v>
      </c>
      <c r="C61" s="46" t="e">
        <f>1800/'PESOS POR LOTE'!K79*'PESOS POR LOTE'!K77</f>
        <v>#DIV/0!</v>
      </c>
      <c r="D61" s="44" t="s">
        <v>55</v>
      </c>
    </row>
    <row r="62" spans="2:4">
      <c r="B62" s="92" t="s">
        <v>49</v>
      </c>
      <c r="C62" s="46" t="e">
        <f>SUM(C52:C61)</f>
        <v>#DIV/0!</v>
      </c>
    </row>
    <row r="64" spans="2:4">
      <c r="B64" s="150" t="e">
        <f>#REF!</f>
        <v>#REF!</v>
      </c>
      <c r="C64" s="150"/>
    </row>
    <row r="65" spans="2:4">
      <c r="B65" s="149" t="s">
        <v>53</v>
      </c>
      <c r="C65" s="47" t="s">
        <v>54</v>
      </c>
    </row>
    <row r="66" spans="2:4">
      <c r="B66" s="149"/>
      <c r="C66" s="50">
        <f>'PESOS POR LOTE'!C81</f>
        <v>0</v>
      </c>
    </row>
    <row r="67" spans="2:4">
      <c r="B67" s="43">
        <v>1</v>
      </c>
      <c r="C67" s="46" t="e">
        <f>1800/'PESOS POR LOTE'!K95*'PESOS POR LOTE'!K84</f>
        <v>#DIV/0!</v>
      </c>
      <c r="D67" s="44" t="s">
        <v>55</v>
      </c>
    </row>
    <row r="68" spans="2:4">
      <c r="B68" s="43">
        <v>2</v>
      </c>
      <c r="C68" s="46" t="e">
        <f>1800/'PESOS POR LOTE'!K95*'PESOS POR LOTE'!K85</f>
        <v>#DIV/0!</v>
      </c>
      <c r="D68" s="44" t="s">
        <v>55</v>
      </c>
    </row>
    <row r="69" spans="2:4">
      <c r="B69" s="43">
        <v>3</v>
      </c>
      <c r="C69" s="46" t="e">
        <f>1800/'PESOS POR LOTE'!K95*'PESOS POR LOTE'!K86</f>
        <v>#DIV/0!</v>
      </c>
      <c r="D69" s="44" t="s">
        <v>55</v>
      </c>
    </row>
    <row r="70" spans="2:4">
      <c r="B70" s="43">
        <v>4</v>
      </c>
      <c r="C70" s="46" t="e">
        <f>1800/'PESOS POR LOTE'!K95*'PESOS POR LOTE'!K87</f>
        <v>#DIV/0!</v>
      </c>
      <c r="D70" s="44" t="s">
        <v>55</v>
      </c>
    </row>
    <row r="71" spans="2:4">
      <c r="B71" s="43">
        <v>5</v>
      </c>
      <c r="C71" s="46" t="e">
        <f>1800/'PESOS POR LOTE'!K95*'PESOS POR LOTE'!K88</f>
        <v>#DIV/0!</v>
      </c>
      <c r="D71" s="44" t="s">
        <v>55</v>
      </c>
    </row>
    <row r="72" spans="2:4">
      <c r="B72" s="43">
        <v>6</v>
      </c>
      <c r="C72" s="46" t="e">
        <f>1800/'PESOS POR LOTE'!K95*'PESOS POR LOTE'!K89</f>
        <v>#DIV/0!</v>
      </c>
      <c r="D72" s="44" t="s">
        <v>55</v>
      </c>
    </row>
    <row r="73" spans="2:4">
      <c r="B73" s="43">
        <v>7</v>
      </c>
      <c r="C73" s="46" t="e">
        <f>1800/'PESOS POR LOTE'!K95*'PESOS POR LOTE'!K90</f>
        <v>#DIV/0!</v>
      </c>
      <c r="D73" s="44" t="s">
        <v>55</v>
      </c>
    </row>
    <row r="74" spans="2:4">
      <c r="B74" s="43">
        <v>8</v>
      </c>
      <c r="C74" s="46" t="e">
        <f>1800/'PESOS POR LOTE'!K95*'PESOS POR LOTE'!K91</f>
        <v>#DIV/0!</v>
      </c>
      <c r="D74" s="44" t="s">
        <v>55</v>
      </c>
    </row>
    <row r="75" spans="2:4">
      <c r="B75" s="43">
        <v>9</v>
      </c>
      <c r="C75" s="46" t="e">
        <f>1800/'PESOS POR LOTE'!K95*'PESOS POR LOTE'!K92</f>
        <v>#DIV/0!</v>
      </c>
      <c r="D75" s="44" t="s">
        <v>55</v>
      </c>
    </row>
    <row r="76" spans="2:4">
      <c r="B76" s="43">
        <v>10</v>
      </c>
      <c r="C76" s="46" t="e">
        <f>1800/'PESOS POR LOTE'!K95*'PESOS POR LOTE'!K93</f>
        <v>#DIV/0!</v>
      </c>
      <c r="D76" s="44" t="s">
        <v>55</v>
      </c>
    </row>
    <row r="77" spans="2:4">
      <c r="B77" s="92" t="s">
        <v>49</v>
      </c>
      <c r="C77" s="46" t="e">
        <f>SUM(C67:C76)</f>
        <v>#DIV/0!</v>
      </c>
    </row>
    <row r="79" spans="2:4">
      <c r="B79" s="150" t="e">
        <f>#REF!</f>
        <v>#REF!</v>
      </c>
      <c r="C79" s="150"/>
    </row>
    <row r="80" spans="2:4">
      <c r="B80" s="149" t="s">
        <v>53</v>
      </c>
      <c r="C80" s="47" t="s">
        <v>54</v>
      </c>
    </row>
    <row r="81" spans="2:4">
      <c r="B81" s="149"/>
      <c r="C81" s="50">
        <f>'PESOS POR LOTE'!C97</f>
        <v>0</v>
      </c>
    </row>
    <row r="82" spans="2:4">
      <c r="B82" s="43">
        <v>1</v>
      </c>
      <c r="C82" s="46" t="e">
        <f>1800/'PESOS POR LOTE'!K111*'PESOS POR LOTE'!K100</f>
        <v>#DIV/0!</v>
      </c>
      <c r="D82" s="44" t="s">
        <v>55</v>
      </c>
    </row>
    <row r="83" spans="2:4">
      <c r="B83" s="43">
        <v>2</v>
      </c>
      <c r="C83" s="46" t="e">
        <f>1800/'PESOS POR LOTE'!K111*'PESOS POR LOTE'!K101</f>
        <v>#DIV/0!</v>
      </c>
      <c r="D83" s="44" t="s">
        <v>55</v>
      </c>
    </row>
    <row r="84" spans="2:4">
      <c r="B84" s="43">
        <v>3</v>
      </c>
      <c r="C84" s="46" t="e">
        <f>1800/'PESOS POR LOTE'!K111*'PESOS POR LOTE'!K102</f>
        <v>#DIV/0!</v>
      </c>
      <c r="D84" s="44" t="s">
        <v>55</v>
      </c>
    </row>
    <row r="85" spans="2:4">
      <c r="B85" s="43">
        <v>4</v>
      </c>
      <c r="C85" s="46" t="e">
        <f>1800/'PESOS POR LOTE'!K111*'PESOS POR LOTE'!K103</f>
        <v>#DIV/0!</v>
      </c>
      <c r="D85" s="44" t="s">
        <v>55</v>
      </c>
    </row>
    <row r="86" spans="2:4">
      <c r="B86" s="43">
        <v>5</v>
      </c>
      <c r="C86" s="46" t="e">
        <f>1800/'PESOS POR LOTE'!K111*'PESOS POR LOTE'!K104</f>
        <v>#DIV/0!</v>
      </c>
      <c r="D86" s="44" t="s">
        <v>55</v>
      </c>
    </row>
    <row r="87" spans="2:4">
      <c r="B87" s="43">
        <v>6</v>
      </c>
      <c r="C87" s="46" t="e">
        <f>1800/'PESOS POR LOTE'!K111*'PESOS POR LOTE'!K105</f>
        <v>#DIV/0!</v>
      </c>
      <c r="D87" s="44" t="s">
        <v>55</v>
      </c>
    </row>
    <row r="88" spans="2:4">
      <c r="B88" s="43">
        <v>7</v>
      </c>
      <c r="C88" s="46" t="e">
        <f>1800/'PESOS POR LOTE'!K111*'PESOS POR LOTE'!K106</f>
        <v>#DIV/0!</v>
      </c>
      <c r="D88" s="44" t="s">
        <v>55</v>
      </c>
    </row>
    <row r="89" spans="2:4">
      <c r="B89" s="43">
        <v>8</v>
      </c>
      <c r="C89" s="46" t="e">
        <f>1800/'PESOS POR LOTE'!K111*'PESOS POR LOTE'!K107</f>
        <v>#DIV/0!</v>
      </c>
      <c r="D89" s="44" t="s">
        <v>55</v>
      </c>
    </row>
    <row r="90" spans="2:4">
      <c r="B90" s="43">
        <v>9</v>
      </c>
      <c r="C90" s="46" t="e">
        <f>1800/'PESOS POR LOTE'!K111*'PESOS POR LOTE'!K108</f>
        <v>#DIV/0!</v>
      </c>
      <c r="D90" s="44" t="s">
        <v>55</v>
      </c>
    </row>
    <row r="91" spans="2:4">
      <c r="B91" s="43">
        <v>10</v>
      </c>
      <c r="C91" s="46" t="e">
        <f>1800/'PESOS POR LOTE'!K111*'PESOS POR LOTE'!K109</f>
        <v>#DIV/0!</v>
      </c>
      <c r="D91" s="44" t="s">
        <v>55</v>
      </c>
    </row>
    <row r="92" spans="2:4">
      <c r="B92" s="92" t="s">
        <v>49</v>
      </c>
      <c r="C92" s="46" t="e">
        <f>SUM(C82:C91)</f>
        <v>#DIV/0!</v>
      </c>
    </row>
    <row r="94" spans="2:4">
      <c r="B94" s="150" t="e">
        <f>#REF!</f>
        <v>#REF!</v>
      </c>
      <c r="C94" s="150"/>
    </row>
    <row r="95" spans="2:4">
      <c r="B95" s="149" t="s">
        <v>53</v>
      </c>
      <c r="C95" s="47" t="s">
        <v>54</v>
      </c>
    </row>
    <row r="96" spans="2:4">
      <c r="B96" s="149"/>
      <c r="C96" s="50">
        <f>'PESOS POR LOTE'!C113</f>
        <v>0</v>
      </c>
    </row>
    <row r="97" spans="2:4">
      <c r="B97" s="43">
        <v>1</v>
      </c>
      <c r="C97" s="46" t="e">
        <f>1800/'PESOS POR LOTE'!K127*'PESOS POR LOTE'!K116</f>
        <v>#DIV/0!</v>
      </c>
      <c r="D97" s="44" t="s">
        <v>55</v>
      </c>
    </row>
    <row r="98" spans="2:4">
      <c r="B98" s="43">
        <v>2</v>
      </c>
      <c r="C98" s="46" t="e">
        <f>1800/'PESOS POR LOTE'!K127*'PESOS POR LOTE'!K117</f>
        <v>#DIV/0!</v>
      </c>
      <c r="D98" s="44" t="s">
        <v>55</v>
      </c>
    </row>
    <row r="99" spans="2:4">
      <c r="B99" s="43">
        <v>3</v>
      </c>
      <c r="C99" s="46" t="e">
        <f>1800/'PESOS POR LOTE'!K127*'PESOS POR LOTE'!K118</f>
        <v>#DIV/0!</v>
      </c>
      <c r="D99" s="44" t="s">
        <v>55</v>
      </c>
    </row>
    <row r="100" spans="2:4">
      <c r="B100" s="43">
        <v>4</v>
      </c>
      <c r="C100" s="46" t="e">
        <f>1800/'PESOS POR LOTE'!K127*'PESOS POR LOTE'!K119</f>
        <v>#DIV/0!</v>
      </c>
      <c r="D100" s="44" t="s">
        <v>55</v>
      </c>
    </row>
    <row r="101" spans="2:4">
      <c r="B101" s="43">
        <v>5</v>
      </c>
      <c r="C101" s="46" t="e">
        <f>1800/'PESOS POR LOTE'!K127*'PESOS POR LOTE'!K120</f>
        <v>#DIV/0!</v>
      </c>
      <c r="D101" s="44" t="s">
        <v>55</v>
      </c>
    </row>
    <row r="102" spans="2:4">
      <c r="B102" s="43">
        <v>6</v>
      </c>
      <c r="C102" s="46" t="e">
        <f>1800/'PESOS POR LOTE'!K127*'PESOS POR LOTE'!K121</f>
        <v>#DIV/0!</v>
      </c>
      <c r="D102" s="44" t="s">
        <v>55</v>
      </c>
    </row>
    <row r="103" spans="2:4">
      <c r="B103" s="43">
        <v>7</v>
      </c>
      <c r="C103" s="46" t="e">
        <f>1800/'PESOS POR LOTE'!K127*'PESOS POR LOTE'!K122</f>
        <v>#DIV/0!</v>
      </c>
      <c r="D103" s="44" t="s">
        <v>55</v>
      </c>
    </row>
    <row r="104" spans="2:4">
      <c r="B104" s="43">
        <v>8</v>
      </c>
      <c r="C104" s="46" t="e">
        <f>1800/'PESOS POR LOTE'!K127*'PESOS POR LOTE'!K123</f>
        <v>#DIV/0!</v>
      </c>
      <c r="D104" s="44" t="s">
        <v>55</v>
      </c>
    </row>
    <row r="105" spans="2:4">
      <c r="B105" s="43">
        <v>9</v>
      </c>
      <c r="C105" s="46" t="e">
        <f>1800/'PESOS POR LOTE'!K127*'PESOS POR LOTE'!K124</f>
        <v>#DIV/0!</v>
      </c>
      <c r="D105" s="44" t="s">
        <v>55</v>
      </c>
    </row>
    <row r="106" spans="2:4">
      <c r="B106" s="43">
        <v>10</v>
      </c>
      <c r="C106" s="46" t="e">
        <f>1800/'PESOS POR LOTE'!K127*'PESOS POR LOTE'!K125</f>
        <v>#DIV/0!</v>
      </c>
      <c r="D106" s="44" t="s">
        <v>55</v>
      </c>
    </row>
    <row r="107" spans="2:4">
      <c r="B107" s="92" t="s">
        <v>49</v>
      </c>
      <c r="C107" s="46" t="e">
        <f>SUM(C97:C106)</f>
        <v>#DIV/0!</v>
      </c>
    </row>
    <row r="109" spans="2:4">
      <c r="B109" s="150" t="e">
        <f>#REF!</f>
        <v>#REF!</v>
      </c>
      <c r="C109" s="150"/>
    </row>
    <row r="110" spans="2:4">
      <c r="B110" s="149" t="s">
        <v>53</v>
      </c>
      <c r="C110" s="47" t="s">
        <v>54</v>
      </c>
    </row>
    <row r="111" spans="2:4">
      <c r="B111" s="149"/>
      <c r="C111" s="50">
        <f>'PESOS POR LOTE'!C129</f>
        <v>0</v>
      </c>
    </row>
    <row r="112" spans="2:4">
      <c r="B112" s="43">
        <v>1</v>
      </c>
      <c r="C112" s="46" t="e">
        <f>1800/'PESOS POR LOTE'!K143*'PESOS POR LOTE'!K132</f>
        <v>#DIV/0!</v>
      </c>
      <c r="D112" s="44" t="s">
        <v>55</v>
      </c>
    </row>
    <row r="113" spans="2:4">
      <c r="B113" s="43">
        <v>2</v>
      </c>
      <c r="C113" s="46" t="e">
        <f>1800/'PESOS POR LOTE'!K143*'PESOS POR LOTE'!K133</f>
        <v>#DIV/0!</v>
      </c>
      <c r="D113" s="44" t="s">
        <v>55</v>
      </c>
    </row>
    <row r="114" spans="2:4">
      <c r="B114" s="43">
        <v>3</v>
      </c>
      <c r="C114" s="46" t="e">
        <f>1800/'PESOS POR LOTE'!K143*'PESOS POR LOTE'!K134</f>
        <v>#DIV/0!</v>
      </c>
      <c r="D114" s="44" t="s">
        <v>55</v>
      </c>
    </row>
    <row r="115" spans="2:4">
      <c r="B115" s="43">
        <v>4</v>
      </c>
      <c r="C115" s="46" t="e">
        <f>1800/'PESOS POR LOTE'!K143*'PESOS POR LOTE'!K135</f>
        <v>#DIV/0!</v>
      </c>
      <c r="D115" s="44" t="s">
        <v>55</v>
      </c>
    </row>
    <row r="116" spans="2:4">
      <c r="B116" s="43">
        <v>5</v>
      </c>
      <c r="C116" s="46" t="e">
        <f>1800/'PESOS POR LOTE'!K143*'PESOS POR LOTE'!K136</f>
        <v>#DIV/0!</v>
      </c>
      <c r="D116" s="44" t="s">
        <v>55</v>
      </c>
    </row>
    <row r="117" spans="2:4">
      <c r="B117" s="43">
        <v>6</v>
      </c>
      <c r="C117" s="46" t="e">
        <f>1800/'PESOS POR LOTE'!K143*'PESOS POR LOTE'!K137</f>
        <v>#DIV/0!</v>
      </c>
      <c r="D117" s="44" t="s">
        <v>55</v>
      </c>
    </row>
    <row r="118" spans="2:4">
      <c r="B118" s="43">
        <v>7</v>
      </c>
      <c r="C118" s="46" t="e">
        <f>1800/'PESOS POR LOTE'!K143*'PESOS POR LOTE'!K138</f>
        <v>#DIV/0!</v>
      </c>
      <c r="D118" s="44" t="s">
        <v>55</v>
      </c>
    </row>
    <row r="119" spans="2:4">
      <c r="B119" s="43">
        <v>8</v>
      </c>
      <c r="C119" s="46" t="e">
        <f>1800/'PESOS POR LOTE'!K143*'PESOS POR LOTE'!K139</f>
        <v>#DIV/0!</v>
      </c>
      <c r="D119" s="44" t="s">
        <v>55</v>
      </c>
    </row>
    <row r="120" spans="2:4">
      <c r="B120" s="43">
        <v>9</v>
      </c>
      <c r="C120" s="46" t="e">
        <f>1800/'PESOS POR LOTE'!K143*'PESOS POR LOTE'!K140</f>
        <v>#DIV/0!</v>
      </c>
      <c r="D120" s="44" t="s">
        <v>55</v>
      </c>
    </row>
    <row r="121" spans="2:4">
      <c r="B121" s="43">
        <v>10</v>
      </c>
      <c r="C121" s="46" t="e">
        <f>1800/'PESOS POR LOTE'!K143*'PESOS POR LOTE'!K141</f>
        <v>#DIV/0!</v>
      </c>
      <c r="D121" s="44" t="s">
        <v>55</v>
      </c>
    </row>
    <row r="122" spans="2:4">
      <c r="B122" s="92" t="s">
        <v>49</v>
      </c>
      <c r="C122" s="46" t="e">
        <f>SUM(C112:C121)</f>
        <v>#DIV/0!</v>
      </c>
    </row>
    <row r="124" spans="2:4">
      <c r="B124" s="150" t="e">
        <f>#REF!</f>
        <v>#REF!</v>
      </c>
      <c r="C124" s="150"/>
    </row>
    <row r="125" spans="2:4">
      <c r="B125" s="149" t="s">
        <v>53</v>
      </c>
      <c r="C125" s="47" t="s">
        <v>54</v>
      </c>
    </row>
    <row r="126" spans="2:4">
      <c r="B126" s="149"/>
      <c r="C126" s="50">
        <f>'PESOS POR LOTE'!C145</f>
        <v>0</v>
      </c>
    </row>
    <row r="127" spans="2:4">
      <c r="B127" s="43">
        <v>1</v>
      </c>
      <c r="C127" s="46" t="e">
        <f>1800/'PESOS POR LOTE'!K159*'PESOS POR LOTE'!K148</f>
        <v>#DIV/0!</v>
      </c>
      <c r="D127" s="44" t="s">
        <v>55</v>
      </c>
    </row>
    <row r="128" spans="2:4">
      <c r="B128" s="43">
        <v>2</v>
      </c>
      <c r="C128" s="46" t="e">
        <f>1800/'PESOS POR LOTE'!K159*'PESOS POR LOTE'!K149</f>
        <v>#DIV/0!</v>
      </c>
      <c r="D128" s="44" t="s">
        <v>55</v>
      </c>
    </row>
    <row r="129" spans="2:4">
      <c r="B129" s="43">
        <v>3</v>
      </c>
      <c r="C129" s="46" t="e">
        <f>1800/'PESOS POR LOTE'!K159*'PESOS POR LOTE'!K150</f>
        <v>#DIV/0!</v>
      </c>
      <c r="D129" s="44" t="s">
        <v>55</v>
      </c>
    </row>
    <row r="130" spans="2:4">
      <c r="B130" s="43">
        <v>4</v>
      </c>
      <c r="C130" s="46" t="e">
        <f>1800/'PESOS POR LOTE'!K159*'PESOS POR LOTE'!K151</f>
        <v>#DIV/0!</v>
      </c>
      <c r="D130" s="44" t="s">
        <v>55</v>
      </c>
    </row>
    <row r="131" spans="2:4">
      <c r="B131" s="43">
        <v>5</v>
      </c>
      <c r="C131" s="46" t="e">
        <f>1800/'PESOS POR LOTE'!K159*'PESOS POR LOTE'!K152</f>
        <v>#DIV/0!</v>
      </c>
      <c r="D131" s="44" t="s">
        <v>55</v>
      </c>
    </row>
    <row r="132" spans="2:4">
      <c r="B132" s="43">
        <v>6</v>
      </c>
      <c r="C132" s="46" t="e">
        <f>1800/'PESOS POR LOTE'!K159*'PESOS POR LOTE'!K153</f>
        <v>#DIV/0!</v>
      </c>
      <c r="D132" s="44" t="s">
        <v>55</v>
      </c>
    </row>
    <row r="133" spans="2:4">
      <c r="B133" s="43">
        <v>7</v>
      </c>
      <c r="C133" s="46" t="e">
        <f>1800/'PESOS POR LOTE'!K159*'PESOS POR LOTE'!K154</f>
        <v>#DIV/0!</v>
      </c>
      <c r="D133" s="44" t="s">
        <v>55</v>
      </c>
    </row>
    <row r="134" spans="2:4">
      <c r="B134" s="43">
        <v>8</v>
      </c>
      <c r="C134" s="46" t="e">
        <f>1800/'PESOS POR LOTE'!K159*'PESOS POR LOTE'!K155</f>
        <v>#DIV/0!</v>
      </c>
      <c r="D134" s="44" t="s">
        <v>55</v>
      </c>
    </row>
    <row r="135" spans="2:4">
      <c r="B135" s="43">
        <v>9</v>
      </c>
      <c r="C135" s="46" t="e">
        <f>1800/'PESOS POR LOTE'!K159*'PESOS POR LOTE'!K156</f>
        <v>#DIV/0!</v>
      </c>
      <c r="D135" s="44" t="s">
        <v>55</v>
      </c>
    </row>
    <row r="136" spans="2:4">
      <c r="B136" s="43">
        <v>10</v>
      </c>
      <c r="C136" s="46" t="e">
        <f>1800/'PESOS POR LOTE'!K159*'PESOS POR LOTE'!K157</f>
        <v>#DIV/0!</v>
      </c>
      <c r="D136" s="44" t="s">
        <v>55</v>
      </c>
    </row>
    <row r="137" spans="2:4">
      <c r="B137" s="92" t="s">
        <v>49</v>
      </c>
      <c r="C137" s="46" t="e">
        <f>SUM(C127:C136)</f>
        <v>#DIV/0!</v>
      </c>
    </row>
    <row r="139" spans="2:4">
      <c r="B139" s="150" t="e">
        <f>#REF!</f>
        <v>#REF!</v>
      </c>
      <c r="C139" s="150"/>
    </row>
    <row r="140" spans="2:4">
      <c r="B140" s="149" t="s">
        <v>53</v>
      </c>
      <c r="C140" s="47" t="s">
        <v>54</v>
      </c>
    </row>
    <row r="141" spans="2:4">
      <c r="B141" s="149"/>
      <c r="C141" s="50">
        <f>'PESOS POR LOTE'!C161</f>
        <v>0</v>
      </c>
    </row>
    <row r="142" spans="2:4">
      <c r="B142" s="43">
        <v>1</v>
      </c>
      <c r="C142" s="46" t="e">
        <f>1800/'PESOS POR LOTE'!K175*'PESOS POR LOTE'!K164</f>
        <v>#DIV/0!</v>
      </c>
      <c r="D142" s="44" t="s">
        <v>55</v>
      </c>
    </row>
    <row r="143" spans="2:4">
      <c r="B143" s="43">
        <v>2</v>
      </c>
      <c r="C143" s="46" t="e">
        <f>1800/'PESOS POR LOTE'!K175*'PESOS POR LOTE'!K165</f>
        <v>#DIV/0!</v>
      </c>
      <c r="D143" s="44" t="s">
        <v>55</v>
      </c>
    </row>
    <row r="144" spans="2:4">
      <c r="B144" s="43">
        <v>3</v>
      </c>
      <c r="C144" s="46" t="e">
        <f>1800/'PESOS POR LOTE'!K175*'PESOS POR LOTE'!K166</f>
        <v>#DIV/0!</v>
      </c>
      <c r="D144" s="44" t="s">
        <v>55</v>
      </c>
    </row>
    <row r="145" spans="2:4">
      <c r="B145" s="43">
        <v>4</v>
      </c>
      <c r="C145" s="46" t="e">
        <f>1800/'PESOS POR LOTE'!K175*'PESOS POR LOTE'!K167</f>
        <v>#DIV/0!</v>
      </c>
      <c r="D145" s="44" t="s">
        <v>55</v>
      </c>
    </row>
    <row r="146" spans="2:4">
      <c r="B146" s="43">
        <v>5</v>
      </c>
      <c r="C146" s="46" t="e">
        <f>1800/'PESOS POR LOTE'!K175*'PESOS POR LOTE'!K168</f>
        <v>#DIV/0!</v>
      </c>
      <c r="D146" s="44" t="s">
        <v>55</v>
      </c>
    </row>
    <row r="147" spans="2:4">
      <c r="B147" s="43">
        <v>6</v>
      </c>
      <c r="C147" s="46" t="e">
        <f>1800/'PESOS POR LOTE'!K175*'PESOS POR LOTE'!K169</f>
        <v>#DIV/0!</v>
      </c>
      <c r="D147" s="44" t="s">
        <v>55</v>
      </c>
    </row>
    <row r="148" spans="2:4">
      <c r="B148" s="43">
        <v>7</v>
      </c>
      <c r="C148" s="46" t="e">
        <f>1800/'PESOS POR LOTE'!K175*'PESOS POR LOTE'!K170</f>
        <v>#DIV/0!</v>
      </c>
      <c r="D148" s="44" t="s">
        <v>55</v>
      </c>
    </row>
    <row r="149" spans="2:4">
      <c r="B149" s="43">
        <v>8</v>
      </c>
      <c r="C149" s="46" t="e">
        <f>1800/'PESOS POR LOTE'!K175*'PESOS POR LOTE'!K171</f>
        <v>#DIV/0!</v>
      </c>
      <c r="D149" s="44" t="s">
        <v>55</v>
      </c>
    </row>
    <row r="150" spans="2:4">
      <c r="B150" s="43">
        <v>9</v>
      </c>
      <c r="C150" s="46" t="e">
        <f>1800/'PESOS POR LOTE'!K175*'PESOS POR LOTE'!K172</f>
        <v>#DIV/0!</v>
      </c>
      <c r="D150" s="44" t="s">
        <v>55</v>
      </c>
    </row>
    <row r="151" spans="2:4">
      <c r="B151" s="43">
        <v>10</v>
      </c>
      <c r="C151" s="46" t="e">
        <f>1800/'PESOS POR LOTE'!K175*'PESOS POR LOTE'!K173</f>
        <v>#DIV/0!</v>
      </c>
      <c r="D151" s="44" t="s">
        <v>55</v>
      </c>
    </row>
    <row r="152" spans="2:4">
      <c r="B152" s="92" t="s">
        <v>49</v>
      </c>
      <c r="C152" s="46" t="e">
        <f>SUM(C142:C151)</f>
        <v>#DIV/0!</v>
      </c>
    </row>
    <row r="154" spans="2:4">
      <c r="B154" s="150" t="e">
        <f>#REF!</f>
        <v>#REF!</v>
      </c>
      <c r="C154" s="150"/>
    </row>
    <row r="155" spans="2:4">
      <c r="B155" s="149" t="s">
        <v>53</v>
      </c>
      <c r="C155" s="47" t="s">
        <v>54</v>
      </c>
    </row>
    <row r="156" spans="2:4">
      <c r="B156" s="149"/>
      <c r="C156" s="50">
        <f>'PESOS POR LOTE'!C177</f>
        <v>0</v>
      </c>
    </row>
    <row r="157" spans="2:4">
      <c r="B157" s="43">
        <v>1</v>
      </c>
      <c r="C157" s="46" t="e">
        <f>1800/'PESOS POR LOTE'!K191*'PESOS POR LOTE'!K180</f>
        <v>#DIV/0!</v>
      </c>
      <c r="D157" s="44" t="s">
        <v>55</v>
      </c>
    </row>
    <row r="158" spans="2:4">
      <c r="B158" s="43">
        <v>2</v>
      </c>
      <c r="C158" s="46" t="e">
        <f>1800/'PESOS POR LOTE'!K191*'PESOS POR LOTE'!K181</f>
        <v>#DIV/0!</v>
      </c>
      <c r="D158" s="44" t="s">
        <v>55</v>
      </c>
    </row>
    <row r="159" spans="2:4">
      <c r="B159" s="43">
        <v>3</v>
      </c>
      <c r="C159" s="46" t="e">
        <f>1800/'PESOS POR LOTE'!K191*'PESOS POR LOTE'!K182</f>
        <v>#DIV/0!</v>
      </c>
      <c r="D159" s="44" t="s">
        <v>55</v>
      </c>
    </row>
    <row r="160" spans="2:4">
      <c r="B160" s="43">
        <v>4</v>
      </c>
      <c r="C160" s="46" t="e">
        <f>1800/'PESOS POR LOTE'!K191*'PESOS POR LOTE'!K183</f>
        <v>#DIV/0!</v>
      </c>
      <c r="D160" s="44" t="s">
        <v>55</v>
      </c>
    </row>
    <row r="161" spans="2:4">
      <c r="B161" s="43">
        <v>5</v>
      </c>
      <c r="C161" s="46" t="e">
        <f>1800/'PESOS POR LOTE'!K191*'PESOS POR LOTE'!K184</f>
        <v>#DIV/0!</v>
      </c>
      <c r="D161" s="44" t="s">
        <v>55</v>
      </c>
    </row>
    <row r="162" spans="2:4">
      <c r="B162" s="43">
        <v>6</v>
      </c>
      <c r="C162" s="46" t="e">
        <f>1800/'PESOS POR LOTE'!K191*'PESOS POR LOTE'!K185</f>
        <v>#DIV/0!</v>
      </c>
      <c r="D162" s="44" t="s">
        <v>55</v>
      </c>
    </row>
    <row r="163" spans="2:4">
      <c r="B163" s="43">
        <v>7</v>
      </c>
      <c r="C163" s="46" t="e">
        <f>1800/'PESOS POR LOTE'!K191*'PESOS POR LOTE'!K186</f>
        <v>#DIV/0!</v>
      </c>
      <c r="D163" s="44" t="s">
        <v>55</v>
      </c>
    </row>
    <row r="164" spans="2:4">
      <c r="B164" s="43">
        <v>8</v>
      </c>
      <c r="C164" s="46" t="e">
        <f>1800/'PESOS POR LOTE'!K191*'PESOS POR LOTE'!K187</f>
        <v>#DIV/0!</v>
      </c>
      <c r="D164" s="44" t="s">
        <v>55</v>
      </c>
    </row>
    <row r="165" spans="2:4">
      <c r="B165" s="43">
        <v>9</v>
      </c>
      <c r="C165" s="46" t="e">
        <f>1800/'PESOS POR LOTE'!K191*'PESOS POR LOTE'!K188</f>
        <v>#DIV/0!</v>
      </c>
      <c r="D165" s="44" t="s">
        <v>55</v>
      </c>
    </row>
    <row r="166" spans="2:4">
      <c r="B166" s="43">
        <v>10</v>
      </c>
      <c r="C166" s="46" t="e">
        <f>1800/'PESOS POR LOTE'!K191*'PESOS POR LOTE'!K189</f>
        <v>#DIV/0!</v>
      </c>
      <c r="D166" s="44" t="s">
        <v>55</v>
      </c>
    </row>
    <row r="167" spans="2:4">
      <c r="B167" s="92" t="s">
        <v>49</v>
      </c>
      <c r="C167" s="46" t="e">
        <f>SUM(C157:C166)</f>
        <v>#DIV/0!</v>
      </c>
    </row>
    <row r="169" spans="2:4">
      <c r="B169" s="150" t="e">
        <f>#REF!</f>
        <v>#REF!</v>
      </c>
      <c r="C169" s="150"/>
    </row>
    <row r="170" spans="2:4">
      <c r="B170" s="149" t="s">
        <v>53</v>
      </c>
      <c r="C170" s="47" t="s">
        <v>54</v>
      </c>
    </row>
    <row r="171" spans="2:4">
      <c r="B171" s="149"/>
      <c r="C171" s="50">
        <f>'PESOS POR LOTE'!C193</f>
        <v>0</v>
      </c>
    </row>
    <row r="172" spans="2:4">
      <c r="B172" s="43">
        <v>1</v>
      </c>
      <c r="C172" s="46" t="e">
        <f>1800/'PESOS POR LOTE'!K207*'PESOS POR LOTE'!K196</f>
        <v>#DIV/0!</v>
      </c>
      <c r="D172" s="44" t="s">
        <v>55</v>
      </c>
    </row>
    <row r="173" spans="2:4">
      <c r="B173" s="43">
        <v>2</v>
      </c>
      <c r="C173" s="46" t="e">
        <f>1800/'PESOS POR LOTE'!K207*'PESOS POR LOTE'!K197</f>
        <v>#DIV/0!</v>
      </c>
      <c r="D173" s="44" t="s">
        <v>55</v>
      </c>
    </row>
    <row r="174" spans="2:4">
      <c r="B174" s="43">
        <v>3</v>
      </c>
      <c r="C174" s="46" t="e">
        <f>1800/'PESOS POR LOTE'!K207*'PESOS POR LOTE'!K198</f>
        <v>#DIV/0!</v>
      </c>
      <c r="D174" s="44" t="s">
        <v>55</v>
      </c>
    </row>
    <row r="175" spans="2:4">
      <c r="B175" s="43">
        <v>4</v>
      </c>
      <c r="C175" s="46" t="e">
        <f>1800/'PESOS POR LOTE'!K207*'PESOS POR LOTE'!K199</f>
        <v>#DIV/0!</v>
      </c>
      <c r="D175" s="44" t="s">
        <v>55</v>
      </c>
    </row>
    <row r="176" spans="2:4">
      <c r="B176" s="43">
        <v>5</v>
      </c>
      <c r="C176" s="46" t="e">
        <f>1800/'PESOS POR LOTE'!K207*'PESOS POR LOTE'!K200</f>
        <v>#DIV/0!</v>
      </c>
      <c r="D176" s="44" t="s">
        <v>55</v>
      </c>
    </row>
    <row r="177" spans="2:4">
      <c r="B177" s="43">
        <v>6</v>
      </c>
      <c r="C177" s="46" t="e">
        <f>1800/'PESOS POR LOTE'!K207*'PESOS POR LOTE'!K201</f>
        <v>#DIV/0!</v>
      </c>
      <c r="D177" s="44" t="s">
        <v>55</v>
      </c>
    </row>
    <row r="178" spans="2:4">
      <c r="B178" s="43">
        <v>7</v>
      </c>
      <c r="C178" s="46" t="e">
        <f>1800/'PESOS POR LOTE'!K207*'PESOS POR LOTE'!K202</f>
        <v>#DIV/0!</v>
      </c>
      <c r="D178" s="44" t="s">
        <v>55</v>
      </c>
    </row>
    <row r="179" spans="2:4">
      <c r="B179" s="43">
        <v>8</v>
      </c>
      <c r="C179" s="46" t="e">
        <f>1800/'PESOS POR LOTE'!K207*'PESOS POR LOTE'!K203</f>
        <v>#DIV/0!</v>
      </c>
      <c r="D179" s="44" t="s">
        <v>55</v>
      </c>
    </row>
    <row r="180" spans="2:4">
      <c r="B180" s="43">
        <v>9</v>
      </c>
      <c r="C180" s="46" t="e">
        <f>1800/'PESOS POR LOTE'!K207*'PESOS POR LOTE'!K204</f>
        <v>#DIV/0!</v>
      </c>
      <c r="D180" s="44" t="s">
        <v>55</v>
      </c>
    </row>
    <row r="181" spans="2:4">
      <c r="B181" s="43">
        <v>10</v>
      </c>
      <c r="C181" s="46" t="e">
        <f>1800/'PESOS POR LOTE'!K207*'PESOS POR LOTE'!K205</f>
        <v>#DIV/0!</v>
      </c>
      <c r="D181" s="44" t="s">
        <v>55</v>
      </c>
    </row>
    <row r="182" spans="2:4">
      <c r="B182" s="92" t="s">
        <v>49</v>
      </c>
      <c r="C182" s="46" t="e">
        <f>SUM(C172:C181)</f>
        <v>#DIV/0!</v>
      </c>
    </row>
    <row r="184" spans="2:4">
      <c r="B184" s="150" t="e">
        <f>#REF!</f>
        <v>#REF!</v>
      </c>
      <c r="C184" s="150"/>
    </row>
    <row r="185" spans="2:4">
      <c r="B185" s="149" t="s">
        <v>53</v>
      </c>
      <c r="C185" s="47" t="s">
        <v>54</v>
      </c>
    </row>
    <row r="186" spans="2:4">
      <c r="B186" s="149"/>
      <c r="C186" s="50">
        <f>'PESOS POR LOTE'!C209</f>
        <v>0</v>
      </c>
    </row>
    <row r="187" spans="2:4">
      <c r="B187" s="43">
        <v>1</v>
      </c>
      <c r="C187" s="46" t="e">
        <f>1800/'PESOS POR LOTE'!K223*'PESOS POR LOTE'!K212</f>
        <v>#DIV/0!</v>
      </c>
      <c r="D187" s="44" t="s">
        <v>55</v>
      </c>
    </row>
    <row r="188" spans="2:4">
      <c r="B188" s="43">
        <v>2</v>
      </c>
      <c r="C188" s="46" t="e">
        <f>1800/'PESOS POR LOTE'!K223*'PESOS POR LOTE'!K213</f>
        <v>#DIV/0!</v>
      </c>
      <c r="D188" s="44" t="s">
        <v>55</v>
      </c>
    </row>
    <row r="189" spans="2:4">
      <c r="B189" s="43">
        <v>3</v>
      </c>
      <c r="C189" s="46" t="e">
        <f>1800/'PESOS POR LOTE'!K223*'PESOS POR LOTE'!K214</f>
        <v>#DIV/0!</v>
      </c>
      <c r="D189" s="44" t="s">
        <v>55</v>
      </c>
    </row>
    <row r="190" spans="2:4">
      <c r="B190" s="43">
        <v>4</v>
      </c>
      <c r="C190" s="46" t="e">
        <f>1800/'PESOS POR LOTE'!K223*'PESOS POR LOTE'!K215</f>
        <v>#DIV/0!</v>
      </c>
      <c r="D190" s="44" t="s">
        <v>55</v>
      </c>
    </row>
    <row r="191" spans="2:4">
      <c r="B191" s="43">
        <v>5</v>
      </c>
      <c r="C191" s="46" t="e">
        <f>1800/'PESOS POR LOTE'!K223*'PESOS POR LOTE'!K216</f>
        <v>#DIV/0!</v>
      </c>
      <c r="D191" s="44" t="s">
        <v>55</v>
      </c>
    </row>
    <row r="192" spans="2:4">
      <c r="B192" s="43">
        <v>6</v>
      </c>
      <c r="C192" s="46" t="e">
        <f>1800/'PESOS POR LOTE'!K223*'PESOS POR LOTE'!K217</f>
        <v>#DIV/0!</v>
      </c>
      <c r="D192" s="44" t="s">
        <v>55</v>
      </c>
    </row>
    <row r="193" spans="2:4">
      <c r="B193" s="43">
        <v>7</v>
      </c>
      <c r="C193" s="46" t="e">
        <f>1800/'PESOS POR LOTE'!K223*'PESOS POR LOTE'!K218</f>
        <v>#DIV/0!</v>
      </c>
      <c r="D193" s="44" t="s">
        <v>55</v>
      </c>
    </row>
    <row r="194" spans="2:4">
      <c r="B194" s="43">
        <v>8</v>
      </c>
      <c r="C194" s="46" t="e">
        <f>1800/'PESOS POR LOTE'!K223*'PESOS POR LOTE'!K219</f>
        <v>#DIV/0!</v>
      </c>
      <c r="D194" s="44" t="s">
        <v>55</v>
      </c>
    </row>
    <row r="195" spans="2:4">
      <c r="B195" s="43">
        <v>9</v>
      </c>
      <c r="C195" s="46" t="e">
        <f>1800/'PESOS POR LOTE'!K223*'PESOS POR LOTE'!K220</f>
        <v>#DIV/0!</v>
      </c>
      <c r="D195" s="44" t="s">
        <v>55</v>
      </c>
    </row>
    <row r="196" spans="2:4">
      <c r="B196" s="43">
        <v>10</v>
      </c>
      <c r="C196" s="46" t="e">
        <f>1800/'PESOS POR LOTE'!K223*'PESOS POR LOTE'!K221</f>
        <v>#DIV/0!</v>
      </c>
      <c r="D196" s="44" t="s">
        <v>55</v>
      </c>
    </row>
    <row r="197" spans="2:4">
      <c r="B197" s="92" t="s">
        <v>49</v>
      </c>
      <c r="C197" s="46" t="e">
        <f>SUM(C187:C196)</f>
        <v>#DIV/0!</v>
      </c>
    </row>
    <row r="199" spans="2:4">
      <c r="B199" s="150" t="e">
        <f>#REF!</f>
        <v>#REF!</v>
      </c>
      <c r="C199" s="150"/>
    </row>
    <row r="200" spans="2:4">
      <c r="B200" s="149" t="s">
        <v>53</v>
      </c>
      <c r="C200" s="47" t="s">
        <v>54</v>
      </c>
    </row>
    <row r="201" spans="2:4">
      <c r="B201" s="149"/>
      <c r="C201" s="50">
        <f>'PESOS POR LOTE'!C225</f>
        <v>0</v>
      </c>
    </row>
    <row r="202" spans="2:4">
      <c r="B202" s="43">
        <v>1</v>
      </c>
      <c r="C202" s="46" t="e">
        <f>1800/'PESOS POR LOTE'!K239*'PESOS POR LOTE'!K228</f>
        <v>#DIV/0!</v>
      </c>
      <c r="D202" s="44" t="s">
        <v>55</v>
      </c>
    </row>
    <row r="203" spans="2:4">
      <c r="B203" s="43">
        <v>2</v>
      </c>
      <c r="C203" s="91" t="e">
        <f>1800/'PESOS POR LOTE'!K239*'PESOS POR LOTE'!K229</f>
        <v>#DIV/0!</v>
      </c>
      <c r="D203" s="44" t="s">
        <v>55</v>
      </c>
    </row>
    <row r="204" spans="2:4">
      <c r="B204" s="43">
        <v>3</v>
      </c>
      <c r="C204" s="46" t="e">
        <f>1800/'PESOS POR LOTE'!K239*'PESOS POR LOTE'!K230</f>
        <v>#DIV/0!</v>
      </c>
      <c r="D204" s="44" t="s">
        <v>55</v>
      </c>
    </row>
    <row r="205" spans="2:4">
      <c r="B205" s="43">
        <v>4</v>
      </c>
      <c r="C205" s="46" t="e">
        <f>1800/'PESOS POR LOTE'!K239*'PESOS POR LOTE'!K231</f>
        <v>#DIV/0!</v>
      </c>
      <c r="D205" s="44" t="s">
        <v>55</v>
      </c>
    </row>
    <row r="206" spans="2:4">
      <c r="B206" s="43">
        <v>5</v>
      </c>
      <c r="C206" s="46" t="e">
        <f>1800/'PESOS POR LOTE'!K239*'PESOS POR LOTE'!K232</f>
        <v>#DIV/0!</v>
      </c>
      <c r="D206" s="44" t="s">
        <v>55</v>
      </c>
    </row>
    <row r="207" spans="2:4">
      <c r="B207" s="43">
        <v>6</v>
      </c>
      <c r="C207" s="46" t="e">
        <f>1800/'PESOS POR LOTE'!K239*'PESOS POR LOTE'!K233</f>
        <v>#DIV/0!</v>
      </c>
      <c r="D207" s="44" t="s">
        <v>55</v>
      </c>
    </row>
    <row r="208" spans="2:4">
      <c r="B208" s="43">
        <v>7</v>
      </c>
      <c r="C208" s="46" t="e">
        <f>1800/'PESOS POR LOTE'!K239*'PESOS POR LOTE'!K234</f>
        <v>#DIV/0!</v>
      </c>
      <c r="D208" s="44" t="s">
        <v>55</v>
      </c>
    </row>
    <row r="209" spans="2:4">
      <c r="B209" s="43">
        <v>8</v>
      </c>
      <c r="C209" s="46" t="e">
        <f>1800/'PESOS POR LOTE'!K239*'PESOS POR LOTE'!K235</f>
        <v>#DIV/0!</v>
      </c>
      <c r="D209" s="44" t="s">
        <v>55</v>
      </c>
    </row>
    <row r="210" spans="2:4">
      <c r="B210" s="43">
        <v>9</v>
      </c>
      <c r="C210" s="46" t="e">
        <f>1800/'PESOS POR LOTE'!K239*'PESOS POR LOTE'!K236</f>
        <v>#DIV/0!</v>
      </c>
      <c r="D210" s="44" t="s">
        <v>55</v>
      </c>
    </row>
    <row r="211" spans="2:4">
      <c r="B211" s="43">
        <v>10</v>
      </c>
      <c r="C211" s="46" t="e">
        <f>1800/'PESOS POR LOTE'!K239*'PESOS POR LOTE'!K237</f>
        <v>#DIV/0!</v>
      </c>
      <c r="D211" s="44" t="s">
        <v>55</v>
      </c>
    </row>
    <row r="212" spans="2:4">
      <c r="B212" s="92" t="s">
        <v>49</v>
      </c>
      <c r="C212" s="46" t="e">
        <f>SUM(C202:C211)</f>
        <v>#DIV/0!</v>
      </c>
    </row>
    <row r="214" spans="2:4">
      <c r="B214" s="150" t="e">
        <f>#REF!</f>
        <v>#REF!</v>
      </c>
      <c r="C214" s="150"/>
    </row>
    <row r="215" spans="2:4">
      <c r="B215" s="149" t="s">
        <v>53</v>
      </c>
      <c r="C215" s="47" t="s">
        <v>54</v>
      </c>
    </row>
    <row r="216" spans="2:4">
      <c r="B216" s="149"/>
      <c r="C216" s="50">
        <f>'PESOS POR LOTE'!C241</f>
        <v>0</v>
      </c>
    </row>
    <row r="217" spans="2:4">
      <c r="B217" s="43">
        <v>1</v>
      </c>
      <c r="C217" s="46" t="e">
        <f>1800/'PESOS POR LOTE'!K255*'PESOS POR LOTE'!K244</f>
        <v>#DIV/0!</v>
      </c>
      <c r="D217" s="44" t="s">
        <v>55</v>
      </c>
    </row>
    <row r="218" spans="2:4">
      <c r="B218" s="43">
        <v>2</v>
      </c>
      <c r="C218" s="46" t="e">
        <f>1800/'PESOS POR LOTE'!K255*'PESOS POR LOTE'!K245</f>
        <v>#DIV/0!</v>
      </c>
      <c r="D218" s="44" t="s">
        <v>55</v>
      </c>
    </row>
    <row r="219" spans="2:4">
      <c r="B219" s="43">
        <v>3</v>
      </c>
      <c r="C219" s="46" t="e">
        <f>1800/'PESOS POR LOTE'!K255*'PESOS POR LOTE'!K246</f>
        <v>#DIV/0!</v>
      </c>
      <c r="D219" s="44" t="s">
        <v>55</v>
      </c>
    </row>
    <row r="220" spans="2:4">
      <c r="B220" s="43">
        <v>4</v>
      </c>
      <c r="C220" s="46" t="e">
        <f>1800/'PESOS POR LOTE'!K255*'PESOS POR LOTE'!K247</f>
        <v>#DIV/0!</v>
      </c>
      <c r="D220" s="44" t="s">
        <v>55</v>
      </c>
    </row>
    <row r="221" spans="2:4">
      <c r="B221" s="43">
        <v>5</v>
      </c>
      <c r="C221" s="46" t="e">
        <f>1800/'PESOS POR LOTE'!K255*'PESOS POR LOTE'!K248</f>
        <v>#DIV/0!</v>
      </c>
      <c r="D221" s="44" t="s">
        <v>55</v>
      </c>
    </row>
    <row r="222" spans="2:4">
      <c r="B222" s="43">
        <v>6</v>
      </c>
      <c r="C222" s="46" t="e">
        <f>1800/'PESOS POR LOTE'!K255*'PESOS POR LOTE'!K249</f>
        <v>#DIV/0!</v>
      </c>
      <c r="D222" s="44" t="s">
        <v>55</v>
      </c>
    </row>
    <row r="223" spans="2:4">
      <c r="B223" s="43">
        <v>7</v>
      </c>
      <c r="C223" s="46" t="e">
        <f>1800/'PESOS POR LOTE'!K255*'PESOS POR LOTE'!K250</f>
        <v>#DIV/0!</v>
      </c>
      <c r="D223" s="44" t="s">
        <v>55</v>
      </c>
    </row>
    <row r="224" spans="2:4">
      <c r="B224" s="43">
        <v>8</v>
      </c>
      <c r="C224" s="46" t="e">
        <f>1800/'PESOS POR LOTE'!K255*'PESOS POR LOTE'!K251</f>
        <v>#DIV/0!</v>
      </c>
      <c r="D224" s="44" t="s">
        <v>55</v>
      </c>
    </row>
    <row r="225" spans="2:4">
      <c r="B225" s="43">
        <v>9</v>
      </c>
      <c r="C225" s="46" t="e">
        <f>1800/'PESOS POR LOTE'!K255*'PESOS POR LOTE'!K252</f>
        <v>#DIV/0!</v>
      </c>
      <c r="D225" s="44" t="s">
        <v>55</v>
      </c>
    </row>
    <row r="226" spans="2:4">
      <c r="B226" s="43">
        <v>10</v>
      </c>
      <c r="C226" s="46" t="e">
        <f>1800/'PESOS POR LOTE'!K255*'PESOS POR LOTE'!K253</f>
        <v>#DIV/0!</v>
      </c>
      <c r="D226" s="44" t="s">
        <v>55</v>
      </c>
    </row>
    <row r="227" spans="2:4">
      <c r="B227" s="92" t="s">
        <v>49</v>
      </c>
      <c r="C227" s="46" t="e">
        <f>SUM(C217:C226)</f>
        <v>#DIV/0!</v>
      </c>
    </row>
    <row r="229" spans="2:4">
      <c r="B229" s="150" t="e">
        <f>#REF!</f>
        <v>#REF!</v>
      </c>
      <c r="C229" s="150"/>
    </row>
    <row r="230" spans="2:4">
      <c r="B230" s="149" t="s">
        <v>53</v>
      </c>
      <c r="C230" s="47" t="s">
        <v>54</v>
      </c>
    </row>
    <row r="231" spans="2:4">
      <c r="B231" s="149"/>
      <c r="C231" s="50">
        <f>'PESOS POR LOTE'!C257</f>
        <v>0</v>
      </c>
    </row>
    <row r="232" spans="2:4">
      <c r="B232" s="43">
        <v>1</v>
      </c>
      <c r="C232" s="46" t="e">
        <f>1800/'PESOS POR LOTE'!K271*'PESOS POR LOTE'!K260</f>
        <v>#DIV/0!</v>
      </c>
      <c r="D232" s="44" t="s">
        <v>55</v>
      </c>
    </row>
    <row r="233" spans="2:4">
      <c r="B233" s="43">
        <v>2</v>
      </c>
      <c r="C233" s="46" t="e">
        <f>1800/'PESOS POR LOTE'!K271*'PESOS POR LOTE'!K261</f>
        <v>#DIV/0!</v>
      </c>
      <c r="D233" s="44" t="s">
        <v>55</v>
      </c>
    </row>
    <row r="234" spans="2:4">
      <c r="B234" s="43">
        <v>3</v>
      </c>
      <c r="C234" s="46" t="e">
        <f>1800/'PESOS POR LOTE'!K271*'PESOS POR LOTE'!K262</f>
        <v>#DIV/0!</v>
      </c>
      <c r="D234" s="44" t="s">
        <v>55</v>
      </c>
    </row>
    <row r="235" spans="2:4">
      <c r="B235" s="43">
        <v>4</v>
      </c>
      <c r="C235" s="46" t="e">
        <f>1800/'PESOS POR LOTE'!K271*'PESOS POR LOTE'!K263</f>
        <v>#DIV/0!</v>
      </c>
      <c r="D235" s="44" t="s">
        <v>55</v>
      </c>
    </row>
    <row r="236" spans="2:4">
      <c r="B236" s="43">
        <v>5</v>
      </c>
      <c r="C236" s="46" t="e">
        <f>1800/'PESOS POR LOTE'!K271*'PESOS POR LOTE'!K264</f>
        <v>#DIV/0!</v>
      </c>
      <c r="D236" s="44" t="s">
        <v>55</v>
      </c>
    </row>
    <row r="237" spans="2:4">
      <c r="B237" s="43">
        <v>6</v>
      </c>
      <c r="C237" s="46" t="e">
        <f>1800/'PESOS POR LOTE'!K271*'PESOS POR LOTE'!K265</f>
        <v>#DIV/0!</v>
      </c>
      <c r="D237" s="44" t="s">
        <v>55</v>
      </c>
    </row>
    <row r="238" spans="2:4">
      <c r="B238" s="43">
        <v>7</v>
      </c>
      <c r="C238" s="46" t="e">
        <f>1800/'PESOS POR LOTE'!K271*'PESOS POR LOTE'!K266</f>
        <v>#DIV/0!</v>
      </c>
      <c r="D238" s="44" t="s">
        <v>55</v>
      </c>
    </row>
    <row r="239" spans="2:4">
      <c r="B239" s="43">
        <v>8</v>
      </c>
      <c r="C239" s="46" t="e">
        <f>1800/'PESOS POR LOTE'!K271*'PESOS POR LOTE'!K267</f>
        <v>#DIV/0!</v>
      </c>
      <c r="D239" s="44" t="s">
        <v>55</v>
      </c>
    </row>
    <row r="240" spans="2:4">
      <c r="B240" s="43">
        <v>9</v>
      </c>
      <c r="C240" s="46" t="e">
        <f>1800/'PESOS POR LOTE'!K271*'PESOS POR LOTE'!K268</f>
        <v>#DIV/0!</v>
      </c>
      <c r="D240" s="44" t="s">
        <v>55</v>
      </c>
    </row>
    <row r="241" spans="2:4">
      <c r="B241" s="43">
        <v>10</v>
      </c>
      <c r="C241" s="46" t="e">
        <f>1800/'PESOS POR LOTE'!K271*'PESOS POR LOTE'!K269</f>
        <v>#DIV/0!</v>
      </c>
      <c r="D241" s="44" t="s">
        <v>55</v>
      </c>
    </row>
    <row r="242" spans="2:4">
      <c r="B242" s="92" t="s">
        <v>49</v>
      </c>
      <c r="C242" s="46" t="e">
        <f>SUM(C232:C241)</f>
        <v>#DIV/0!</v>
      </c>
    </row>
    <row r="244" spans="2:4">
      <c r="B244" s="150" t="e">
        <f>#REF!</f>
        <v>#REF!</v>
      </c>
      <c r="C244" s="150"/>
    </row>
    <row r="245" spans="2:4">
      <c r="B245" s="149" t="s">
        <v>53</v>
      </c>
      <c r="C245" s="47" t="s">
        <v>54</v>
      </c>
    </row>
    <row r="246" spans="2:4">
      <c r="B246" s="149"/>
      <c r="C246" s="50">
        <f>'PESOS POR LOTE'!C273</f>
        <v>0</v>
      </c>
    </row>
    <row r="247" spans="2:4">
      <c r="B247" s="43">
        <v>1</v>
      </c>
      <c r="C247" s="46" t="e">
        <f>1800/'PESOS POR LOTE'!K287*'PESOS POR LOTE'!K276</f>
        <v>#DIV/0!</v>
      </c>
      <c r="D247" s="44" t="s">
        <v>55</v>
      </c>
    </row>
    <row r="248" spans="2:4">
      <c r="B248" s="43">
        <v>2</v>
      </c>
      <c r="C248" s="46" t="e">
        <f>1800/'PESOS POR LOTE'!K287*'PESOS POR LOTE'!K277</f>
        <v>#DIV/0!</v>
      </c>
      <c r="D248" s="44" t="s">
        <v>55</v>
      </c>
    </row>
    <row r="249" spans="2:4">
      <c r="B249" s="43">
        <v>3</v>
      </c>
      <c r="C249" s="46" t="e">
        <f>1800/'PESOS POR LOTE'!K287*'PESOS POR LOTE'!K278</f>
        <v>#DIV/0!</v>
      </c>
      <c r="D249" s="44" t="s">
        <v>55</v>
      </c>
    </row>
    <row r="250" spans="2:4">
      <c r="B250" s="43">
        <v>4</v>
      </c>
      <c r="C250" s="46" t="e">
        <f>1800/'PESOS POR LOTE'!K287*'PESOS POR LOTE'!K279</f>
        <v>#DIV/0!</v>
      </c>
      <c r="D250" s="44" t="s">
        <v>55</v>
      </c>
    </row>
    <row r="251" spans="2:4">
      <c r="B251" s="43">
        <v>5</v>
      </c>
      <c r="C251" s="46" t="e">
        <f>1800/'PESOS POR LOTE'!K287*'PESOS POR LOTE'!K280</f>
        <v>#DIV/0!</v>
      </c>
      <c r="D251" s="44" t="s">
        <v>55</v>
      </c>
    </row>
    <row r="252" spans="2:4">
      <c r="B252" s="43">
        <v>6</v>
      </c>
      <c r="C252" s="46" t="e">
        <f>1800/'PESOS POR LOTE'!K287*'PESOS POR LOTE'!K281</f>
        <v>#DIV/0!</v>
      </c>
      <c r="D252" s="44" t="s">
        <v>55</v>
      </c>
    </row>
    <row r="253" spans="2:4">
      <c r="B253" s="43">
        <v>7</v>
      </c>
      <c r="C253" s="46" t="e">
        <f>1800/'PESOS POR LOTE'!K287*'PESOS POR LOTE'!K282</f>
        <v>#DIV/0!</v>
      </c>
      <c r="D253" s="44" t="s">
        <v>55</v>
      </c>
    </row>
    <row r="254" spans="2:4">
      <c r="B254" s="43">
        <v>8</v>
      </c>
      <c r="C254" s="46" t="e">
        <f>1800/'PESOS POR LOTE'!K287*'PESOS POR LOTE'!K283</f>
        <v>#DIV/0!</v>
      </c>
      <c r="D254" s="44" t="s">
        <v>55</v>
      </c>
    </row>
    <row r="255" spans="2:4">
      <c r="B255" s="43">
        <v>9</v>
      </c>
      <c r="C255" s="46" t="e">
        <f>1800/'PESOS POR LOTE'!K287*'PESOS POR LOTE'!K284</f>
        <v>#DIV/0!</v>
      </c>
      <c r="D255" s="44" t="s">
        <v>55</v>
      </c>
    </row>
    <row r="256" spans="2:4">
      <c r="B256" s="43">
        <v>10</v>
      </c>
      <c r="C256" s="46" t="e">
        <f>1800/'PESOS POR LOTE'!K287*'PESOS POR LOTE'!K285</f>
        <v>#DIV/0!</v>
      </c>
      <c r="D256" s="44" t="s">
        <v>55</v>
      </c>
    </row>
    <row r="257" spans="2:4">
      <c r="B257" s="92" t="s">
        <v>49</v>
      </c>
      <c r="C257" s="46" t="e">
        <f>SUM(C247:C256)</f>
        <v>#DIV/0!</v>
      </c>
    </row>
    <row r="259" spans="2:4">
      <c r="B259" s="150" t="e">
        <f>#REF!</f>
        <v>#REF!</v>
      </c>
      <c r="C259" s="150"/>
    </row>
    <row r="260" spans="2:4">
      <c r="B260" s="149" t="s">
        <v>53</v>
      </c>
      <c r="C260" s="47" t="s">
        <v>54</v>
      </c>
    </row>
    <row r="261" spans="2:4">
      <c r="B261" s="149"/>
      <c r="C261" s="50">
        <f>'PESOS POR LOTE'!C289</f>
        <v>0</v>
      </c>
    </row>
    <row r="262" spans="2:4">
      <c r="B262" s="43">
        <v>1</v>
      </c>
      <c r="C262" s="46" t="e">
        <f>1800/'PESOS POR LOTE'!K303*'PESOS POR LOTE'!K292</f>
        <v>#DIV/0!</v>
      </c>
      <c r="D262" s="44" t="s">
        <v>55</v>
      </c>
    </row>
    <row r="263" spans="2:4">
      <c r="B263" s="43">
        <v>2</v>
      </c>
      <c r="C263" s="46" t="e">
        <f>1800/'PESOS POR LOTE'!K303*'PESOS POR LOTE'!K293</f>
        <v>#DIV/0!</v>
      </c>
      <c r="D263" s="44" t="s">
        <v>55</v>
      </c>
    </row>
    <row r="264" spans="2:4">
      <c r="B264" s="43">
        <v>3</v>
      </c>
      <c r="C264" s="46" t="e">
        <f>1800/'PESOS POR LOTE'!K303*'PESOS POR LOTE'!K294</f>
        <v>#DIV/0!</v>
      </c>
      <c r="D264" s="44" t="s">
        <v>55</v>
      </c>
    </row>
    <row r="265" spans="2:4">
      <c r="B265" s="43">
        <v>4</v>
      </c>
      <c r="C265" s="46" t="e">
        <f>1800/'PESOS POR LOTE'!K303*'PESOS POR LOTE'!K295</f>
        <v>#DIV/0!</v>
      </c>
      <c r="D265" s="44" t="s">
        <v>55</v>
      </c>
    </row>
    <row r="266" spans="2:4">
      <c r="B266" s="43">
        <v>5</v>
      </c>
      <c r="C266" s="46" t="e">
        <f>1800/'PESOS POR LOTE'!K303*'PESOS POR LOTE'!K296</f>
        <v>#DIV/0!</v>
      </c>
      <c r="D266" s="44" t="s">
        <v>55</v>
      </c>
    </row>
    <row r="267" spans="2:4">
      <c r="B267" s="43">
        <v>6</v>
      </c>
      <c r="C267" s="46" t="e">
        <f>1800/'PESOS POR LOTE'!K303*'PESOS POR LOTE'!K297</f>
        <v>#DIV/0!</v>
      </c>
      <c r="D267" s="44" t="s">
        <v>55</v>
      </c>
    </row>
    <row r="268" spans="2:4">
      <c r="B268" s="43">
        <v>7</v>
      </c>
      <c r="C268" s="46" t="e">
        <f>1800/'PESOS POR LOTE'!K303*'PESOS POR LOTE'!K298</f>
        <v>#DIV/0!</v>
      </c>
      <c r="D268" s="44" t="s">
        <v>55</v>
      </c>
    </row>
    <row r="269" spans="2:4">
      <c r="B269" s="43">
        <v>8</v>
      </c>
      <c r="C269" s="46" t="e">
        <f>1800/'PESOS POR LOTE'!K303*'PESOS POR LOTE'!K299</f>
        <v>#DIV/0!</v>
      </c>
      <c r="D269" s="44" t="s">
        <v>55</v>
      </c>
    </row>
    <row r="270" spans="2:4">
      <c r="B270" s="43">
        <v>9</v>
      </c>
      <c r="C270" s="46" t="e">
        <f>1800/'PESOS POR LOTE'!K303*'PESOS POR LOTE'!K300</f>
        <v>#DIV/0!</v>
      </c>
      <c r="D270" s="44" t="s">
        <v>55</v>
      </c>
    </row>
    <row r="271" spans="2:4">
      <c r="B271" s="43">
        <v>10</v>
      </c>
      <c r="C271" s="46" t="e">
        <f>1800/'PESOS POR LOTE'!K303*'PESOS POR LOTE'!K301</f>
        <v>#DIV/0!</v>
      </c>
      <c r="D271" s="44" t="s">
        <v>55</v>
      </c>
    </row>
    <row r="272" spans="2:4">
      <c r="B272" s="92" t="s">
        <v>49</v>
      </c>
      <c r="C272" s="46" t="e">
        <f>SUM(C262:C271)</f>
        <v>#DIV/0!</v>
      </c>
    </row>
    <row r="274" spans="2:4">
      <c r="B274" s="150" t="e">
        <f>#REF!</f>
        <v>#REF!</v>
      </c>
      <c r="C274" s="150"/>
    </row>
    <row r="275" spans="2:4">
      <c r="B275" s="149" t="s">
        <v>53</v>
      </c>
      <c r="C275" s="47" t="s">
        <v>54</v>
      </c>
    </row>
    <row r="276" spans="2:4">
      <c r="B276" s="149"/>
      <c r="C276" s="50">
        <f>'PESOS POR LOTE'!C305</f>
        <v>0</v>
      </c>
    </row>
    <row r="277" spans="2:4">
      <c r="B277" s="43">
        <v>1</v>
      </c>
      <c r="C277" s="46" t="e">
        <f>1800/'PESOS POR LOTE'!K319*'PESOS POR LOTE'!K308</f>
        <v>#DIV/0!</v>
      </c>
      <c r="D277" s="44" t="s">
        <v>55</v>
      </c>
    </row>
    <row r="278" spans="2:4">
      <c r="B278" s="43">
        <v>2</v>
      </c>
      <c r="C278" s="46" t="e">
        <f>1800/'PESOS POR LOTE'!K319*'PESOS POR LOTE'!K309</f>
        <v>#DIV/0!</v>
      </c>
      <c r="D278" s="44" t="s">
        <v>55</v>
      </c>
    </row>
    <row r="279" spans="2:4">
      <c r="B279" s="43">
        <v>3</v>
      </c>
      <c r="C279" s="46" t="e">
        <f>1800/'PESOS POR LOTE'!K319*'PESOS POR LOTE'!K310</f>
        <v>#DIV/0!</v>
      </c>
      <c r="D279" s="44" t="s">
        <v>55</v>
      </c>
    </row>
    <row r="280" spans="2:4">
      <c r="B280" s="43">
        <v>4</v>
      </c>
      <c r="C280" s="46" t="e">
        <f>1800/'PESOS POR LOTE'!K319*'PESOS POR LOTE'!K311</f>
        <v>#DIV/0!</v>
      </c>
      <c r="D280" s="44" t="s">
        <v>55</v>
      </c>
    </row>
    <row r="281" spans="2:4">
      <c r="B281" s="43">
        <v>5</v>
      </c>
      <c r="C281" s="46" t="e">
        <f>1800/'PESOS POR LOTE'!K319*'PESOS POR LOTE'!K312</f>
        <v>#DIV/0!</v>
      </c>
      <c r="D281" s="44" t="s">
        <v>55</v>
      </c>
    </row>
    <row r="282" spans="2:4">
      <c r="B282" s="43">
        <v>6</v>
      </c>
      <c r="C282" s="46" t="e">
        <f>1800/'PESOS POR LOTE'!K319*'PESOS POR LOTE'!K313</f>
        <v>#DIV/0!</v>
      </c>
      <c r="D282" s="44" t="s">
        <v>55</v>
      </c>
    </row>
    <row r="283" spans="2:4">
      <c r="B283" s="43">
        <v>7</v>
      </c>
      <c r="C283" s="46" t="e">
        <f>1800/'PESOS POR LOTE'!K319*'PESOS POR LOTE'!K314</f>
        <v>#DIV/0!</v>
      </c>
      <c r="D283" s="44" t="s">
        <v>55</v>
      </c>
    </row>
    <row r="284" spans="2:4">
      <c r="B284" s="43">
        <v>8</v>
      </c>
      <c r="C284" s="46" t="e">
        <f>1800/'PESOS POR LOTE'!K319*'PESOS POR LOTE'!K315</f>
        <v>#DIV/0!</v>
      </c>
      <c r="D284" s="44" t="s">
        <v>55</v>
      </c>
    </row>
    <row r="285" spans="2:4">
      <c r="B285" s="43">
        <v>9</v>
      </c>
      <c r="C285" s="46" t="e">
        <f>1800/'PESOS POR LOTE'!K319*'PESOS POR LOTE'!K316</f>
        <v>#DIV/0!</v>
      </c>
      <c r="D285" s="44" t="s">
        <v>55</v>
      </c>
    </row>
    <row r="286" spans="2:4">
      <c r="B286" s="43">
        <v>10</v>
      </c>
      <c r="C286" s="46" t="e">
        <f>1800/'PESOS POR LOTE'!K319*'PESOS POR LOTE'!K317</f>
        <v>#DIV/0!</v>
      </c>
      <c r="D286" s="44" t="s">
        <v>55</v>
      </c>
    </row>
    <row r="287" spans="2:4">
      <c r="B287" s="92" t="s">
        <v>49</v>
      </c>
      <c r="C287" s="46" t="e">
        <f>SUM(C277:C286)</f>
        <v>#DIV/0!</v>
      </c>
    </row>
    <row r="288" spans="2:4">
      <c r="B288" s="123"/>
      <c r="C288" s="124"/>
    </row>
    <row r="289" spans="2:4">
      <c r="B289" s="150" t="e">
        <f>#REF!</f>
        <v>#REF!</v>
      </c>
      <c r="C289" s="150"/>
    </row>
    <row r="290" spans="2:4">
      <c r="B290" s="149" t="s">
        <v>53</v>
      </c>
      <c r="C290" s="47" t="s">
        <v>54</v>
      </c>
    </row>
    <row r="291" spans="2:4">
      <c r="B291" s="149"/>
      <c r="C291" s="50">
        <f>'PESOS POR LOTE'!C321</f>
        <v>0</v>
      </c>
    </row>
    <row r="292" spans="2:4">
      <c r="B292" s="43">
        <v>1</v>
      </c>
      <c r="C292" s="46" t="e">
        <f>1800/'PESOS POR LOTE'!K335*'PESOS POR LOTE'!K324</f>
        <v>#DIV/0!</v>
      </c>
      <c r="D292" s="44" t="s">
        <v>55</v>
      </c>
    </row>
    <row r="293" spans="2:4">
      <c r="B293" s="43">
        <v>2</v>
      </c>
      <c r="C293" s="46" t="e">
        <f>1800/'PESOS POR LOTE'!K335*'PESOS POR LOTE'!K325</f>
        <v>#DIV/0!</v>
      </c>
      <c r="D293" s="44" t="s">
        <v>55</v>
      </c>
    </row>
    <row r="294" spans="2:4">
      <c r="B294" s="43">
        <v>3</v>
      </c>
      <c r="C294" s="46" t="e">
        <f>1800/'PESOS POR LOTE'!K335*'PESOS POR LOTE'!K326</f>
        <v>#DIV/0!</v>
      </c>
      <c r="D294" s="44" t="s">
        <v>55</v>
      </c>
    </row>
    <row r="295" spans="2:4">
      <c r="B295" s="43">
        <v>4</v>
      </c>
      <c r="C295" s="46" t="e">
        <f>1800/'PESOS POR LOTE'!K335*'PESOS POR LOTE'!K327</f>
        <v>#DIV/0!</v>
      </c>
      <c r="D295" s="44" t="s">
        <v>55</v>
      </c>
    </row>
    <row r="296" spans="2:4">
      <c r="B296" s="43">
        <v>5</v>
      </c>
      <c r="C296" s="46" t="e">
        <f>1800/'PESOS POR LOTE'!K335*'PESOS POR LOTE'!K328</f>
        <v>#DIV/0!</v>
      </c>
      <c r="D296" s="44" t="s">
        <v>55</v>
      </c>
    </row>
    <row r="297" spans="2:4">
      <c r="B297" s="43">
        <v>6</v>
      </c>
      <c r="C297" s="46" t="e">
        <f>1800/'PESOS POR LOTE'!K335*'PESOS POR LOTE'!K329</f>
        <v>#DIV/0!</v>
      </c>
      <c r="D297" s="44" t="s">
        <v>55</v>
      </c>
    </row>
    <row r="298" spans="2:4">
      <c r="B298" s="43">
        <v>7</v>
      </c>
      <c r="C298" s="46" t="e">
        <f>1800/'PESOS POR LOTE'!K335*'PESOS POR LOTE'!K330</f>
        <v>#DIV/0!</v>
      </c>
      <c r="D298" s="44" t="s">
        <v>55</v>
      </c>
    </row>
    <row r="299" spans="2:4">
      <c r="B299" s="43">
        <v>8</v>
      </c>
      <c r="C299" s="46" t="e">
        <f>1800/'PESOS POR LOTE'!K335*'PESOS POR LOTE'!K331</f>
        <v>#DIV/0!</v>
      </c>
      <c r="D299" s="44" t="s">
        <v>55</v>
      </c>
    </row>
    <row r="300" spans="2:4">
      <c r="B300" s="43">
        <v>9</v>
      </c>
      <c r="C300" s="46" t="e">
        <f>1800/'PESOS POR LOTE'!K335*'PESOS POR LOTE'!K332</f>
        <v>#DIV/0!</v>
      </c>
      <c r="D300" s="44" t="s">
        <v>55</v>
      </c>
    </row>
    <row r="301" spans="2:4">
      <c r="B301" s="43">
        <v>10</v>
      </c>
      <c r="C301" s="46" t="e">
        <f>1800/'PESOS POR LOTE'!K335*'PESOS POR LOTE'!K333</f>
        <v>#DIV/0!</v>
      </c>
      <c r="D301" s="44" t="s">
        <v>55</v>
      </c>
    </row>
    <row r="302" spans="2:4">
      <c r="B302" s="92" t="s">
        <v>49</v>
      </c>
      <c r="C302" s="46" t="e">
        <f>SUM(C292:C301)</f>
        <v>#DIV/0!</v>
      </c>
    </row>
    <row r="304" spans="2:4">
      <c r="B304" s="150" t="e">
        <f>#REF!</f>
        <v>#REF!</v>
      </c>
      <c r="C304" s="150"/>
    </row>
    <row r="305" spans="2:4">
      <c r="B305" s="149" t="s">
        <v>53</v>
      </c>
      <c r="C305" s="47" t="s">
        <v>54</v>
      </c>
    </row>
    <row r="306" spans="2:4">
      <c r="B306" s="149"/>
      <c r="C306" s="50">
        <f>'PESOS POR LOTE'!C337</f>
        <v>0</v>
      </c>
    </row>
    <row r="307" spans="2:4">
      <c r="B307" s="43">
        <v>1</v>
      </c>
      <c r="C307" s="46" t="e">
        <f>1800/'PESOS POR LOTE'!K351*'PESOS POR LOTE'!K340</f>
        <v>#DIV/0!</v>
      </c>
      <c r="D307" s="44" t="s">
        <v>55</v>
      </c>
    </row>
    <row r="308" spans="2:4">
      <c r="B308" s="43">
        <v>2</v>
      </c>
      <c r="C308" s="46" t="e">
        <f>1800/'PESOS POR LOTE'!K351*'PESOS POR LOTE'!K341</f>
        <v>#DIV/0!</v>
      </c>
      <c r="D308" s="44" t="s">
        <v>55</v>
      </c>
    </row>
    <row r="309" spans="2:4">
      <c r="B309" s="43">
        <v>3</v>
      </c>
      <c r="C309" s="46" t="e">
        <f>1800/'PESOS POR LOTE'!K351*'PESOS POR LOTE'!K342</f>
        <v>#DIV/0!</v>
      </c>
      <c r="D309" s="44" t="s">
        <v>55</v>
      </c>
    </row>
    <row r="310" spans="2:4">
      <c r="B310" s="43">
        <v>4</v>
      </c>
      <c r="C310" s="46" t="e">
        <f>1800/'PESOS POR LOTE'!K351*'PESOS POR LOTE'!K343</f>
        <v>#DIV/0!</v>
      </c>
      <c r="D310" s="44" t="s">
        <v>55</v>
      </c>
    </row>
    <row r="311" spans="2:4">
      <c r="B311" s="43">
        <v>5</v>
      </c>
      <c r="C311" s="46" t="e">
        <f>1800/'PESOS POR LOTE'!K351*'PESOS POR LOTE'!K344</f>
        <v>#DIV/0!</v>
      </c>
      <c r="D311" s="44" t="s">
        <v>55</v>
      </c>
    </row>
    <row r="312" spans="2:4">
      <c r="B312" s="43">
        <v>6</v>
      </c>
      <c r="C312" s="46" t="e">
        <f>1800/'PESOS POR LOTE'!K351*'PESOS POR LOTE'!K345</f>
        <v>#DIV/0!</v>
      </c>
      <c r="D312" s="44" t="s">
        <v>55</v>
      </c>
    </row>
    <row r="313" spans="2:4">
      <c r="B313" s="43">
        <v>7</v>
      </c>
      <c r="C313" s="46" t="e">
        <f>1800/'PESOS POR LOTE'!K351*'PESOS POR LOTE'!K346</f>
        <v>#DIV/0!</v>
      </c>
      <c r="D313" s="44" t="s">
        <v>55</v>
      </c>
    </row>
    <row r="314" spans="2:4">
      <c r="B314" s="43">
        <v>8</v>
      </c>
      <c r="C314" s="46" t="e">
        <f>1800/'PESOS POR LOTE'!K351*'PESOS POR LOTE'!K347</f>
        <v>#DIV/0!</v>
      </c>
      <c r="D314" s="44" t="s">
        <v>55</v>
      </c>
    </row>
    <row r="315" spans="2:4">
      <c r="B315" s="43">
        <v>9</v>
      </c>
      <c r="C315" s="46" t="e">
        <f>1800/'PESOS POR LOTE'!K351*'PESOS POR LOTE'!K348</f>
        <v>#DIV/0!</v>
      </c>
      <c r="D315" s="44" t="s">
        <v>55</v>
      </c>
    </row>
    <row r="316" spans="2:4">
      <c r="B316" s="43">
        <v>10</v>
      </c>
      <c r="C316" s="46" t="e">
        <f>1800/'PESOS POR LOTE'!K351*'PESOS POR LOTE'!K349</f>
        <v>#DIV/0!</v>
      </c>
      <c r="D316" s="44" t="s">
        <v>55</v>
      </c>
    </row>
    <row r="317" spans="2:4">
      <c r="B317" s="92" t="s">
        <v>49</v>
      </c>
      <c r="C317" s="46" t="e">
        <f>SUM(C307:C316)</f>
        <v>#DIV/0!</v>
      </c>
    </row>
    <row r="319" spans="2:4">
      <c r="B319" s="150" t="e">
        <f>#REF!</f>
        <v>#REF!</v>
      </c>
      <c r="C319" s="150"/>
    </row>
    <row r="320" spans="2:4">
      <c r="B320" s="149" t="s">
        <v>53</v>
      </c>
      <c r="C320" s="47" t="s">
        <v>54</v>
      </c>
    </row>
    <row r="321" spans="2:4">
      <c r="B321" s="149"/>
      <c r="C321" s="50">
        <f>'PESOS POR LOTE'!C353</f>
        <v>0</v>
      </c>
    </row>
    <row r="322" spans="2:4">
      <c r="B322" s="43">
        <v>1</v>
      </c>
      <c r="C322" s="46" t="e">
        <f>1800/'PESOS POR LOTE'!K367*'PESOS POR LOTE'!K356</f>
        <v>#DIV/0!</v>
      </c>
      <c r="D322" s="44" t="s">
        <v>55</v>
      </c>
    </row>
    <row r="323" spans="2:4">
      <c r="B323" s="43">
        <v>2</v>
      </c>
      <c r="C323" s="46" t="e">
        <f>1800/'PESOS POR LOTE'!K367*'PESOS POR LOTE'!K357</f>
        <v>#DIV/0!</v>
      </c>
      <c r="D323" s="44" t="s">
        <v>55</v>
      </c>
    </row>
    <row r="324" spans="2:4">
      <c r="B324" s="43">
        <v>3</v>
      </c>
      <c r="C324" s="46" t="e">
        <f>1800/'PESOS POR LOTE'!K367*'PESOS POR LOTE'!K358</f>
        <v>#DIV/0!</v>
      </c>
      <c r="D324" s="44" t="s">
        <v>55</v>
      </c>
    </row>
    <row r="325" spans="2:4">
      <c r="B325" s="43">
        <v>4</v>
      </c>
      <c r="C325" s="46" t="e">
        <f>1800/'PESOS POR LOTE'!K367*'PESOS POR LOTE'!K359</f>
        <v>#DIV/0!</v>
      </c>
      <c r="D325" s="44" t="s">
        <v>55</v>
      </c>
    </row>
    <row r="326" spans="2:4">
      <c r="B326" s="43">
        <v>5</v>
      </c>
      <c r="C326" s="46" t="e">
        <f>1800/'PESOS POR LOTE'!K367*'PESOS POR LOTE'!K360</f>
        <v>#DIV/0!</v>
      </c>
      <c r="D326" s="44" t="s">
        <v>55</v>
      </c>
    </row>
    <row r="327" spans="2:4">
      <c r="B327" s="43">
        <v>6</v>
      </c>
      <c r="C327" s="46" t="e">
        <f>1800/'PESOS POR LOTE'!K367*'PESOS POR LOTE'!K361</f>
        <v>#DIV/0!</v>
      </c>
      <c r="D327" s="44" t="s">
        <v>55</v>
      </c>
    </row>
    <row r="328" spans="2:4">
      <c r="B328" s="43">
        <v>7</v>
      </c>
      <c r="C328" s="46" t="e">
        <f>1800/'PESOS POR LOTE'!K367*'PESOS POR LOTE'!K362</f>
        <v>#DIV/0!</v>
      </c>
      <c r="D328" s="44" t="s">
        <v>55</v>
      </c>
    </row>
    <row r="329" spans="2:4">
      <c r="B329" s="43">
        <v>8</v>
      </c>
      <c r="C329" s="46" t="e">
        <f>1800/'PESOS POR LOTE'!K367*'PESOS POR LOTE'!K363</f>
        <v>#DIV/0!</v>
      </c>
      <c r="D329" s="44" t="s">
        <v>55</v>
      </c>
    </row>
    <row r="330" spans="2:4">
      <c r="B330" s="43">
        <v>9</v>
      </c>
      <c r="C330" s="46" t="e">
        <f>1800/'PESOS POR LOTE'!K367*'PESOS POR LOTE'!K364</f>
        <v>#DIV/0!</v>
      </c>
      <c r="D330" s="44" t="s">
        <v>55</v>
      </c>
    </row>
    <row r="331" spans="2:4">
      <c r="B331" s="43">
        <v>10</v>
      </c>
      <c r="C331" s="46" t="e">
        <f>1800/'PESOS POR LOTE'!K367*'PESOS POR LOTE'!K365</f>
        <v>#DIV/0!</v>
      </c>
      <c r="D331" s="44" t="s">
        <v>55</v>
      </c>
    </row>
    <row r="332" spans="2:4">
      <c r="B332" s="92" t="s">
        <v>49</v>
      </c>
      <c r="C332" s="46" t="e">
        <f>SUM(C322:C331)</f>
        <v>#DIV/0!</v>
      </c>
    </row>
    <row r="334" spans="2:4">
      <c r="B334" s="150" t="e">
        <f>#REF!</f>
        <v>#REF!</v>
      </c>
      <c r="C334" s="150"/>
    </row>
    <row r="335" spans="2:4">
      <c r="B335" s="149" t="s">
        <v>53</v>
      </c>
      <c r="C335" s="47" t="s">
        <v>54</v>
      </c>
    </row>
    <row r="336" spans="2:4">
      <c r="B336" s="149"/>
      <c r="C336" s="50">
        <f>'PESOS POR LOTE'!C369</f>
        <v>0</v>
      </c>
    </row>
    <row r="337" spans="2:4">
      <c r="B337" s="43">
        <v>1</v>
      </c>
      <c r="C337" s="46" t="e">
        <f>1800/'PESOS POR LOTE'!K383*'PESOS POR LOTE'!K372</f>
        <v>#DIV/0!</v>
      </c>
      <c r="D337" s="44" t="s">
        <v>55</v>
      </c>
    </row>
    <row r="338" spans="2:4">
      <c r="B338" s="43">
        <v>2</v>
      </c>
      <c r="C338" s="46" t="e">
        <f>1800/'PESOS POR LOTE'!K383*'PESOS POR LOTE'!K373</f>
        <v>#DIV/0!</v>
      </c>
      <c r="D338" s="44" t="s">
        <v>55</v>
      </c>
    </row>
    <row r="339" spans="2:4">
      <c r="B339" s="43">
        <v>3</v>
      </c>
      <c r="C339" s="46" t="e">
        <f>1800/'PESOS POR LOTE'!K383*'PESOS POR LOTE'!K374</f>
        <v>#DIV/0!</v>
      </c>
      <c r="D339" s="44" t="s">
        <v>55</v>
      </c>
    </row>
    <row r="340" spans="2:4">
      <c r="B340" s="43">
        <v>4</v>
      </c>
      <c r="C340" s="46" t="e">
        <f>1800/'PESOS POR LOTE'!K383*'PESOS POR LOTE'!K375</f>
        <v>#DIV/0!</v>
      </c>
      <c r="D340" s="44" t="s">
        <v>55</v>
      </c>
    </row>
    <row r="341" spans="2:4">
      <c r="B341" s="43">
        <v>5</v>
      </c>
      <c r="C341" s="46" t="e">
        <f>1800/'PESOS POR LOTE'!K383*'PESOS POR LOTE'!K376</f>
        <v>#DIV/0!</v>
      </c>
      <c r="D341" s="44" t="s">
        <v>55</v>
      </c>
    </row>
    <row r="342" spans="2:4">
      <c r="B342" s="43">
        <v>6</v>
      </c>
      <c r="C342" s="46" t="e">
        <f>1800/'PESOS POR LOTE'!K383*'PESOS POR LOTE'!K377</f>
        <v>#DIV/0!</v>
      </c>
      <c r="D342" s="44" t="s">
        <v>55</v>
      </c>
    </row>
    <row r="343" spans="2:4">
      <c r="B343" s="43">
        <v>7</v>
      </c>
      <c r="C343" s="46" t="e">
        <f>1800/'PESOS POR LOTE'!K383*'PESOS POR LOTE'!K378</f>
        <v>#DIV/0!</v>
      </c>
      <c r="D343" s="44" t="s">
        <v>55</v>
      </c>
    </row>
    <row r="344" spans="2:4">
      <c r="B344" s="43">
        <v>8</v>
      </c>
      <c r="C344" s="46" t="e">
        <f>1800/'PESOS POR LOTE'!K383*'PESOS POR LOTE'!K379</f>
        <v>#DIV/0!</v>
      </c>
      <c r="D344" s="44" t="s">
        <v>55</v>
      </c>
    </row>
    <row r="345" spans="2:4">
      <c r="B345" s="43">
        <v>9</v>
      </c>
      <c r="C345" s="46" t="e">
        <f>1800/'PESOS POR LOTE'!K383*'PESOS POR LOTE'!K380</f>
        <v>#DIV/0!</v>
      </c>
      <c r="D345" s="44" t="s">
        <v>55</v>
      </c>
    </row>
    <row r="346" spans="2:4">
      <c r="B346" s="43">
        <v>10</v>
      </c>
      <c r="C346" s="46" t="e">
        <f>1800/'PESOS POR LOTE'!K383*'PESOS POR LOTE'!K381</f>
        <v>#DIV/0!</v>
      </c>
      <c r="D346" s="44" t="s">
        <v>55</v>
      </c>
    </row>
    <row r="347" spans="2:4">
      <c r="B347" s="92" t="s">
        <v>49</v>
      </c>
      <c r="C347" s="46" t="e">
        <f>SUM(C337:C346)</f>
        <v>#DIV/0!</v>
      </c>
    </row>
    <row r="349" spans="2:4">
      <c r="B349" s="150" t="e">
        <f>#REF!</f>
        <v>#REF!</v>
      </c>
      <c r="C349" s="150"/>
    </row>
    <row r="350" spans="2:4">
      <c r="B350" s="149" t="s">
        <v>53</v>
      </c>
      <c r="C350" s="47" t="s">
        <v>54</v>
      </c>
    </row>
    <row r="351" spans="2:4">
      <c r="B351" s="149"/>
      <c r="C351" s="50">
        <f>'PESOS POR LOTE'!C385</f>
        <v>0</v>
      </c>
    </row>
    <row r="352" spans="2:4">
      <c r="B352" s="43">
        <v>1</v>
      </c>
      <c r="C352" s="46" t="e">
        <f>1800/'PESOS POR LOTE'!K399*'PESOS POR LOTE'!K388</f>
        <v>#DIV/0!</v>
      </c>
      <c r="D352" s="44" t="s">
        <v>55</v>
      </c>
    </row>
    <row r="353" spans="2:4">
      <c r="B353" s="43">
        <v>2</v>
      </c>
      <c r="C353" s="46" t="e">
        <f>1800/'PESOS POR LOTE'!K399*'PESOS POR LOTE'!K389</f>
        <v>#DIV/0!</v>
      </c>
      <c r="D353" s="44" t="s">
        <v>55</v>
      </c>
    </row>
    <row r="354" spans="2:4">
      <c r="B354" s="43">
        <v>3</v>
      </c>
      <c r="C354" s="46" t="e">
        <f>1800/'PESOS POR LOTE'!K399*'PESOS POR LOTE'!K390</f>
        <v>#DIV/0!</v>
      </c>
      <c r="D354" s="44" t="s">
        <v>55</v>
      </c>
    </row>
    <row r="355" spans="2:4">
      <c r="B355" s="43">
        <v>4</v>
      </c>
      <c r="C355" s="46" t="e">
        <f>1800/'PESOS POR LOTE'!K399*'PESOS POR LOTE'!K391</f>
        <v>#DIV/0!</v>
      </c>
      <c r="D355" s="44" t="s">
        <v>55</v>
      </c>
    </row>
    <row r="356" spans="2:4">
      <c r="B356" s="43">
        <v>5</v>
      </c>
      <c r="C356" s="46" t="e">
        <f>1800/'PESOS POR LOTE'!K399*'PESOS POR LOTE'!K392</f>
        <v>#DIV/0!</v>
      </c>
      <c r="D356" s="44" t="s">
        <v>55</v>
      </c>
    </row>
    <row r="357" spans="2:4">
      <c r="B357" s="43">
        <v>6</v>
      </c>
      <c r="C357" s="46" t="e">
        <f>1800/'PESOS POR LOTE'!K399*'PESOS POR LOTE'!K393</f>
        <v>#DIV/0!</v>
      </c>
      <c r="D357" s="44" t="s">
        <v>55</v>
      </c>
    </row>
    <row r="358" spans="2:4">
      <c r="B358" s="43">
        <v>7</v>
      </c>
      <c r="C358" s="46" t="e">
        <f>1800/'PESOS POR LOTE'!K399*'PESOS POR LOTE'!K394</f>
        <v>#DIV/0!</v>
      </c>
      <c r="D358" s="44" t="s">
        <v>55</v>
      </c>
    </row>
    <row r="359" spans="2:4">
      <c r="B359" s="43">
        <v>8</v>
      </c>
      <c r="C359" s="46" t="e">
        <f>1800/'PESOS POR LOTE'!K399*'PESOS POR LOTE'!K395</f>
        <v>#DIV/0!</v>
      </c>
      <c r="D359" s="44" t="s">
        <v>55</v>
      </c>
    </row>
    <row r="360" spans="2:4">
      <c r="B360" s="43">
        <v>9</v>
      </c>
      <c r="C360" s="46" t="e">
        <f>1800/'PESOS POR LOTE'!K399*'PESOS POR LOTE'!K396</f>
        <v>#DIV/0!</v>
      </c>
      <c r="D360" s="44" t="s">
        <v>55</v>
      </c>
    </row>
    <row r="361" spans="2:4">
      <c r="B361" s="43">
        <v>10</v>
      </c>
      <c r="C361" s="46" t="e">
        <f>1800/'PESOS POR LOTE'!K399*'PESOS POR LOTE'!K397</f>
        <v>#DIV/0!</v>
      </c>
      <c r="D361" s="44" t="s">
        <v>55</v>
      </c>
    </row>
    <row r="362" spans="2:4">
      <c r="B362" s="92" t="s">
        <v>49</v>
      </c>
      <c r="C362" s="46" t="e">
        <f>SUM(C352:C361)</f>
        <v>#DIV/0!</v>
      </c>
    </row>
  </sheetData>
  <mergeCells count="49">
    <mergeCell ref="B290:B291"/>
    <mergeCell ref="B95:B96"/>
    <mergeCell ref="B65:B66"/>
    <mergeCell ref="B49:C49"/>
    <mergeCell ref="B50:B51"/>
    <mergeCell ref="B64:C64"/>
    <mergeCell ref="B275:B276"/>
    <mergeCell ref="B199:C199"/>
    <mergeCell ref="B200:B201"/>
    <mergeCell ref="B214:C214"/>
    <mergeCell ref="B215:B216"/>
    <mergeCell ref="B229:C229"/>
    <mergeCell ref="B230:B231"/>
    <mergeCell ref="B274:C274"/>
    <mergeCell ref="B244:C244"/>
    <mergeCell ref="B35:B36"/>
    <mergeCell ref="B5:B6"/>
    <mergeCell ref="B19:C19"/>
    <mergeCell ref="B20:B21"/>
    <mergeCell ref="B289:C289"/>
    <mergeCell ref="B260:B261"/>
    <mergeCell ref="B80:B81"/>
    <mergeCell ref="B94:C94"/>
    <mergeCell ref="B245:B246"/>
    <mergeCell ref="B259:C259"/>
    <mergeCell ref="B2:C2"/>
    <mergeCell ref="B185:B186"/>
    <mergeCell ref="B109:C109"/>
    <mergeCell ref="B110:B111"/>
    <mergeCell ref="B124:C124"/>
    <mergeCell ref="B125:B126"/>
    <mergeCell ref="B139:C139"/>
    <mergeCell ref="B154:C154"/>
    <mergeCell ref="B155:B156"/>
    <mergeCell ref="B169:C169"/>
    <mergeCell ref="B170:B171"/>
    <mergeCell ref="B184:C184"/>
    <mergeCell ref="B140:B141"/>
    <mergeCell ref="B4:C4"/>
    <mergeCell ref="B34:C34"/>
    <mergeCell ref="B79:C79"/>
    <mergeCell ref="B335:B336"/>
    <mergeCell ref="B349:C349"/>
    <mergeCell ref="B350:B351"/>
    <mergeCell ref="B304:C304"/>
    <mergeCell ref="B305:B306"/>
    <mergeCell ref="B319:C319"/>
    <mergeCell ref="B320:B321"/>
    <mergeCell ref="B334:C33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2.75"/>
  <cols>
    <col min="1" max="256" width="11.42578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PESOS POR LOTE</vt:lpstr>
      <vt:lpstr>RESUMEN </vt:lpstr>
      <vt:lpstr>SUMA POR DÍA</vt:lpstr>
      <vt:lpstr>PONDERACIONES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Gonzalo Cabezas Prieto</cp:lastModifiedBy>
  <cp:lastPrinted>2015-08-18T19:41:27Z</cp:lastPrinted>
  <dcterms:created xsi:type="dcterms:W3CDTF">2007-08-17T18:47:52Z</dcterms:created>
  <dcterms:modified xsi:type="dcterms:W3CDTF">2015-09-09T15:42:55Z</dcterms:modified>
</cp:coreProperties>
</file>