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20490" windowHeight="7755"/>
  </bookViews>
  <sheets>
    <sheet name="PESOS POR LOTE" sheetId="2" r:id="rId1"/>
    <sheet name="RESUMEN " sheetId="3" r:id="rId2"/>
    <sheet name="SUMA POR DÍA" sheetId="4" r:id="rId3"/>
    <sheet name="PONDERACIONES" sheetId="5" r:id="rId4"/>
    <sheet name="Hoja1" sheetId="6" r:id="rId5"/>
  </sheets>
  <calcPr calcId="145621"/>
</workbook>
</file>

<file path=xl/calcChain.xml><?xml version="1.0" encoding="utf-8"?>
<calcChain xmlns="http://schemas.openxmlformats.org/spreadsheetml/2006/main">
  <c r="C25" i="3" l="1"/>
  <c r="H175" i="2" l="1"/>
  <c r="G175" i="2"/>
  <c r="E175" i="2"/>
  <c r="D175" i="2"/>
  <c r="B175" i="2"/>
  <c r="I173" i="2"/>
  <c r="L173" i="2" s="1"/>
  <c r="F173" i="2"/>
  <c r="K172" i="2"/>
  <c r="I172" i="2"/>
  <c r="F172" i="2"/>
  <c r="I171" i="2"/>
  <c r="L171" i="2" s="1"/>
  <c r="F171" i="2"/>
  <c r="K170" i="2"/>
  <c r="I170" i="2"/>
  <c r="F170" i="2"/>
  <c r="I169" i="2"/>
  <c r="L169" i="2" s="1"/>
  <c r="F169" i="2"/>
  <c r="K168" i="2"/>
  <c r="I168" i="2"/>
  <c r="F168" i="2"/>
  <c r="I167" i="2"/>
  <c r="L167" i="2" s="1"/>
  <c r="F167" i="2"/>
  <c r="K166" i="2"/>
  <c r="I166" i="2"/>
  <c r="F166" i="2"/>
  <c r="I165" i="2"/>
  <c r="K165" i="2" s="1"/>
  <c r="F165" i="2"/>
  <c r="I164" i="2"/>
  <c r="K164" i="2" s="1"/>
  <c r="F164" i="2"/>
  <c r="K167" i="2" l="1"/>
  <c r="K171" i="2"/>
  <c r="K169" i="2"/>
  <c r="K173" i="2"/>
  <c r="L166" i="2"/>
  <c r="L170" i="2"/>
  <c r="L168" i="2"/>
  <c r="L172" i="2"/>
  <c r="L165" i="2"/>
  <c r="K175" i="2"/>
  <c r="J175" i="2" s="1"/>
  <c r="I175" i="2"/>
  <c r="F175" i="2"/>
  <c r="L164" i="2"/>
  <c r="C26" i="3"/>
  <c r="C24" i="3"/>
  <c r="C23" i="3"/>
  <c r="C22" i="3"/>
  <c r="B26" i="3"/>
  <c r="B25" i="3"/>
  <c r="B24" i="3"/>
  <c r="B23" i="3"/>
  <c r="B22" i="3"/>
  <c r="C21" i="3"/>
  <c r="B21" i="3"/>
  <c r="F20" i="3"/>
  <c r="E20" i="3"/>
  <c r="F19" i="3"/>
  <c r="E19" i="3"/>
  <c r="F18" i="3"/>
  <c r="E17" i="3"/>
  <c r="F16" i="3"/>
  <c r="E16" i="3"/>
  <c r="F15" i="3"/>
  <c r="E15" i="3"/>
  <c r="F14" i="3"/>
  <c r="E14" i="3"/>
  <c r="F13" i="3"/>
  <c r="E13" i="3"/>
  <c r="E12" i="3"/>
  <c r="F26" i="3"/>
  <c r="E26" i="3"/>
  <c r="F25" i="3"/>
  <c r="E25" i="3"/>
  <c r="F24" i="3"/>
  <c r="E24" i="3"/>
  <c r="F23" i="3"/>
  <c r="E23" i="3"/>
  <c r="F22" i="3"/>
  <c r="E22" i="3"/>
  <c r="F21" i="3"/>
  <c r="E21" i="3"/>
  <c r="C15" i="3"/>
  <c r="B4" i="5"/>
  <c r="C6" i="5"/>
  <c r="B19" i="5"/>
  <c r="C21" i="5"/>
  <c r="B34" i="5"/>
  <c r="C36" i="5"/>
  <c r="B49" i="5"/>
  <c r="C51" i="5"/>
  <c r="B64" i="5"/>
  <c r="C66" i="5"/>
  <c r="B79" i="5"/>
  <c r="C81" i="5"/>
  <c r="B94" i="5"/>
  <c r="C96" i="5"/>
  <c r="B109" i="5"/>
  <c r="C111" i="5"/>
  <c r="B124" i="5"/>
  <c r="C126" i="5"/>
  <c r="B139" i="5"/>
  <c r="C141" i="5"/>
  <c r="B154" i="5"/>
  <c r="C156" i="5"/>
  <c r="B169" i="5"/>
  <c r="C171" i="5"/>
  <c r="B184" i="5"/>
  <c r="C186" i="5"/>
  <c r="B199" i="5"/>
  <c r="C201" i="5"/>
  <c r="B214" i="5"/>
  <c r="C216" i="5"/>
  <c r="B229" i="5"/>
  <c r="C231" i="5"/>
  <c r="B244" i="5"/>
  <c r="C246" i="5"/>
  <c r="B259" i="5"/>
  <c r="C261" i="5"/>
  <c r="B274" i="5"/>
  <c r="C276" i="5"/>
  <c r="D8" i="3"/>
  <c r="B11" i="3"/>
  <c r="C11" i="3"/>
  <c r="B12" i="3"/>
  <c r="C12" i="3"/>
  <c r="B13" i="3"/>
  <c r="C13" i="3"/>
  <c r="B14" i="3"/>
  <c r="C14" i="3"/>
  <c r="B15" i="3"/>
  <c r="B16" i="3"/>
  <c r="C16" i="3"/>
  <c r="B17" i="3"/>
  <c r="C17" i="3"/>
  <c r="B18" i="3"/>
  <c r="C18" i="3"/>
  <c r="B19" i="3"/>
  <c r="C19" i="3"/>
  <c r="B20" i="3"/>
  <c r="C20" i="3"/>
  <c r="E11" i="3"/>
  <c r="E18" i="3"/>
  <c r="F11" i="3"/>
  <c r="F12" i="3"/>
  <c r="F17" i="3"/>
  <c r="L175" i="2" l="1"/>
  <c r="D26" i="3"/>
  <c r="G16" i="3"/>
  <c r="D17" i="3"/>
  <c r="D12" i="3"/>
  <c r="D16" i="3"/>
  <c r="G25" i="3"/>
  <c r="D25" i="3"/>
  <c r="G24" i="3"/>
  <c r="D15" i="3"/>
  <c r="I24" i="3"/>
  <c r="G21" i="3"/>
  <c r="G12" i="3"/>
  <c r="D13" i="3"/>
  <c r="D14" i="3"/>
  <c r="D21" i="3"/>
  <c r="D20" i="3"/>
  <c r="B8" i="4"/>
  <c r="G22" i="3"/>
  <c r="D23" i="3"/>
  <c r="D24" i="3"/>
  <c r="D22" i="3"/>
  <c r="G23" i="3"/>
  <c r="I26" i="3"/>
  <c r="I22" i="3"/>
  <c r="I21" i="3"/>
  <c r="G13" i="3"/>
  <c r="D19" i="3"/>
  <c r="G13" i="2"/>
  <c r="D18" i="3"/>
  <c r="G20" i="3"/>
  <c r="G11" i="3"/>
  <c r="C8" i="5"/>
  <c r="D11" i="3"/>
  <c r="D8" i="4"/>
  <c r="C8" i="4"/>
  <c r="F27" i="3"/>
  <c r="E27" i="3"/>
  <c r="H12" i="3" l="1"/>
  <c r="H25" i="3"/>
  <c r="I25" i="3"/>
  <c r="H24" i="3"/>
  <c r="H22" i="3"/>
  <c r="H21" i="3"/>
  <c r="H19" i="3"/>
  <c r="G17" i="3"/>
  <c r="G18" i="3"/>
  <c r="H26" i="3"/>
  <c r="G26" i="3"/>
  <c r="I23" i="3"/>
  <c r="H15" i="3"/>
  <c r="C89" i="5"/>
  <c r="H23" i="3"/>
  <c r="C118" i="5"/>
  <c r="C249" i="5"/>
  <c r="C143" i="5"/>
  <c r="D27" i="3"/>
  <c r="C190" i="5"/>
  <c r="C224" i="5"/>
  <c r="D3" i="3"/>
  <c r="C131" i="5"/>
  <c r="C189" i="5"/>
  <c r="C253" i="5"/>
  <c r="C256" i="5"/>
  <c r="C41" i="5"/>
  <c r="C40" i="5"/>
  <c r="I13" i="3"/>
  <c r="C39" i="5"/>
  <c r="C38" i="5"/>
  <c r="C46" i="5"/>
  <c r="C43" i="5"/>
  <c r="C45" i="5"/>
  <c r="H13" i="3"/>
  <c r="C42" i="5"/>
  <c r="C37" i="5"/>
  <c r="C44" i="5"/>
  <c r="C177" i="5"/>
  <c r="G19" i="3"/>
  <c r="G14" i="3"/>
  <c r="G9" i="2"/>
  <c r="G15" i="3"/>
  <c r="C54" i="5"/>
  <c r="C57" i="5"/>
  <c r="C278" i="5"/>
  <c r="C286" i="5"/>
  <c r="C142" i="5"/>
  <c r="C145" i="5"/>
  <c r="C268" i="5"/>
  <c r="C270" i="5"/>
  <c r="C264" i="5"/>
  <c r="C265" i="5"/>
  <c r="C262" i="5"/>
  <c r="C272" i="5" s="1"/>
  <c r="C263" i="5"/>
  <c r="C271" i="5"/>
  <c r="C266" i="5"/>
  <c r="C267" i="5"/>
  <c r="C269" i="5"/>
  <c r="C113" i="5"/>
  <c r="I18" i="3"/>
  <c r="C119" i="5"/>
  <c r="C225" i="5"/>
  <c r="C240" i="5"/>
  <c r="C232" i="5"/>
  <c r="C242" i="5" s="1"/>
  <c r="C239" i="5"/>
  <c r="C237" i="5"/>
  <c r="C235" i="5"/>
  <c r="C234" i="5"/>
  <c r="C241" i="5"/>
  <c r="C236" i="5"/>
  <c r="C238" i="5"/>
  <c r="C233" i="5"/>
  <c r="C86" i="5"/>
  <c r="C82" i="5"/>
  <c r="H16" i="3"/>
  <c r="C85" i="5"/>
  <c r="C84" i="5"/>
  <c r="C88" i="5"/>
  <c r="C174" i="5"/>
  <c r="C175" i="5"/>
  <c r="C28" i="5"/>
  <c r="C24" i="5"/>
  <c r="I12" i="3"/>
  <c r="C25" i="5"/>
  <c r="C26" i="5"/>
  <c r="C29" i="5"/>
  <c r="C31" i="5"/>
  <c r="C30" i="5"/>
  <c r="C27" i="5"/>
  <c r="C23" i="5"/>
  <c r="C22" i="5"/>
  <c r="C14" i="5"/>
  <c r="C16" i="5"/>
  <c r="C12" i="5"/>
  <c r="C10" i="5"/>
  <c r="C11" i="5"/>
  <c r="C13" i="5"/>
  <c r="C9" i="5"/>
  <c r="I11" i="3"/>
  <c r="H11" i="3"/>
  <c r="C15" i="5"/>
  <c r="C7" i="5"/>
  <c r="C283" i="5" l="1"/>
  <c r="C279" i="5"/>
  <c r="C281" i="5"/>
  <c r="C284" i="5"/>
  <c r="C285" i="5"/>
  <c r="I19" i="3"/>
  <c r="C280" i="5"/>
  <c r="C136" i="5"/>
  <c r="C192" i="5"/>
  <c r="C194" i="5"/>
  <c r="C195" i="5"/>
  <c r="C187" i="5"/>
  <c r="C132" i="5"/>
  <c r="C129" i="5"/>
  <c r="C130" i="5"/>
  <c r="C135" i="5"/>
  <c r="C127" i="5"/>
  <c r="C134" i="5"/>
  <c r="C133" i="5"/>
  <c r="C128" i="5"/>
  <c r="C83" i="5"/>
  <c r="C90" i="5"/>
  <c r="I16" i="3"/>
  <c r="C115" i="5"/>
  <c r="C120" i="5"/>
  <c r="C146" i="5"/>
  <c r="C69" i="5"/>
  <c r="C87" i="5"/>
  <c r="C91" i="5"/>
  <c r="C117" i="5"/>
  <c r="C149" i="5"/>
  <c r="C148" i="5"/>
  <c r="I20" i="3"/>
  <c r="C150" i="5"/>
  <c r="C60" i="5"/>
  <c r="C59" i="5"/>
  <c r="C282" i="5"/>
  <c r="C277" i="5"/>
  <c r="C287" i="5" s="1"/>
  <c r="C172" i="5"/>
  <c r="C222" i="5"/>
  <c r="C58" i="5"/>
  <c r="C56" i="5"/>
  <c r="C61" i="5"/>
  <c r="C181" i="5"/>
  <c r="C219" i="5"/>
  <c r="C112" i="5"/>
  <c r="H18" i="3"/>
  <c r="C114" i="5"/>
  <c r="C70" i="5"/>
  <c r="I14" i="3"/>
  <c r="C53" i="5"/>
  <c r="H14" i="3"/>
  <c r="C251" i="5"/>
  <c r="C116" i="5"/>
  <c r="C121" i="5"/>
  <c r="C144" i="5"/>
  <c r="C147" i="5"/>
  <c r="I15" i="3"/>
  <c r="C52" i="5"/>
  <c r="C55" i="5"/>
  <c r="C250" i="5"/>
  <c r="C248" i="5"/>
  <c r="C193" i="5"/>
  <c r="C188" i="5"/>
  <c r="C220" i="5"/>
  <c r="C218" i="5"/>
  <c r="C75" i="5"/>
  <c r="C67" i="5"/>
  <c r="C74" i="5"/>
  <c r="C173" i="5"/>
  <c r="C180" i="5"/>
  <c r="C178" i="5"/>
  <c r="C223" i="5"/>
  <c r="C217" i="5"/>
  <c r="C73" i="5"/>
  <c r="C72" i="5"/>
  <c r="C71" i="5"/>
  <c r="C255" i="5"/>
  <c r="C252" i="5"/>
  <c r="C176" i="5"/>
  <c r="C179" i="5"/>
  <c r="C221" i="5"/>
  <c r="C226" i="5"/>
  <c r="H20" i="3"/>
  <c r="C151" i="5"/>
  <c r="C68" i="5"/>
  <c r="C76" i="5"/>
  <c r="C247" i="5"/>
  <c r="C257" i="5" s="1"/>
  <c r="C254" i="5"/>
  <c r="C191" i="5"/>
  <c r="C196" i="5"/>
  <c r="C47" i="5"/>
  <c r="D4" i="3"/>
  <c r="G27" i="3"/>
  <c r="C205" i="5"/>
  <c r="C210" i="5"/>
  <c r="C211" i="5"/>
  <c r="C204" i="5"/>
  <c r="C209" i="5"/>
  <c r="C208" i="5"/>
  <c r="C202" i="5"/>
  <c r="C207" i="5"/>
  <c r="C206" i="5"/>
  <c r="C203" i="5"/>
  <c r="C158" i="5"/>
  <c r="C160" i="5"/>
  <c r="C159" i="5"/>
  <c r="C157" i="5"/>
  <c r="C166" i="5"/>
  <c r="C162" i="5"/>
  <c r="C164" i="5"/>
  <c r="C161" i="5"/>
  <c r="C163" i="5"/>
  <c r="C165" i="5"/>
  <c r="C32" i="5"/>
  <c r="C17" i="5"/>
  <c r="C137" i="5" l="1"/>
  <c r="C227" i="5"/>
  <c r="C212" i="5"/>
  <c r="C197" i="5"/>
  <c r="C182" i="5"/>
  <c r="C167" i="5"/>
  <c r="C92" i="5"/>
  <c r="C62" i="5"/>
  <c r="C122" i="5"/>
  <c r="C152" i="5"/>
  <c r="C77" i="5"/>
  <c r="C104" i="5" l="1"/>
  <c r="C106" i="5"/>
  <c r="C99" i="5"/>
  <c r="C100" i="5"/>
  <c r="C98" i="5"/>
  <c r="I17" i="3"/>
  <c r="C97" i="5"/>
  <c r="C101" i="5"/>
  <c r="C103" i="5"/>
  <c r="C105" i="5"/>
  <c r="C102" i="5"/>
  <c r="H17" i="3"/>
  <c r="G10" i="2"/>
  <c r="C107" i="5" l="1"/>
  <c r="D5" i="3"/>
  <c r="D6" i="3" s="1"/>
  <c r="I27" i="3"/>
  <c r="H27" i="3" s="1"/>
</calcChain>
</file>

<file path=xl/comments1.xml><?xml version="1.0" encoding="utf-8"?>
<comments xmlns="http://schemas.openxmlformats.org/spreadsheetml/2006/main">
  <authors>
    <author>Eduardo Ulloa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INGRESE FECHA A CONSULTAR</t>
        </r>
      </text>
    </comment>
  </commentList>
</comments>
</file>

<file path=xl/sharedStrings.xml><?xml version="1.0" encoding="utf-8"?>
<sst xmlns="http://schemas.openxmlformats.org/spreadsheetml/2006/main" count="323" uniqueCount="63">
  <si>
    <t xml:space="preserve">           INFORME DE INSPECCION</t>
  </si>
  <si>
    <t>CLIENTE</t>
  </si>
  <si>
    <t>:</t>
  </si>
  <si>
    <t>CODELCO CHILE</t>
  </si>
  <si>
    <t>MATERIAL</t>
  </si>
  <si>
    <t>PESO NETO HUMEDO RECEPCION A LA FECHA</t>
  </si>
  <si>
    <t>TMH</t>
  </si>
  <si>
    <t>PESO NETO SECO RECEPCION A LA FECHA</t>
  </si>
  <si>
    <t>TMS</t>
  </si>
  <si>
    <t>FECHA RECEPCION</t>
  </si>
  <si>
    <t>LUGAR DE RECEPCION</t>
  </si>
  <si>
    <t>Pto. Barquito Chañaral</t>
  </si>
  <si>
    <t>TOTAL DE CAMIONES</t>
  </si>
  <si>
    <t>LOTE:</t>
  </si>
  <si>
    <t>PESOS DESPACHO</t>
  </si>
  <si>
    <t>PESOS RECEPCION</t>
  </si>
  <si>
    <t>Fecha de recepción</t>
  </si>
  <si>
    <t>REC</t>
  </si>
  <si>
    <t>PATENTE</t>
  </si>
  <si>
    <t>GUIA</t>
  </si>
  <si>
    <t>BARQUITO</t>
  </si>
  <si>
    <t>%</t>
  </si>
  <si>
    <t>PESO NETO</t>
  </si>
  <si>
    <t>DIF</t>
  </si>
  <si>
    <t>Nº</t>
  </si>
  <si>
    <t>CAMION</t>
  </si>
  <si>
    <t>DESPACHO</t>
  </si>
  <si>
    <t>BRUTO</t>
  </si>
  <si>
    <t>TARA</t>
  </si>
  <si>
    <t>NETO</t>
  </si>
  <si>
    <t>HDAD</t>
  </si>
  <si>
    <t>SECO</t>
  </si>
  <si>
    <t>TOTAL LOTE</t>
  </si>
  <si>
    <t>TOTAL PESO NETO HUMEDO ORIGEN</t>
  </si>
  <si>
    <t>TOTAL PESO NETO HUMEDO RECEPCIÓN</t>
  </si>
  <si>
    <t>TOTAL PESO NETO SECO RECEPCEPCIÓN</t>
  </si>
  <si>
    <t>PROMEDIO TOTAL HUMEDAD</t>
  </si>
  <si>
    <t>FECH. RECEP.</t>
  </si>
  <si>
    <t>PRODUCER</t>
  </si>
  <si>
    <t>LOT</t>
  </si>
  <si>
    <t>NET WEIGHT</t>
  </si>
  <si>
    <t>WEIGHT RECEPTION BARQUITO</t>
  </si>
  <si>
    <t>RECEPTION</t>
  </si>
  <si>
    <t>ORIGIN</t>
  </si>
  <si>
    <t>GROSS</t>
  </si>
  <si>
    <t>TARE</t>
  </si>
  <si>
    <t>NET</t>
  </si>
  <si>
    <t>MOISTURE</t>
  </si>
  <si>
    <t>DRY</t>
  </si>
  <si>
    <t>TOTAL</t>
  </si>
  <si>
    <t>PESO HUMEDO ORIGEN</t>
  </si>
  <si>
    <t>PESO HUMEDO RECP.</t>
  </si>
  <si>
    <t>PESO SECO RECP.</t>
  </si>
  <si>
    <t>REC.</t>
  </si>
  <si>
    <t>LOTE</t>
  </si>
  <si>
    <t>grs.</t>
  </si>
  <si>
    <t>N° TICKET PESAJE</t>
  </si>
  <si>
    <t>Chañaral, noviembre 2014</t>
  </si>
  <si>
    <t>MRA. TALCUNA CUOTA DICIEMBRE 2015</t>
  </si>
  <si>
    <t>DICIEMBRE 2015</t>
  </si>
  <si>
    <t>CWGK-69</t>
  </si>
  <si>
    <t>DPJR-80</t>
  </si>
  <si>
    <t>1512044T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</si>
</sst>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\ _€_-;\-* #,##0.00\ _€_-;_-* &quot;-&quot;??\ _€_-;_-@_-"/>
    <numFmt numFmtId="165" formatCode="0.000"/>
    <numFmt numFmtId="166" formatCode="#,##0.000"/>
    <numFmt numFmtId="167" formatCode="00000"/>
    <numFmt numFmtId="168" formatCode="dd/mm/yy;@"/>
  </numFmts>
  <fonts count="19" x14ac:knownFonts="1">
    <font>
      <sz val="10"/>
      <name val="Arial"/>
    </font>
    <font>
      <sz val="10"/>
      <name val="Arial"/>
      <family val="2"/>
    </font>
    <font>
      <b/>
      <sz val="12"/>
      <name val="Times New Roman"/>
      <family val="1"/>
    </font>
    <font>
      <sz val="12"/>
      <name val="Verdana"/>
      <family val="2"/>
    </font>
    <font>
      <sz val="12"/>
      <name val="Times New Roman"/>
      <family val="1"/>
    </font>
    <font>
      <sz val="12"/>
      <name val="Arial"/>
      <family val="2"/>
    </font>
    <font>
      <b/>
      <sz val="12"/>
      <name val="Verdana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b/>
      <sz val="11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b/>
      <sz val="14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2">
    <xf numFmtId="0" fontId="0" fillId="0" borderId="0" xfId="0"/>
    <xf numFmtId="0" fontId="2" fillId="2" borderId="0" xfId="0" applyFont="1" applyFill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0" xfId="0" applyFont="1" applyFill="1" applyProtection="1"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5" fillId="2" borderId="0" xfId="0" applyFont="1" applyFill="1" applyProtection="1"/>
    <xf numFmtId="166" fontId="2" fillId="2" borderId="0" xfId="0" applyNumberFormat="1" applyFont="1" applyFill="1" applyProtection="1"/>
    <xf numFmtId="0" fontId="2" fillId="0" borderId="4" xfId="0" applyFont="1" applyFill="1" applyBorder="1" applyAlignment="1" applyProtection="1"/>
    <xf numFmtId="0" fontId="2" fillId="3" borderId="5" xfId="0" applyFont="1" applyFill="1" applyBorder="1" applyAlignment="1" applyProtection="1">
      <alignment horizontal="center"/>
    </xf>
    <xf numFmtId="0" fontId="2" fillId="2" borderId="5" xfId="0" applyFont="1" applyFill="1" applyBorder="1" applyAlignment="1" applyProtection="1"/>
    <xf numFmtId="2" fontId="2" fillId="2" borderId="6" xfId="0" applyNumberFormat="1" applyFont="1" applyFill="1" applyBorder="1" applyAlignment="1" applyProtection="1">
      <alignment horizontal="center"/>
    </xf>
    <xf numFmtId="0" fontId="0" fillId="0" borderId="0" xfId="0" applyProtection="1"/>
    <xf numFmtId="0" fontId="7" fillId="0" borderId="7" xfId="0" applyFont="1" applyFill="1" applyBorder="1" applyAlignment="1" applyProtection="1">
      <alignment horizontal="center"/>
      <protection locked="0"/>
    </xf>
    <xf numFmtId="167" fontId="7" fillId="0" borderId="8" xfId="0" applyNumberFormat="1" applyFont="1" applyFill="1" applyBorder="1" applyAlignment="1" applyProtection="1">
      <alignment horizontal="center"/>
      <protection locked="0"/>
    </xf>
    <xf numFmtId="0" fontId="7" fillId="0" borderId="9" xfId="0" applyFont="1" applyFill="1" applyBorder="1" applyAlignment="1" applyProtection="1">
      <alignment horizontal="center"/>
      <protection locked="0"/>
    </xf>
    <xf numFmtId="167" fontId="7" fillId="0" borderId="10" xfId="0" applyNumberFormat="1" applyFont="1" applyFill="1" applyBorder="1" applyAlignment="1" applyProtection="1">
      <alignment horizontal="center"/>
      <protection locked="0"/>
    </xf>
    <xf numFmtId="2" fontId="2" fillId="2" borderId="7" xfId="0" applyNumberFormat="1" applyFont="1" applyFill="1" applyBorder="1" applyAlignment="1" applyProtection="1">
      <alignment horizontal="center"/>
      <protection locked="0"/>
    </xf>
    <xf numFmtId="2" fontId="2" fillId="2" borderId="11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Fill="1" applyBorder="1" applyAlignment="1" applyProtection="1">
      <alignment horizontal="left"/>
    </xf>
    <xf numFmtId="0" fontId="5" fillId="2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0" fontId="2" fillId="2" borderId="12" xfId="0" applyFont="1" applyFill="1" applyBorder="1" applyAlignment="1" applyProtection="1">
      <alignment horizontal="center"/>
      <protection locked="0"/>
    </xf>
    <xf numFmtId="0" fontId="2" fillId="0" borderId="1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2" borderId="15" xfId="0" applyFont="1" applyFill="1" applyBorder="1" applyAlignment="1" applyProtection="1">
      <alignment horizontal="center"/>
      <protection locked="0"/>
    </xf>
    <xf numFmtId="0" fontId="2" fillId="2" borderId="14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protection locked="0"/>
    </xf>
    <xf numFmtId="2" fontId="4" fillId="2" borderId="0" xfId="0" applyNumberFormat="1" applyFont="1" applyFill="1" applyBorder="1" applyAlignment="1" applyProtection="1">
      <protection locked="0"/>
    </xf>
    <xf numFmtId="0" fontId="11" fillId="4" borderId="4" xfId="0" applyFont="1" applyFill="1" applyBorder="1" applyAlignment="1" applyProtection="1"/>
    <xf numFmtId="0" fontId="12" fillId="0" borderId="6" xfId="0" applyFont="1" applyBorder="1" applyAlignment="1">
      <alignment horizontal="center"/>
    </xf>
    <xf numFmtId="0" fontId="4" fillId="2" borderId="0" xfId="0" applyFont="1" applyFill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/>
      <protection locked="0"/>
    </xf>
    <xf numFmtId="14" fontId="7" fillId="2" borderId="6" xfId="0" applyNumberFormat="1" applyFont="1" applyFill="1" applyBorder="1" applyAlignment="1" applyProtection="1">
      <alignment horizontal="center"/>
      <protection locked="0"/>
    </xf>
    <xf numFmtId="0" fontId="7" fillId="2" borderId="6" xfId="0" applyFont="1" applyFill="1" applyBorder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/>
    </xf>
    <xf numFmtId="165" fontId="14" fillId="5" borderId="6" xfId="0" applyNumberFormat="1" applyFont="1" applyFill="1" applyBorder="1" applyAlignment="1">
      <alignment horizontal="center" vertical="center"/>
    </xf>
    <xf numFmtId="0" fontId="2" fillId="0" borderId="16" xfId="0" applyFont="1" applyFill="1" applyBorder="1" applyAlignment="1" applyProtection="1"/>
    <xf numFmtId="2" fontId="2" fillId="2" borderId="0" xfId="0" applyNumberFormat="1" applyFont="1" applyFill="1" applyProtection="1">
      <protection locked="0"/>
    </xf>
    <xf numFmtId="2" fontId="5" fillId="2" borderId="0" xfId="0" applyNumberFormat="1" applyFont="1" applyFill="1" applyProtection="1">
      <protection locked="0"/>
    </xf>
    <xf numFmtId="2" fontId="2" fillId="2" borderId="12" xfId="0" applyNumberFormat="1" applyFont="1" applyFill="1" applyBorder="1" applyAlignment="1" applyProtection="1">
      <alignment horizontal="center"/>
      <protection locked="0"/>
    </xf>
    <xf numFmtId="2" fontId="2" fillId="2" borderId="15" xfId="0" applyNumberFormat="1" applyFont="1" applyFill="1" applyBorder="1" applyAlignment="1" applyProtection="1">
      <alignment horizontal="center"/>
      <protection locked="0"/>
    </xf>
    <xf numFmtId="0" fontId="0" fillId="0" borderId="17" xfId="0" applyBorder="1"/>
    <xf numFmtId="0" fontId="8" fillId="0" borderId="0" xfId="0" applyFont="1"/>
    <xf numFmtId="4" fontId="0" fillId="0" borderId="0" xfId="0" applyNumberFormat="1" applyAlignment="1">
      <alignment horizontal="center"/>
    </xf>
    <xf numFmtId="4" fontId="0" fillId="0" borderId="17" xfId="0" applyNumberFormat="1" applyBorder="1" applyAlignment="1">
      <alignment horizontal="center"/>
    </xf>
    <xf numFmtId="4" fontId="12" fillId="0" borderId="17" xfId="0" applyNumberFormat="1" applyFont="1" applyBorder="1" applyAlignment="1">
      <alignment horizontal="center" vertical="center"/>
    </xf>
    <xf numFmtId="0" fontId="2" fillId="2" borderId="12" xfId="0" applyFont="1" applyFill="1" applyBorder="1" applyAlignment="1" applyProtection="1">
      <alignment horizontal="right"/>
    </xf>
    <xf numFmtId="14" fontId="2" fillId="2" borderId="4" xfId="0" applyNumberFormat="1" applyFont="1" applyFill="1" applyBorder="1" applyAlignment="1" applyProtection="1">
      <protection locked="0"/>
    </xf>
    <xf numFmtId="0" fontId="12" fillId="0" borderId="17" xfId="0" applyNumberFormat="1" applyFont="1" applyBorder="1" applyAlignment="1">
      <alignment horizontal="center" vertical="center"/>
    </xf>
    <xf numFmtId="166" fontId="5" fillId="2" borderId="0" xfId="0" applyNumberFormat="1" applyFont="1" applyFill="1" applyProtection="1"/>
    <xf numFmtId="166" fontId="2" fillId="2" borderId="0" xfId="0" applyNumberFormat="1" applyFont="1" applyFill="1" applyAlignment="1" applyProtection="1">
      <alignment horizontal="center"/>
    </xf>
    <xf numFmtId="166" fontId="2" fillId="2" borderId="6" xfId="0" applyNumberFormat="1" applyFont="1" applyFill="1" applyBorder="1" applyAlignment="1" applyProtection="1">
      <alignment horizontal="center"/>
    </xf>
    <xf numFmtId="166" fontId="2" fillId="2" borderId="7" xfId="0" applyNumberFormat="1" applyFont="1" applyFill="1" applyBorder="1" applyAlignment="1" applyProtection="1">
      <alignment horizontal="center"/>
    </xf>
    <xf numFmtId="166" fontId="2" fillId="2" borderId="11" xfId="0" applyNumberFormat="1" applyFont="1" applyFill="1" applyBorder="1" applyAlignment="1" applyProtection="1">
      <alignment horizontal="center"/>
    </xf>
    <xf numFmtId="166" fontId="2" fillId="2" borderId="0" xfId="0" applyNumberFormat="1" applyFont="1" applyFill="1" applyBorder="1" applyAlignment="1" applyProtection="1"/>
    <xf numFmtId="166" fontId="2" fillId="2" borderId="1" xfId="0" applyNumberFormat="1" applyFont="1" applyFill="1" applyBorder="1" applyAlignment="1" applyProtection="1"/>
    <xf numFmtId="166" fontId="2" fillId="2" borderId="18" xfId="0" applyNumberFormat="1" applyFont="1" applyFill="1" applyBorder="1" applyAlignment="1" applyProtection="1">
      <alignment horizontal="center"/>
    </xf>
    <xf numFmtId="166" fontId="2" fillId="2" borderId="8" xfId="0" applyNumberFormat="1" applyFont="1" applyFill="1" applyBorder="1" applyAlignment="1" applyProtection="1">
      <alignment horizontal="center"/>
    </xf>
    <xf numFmtId="166" fontId="2" fillId="2" borderId="19" xfId="0" applyNumberFormat="1" applyFont="1" applyFill="1" applyBorder="1" applyAlignment="1" applyProtection="1">
      <alignment horizontal="center"/>
    </xf>
    <xf numFmtId="166" fontId="2" fillId="2" borderId="5" xfId="0" applyNumberFormat="1" applyFont="1" applyFill="1" applyBorder="1" applyAlignment="1" applyProtection="1"/>
    <xf numFmtId="166" fontId="2" fillId="2" borderId="13" xfId="0" applyNumberFormat="1" applyFont="1" applyFill="1" applyBorder="1" applyAlignment="1" applyProtection="1">
      <alignment horizontal="center"/>
    </xf>
    <xf numFmtId="166" fontId="2" fillId="2" borderId="14" xfId="0" applyNumberFormat="1" applyFont="1" applyFill="1" applyBorder="1" applyAlignment="1" applyProtection="1">
      <alignment horizontal="center"/>
    </xf>
    <xf numFmtId="166" fontId="2" fillId="2" borderId="20" xfId="0" applyNumberFormat="1" applyFont="1" applyFill="1" applyBorder="1" applyAlignment="1" applyProtection="1">
      <alignment horizontal="center"/>
    </xf>
    <xf numFmtId="166" fontId="10" fillId="4" borderId="6" xfId="0" applyNumberFormat="1" applyFont="1" applyFill="1" applyBorder="1" applyProtection="1"/>
    <xf numFmtId="166" fontId="0" fillId="0" borderId="0" xfId="0" applyNumberFormat="1" applyProtection="1"/>
    <xf numFmtId="166" fontId="8" fillId="0" borderId="0" xfId="0" applyNumberFormat="1" applyFont="1" applyProtection="1"/>
    <xf numFmtId="166" fontId="10" fillId="4" borderId="6" xfId="0" applyNumberFormat="1" applyFont="1" applyFill="1" applyBorder="1" applyAlignment="1" applyProtection="1">
      <alignment horizontal="right" vertical="center"/>
    </xf>
    <xf numFmtId="166" fontId="8" fillId="0" borderId="0" xfId="0" applyNumberFormat="1" applyFont="1" applyFill="1" applyBorder="1" applyProtection="1"/>
    <xf numFmtId="166" fontId="10" fillId="0" borderId="0" xfId="0" applyNumberFormat="1" applyFont="1" applyFill="1" applyBorder="1" applyAlignment="1" applyProtection="1">
      <alignment horizontal="right" vertical="center"/>
    </xf>
    <xf numFmtId="2" fontId="0" fillId="0" borderId="0" xfId="0" applyNumberFormat="1" applyProtection="1"/>
    <xf numFmtId="166" fontId="2" fillId="2" borderId="0" xfId="0" applyNumberFormat="1" applyFont="1" applyFill="1" applyProtection="1">
      <protection locked="0"/>
    </xf>
    <xf numFmtId="166" fontId="5" fillId="0" borderId="0" xfId="0" applyNumberFormat="1" applyFont="1" applyBorder="1" applyAlignment="1" applyProtection="1">
      <alignment horizontal="left"/>
      <protection locked="0"/>
    </xf>
    <xf numFmtId="166" fontId="3" fillId="0" borderId="0" xfId="0" applyNumberFormat="1" applyFont="1" applyProtection="1">
      <protection locked="0"/>
    </xf>
    <xf numFmtId="166" fontId="5" fillId="2" borderId="0" xfId="0" applyNumberFormat="1" applyFont="1" applyFill="1" applyProtection="1">
      <protection locked="0"/>
    </xf>
    <xf numFmtId="166" fontId="2" fillId="2" borderId="0" xfId="0" applyNumberFormat="1" applyFont="1" applyFill="1" applyAlignment="1" applyProtection="1">
      <alignment horizontal="center"/>
      <protection locked="0"/>
    </xf>
    <xf numFmtId="166" fontId="6" fillId="0" borderId="0" xfId="0" applyNumberFormat="1" applyFont="1" applyProtection="1">
      <protection locked="0"/>
    </xf>
    <xf numFmtId="166" fontId="2" fillId="2" borderId="16" xfId="0" applyNumberFormat="1" applyFont="1" applyFill="1" applyBorder="1" applyAlignment="1" applyProtection="1">
      <protection locked="0"/>
    </xf>
    <xf numFmtId="166" fontId="2" fillId="2" borderId="12" xfId="0" applyNumberFormat="1" applyFont="1" applyFill="1" applyBorder="1" applyAlignment="1" applyProtection="1">
      <alignment horizontal="center"/>
      <protection locked="0"/>
    </xf>
    <xf numFmtId="166" fontId="2" fillId="2" borderId="4" xfId="0" applyNumberFormat="1" applyFont="1" applyFill="1" applyBorder="1" applyAlignment="1" applyProtection="1">
      <alignment horizontal="center"/>
      <protection locked="0"/>
    </xf>
    <xf numFmtId="166" fontId="2" fillId="2" borderId="5" xfId="0" applyNumberFormat="1" applyFont="1" applyFill="1" applyBorder="1" applyAlignment="1" applyProtection="1">
      <alignment horizontal="center"/>
      <protection locked="0"/>
    </xf>
    <xf numFmtId="166" fontId="2" fillId="2" borderId="6" xfId="0" applyNumberFormat="1" applyFont="1" applyFill="1" applyBorder="1" applyAlignment="1" applyProtection="1">
      <alignment horizontal="center"/>
      <protection locked="0"/>
    </xf>
    <xf numFmtId="166" fontId="7" fillId="0" borderId="7" xfId="0" applyNumberFormat="1" applyFont="1" applyFill="1" applyBorder="1" applyAlignment="1" applyProtection="1">
      <alignment horizontal="center"/>
      <protection locked="0"/>
    </xf>
    <xf numFmtId="166" fontId="7" fillId="0" borderId="8" xfId="0" applyNumberFormat="1" applyFont="1" applyFill="1" applyBorder="1" applyAlignment="1" applyProtection="1">
      <alignment horizontal="center"/>
      <protection locked="0"/>
    </xf>
    <xf numFmtId="166" fontId="7" fillId="0" borderId="9" xfId="0" applyNumberFormat="1" applyFont="1" applyFill="1" applyBorder="1" applyAlignment="1" applyProtection="1">
      <alignment horizontal="center"/>
      <protection locked="0"/>
    </xf>
    <xf numFmtId="166" fontId="7" fillId="0" borderId="10" xfId="0" applyNumberFormat="1" applyFont="1" applyFill="1" applyBorder="1" applyAlignment="1" applyProtection="1">
      <alignment horizontal="center"/>
      <protection locked="0"/>
    </xf>
    <xf numFmtId="166" fontId="5" fillId="2" borderId="0" xfId="0" applyNumberFormat="1" applyFont="1" applyFill="1" applyBorder="1" applyAlignment="1" applyProtection="1">
      <protection locked="0"/>
    </xf>
    <xf numFmtId="166" fontId="4" fillId="2" borderId="0" xfId="0" applyNumberFormat="1" applyFont="1" applyFill="1" applyProtection="1"/>
    <xf numFmtId="166" fontId="2" fillId="2" borderId="18" xfId="0" applyNumberFormat="1" applyFont="1" applyFill="1" applyBorder="1" applyAlignment="1" applyProtection="1"/>
    <xf numFmtId="166" fontId="4" fillId="2" borderId="0" xfId="0" applyNumberFormat="1" applyFont="1" applyFill="1" applyBorder="1" applyAlignment="1" applyProtection="1"/>
    <xf numFmtId="4" fontId="8" fillId="0" borderId="17" xfId="0" applyNumberFormat="1" applyFont="1" applyBorder="1" applyAlignment="1">
      <alignment horizontal="center"/>
    </xf>
    <xf numFmtId="0" fontId="17" fillId="0" borderId="17" xfId="0" applyFont="1" applyBorder="1"/>
    <xf numFmtId="3" fontId="2" fillId="3" borderId="0" xfId="0" applyNumberFormat="1" applyFont="1" applyFill="1" applyAlignment="1" applyProtection="1">
      <alignment horizontal="left"/>
    </xf>
    <xf numFmtId="168" fontId="0" fillId="0" borderId="0" xfId="0" applyNumberFormat="1" applyProtection="1"/>
    <xf numFmtId="49" fontId="2" fillId="2" borderId="0" xfId="1" applyNumberFormat="1" applyFont="1" applyFill="1" applyProtection="1">
      <protection locked="0"/>
    </xf>
    <xf numFmtId="165" fontId="2" fillId="0" borderId="0" xfId="0" applyNumberFormat="1" applyFont="1" applyFill="1" applyBorder="1" applyProtection="1">
      <protection locked="0"/>
    </xf>
    <xf numFmtId="166" fontId="2" fillId="0" borderId="0" xfId="0" applyNumberFormat="1" applyFont="1" applyFill="1" applyBorder="1" applyAlignment="1" applyProtection="1">
      <alignment horizontal="center"/>
    </xf>
    <xf numFmtId="165" fontId="2" fillId="0" borderId="0" xfId="0" applyNumberFormat="1" applyFont="1" applyFill="1" applyBorder="1" applyAlignment="1" applyProtection="1">
      <alignment horizontal="center"/>
      <protection locked="0"/>
    </xf>
    <xf numFmtId="2" fontId="2" fillId="0" borderId="0" xfId="0" applyNumberFormat="1" applyFont="1" applyFill="1" applyBorder="1" applyProtection="1">
      <protection locked="0"/>
    </xf>
    <xf numFmtId="166" fontId="4" fillId="0" borderId="0" xfId="0" applyNumberFormat="1" applyFont="1" applyFill="1" applyBorder="1" applyProtection="1"/>
    <xf numFmtId="0" fontId="4" fillId="0" borderId="0" xfId="0" applyFont="1" applyFill="1" applyBorder="1" applyAlignment="1" applyProtection="1">
      <alignment horizontal="center"/>
      <protection locked="0"/>
    </xf>
    <xf numFmtId="166" fontId="2" fillId="0" borderId="0" xfId="0" applyNumberFormat="1" applyFont="1" applyFill="1" applyBorder="1" applyProtection="1"/>
    <xf numFmtId="0" fontId="9" fillId="0" borderId="21" xfId="0" applyFont="1" applyBorder="1" applyAlignment="1" applyProtection="1">
      <alignment horizontal="center"/>
    </xf>
    <xf numFmtId="165" fontId="2" fillId="2" borderId="17" xfId="0" applyNumberFormat="1" applyFont="1" applyFill="1" applyBorder="1" applyAlignment="1" applyProtection="1">
      <alignment horizontal="center"/>
    </xf>
    <xf numFmtId="165" fontId="2" fillId="2" borderId="22" xfId="0" applyNumberFormat="1" applyFont="1" applyFill="1" applyBorder="1" applyAlignment="1" applyProtection="1">
      <alignment horizontal="center"/>
    </xf>
    <xf numFmtId="0" fontId="2" fillId="2" borderId="23" xfId="0" applyFont="1" applyFill="1" applyBorder="1" applyAlignment="1" applyProtection="1">
      <alignment horizontal="center"/>
    </xf>
    <xf numFmtId="165" fontId="2" fillId="2" borderId="23" xfId="0" applyNumberFormat="1" applyFont="1" applyFill="1" applyBorder="1" applyAlignment="1" applyProtection="1">
      <alignment horizontal="center"/>
    </xf>
    <xf numFmtId="0" fontId="2" fillId="2" borderId="17" xfId="0" applyFont="1" applyFill="1" applyBorder="1" applyAlignment="1" applyProtection="1">
      <alignment horizontal="center"/>
    </xf>
    <xf numFmtId="0" fontId="2" fillId="2" borderId="22" xfId="0" applyFont="1" applyFill="1" applyBorder="1" applyAlignment="1" applyProtection="1">
      <alignment horizontal="center"/>
    </xf>
    <xf numFmtId="168" fontId="2" fillId="2" borderId="4" xfId="0" applyNumberFormat="1" applyFont="1" applyFill="1" applyBorder="1" applyAlignment="1" applyProtection="1">
      <alignment horizontal="center"/>
    </xf>
    <xf numFmtId="1" fontId="2" fillId="2" borderId="17" xfId="0" applyNumberFormat="1" applyFont="1" applyFill="1" applyBorder="1" applyAlignment="1" applyProtection="1">
      <alignment horizontal="center"/>
    </xf>
    <xf numFmtId="166" fontId="2" fillId="2" borderId="17" xfId="0" applyNumberFormat="1" applyFont="1" applyFill="1" applyBorder="1" applyAlignment="1" applyProtection="1">
      <alignment horizontal="center"/>
    </xf>
    <xf numFmtId="2" fontId="2" fillId="2" borderId="17" xfId="0" applyNumberFormat="1" applyFont="1" applyFill="1" applyBorder="1" applyAlignment="1" applyProtection="1">
      <alignment horizontal="center"/>
    </xf>
    <xf numFmtId="0" fontId="5" fillId="2" borderId="0" xfId="0" applyFont="1" applyFill="1" applyBorder="1" applyAlignment="1" applyProtection="1">
      <protection locked="0"/>
    </xf>
    <xf numFmtId="167" fontId="5" fillId="2" borderId="0" xfId="0" applyNumberFormat="1" applyFont="1" applyFill="1" applyBorder="1" applyAlignment="1" applyProtection="1">
      <protection locked="0"/>
    </xf>
    <xf numFmtId="2" fontId="18" fillId="0" borderId="0" xfId="0" applyNumberFormat="1" applyFont="1" applyFill="1" applyBorder="1" applyAlignment="1" applyProtection="1">
      <alignment horizontal="center" wrapText="1"/>
      <protection locked="0"/>
    </xf>
    <xf numFmtId="1" fontId="4" fillId="2" borderId="0" xfId="0" applyNumberFormat="1" applyFont="1" applyFill="1" applyProtection="1">
      <protection locked="0"/>
    </xf>
    <xf numFmtId="1" fontId="5" fillId="2" borderId="0" xfId="0" applyNumberFormat="1" applyFont="1" applyFill="1" applyProtection="1">
      <protection locked="0"/>
    </xf>
    <xf numFmtId="1" fontId="2" fillId="2" borderId="6" xfId="0" applyNumberFormat="1" applyFont="1" applyFill="1" applyBorder="1" applyAlignment="1" applyProtection="1">
      <alignment horizontal="center"/>
      <protection locked="0"/>
    </xf>
    <xf numFmtId="1" fontId="5" fillId="2" borderId="0" xfId="0" applyNumberFormat="1" applyFont="1" applyFill="1" applyProtection="1"/>
    <xf numFmtId="0" fontId="2" fillId="2" borderId="0" xfId="0" applyFont="1" applyFill="1" applyAlignment="1" applyProtection="1">
      <alignment horizontal="left"/>
      <protection locked="0"/>
    </xf>
    <xf numFmtId="17" fontId="2" fillId="2" borderId="0" xfId="0" applyNumberFormat="1" applyFont="1" applyFill="1" applyProtection="1">
      <protection locked="0"/>
    </xf>
    <xf numFmtId="166" fontId="2" fillId="2" borderId="16" xfId="0" applyNumberFormat="1" applyFont="1" applyFill="1" applyBorder="1" applyAlignment="1" applyProtection="1">
      <alignment horizontal="center" vertical="center"/>
      <protection locked="0"/>
    </xf>
    <xf numFmtId="166" fontId="2" fillId="2" borderId="12" xfId="0" applyNumberFormat="1" applyFont="1" applyFill="1" applyBorder="1" applyAlignment="1" applyProtection="1">
      <alignment horizontal="center" vertical="center"/>
      <protection locked="0"/>
    </xf>
    <xf numFmtId="166" fontId="2" fillId="2" borderId="1" xfId="0" applyNumberFormat="1" applyFont="1" applyFill="1" applyBorder="1" applyAlignment="1" applyProtection="1">
      <alignment horizontal="center" vertical="center"/>
      <protection locked="0"/>
    </xf>
    <xf numFmtId="166" fontId="2" fillId="2" borderId="24" xfId="0" applyNumberFormat="1" applyFont="1" applyFill="1" applyBorder="1" applyAlignment="1" applyProtection="1">
      <alignment horizontal="center" vertical="center"/>
      <protection locked="0"/>
    </xf>
    <xf numFmtId="166" fontId="2" fillId="2" borderId="15" xfId="0" applyNumberFormat="1" applyFont="1" applyFill="1" applyBorder="1" applyAlignment="1" applyProtection="1">
      <alignment horizontal="center" vertical="center"/>
      <protection locked="0"/>
    </xf>
    <xf numFmtId="166" fontId="2" fillId="2" borderId="25" xfId="0" applyNumberFormat="1" applyFont="1" applyFill="1" applyBorder="1" applyAlignment="1" applyProtection="1">
      <alignment horizontal="center" vertical="center"/>
      <protection locked="0"/>
    </xf>
    <xf numFmtId="0" fontId="7" fillId="2" borderId="6" xfId="0" applyFont="1" applyFill="1" applyBorder="1" applyAlignment="1" applyProtection="1">
      <alignment horizontal="center" wrapText="1"/>
      <protection locked="0"/>
    </xf>
    <xf numFmtId="0" fontId="2" fillId="0" borderId="0" xfId="0" applyFont="1" applyFill="1" applyBorder="1" applyAlignment="1" applyProtection="1">
      <alignment horizontal="center" wrapText="1"/>
      <protection locked="0"/>
    </xf>
    <xf numFmtId="1" fontId="10" fillId="2" borderId="13" xfId="0" applyNumberFormat="1" applyFont="1" applyFill="1" applyBorder="1" applyAlignment="1" applyProtection="1">
      <alignment horizontal="center" wrapText="1"/>
      <protection locked="0"/>
    </xf>
    <xf numFmtId="1" fontId="10" fillId="2" borderId="26" xfId="0" applyNumberFormat="1" applyFont="1" applyFill="1" applyBorder="1" applyAlignment="1" applyProtection="1">
      <alignment horizontal="center" wrapText="1"/>
      <protection locked="0"/>
    </xf>
    <xf numFmtId="1" fontId="10" fillId="2" borderId="14" xfId="0" applyNumberFormat="1" applyFont="1" applyFill="1" applyBorder="1" applyAlignment="1" applyProtection="1">
      <alignment horizontal="center" wrapText="1"/>
      <protection locked="0"/>
    </xf>
    <xf numFmtId="168" fontId="12" fillId="0" borderId="6" xfId="0" applyNumberFormat="1" applyFont="1" applyBorder="1" applyAlignment="1" applyProtection="1">
      <alignment horizontal="center" wrapText="1"/>
    </xf>
    <xf numFmtId="2" fontId="18" fillId="0" borderId="0" xfId="0" applyNumberFormat="1" applyFont="1" applyFill="1" applyBorder="1" applyAlignment="1" applyProtection="1">
      <alignment horizontal="center" wrapText="1"/>
      <protection locked="0"/>
    </xf>
    <xf numFmtId="166" fontId="0" fillId="0" borderId="17" xfId="0" applyNumberFormat="1" applyBorder="1" applyAlignment="1" applyProtection="1">
      <alignment horizontal="center"/>
    </xf>
    <xf numFmtId="14" fontId="15" fillId="6" borderId="6" xfId="0" applyNumberFormat="1" applyFont="1" applyFill="1" applyBorder="1" applyAlignment="1">
      <alignment horizontal="center"/>
    </xf>
    <xf numFmtId="0" fontId="15" fillId="6" borderId="6" xfId="0" applyFont="1" applyFill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O175"/>
  <sheetViews>
    <sheetView showGridLines="0" tabSelected="1" topLeftCell="A155" workbookViewId="0">
      <selection activeCell="A161" sqref="A161"/>
    </sheetView>
  </sheetViews>
  <sheetFormatPr baseColWidth="10" defaultColWidth="10" defaultRowHeight="15" x14ac:dyDescent="0.2"/>
  <cols>
    <col min="1" max="1" width="7" style="21" customWidth="1"/>
    <col min="2" max="2" width="10.7109375" style="20" customWidth="1"/>
    <col min="3" max="3" width="18.7109375" style="20" customWidth="1"/>
    <col min="4" max="5" width="12.140625" style="75" customWidth="1"/>
    <col min="6" max="6" width="12.85546875" style="51" customWidth="1"/>
    <col min="7" max="7" width="15.7109375" style="75" customWidth="1"/>
    <col min="8" max="8" width="13.140625" style="75" customWidth="1"/>
    <col min="9" max="9" width="13.140625" style="51" customWidth="1"/>
    <col min="10" max="10" width="13.140625" style="40" customWidth="1"/>
    <col min="11" max="11" width="13.140625" style="51" customWidth="1"/>
    <col min="12" max="12" width="14.140625" style="51" customWidth="1"/>
    <col min="13" max="13" width="19" style="33" customWidth="1"/>
    <col min="14" max="14" width="11.28515625" style="118" bestFit="1" customWidth="1"/>
    <col min="15" max="15" width="12.140625" style="20" customWidth="1"/>
    <col min="16" max="16384" width="10" style="20"/>
  </cols>
  <sheetData>
    <row r="1" spans="1:15" ht="15.75" x14ac:dyDescent="0.25">
      <c r="A1" s="3" t="s">
        <v>57</v>
      </c>
      <c r="B1" s="122">
        <v>42339</v>
      </c>
      <c r="C1" s="121">
        <v>2014</v>
      </c>
      <c r="D1" s="72"/>
      <c r="E1" s="72"/>
      <c r="F1" s="7"/>
      <c r="G1" s="72"/>
      <c r="H1" s="73"/>
      <c r="I1" s="7"/>
      <c r="J1" s="39"/>
      <c r="K1" s="7"/>
      <c r="L1" s="88"/>
      <c r="M1" s="32"/>
      <c r="N1" s="117"/>
    </row>
    <row r="2" spans="1:15" ht="15.75" x14ac:dyDescent="0.25">
      <c r="A2" s="3"/>
      <c r="B2" s="1"/>
      <c r="C2" s="1"/>
      <c r="D2" s="72"/>
      <c r="E2" s="72"/>
      <c r="F2" s="7"/>
      <c r="G2" s="74"/>
      <c r="H2" s="72"/>
      <c r="I2" s="7"/>
      <c r="J2" s="39"/>
      <c r="K2" s="7"/>
      <c r="L2" s="88"/>
      <c r="M2" s="32"/>
      <c r="N2" s="117"/>
    </row>
    <row r="3" spans="1:15" ht="15.75" x14ac:dyDescent="0.25">
      <c r="A3" s="3"/>
      <c r="B3" s="1"/>
      <c r="C3" s="1"/>
      <c r="D3" s="72"/>
      <c r="E3" s="72"/>
      <c r="F3" s="7"/>
      <c r="G3" s="72"/>
      <c r="H3" s="72"/>
      <c r="I3" s="7"/>
      <c r="J3" s="39"/>
      <c r="K3" s="7"/>
      <c r="L3" s="88"/>
      <c r="M3" s="32"/>
      <c r="N3" s="117"/>
    </row>
    <row r="4" spans="1:15" ht="15.75" x14ac:dyDescent="0.25">
      <c r="A4" s="3"/>
      <c r="B4" s="1"/>
      <c r="C4" s="1"/>
      <c r="D4" s="72"/>
      <c r="G4" s="76" t="s">
        <v>0</v>
      </c>
      <c r="H4" s="76"/>
      <c r="I4" s="52"/>
      <c r="J4" s="39"/>
      <c r="K4" s="7"/>
      <c r="L4" s="88"/>
      <c r="M4" s="32"/>
      <c r="N4" s="117"/>
    </row>
    <row r="5" spans="1:15" ht="15.75" x14ac:dyDescent="0.25">
      <c r="A5" s="3"/>
      <c r="B5" s="1"/>
      <c r="C5" s="1"/>
      <c r="D5" s="72"/>
      <c r="E5" s="72"/>
      <c r="F5" s="7"/>
      <c r="G5" s="72"/>
      <c r="H5" s="72"/>
      <c r="I5" s="7"/>
      <c r="J5" s="39"/>
      <c r="K5" s="7"/>
      <c r="L5" s="88"/>
      <c r="M5" s="32"/>
      <c r="N5" s="117"/>
    </row>
    <row r="6" spans="1:15" ht="15.75" x14ac:dyDescent="0.25">
      <c r="A6" s="3"/>
      <c r="B6" s="1"/>
      <c r="C6" s="1"/>
      <c r="D6" s="72"/>
      <c r="E6" s="72"/>
      <c r="F6" s="7"/>
      <c r="G6" s="72"/>
      <c r="H6" s="72"/>
      <c r="I6" s="7"/>
      <c r="J6" s="39"/>
      <c r="K6" s="7"/>
      <c r="L6" s="88"/>
      <c r="M6" s="32"/>
      <c r="N6" s="117"/>
    </row>
    <row r="7" spans="1:15" ht="15.75" customHeight="1" x14ac:dyDescent="0.25">
      <c r="A7" s="3" t="s">
        <v>1</v>
      </c>
      <c r="B7" s="1"/>
      <c r="C7" s="1"/>
      <c r="D7" s="72"/>
      <c r="E7" s="72"/>
      <c r="F7" s="52" t="s">
        <v>2</v>
      </c>
      <c r="G7" s="72" t="s">
        <v>3</v>
      </c>
      <c r="H7" s="72"/>
      <c r="I7" s="7"/>
      <c r="J7" s="116"/>
      <c r="K7" s="116"/>
      <c r="L7" s="130"/>
      <c r="M7" s="130"/>
      <c r="N7" s="117"/>
    </row>
    <row r="8" spans="1:15" ht="15.75" x14ac:dyDescent="0.25">
      <c r="A8" s="3" t="s">
        <v>4</v>
      </c>
      <c r="B8" s="1"/>
      <c r="C8" s="1"/>
      <c r="D8" s="72"/>
      <c r="E8" s="72"/>
      <c r="F8" s="52" t="s">
        <v>2</v>
      </c>
      <c r="G8" s="77" t="s">
        <v>58</v>
      </c>
      <c r="H8" s="72"/>
      <c r="I8" s="7"/>
      <c r="J8" s="116"/>
      <c r="K8" s="116"/>
      <c r="L8" s="130"/>
      <c r="M8" s="130"/>
      <c r="N8" s="117"/>
    </row>
    <row r="9" spans="1:15" ht="15.75" x14ac:dyDescent="0.25">
      <c r="A9" s="3" t="s">
        <v>5</v>
      </c>
      <c r="B9" s="1"/>
      <c r="C9" s="1"/>
      <c r="D9" s="72"/>
      <c r="E9" s="72"/>
      <c r="F9" s="52" t="s">
        <v>2</v>
      </c>
      <c r="G9" s="7">
        <f>SUM(I16:I421)/2</f>
        <v>56.84</v>
      </c>
      <c r="H9" s="76" t="s">
        <v>6</v>
      </c>
      <c r="I9" s="7"/>
      <c r="J9" s="96"/>
      <c r="K9" s="97"/>
      <c r="L9" s="97"/>
      <c r="M9" s="98"/>
      <c r="N9" s="117"/>
      <c r="O9" s="75"/>
    </row>
    <row r="10" spans="1:15" ht="15.75" x14ac:dyDescent="0.25">
      <c r="A10" s="3" t="s">
        <v>7</v>
      </c>
      <c r="B10" s="1"/>
      <c r="C10" s="1"/>
      <c r="D10" s="72"/>
      <c r="E10" s="72"/>
      <c r="F10" s="52" t="s">
        <v>2</v>
      </c>
      <c r="G10" s="7">
        <f>SUM(K16:K479)/2</f>
        <v>52.448999999999998</v>
      </c>
      <c r="H10" s="76" t="s">
        <v>8</v>
      </c>
      <c r="I10" s="7"/>
      <c r="J10" s="96"/>
      <c r="K10" s="97"/>
      <c r="L10" s="97"/>
      <c r="M10" s="98"/>
      <c r="N10" s="117"/>
      <c r="O10" s="75"/>
    </row>
    <row r="11" spans="1:15" ht="15.75" x14ac:dyDescent="0.25">
      <c r="A11" s="3" t="s">
        <v>9</v>
      </c>
      <c r="B11" s="1"/>
      <c r="C11" s="1"/>
      <c r="D11" s="72"/>
      <c r="E11" s="72"/>
      <c r="F11" s="52" t="s">
        <v>2</v>
      </c>
      <c r="G11" s="95" t="s">
        <v>59</v>
      </c>
      <c r="H11" s="72"/>
      <c r="I11" s="7"/>
      <c r="J11" s="99"/>
      <c r="K11" s="97"/>
      <c r="L11" s="100"/>
      <c r="M11" s="101"/>
      <c r="N11" s="117"/>
    </row>
    <row r="12" spans="1:15" ht="15.75" x14ac:dyDescent="0.25">
      <c r="A12" s="3" t="s">
        <v>10</v>
      </c>
      <c r="B12" s="1"/>
      <c r="C12" s="1"/>
      <c r="D12" s="72"/>
      <c r="E12" s="72"/>
      <c r="F12" s="52" t="s">
        <v>2</v>
      </c>
      <c r="G12" s="72" t="s">
        <v>11</v>
      </c>
      <c r="H12" s="72"/>
      <c r="I12" s="7"/>
      <c r="J12" s="99"/>
      <c r="K12" s="102"/>
      <c r="L12" s="100"/>
      <c r="M12" s="101"/>
      <c r="N12" s="117"/>
    </row>
    <row r="13" spans="1:15" ht="15.75" x14ac:dyDescent="0.25">
      <c r="A13" s="3" t="s">
        <v>12</v>
      </c>
      <c r="B13" s="1"/>
      <c r="C13" s="1"/>
      <c r="D13" s="72"/>
      <c r="E13" s="72"/>
      <c r="F13" s="52" t="s">
        <v>2</v>
      </c>
      <c r="G13" s="93">
        <f>SUM(B16:B924)</f>
        <v>2</v>
      </c>
      <c r="H13" s="72"/>
      <c r="I13" s="7"/>
      <c r="J13" s="39"/>
      <c r="K13" s="7"/>
      <c r="L13" s="88"/>
      <c r="M13" s="32"/>
      <c r="N13" s="117"/>
    </row>
    <row r="14" spans="1:15" ht="15.75" x14ac:dyDescent="0.25">
      <c r="A14" s="3"/>
      <c r="B14" s="1"/>
      <c r="C14" s="1"/>
      <c r="D14" s="72"/>
      <c r="E14" s="72"/>
      <c r="F14" s="52"/>
      <c r="G14" s="72"/>
      <c r="H14" s="72"/>
      <c r="I14" s="7"/>
      <c r="J14" s="39"/>
      <c r="K14" s="7"/>
      <c r="L14" s="88"/>
      <c r="M14" s="32"/>
      <c r="N14" s="117"/>
    </row>
    <row r="16" spans="1:15" ht="15.75" thickBot="1" x14ac:dyDescent="0.25"/>
    <row r="17" spans="1:14" ht="16.5" customHeight="1" thickBot="1" x14ac:dyDescent="0.3">
      <c r="A17" s="38"/>
      <c r="B17" s="48"/>
      <c r="C17" s="2"/>
      <c r="D17" s="123"/>
      <c r="E17" s="124"/>
      <c r="F17" s="125"/>
      <c r="G17" s="78"/>
      <c r="H17" s="79"/>
      <c r="I17" s="57"/>
      <c r="J17" s="49"/>
      <c r="K17" s="61"/>
      <c r="L17" s="89"/>
      <c r="M17" s="129"/>
      <c r="N17" s="131"/>
    </row>
    <row r="18" spans="1:14" ht="16.5" thickBot="1" x14ac:dyDescent="0.3">
      <c r="A18" s="23"/>
      <c r="B18" s="22"/>
      <c r="C18" s="24"/>
      <c r="D18" s="126"/>
      <c r="E18" s="127"/>
      <c r="F18" s="128"/>
      <c r="G18" s="80"/>
      <c r="H18" s="81"/>
      <c r="I18" s="58"/>
      <c r="J18" s="41"/>
      <c r="K18" s="62"/>
      <c r="L18" s="62"/>
      <c r="M18" s="129"/>
      <c r="N18" s="132"/>
    </row>
    <row r="19" spans="1:14" ht="16.5" thickBot="1" x14ac:dyDescent="0.3">
      <c r="A19" s="25"/>
      <c r="B19" s="26"/>
      <c r="C19" s="27"/>
      <c r="D19" s="82"/>
      <c r="E19" s="82"/>
      <c r="F19" s="53"/>
      <c r="G19" s="82"/>
      <c r="H19" s="81"/>
      <c r="I19" s="53"/>
      <c r="J19" s="42"/>
      <c r="K19" s="63"/>
      <c r="L19" s="63"/>
      <c r="M19" s="129"/>
      <c r="N19" s="133"/>
    </row>
    <row r="20" spans="1:14" ht="16.5" thickBot="1" x14ac:dyDescent="0.3">
      <c r="A20" s="4"/>
      <c r="B20" s="13"/>
      <c r="C20" s="14"/>
      <c r="D20" s="83"/>
      <c r="E20" s="84"/>
      <c r="F20" s="54"/>
      <c r="G20" s="84"/>
      <c r="H20" s="83"/>
      <c r="I20" s="59"/>
      <c r="J20" s="17"/>
      <c r="K20" s="59"/>
      <c r="L20" s="54"/>
      <c r="M20" s="34"/>
      <c r="N20" s="119"/>
    </row>
    <row r="21" spans="1:14" ht="16.5" thickBot="1" x14ac:dyDescent="0.3">
      <c r="A21" s="5"/>
      <c r="B21" s="15"/>
      <c r="C21" s="16"/>
      <c r="D21" s="85"/>
      <c r="E21" s="86"/>
      <c r="F21" s="55"/>
      <c r="G21" s="86"/>
      <c r="H21" s="85"/>
      <c r="I21" s="60"/>
      <c r="J21" s="18"/>
      <c r="K21" s="60"/>
      <c r="L21" s="55"/>
      <c r="M21" s="34"/>
      <c r="N21" s="119"/>
    </row>
    <row r="22" spans="1:14" ht="16.5" thickBot="1" x14ac:dyDescent="0.3">
      <c r="A22" s="5"/>
      <c r="B22" s="15"/>
      <c r="C22" s="16"/>
      <c r="D22" s="85"/>
      <c r="E22" s="86"/>
      <c r="F22" s="55"/>
      <c r="G22" s="86"/>
      <c r="H22" s="85"/>
      <c r="I22" s="60"/>
      <c r="J22" s="18"/>
      <c r="K22" s="60"/>
      <c r="L22" s="55"/>
      <c r="M22" s="34"/>
      <c r="N22" s="119"/>
    </row>
    <row r="23" spans="1:14" ht="16.5" thickBot="1" x14ac:dyDescent="0.3">
      <c r="A23" s="5"/>
      <c r="B23" s="15"/>
      <c r="C23" s="16"/>
      <c r="D23" s="85"/>
      <c r="E23" s="86"/>
      <c r="F23" s="55"/>
      <c r="G23" s="86"/>
      <c r="H23" s="85"/>
      <c r="I23" s="60"/>
      <c r="J23" s="18"/>
      <c r="K23" s="60"/>
      <c r="L23" s="55"/>
      <c r="M23" s="34"/>
      <c r="N23" s="119"/>
    </row>
    <row r="24" spans="1:14" ht="16.5" thickBot="1" x14ac:dyDescent="0.3">
      <c r="A24" s="5"/>
      <c r="B24" s="15"/>
      <c r="C24" s="16"/>
      <c r="D24" s="85"/>
      <c r="E24" s="86"/>
      <c r="F24" s="55"/>
      <c r="G24" s="86"/>
      <c r="H24" s="85"/>
      <c r="I24" s="60"/>
      <c r="J24" s="18"/>
      <c r="K24" s="60"/>
      <c r="L24" s="55"/>
      <c r="M24" s="34"/>
      <c r="N24" s="119"/>
    </row>
    <row r="25" spans="1:14" ht="16.5" thickBot="1" x14ac:dyDescent="0.3">
      <c r="A25" s="5"/>
      <c r="B25" s="15"/>
      <c r="C25" s="16"/>
      <c r="D25" s="85"/>
      <c r="E25" s="86"/>
      <c r="F25" s="55"/>
      <c r="G25" s="86"/>
      <c r="H25" s="85"/>
      <c r="I25" s="60"/>
      <c r="J25" s="18"/>
      <c r="K25" s="60"/>
      <c r="L25" s="55"/>
      <c r="M25" s="34"/>
      <c r="N25" s="119"/>
    </row>
    <row r="26" spans="1:14" ht="16.5" thickBot="1" x14ac:dyDescent="0.3">
      <c r="A26" s="5"/>
      <c r="B26" s="15"/>
      <c r="C26" s="16"/>
      <c r="D26" s="85"/>
      <c r="E26" s="86"/>
      <c r="F26" s="55"/>
      <c r="G26" s="86"/>
      <c r="H26" s="85"/>
      <c r="I26" s="60"/>
      <c r="J26" s="18"/>
      <c r="K26" s="60"/>
      <c r="L26" s="55"/>
      <c r="M26" s="34"/>
      <c r="N26" s="119"/>
    </row>
    <row r="27" spans="1:14" ht="16.5" thickBot="1" x14ac:dyDescent="0.3">
      <c r="A27" s="5"/>
      <c r="B27" s="15"/>
      <c r="C27" s="16"/>
      <c r="D27" s="85"/>
      <c r="E27" s="86"/>
      <c r="F27" s="55"/>
      <c r="G27" s="86"/>
      <c r="H27" s="85"/>
      <c r="I27" s="60"/>
      <c r="J27" s="18"/>
      <c r="K27" s="60"/>
      <c r="L27" s="55"/>
      <c r="M27" s="35"/>
      <c r="N27" s="119"/>
    </row>
    <row r="28" spans="1:14" ht="16.5" thickBot="1" x14ac:dyDescent="0.3">
      <c r="A28" s="5"/>
      <c r="B28" s="15"/>
      <c r="C28" s="16"/>
      <c r="D28" s="85"/>
      <c r="E28" s="86"/>
      <c r="F28" s="55"/>
      <c r="G28" s="86"/>
      <c r="H28" s="85"/>
      <c r="I28" s="60"/>
      <c r="J28" s="18"/>
      <c r="K28" s="60"/>
      <c r="L28" s="55"/>
      <c r="M28" s="35"/>
      <c r="N28" s="119"/>
    </row>
    <row r="29" spans="1:14" ht="16.5" thickBot="1" x14ac:dyDescent="0.3">
      <c r="A29" s="5"/>
      <c r="B29" s="15"/>
      <c r="C29" s="16"/>
      <c r="D29" s="85"/>
      <c r="E29" s="86"/>
      <c r="F29" s="55"/>
      <c r="G29" s="86"/>
      <c r="H29" s="85"/>
      <c r="I29" s="60"/>
      <c r="J29" s="18"/>
      <c r="K29" s="60"/>
      <c r="L29" s="55"/>
      <c r="M29" s="35"/>
      <c r="N29" s="119"/>
    </row>
    <row r="30" spans="1:14" ht="3.75" customHeight="1" thickBot="1" x14ac:dyDescent="0.3">
      <c r="A30" s="28"/>
      <c r="B30" s="114"/>
      <c r="C30" s="115"/>
      <c r="D30" s="87"/>
      <c r="E30" s="87"/>
      <c r="F30" s="56"/>
      <c r="G30" s="87"/>
      <c r="H30" s="87"/>
      <c r="I30" s="56"/>
      <c r="J30" s="29"/>
      <c r="K30" s="56"/>
      <c r="L30" s="90"/>
    </row>
    <row r="31" spans="1:14" s="6" customFormat="1" ht="16.5" thickBot="1" x14ac:dyDescent="0.3">
      <c r="A31" s="8"/>
      <c r="B31" s="9"/>
      <c r="C31" s="10"/>
      <c r="D31" s="53"/>
      <c r="E31" s="53"/>
      <c r="F31" s="53"/>
      <c r="G31" s="53"/>
      <c r="H31" s="53"/>
      <c r="I31" s="53"/>
      <c r="J31" s="11"/>
      <c r="K31" s="64"/>
      <c r="L31" s="53"/>
      <c r="M31" s="36"/>
      <c r="N31" s="120"/>
    </row>
    <row r="32" spans="1:14" ht="15.75" thickBot="1" x14ac:dyDescent="0.25"/>
    <row r="33" spans="1:14" ht="16.5" customHeight="1" thickBot="1" x14ac:dyDescent="0.3">
      <c r="A33" s="38"/>
      <c r="B33" s="48"/>
      <c r="C33" s="2"/>
      <c r="D33" s="123"/>
      <c r="E33" s="124"/>
      <c r="F33" s="125"/>
      <c r="G33" s="78"/>
      <c r="H33" s="79"/>
      <c r="I33" s="57"/>
      <c r="J33" s="49"/>
      <c r="K33" s="61"/>
      <c r="L33" s="89"/>
      <c r="M33" s="129"/>
      <c r="N33" s="131"/>
    </row>
    <row r="34" spans="1:14" ht="16.5" thickBot="1" x14ac:dyDescent="0.3">
      <c r="A34" s="23"/>
      <c r="B34" s="22"/>
      <c r="C34" s="24"/>
      <c r="D34" s="126"/>
      <c r="E34" s="127"/>
      <c r="F34" s="128"/>
      <c r="G34" s="80"/>
      <c r="H34" s="81"/>
      <c r="I34" s="58"/>
      <c r="J34" s="41"/>
      <c r="K34" s="62"/>
      <c r="L34" s="62"/>
      <c r="M34" s="129"/>
      <c r="N34" s="132"/>
    </row>
    <row r="35" spans="1:14" ht="16.5" thickBot="1" x14ac:dyDescent="0.3">
      <c r="A35" s="25"/>
      <c r="B35" s="26"/>
      <c r="C35" s="27"/>
      <c r="D35" s="82"/>
      <c r="E35" s="82"/>
      <c r="F35" s="53"/>
      <c r="G35" s="82"/>
      <c r="H35" s="81"/>
      <c r="I35" s="53"/>
      <c r="J35" s="42"/>
      <c r="K35" s="63"/>
      <c r="L35" s="63"/>
      <c r="M35" s="129"/>
      <c r="N35" s="133"/>
    </row>
    <row r="36" spans="1:14" ht="16.5" thickBot="1" x14ac:dyDescent="0.3">
      <c r="A36" s="4"/>
      <c r="B36" s="13"/>
      <c r="C36" s="14"/>
      <c r="D36" s="83"/>
      <c r="E36" s="84"/>
      <c r="F36" s="54"/>
      <c r="G36" s="84"/>
      <c r="H36" s="83"/>
      <c r="I36" s="59"/>
      <c r="J36" s="17"/>
      <c r="K36" s="59"/>
      <c r="L36" s="54"/>
      <c r="M36" s="34"/>
      <c r="N36" s="119"/>
    </row>
    <row r="37" spans="1:14" ht="16.5" thickBot="1" x14ac:dyDescent="0.3">
      <c r="A37" s="5"/>
      <c r="B37" s="15"/>
      <c r="C37" s="16"/>
      <c r="D37" s="85"/>
      <c r="E37" s="86"/>
      <c r="F37" s="55"/>
      <c r="G37" s="86"/>
      <c r="H37" s="85"/>
      <c r="I37" s="60"/>
      <c r="J37" s="18"/>
      <c r="K37" s="60"/>
      <c r="L37" s="55"/>
      <c r="M37" s="34"/>
      <c r="N37" s="119"/>
    </row>
    <row r="38" spans="1:14" ht="16.5" thickBot="1" x14ac:dyDescent="0.3">
      <c r="A38" s="5"/>
      <c r="B38" s="15"/>
      <c r="C38" s="16"/>
      <c r="D38" s="85"/>
      <c r="E38" s="86"/>
      <c r="F38" s="55"/>
      <c r="G38" s="86"/>
      <c r="H38" s="85"/>
      <c r="I38" s="60"/>
      <c r="J38" s="18"/>
      <c r="K38" s="60"/>
      <c r="L38" s="55"/>
      <c r="M38" s="34"/>
      <c r="N38" s="119"/>
    </row>
    <row r="39" spans="1:14" ht="16.5" thickBot="1" x14ac:dyDescent="0.3">
      <c r="A39" s="5"/>
      <c r="B39" s="15"/>
      <c r="C39" s="16"/>
      <c r="D39" s="85"/>
      <c r="E39" s="86"/>
      <c r="F39" s="55"/>
      <c r="G39" s="86"/>
      <c r="H39" s="85"/>
      <c r="I39" s="60"/>
      <c r="J39" s="18"/>
      <c r="K39" s="60"/>
      <c r="L39" s="55"/>
      <c r="M39" s="34"/>
      <c r="N39" s="119"/>
    </row>
    <row r="40" spans="1:14" ht="16.5" thickBot="1" x14ac:dyDescent="0.3">
      <c r="A40" s="5"/>
      <c r="B40" s="15"/>
      <c r="C40" s="16"/>
      <c r="D40" s="85"/>
      <c r="E40" s="86"/>
      <c r="F40" s="55"/>
      <c r="G40" s="86"/>
      <c r="H40" s="85"/>
      <c r="I40" s="60"/>
      <c r="J40" s="18"/>
      <c r="K40" s="60"/>
      <c r="L40" s="55"/>
      <c r="M40" s="34"/>
      <c r="N40" s="119"/>
    </row>
    <row r="41" spans="1:14" ht="16.5" thickBot="1" x14ac:dyDescent="0.3">
      <c r="A41" s="5"/>
      <c r="B41" s="15"/>
      <c r="C41" s="16"/>
      <c r="D41" s="85"/>
      <c r="E41" s="86"/>
      <c r="F41" s="55"/>
      <c r="G41" s="86"/>
      <c r="H41" s="85"/>
      <c r="I41" s="60"/>
      <c r="J41" s="18"/>
      <c r="K41" s="60"/>
      <c r="L41" s="55"/>
      <c r="M41" s="34"/>
      <c r="N41" s="119"/>
    </row>
    <row r="42" spans="1:14" ht="16.5" thickBot="1" x14ac:dyDescent="0.3">
      <c r="A42" s="5"/>
      <c r="B42" s="15"/>
      <c r="C42" s="16"/>
      <c r="D42" s="85"/>
      <c r="E42" s="86"/>
      <c r="F42" s="55"/>
      <c r="G42" s="86"/>
      <c r="H42" s="85"/>
      <c r="I42" s="60"/>
      <c r="J42" s="18"/>
      <c r="K42" s="60"/>
      <c r="L42" s="55"/>
      <c r="M42" s="34"/>
      <c r="N42" s="119"/>
    </row>
    <row r="43" spans="1:14" ht="16.5" thickBot="1" x14ac:dyDescent="0.3">
      <c r="A43" s="5"/>
      <c r="B43" s="15"/>
      <c r="C43" s="16"/>
      <c r="D43" s="85"/>
      <c r="E43" s="86"/>
      <c r="F43" s="55"/>
      <c r="G43" s="86"/>
      <c r="H43" s="85"/>
      <c r="I43" s="60"/>
      <c r="J43" s="18"/>
      <c r="K43" s="60"/>
      <c r="L43" s="55"/>
      <c r="M43" s="35"/>
      <c r="N43" s="119"/>
    </row>
    <row r="44" spans="1:14" ht="16.5" thickBot="1" x14ac:dyDescent="0.3">
      <c r="A44" s="5"/>
      <c r="B44" s="15"/>
      <c r="C44" s="16"/>
      <c r="D44" s="85"/>
      <c r="E44" s="86"/>
      <c r="F44" s="55"/>
      <c r="G44" s="86"/>
      <c r="H44" s="85"/>
      <c r="I44" s="60"/>
      <c r="J44" s="18"/>
      <c r="K44" s="60"/>
      <c r="L44" s="55"/>
      <c r="M44" s="35"/>
      <c r="N44" s="119"/>
    </row>
    <row r="45" spans="1:14" ht="16.5" thickBot="1" x14ac:dyDescent="0.3">
      <c r="A45" s="5"/>
      <c r="B45" s="15"/>
      <c r="C45" s="16"/>
      <c r="D45" s="85"/>
      <c r="E45" s="86"/>
      <c r="F45" s="55"/>
      <c r="G45" s="86"/>
      <c r="H45" s="85"/>
      <c r="I45" s="60"/>
      <c r="J45" s="18"/>
      <c r="K45" s="60"/>
      <c r="L45" s="55"/>
      <c r="M45" s="35"/>
      <c r="N45" s="119"/>
    </row>
    <row r="46" spans="1:14" ht="3.75" customHeight="1" thickBot="1" x14ac:dyDescent="0.3">
      <c r="A46" s="28"/>
      <c r="B46" s="114"/>
      <c r="C46" s="115"/>
      <c r="D46" s="87"/>
      <c r="E46" s="87"/>
      <c r="F46" s="56"/>
      <c r="G46" s="87"/>
      <c r="H46" s="87"/>
      <c r="I46" s="56"/>
      <c r="J46" s="29"/>
      <c r="K46" s="56"/>
      <c r="L46" s="90"/>
    </row>
    <row r="47" spans="1:14" s="6" customFormat="1" ht="16.5" thickBot="1" x14ac:dyDescent="0.3">
      <c r="A47" s="8"/>
      <c r="B47" s="9"/>
      <c r="C47" s="10"/>
      <c r="D47" s="53"/>
      <c r="E47" s="53"/>
      <c r="F47" s="53"/>
      <c r="G47" s="53"/>
      <c r="H47" s="53"/>
      <c r="I47" s="53"/>
      <c r="J47" s="11"/>
      <c r="K47" s="64"/>
      <c r="L47" s="53"/>
      <c r="M47" s="36"/>
      <c r="N47" s="120"/>
    </row>
    <row r="48" spans="1:14" ht="15.75" thickBot="1" x14ac:dyDescent="0.25"/>
    <row r="49" spans="1:14" ht="16.5" customHeight="1" thickBot="1" x14ac:dyDescent="0.3">
      <c r="A49" s="38"/>
      <c r="B49" s="48"/>
      <c r="C49" s="2"/>
      <c r="D49" s="123"/>
      <c r="E49" s="124"/>
      <c r="F49" s="125"/>
      <c r="G49" s="78"/>
      <c r="H49" s="79"/>
      <c r="I49" s="57"/>
      <c r="J49" s="49"/>
      <c r="K49" s="61"/>
      <c r="L49" s="89"/>
      <c r="M49" s="129"/>
      <c r="N49" s="131"/>
    </row>
    <row r="50" spans="1:14" ht="16.5" thickBot="1" x14ac:dyDescent="0.3">
      <c r="A50" s="23"/>
      <c r="B50" s="22"/>
      <c r="C50" s="24"/>
      <c r="D50" s="126"/>
      <c r="E50" s="127"/>
      <c r="F50" s="128"/>
      <c r="G50" s="80"/>
      <c r="H50" s="81"/>
      <c r="I50" s="58"/>
      <c r="J50" s="41"/>
      <c r="K50" s="62"/>
      <c r="L50" s="62"/>
      <c r="M50" s="129"/>
      <c r="N50" s="132"/>
    </row>
    <row r="51" spans="1:14" ht="16.5" thickBot="1" x14ac:dyDescent="0.3">
      <c r="A51" s="25"/>
      <c r="B51" s="26"/>
      <c r="C51" s="27"/>
      <c r="D51" s="82"/>
      <c r="E51" s="82"/>
      <c r="F51" s="53"/>
      <c r="G51" s="82"/>
      <c r="H51" s="81"/>
      <c r="I51" s="53"/>
      <c r="J51" s="42"/>
      <c r="K51" s="63"/>
      <c r="L51" s="63"/>
      <c r="M51" s="129"/>
      <c r="N51" s="133"/>
    </row>
    <row r="52" spans="1:14" ht="16.5" thickBot="1" x14ac:dyDescent="0.3">
      <c r="A52" s="4"/>
      <c r="B52" s="13"/>
      <c r="C52" s="14"/>
      <c r="D52" s="83"/>
      <c r="E52" s="84"/>
      <c r="F52" s="54"/>
      <c r="G52" s="84"/>
      <c r="H52" s="83"/>
      <c r="I52" s="59"/>
      <c r="J52" s="17"/>
      <c r="K52" s="59"/>
      <c r="L52" s="54"/>
      <c r="M52" s="34"/>
      <c r="N52" s="119"/>
    </row>
    <row r="53" spans="1:14" ht="16.5" thickBot="1" x14ac:dyDescent="0.3">
      <c r="A53" s="5"/>
      <c r="B53" s="15"/>
      <c r="C53" s="16"/>
      <c r="D53" s="85"/>
      <c r="E53" s="86"/>
      <c r="F53" s="55"/>
      <c r="G53" s="86"/>
      <c r="H53" s="85"/>
      <c r="I53" s="60"/>
      <c r="J53" s="18"/>
      <c r="K53" s="60"/>
      <c r="L53" s="55"/>
      <c r="M53" s="34"/>
      <c r="N53" s="119"/>
    </row>
    <row r="54" spans="1:14" ht="16.5" thickBot="1" x14ac:dyDescent="0.3">
      <c r="A54" s="5"/>
      <c r="B54" s="15"/>
      <c r="C54" s="16"/>
      <c r="D54" s="85"/>
      <c r="E54" s="86"/>
      <c r="F54" s="55"/>
      <c r="G54" s="86"/>
      <c r="H54" s="85"/>
      <c r="I54" s="60"/>
      <c r="J54" s="18"/>
      <c r="K54" s="60"/>
      <c r="L54" s="55"/>
      <c r="M54" s="34"/>
      <c r="N54" s="119"/>
    </row>
    <row r="55" spans="1:14" ht="16.5" thickBot="1" x14ac:dyDescent="0.3">
      <c r="A55" s="5"/>
      <c r="B55" s="15"/>
      <c r="C55" s="16"/>
      <c r="D55" s="85"/>
      <c r="E55" s="86"/>
      <c r="F55" s="55"/>
      <c r="G55" s="86"/>
      <c r="H55" s="85"/>
      <c r="I55" s="60"/>
      <c r="J55" s="18"/>
      <c r="K55" s="60"/>
      <c r="L55" s="55"/>
      <c r="M55" s="34"/>
      <c r="N55" s="119"/>
    </row>
    <row r="56" spans="1:14" ht="16.5" thickBot="1" x14ac:dyDescent="0.3">
      <c r="A56" s="5"/>
      <c r="B56" s="15"/>
      <c r="C56" s="16"/>
      <c r="D56" s="85"/>
      <c r="E56" s="86"/>
      <c r="F56" s="55"/>
      <c r="G56" s="86"/>
      <c r="H56" s="85"/>
      <c r="I56" s="60"/>
      <c r="J56" s="18"/>
      <c r="K56" s="60"/>
      <c r="L56" s="55"/>
      <c r="M56" s="34"/>
      <c r="N56" s="119"/>
    </row>
    <row r="57" spans="1:14" ht="16.5" thickBot="1" x14ac:dyDescent="0.3">
      <c r="A57" s="5"/>
      <c r="B57" s="15"/>
      <c r="C57" s="16"/>
      <c r="D57" s="85"/>
      <c r="E57" s="86"/>
      <c r="F57" s="55"/>
      <c r="G57" s="86"/>
      <c r="H57" s="85"/>
      <c r="I57" s="60"/>
      <c r="J57" s="18"/>
      <c r="K57" s="60"/>
      <c r="L57" s="55"/>
      <c r="M57" s="34"/>
      <c r="N57" s="119"/>
    </row>
    <row r="58" spans="1:14" ht="16.5" thickBot="1" x14ac:dyDescent="0.3">
      <c r="A58" s="5"/>
      <c r="B58" s="15"/>
      <c r="C58" s="16"/>
      <c r="D58" s="85"/>
      <c r="E58" s="86"/>
      <c r="F58" s="55"/>
      <c r="G58" s="86"/>
      <c r="H58" s="85"/>
      <c r="I58" s="60"/>
      <c r="J58" s="18"/>
      <c r="K58" s="60"/>
      <c r="L58" s="55"/>
      <c r="M58" s="34"/>
      <c r="N58" s="119"/>
    </row>
    <row r="59" spans="1:14" ht="16.5" thickBot="1" x14ac:dyDescent="0.3">
      <c r="A59" s="5"/>
      <c r="B59" s="15"/>
      <c r="C59" s="16"/>
      <c r="D59" s="85"/>
      <c r="E59" s="86"/>
      <c r="F59" s="55"/>
      <c r="G59" s="86"/>
      <c r="H59" s="85"/>
      <c r="I59" s="60"/>
      <c r="J59" s="18"/>
      <c r="K59" s="60"/>
      <c r="L59" s="55"/>
      <c r="M59" s="35"/>
      <c r="N59" s="119"/>
    </row>
    <row r="60" spans="1:14" ht="16.5" thickBot="1" x14ac:dyDescent="0.3">
      <c r="A60" s="5"/>
      <c r="B60" s="15"/>
      <c r="C60" s="16"/>
      <c r="D60" s="85"/>
      <c r="E60" s="86"/>
      <c r="F60" s="55"/>
      <c r="G60" s="86"/>
      <c r="H60" s="85"/>
      <c r="I60" s="60"/>
      <c r="J60" s="18"/>
      <c r="K60" s="60"/>
      <c r="L60" s="55"/>
      <c r="M60" s="35"/>
      <c r="N60" s="119"/>
    </row>
    <row r="61" spans="1:14" ht="16.5" thickBot="1" x14ac:dyDescent="0.3">
      <c r="A61" s="5"/>
      <c r="B61" s="15"/>
      <c r="C61" s="16"/>
      <c r="D61" s="85"/>
      <c r="E61" s="86"/>
      <c r="F61" s="55"/>
      <c r="G61" s="86"/>
      <c r="H61" s="85"/>
      <c r="I61" s="60"/>
      <c r="J61" s="18"/>
      <c r="K61" s="60"/>
      <c r="L61" s="55"/>
      <c r="M61" s="35"/>
      <c r="N61" s="119"/>
    </row>
    <row r="62" spans="1:14" ht="3.75" customHeight="1" thickBot="1" x14ac:dyDescent="0.3">
      <c r="A62" s="28"/>
      <c r="B62" s="114"/>
      <c r="C62" s="115"/>
      <c r="D62" s="87"/>
      <c r="E62" s="87"/>
      <c r="F62" s="56"/>
      <c r="G62" s="87"/>
      <c r="H62" s="87"/>
      <c r="I62" s="56"/>
      <c r="J62" s="29"/>
      <c r="K62" s="56"/>
      <c r="L62" s="90"/>
    </row>
    <row r="63" spans="1:14" s="6" customFormat="1" ht="16.5" thickBot="1" x14ac:dyDescent="0.3">
      <c r="A63" s="8"/>
      <c r="B63" s="9"/>
      <c r="C63" s="10"/>
      <c r="D63" s="53"/>
      <c r="E63" s="53"/>
      <c r="F63" s="53"/>
      <c r="G63" s="53"/>
      <c r="H63" s="53"/>
      <c r="I63" s="53"/>
      <c r="J63" s="11"/>
      <c r="K63" s="64"/>
      <c r="L63" s="53"/>
      <c r="M63" s="36"/>
      <c r="N63" s="120"/>
    </row>
    <row r="64" spans="1:14" ht="15.75" thickBot="1" x14ac:dyDescent="0.25"/>
    <row r="65" spans="1:14" ht="16.5" customHeight="1" thickBot="1" x14ac:dyDescent="0.3">
      <c r="A65" s="38"/>
      <c r="B65" s="48"/>
      <c r="C65" s="2"/>
      <c r="D65" s="123"/>
      <c r="E65" s="124"/>
      <c r="F65" s="125"/>
      <c r="G65" s="78"/>
      <c r="H65" s="79"/>
      <c r="I65" s="57"/>
      <c r="J65" s="49"/>
      <c r="K65" s="61"/>
      <c r="L65" s="89"/>
      <c r="M65" s="129"/>
      <c r="N65" s="131"/>
    </row>
    <row r="66" spans="1:14" ht="16.5" thickBot="1" x14ac:dyDescent="0.3">
      <c r="A66" s="23"/>
      <c r="B66" s="22"/>
      <c r="C66" s="24"/>
      <c r="D66" s="126"/>
      <c r="E66" s="127"/>
      <c r="F66" s="128"/>
      <c r="G66" s="80"/>
      <c r="H66" s="81"/>
      <c r="I66" s="58"/>
      <c r="J66" s="41"/>
      <c r="K66" s="62"/>
      <c r="L66" s="62"/>
      <c r="M66" s="129"/>
      <c r="N66" s="132"/>
    </row>
    <row r="67" spans="1:14" ht="16.5" thickBot="1" x14ac:dyDescent="0.3">
      <c r="A67" s="25"/>
      <c r="B67" s="26"/>
      <c r="C67" s="27"/>
      <c r="D67" s="82"/>
      <c r="E67" s="82"/>
      <c r="F67" s="53"/>
      <c r="G67" s="82"/>
      <c r="H67" s="81"/>
      <c r="I67" s="53"/>
      <c r="J67" s="42"/>
      <c r="K67" s="63"/>
      <c r="L67" s="63"/>
      <c r="M67" s="129"/>
      <c r="N67" s="133"/>
    </row>
    <row r="68" spans="1:14" ht="16.5" thickBot="1" x14ac:dyDescent="0.3">
      <c r="A68" s="4"/>
      <c r="B68" s="13"/>
      <c r="C68" s="14"/>
      <c r="D68" s="83"/>
      <c r="E68" s="84"/>
      <c r="F68" s="54"/>
      <c r="G68" s="84"/>
      <c r="H68" s="83"/>
      <c r="I68" s="59"/>
      <c r="J68" s="17"/>
      <c r="K68" s="59"/>
      <c r="L68" s="54"/>
      <c r="M68" s="34"/>
      <c r="N68" s="119"/>
    </row>
    <row r="69" spans="1:14" ht="16.5" thickBot="1" x14ac:dyDescent="0.3">
      <c r="A69" s="5"/>
      <c r="B69" s="15"/>
      <c r="C69" s="16"/>
      <c r="D69" s="85"/>
      <c r="E69" s="86"/>
      <c r="F69" s="55"/>
      <c r="G69" s="86"/>
      <c r="H69" s="85"/>
      <c r="I69" s="60"/>
      <c r="J69" s="18"/>
      <c r="K69" s="60"/>
      <c r="L69" s="55"/>
      <c r="M69" s="34"/>
      <c r="N69" s="119"/>
    </row>
    <row r="70" spans="1:14" ht="16.5" thickBot="1" x14ac:dyDescent="0.3">
      <c r="A70" s="5"/>
      <c r="B70" s="15"/>
      <c r="C70" s="16"/>
      <c r="D70" s="85"/>
      <c r="E70" s="86"/>
      <c r="F70" s="55"/>
      <c r="G70" s="86"/>
      <c r="H70" s="85"/>
      <c r="I70" s="60"/>
      <c r="J70" s="18"/>
      <c r="K70" s="60"/>
      <c r="L70" s="55"/>
      <c r="M70" s="34"/>
      <c r="N70" s="119"/>
    </row>
    <row r="71" spans="1:14" ht="16.5" thickBot="1" x14ac:dyDescent="0.3">
      <c r="A71" s="5"/>
      <c r="B71" s="15"/>
      <c r="C71" s="16"/>
      <c r="D71" s="85"/>
      <c r="E71" s="86"/>
      <c r="F71" s="55"/>
      <c r="G71" s="86"/>
      <c r="H71" s="85"/>
      <c r="I71" s="60"/>
      <c r="J71" s="18"/>
      <c r="K71" s="60"/>
      <c r="L71" s="55"/>
      <c r="M71" s="34"/>
      <c r="N71" s="119"/>
    </row>
    <row r="72" spans="1:14" ht="16.5" thickBot="1" x14ac:dyDescent="0.3">
      <c r="A72" s="5"/>
      <c r="B72" s="15"/>
      <c r="C72" s="16"/>
      <c r="D72" s="85"/>
      <c r="E72" s="86"/>
      <c r="F72" s="55"/>
      <c r="G72" s="86"/>
      <c r="H72" s="85"/>
      <c r="I72" s="60"/>
      <c r="J72" s="18"/>
      <c r="K72" s="60"/>
      <c r="L72" s="55"/>
      <c r="M72" s="34"/>
      <c r="N72" s="119"/>
    </row>
    <row r="73" spans="1:14" ht="16.5" thickBot="1" x14ac:dyDescent="0.3">
      <c r="A73" s="5"/>
      <c r="B73" s="15"/>
      <c r="C73" s="16"/>
      <c r="D73" s="85"/>
      <c r="E73" s="86"/>
      <c r="F73" s="55"/>
      <c r="G73" s="86"/>
      <c r="H73" s="85"/>
      <c r="I73" s="60"/>
      <c r="J73" s="18"/>
      <c r="K73" s="60"/>
      <c r="L73" s="55"/>
      <c r="M73" s="34"/>
      <c r="N73" s="119"/>
    </row>
    <row r="74" spans="1:14" ht="16.5" thickBot="1" x14ac:dyDescent="0.3">
      <c r="A74" s="5"/>
      <c r="B74" s="15"/>
      <c r="C74" s="16"/>
      <c r="D74" s="85"/>
      <c r="E74" s="86"/>
      <c r="F74" s="55"/>
      <c r="G74" s="86"/>
      <c r="H74" s="85"/>
      <c r="I74" s="60"/>
      <c r="J74" s="18"/>
      <c r="K74" s="60"/>
      <c r="L74" s="55"/>
      <c r="M74" s="34"/>
      <c r="N74" s="119"/>
    </row>
    <row r="75" spans="1:14" ht="16.5" thickBot="1" x14ac:dyDescent="0.3">
      <c r="A75" s="5"/>
      <c r="B75" s="15"/>
      <c r="C75" s="16"/>
      <c r="D75" s="85"/>
      <c r="E75" s="86"/>
      <c r="F75" s="55"/>
      <c r="G75" s="86"/>
      <c r="H75" s="85"/>
      <c r="I75" s="60"/>
      <c r="J75" s="18"/>
      <c r="K75" s="60"/>
      <c r="L75" s="55"/>
      <c r="M75" s="35"/>
      <c r="N75" s="119"/>
    </row>
    <row r="76" spans="1:14" ht="16.5" thickBot="1" x14ac:dyDescent="0.3">
      <c r="A76" s="5"/>
      <c r="B76" s="15"/>
      <c r="C76" s="16"/>
      <c r="D76" s="85"/>
      <c r="E76" s="86"/>
      <c r="F76" s="55"/>
      <c r="G76" s="86"/>
      <c r="H76" s="85"/>
      <c r="I76" s="60"/>
      <c r="J76" s="18"/>
      <c r="K76" s="60"/>
      <c r="L76" s="55"/>
      <c r="M76" s="35"/>
      <c r="N76" s="119"/>
    </row>
    <row r="77" spans="1:14" ht="16.5" thickBot="1" x14ac:dyDescent="0.3">
      <c r="A77" s="5"/>
      <c r="B77" s="15"/>
      <c r="C77" s="16"/>
      <c r="D77" s="85"/>
      <c r="E77" s="86"/>
      <c r="F77" s="55"/>
      <c r="G77" s="86"/>
      <c r="H77" s="85"/>
      <c r="I77" s="60"/>
      <c r="J77" s="18"/>
      <c r="K77" s="60"/>
      <c r="L77" s="55"/>
      <c r="M77" s="35"/>
      <c r="N77" s="119"/>
    </row>
    <row r="78" spans="1:14" ht="3.75" customHeight="1" thickBot="1" x14ac:dyDescent="0.3">
      <c r="A78" s="28"/>
      <c r="B78" s="114"/>
      <c r="C78" s="115"/>
      <c r="D78" s="87"/>
      <c r="E78" s="87"/>
      <c r="F78" s="56"/>
      <c r="G78" s="87"/>
      <c r="H78" s="87"/>
      <c r="I78" s="56"/>
      <c r="J78" s="29"/>
      <c r="K78" s="56"/>
      <c r="L78" s="90"/>
    </row>
    <row r="79" spans="1:14" s="6" customFormat="1" ht="16.5" thickBot="1" x14ac:dyDescent="0.3">
      <c r="A79" s="8"/>
      <c r="B79" s="9"/>
      <c r="C79" s="10"/>
      <c r="D79" s="53"/>
      <c r="E79" s="53"/>
      <c r="F79" s="53"/>
      <c r="G79" s="53"/>
      <c r="H79" s="53"/>
      <c r="I79" s="53"/>
      <c r="J79" s="11"/>
      <c r="K79" s="64"/>
      <c r="L79" s="53"/>
      <c r="M79" s="36"/>
      <c r="N79" s="120"/>
    </row>
    <row r="80" spans="1:14" ht="15.75" thickBot="1" x14ac:dyDescent="0.25"/>
    <row r="81" spans="1:14" ht="16.5" customHeight="1" thickBot="1" x14ac:dyDescent="0.3">
      <c r="A81" s="38"/>
      <c r="B81" s="48"/>
      <c r="C81" s="2"/>
      <c r="D81" s="123"/>
      <c r="E81" s="124"/>
      <c r="F81" s="125"/>
      <c r="G81" s="78"/>
      <c r="H81" s="79"/>
      <c r="I81" s="57"/>
      <c r="J81" s="49"/>
      <c r="K81" s="61"/>
      <c r="L81" s="89"/>
      <c r="M81" s="129"/>
      <c r="N81" s="131"/>
    </row>
    <row r="82" spans="1:14" ht="16.5" thickBot="1" x14ac:dyDescent="0.3">
      <c r="A82" s="23"/>
      <c r="B82" s="22"/>
      <c r="C82" s="24"/>
      <c r="D82" s="126"/>
      <c r="E82" s="127"/>
      <c r="F82" s="128"/>
      <c r="G82" s="80"/>
      <c r="H82" s="81"/>
      <c r="I82" s="58"/>
      <c r="J82" s="41"/>
      <c r="K82" s="62"/>
      <c r="L82" s="62"/>
      <c r="M82" s="129"/>
      <c r="N82" s="132"/>
    </row>
    <row r="83" spans="1:14" ht="16.5" thickBot="1" x14ac:dyDescent="0.3">
      <c r="A83" s="25"/>
      <c r="B83" s="26"/>
      <c r="C83" s="27"/>
      <c r="D83" s="82"/>
      <c r="E83" s="82"/>
      <c r="F83" s="53"/>
      <c r="G83" s="82"/>
      <c r="H83" s="81"/>
      <c r="I83" s="53"/>
      <c r="J83" s="42"/>
      <c r="K83" s="63"/>
      <c r="L83" s="63"/>
      <c r="M83" s="129"/>
      <c r="N83" s="133"/>
    </row>
    <row r="84" spans="1:14" ht="16.5" thickBot="1" x14ac:dyDescent="0.3">
      <c r="A84" s="4"/>
      <c r="B84" s="13"/>
      <c r="C84" s="14"/>
      <c r="D84" s="83"/>
      <c r="E84" s="84"/>
      <c r="F84" s="54"/>
      <c r="G84" s="84"/>
      <c r="H84" s="83"/>
      <c r="I84" s="59"/>
      <c r="J84" s="17"/>
      <c r="K84" s="59"/>
      <c r="L84" s="54"/>
      <c r="M84" s="34"/>
      <c r="N84" s="119"/>
    </row>
    <row r="85" spans="1:14" ht="16.5" thickBot="1" x14ac:dyDescent="0.3">
      <c r="A85" s="5"/>
      <c r="B85" s="15"/>
      <c r="C85" s="16"/>
      <c r="D85" s="85"/>
      <c r="E85" s="86"/>
      <c r="F85" s="55"/>
      <c r="G85" s="86"/>
      <c r="H85" s="85"/>
      <c r="I85" s="60"/>
      <c r="J85" s="18"/>
      <c r="K85" s="60"/>
      <c r="L85" s="55"/>
      <c r="M85" s="34"/>
      <c r="N85" s="119"/>
    </row>
    <row r="86" spans="1:14" ht="16.5" thickBot="1" x14ac:dyDescent="0.3">
      <c r="A86" s="5"/>
      <c r="B86" s="15"/>
      <c r="C86" s="16"/>
      <c r="D86" s="85"/>
      <c r="E86" s="86"/>
      <c r="F86" s="55"/>
      <c r="G86" s="86"/>
      <c r="H86" s="85"/>
      <c r="I86" s="60"/>
      <c r="J86" s="18"/>
      <c r="K86" s="60"/>
      <c r="L86" s="55"/>
      <c r="M86" s="34"/>
      <c r="N86" s="119"/>
    </row>
    <row r="87" spans="1:14" ht="16.5" thickBot="1" x14ac:dyDescent="0.3">
      <c r="A87" s="5"/>
      <c r="B87" s="15"/>
      <c r="C87" s="16"/>
      <c r="D87" s="85"/>
      <c r="E87" s="86"/>
      <c r="F87" s="55"/>
      <c r="G87" s="86"/>
      <c r="H87" s="85"/>
      <c r="I87" s="60"/>
      <c r="J87" s="18"/>
      <c r="K87" s="60"/>
      <c r="L87" s="55"/>
      <c r="M87" s="34"/>
      <c r="N87" s="119"/>
    </row>
    <row r="88" spans="1:14" ht="16.5" thickBot="1" x14ac:dyDescent="0.3">
      <c r="A88" s="5"/>
      <c r="B88" s="15"/>
      <c r="C88" s="16"/>
      <c r="D88" s="85"/>
      <c r="E88" s="86"/>
      <c r="F88" s="55"/>
      <c r="G88" s="86"/>
      <c r="H88" s="85"/>
      <c r="I88" s="60"/>
      <c r="J88" s="18"/>
      <c r="K88" s="60"/>
      <c r="L88" s="55"/>
      <c r="M88" s="34"/>
      <c r="N88" s="119"/>
    </row>
    <row r="89" spans="1:14" ht="16.5" thickBot="1" x14ac:dyDescent="0.3">
      <c r="A89" s="5"/>
      <c r="B89" s="15"/>
      <c r="C89" s="16"/>
      <c r="D89" s="85"/>
      <c r="E89" s="86"/>
      <c r="F89" s="55"/>
      <c r="G89" s="86"/>
      <c r="H89" s="85"/>
      <c r="I89" s="60"/>
      <c r="J89" s="18"/>
      <c r="K89" s="60"/>
      <c r="L89" s="55"/>
      <c r="M89" s="34"/>
      <c r="N89" s="119"/>
    </row>
    <row r="90" spans="1:14" ht="16.5" thickBot="1" x14ac:dyDescent="0.3">
      <c r="A90" s="5"/>
      <c r="B90" s="15"/>
      <c r="C90" s="16"/>
      <c r="D90" s="85"/>
      <c r="E90" s="86"/>
      <c r="F90" s="55"/>
      <c r="G90" s="86"/>
      <c r="H90" s="85"/>
      <c r="I90" s="60"/>
      <c r="J90" s="18"/>
      <c r="K90" s="60"/>
      <c r="L90" s="55"/>
      <c r="M90" s="34"/>
      <c r="N90" s="119"/>
    </row>
    <row r="91" spans="1:14" ht="16.5" thickBot="1" x14ac:dyDescent="0.3">
      <c r="A91" s="5"/>
      <c r="B91" s="15"/>
      <c r="C91" s="16"/>
      <c r="D91" s="85"/>
      <c r="E91" s="86"/>
      <c r="F91" s="55"/>
      <c r="G91" s="86"/>
      <c r="H91" s="85"/>
      <c r="I91" s="60"/>
      <c r="J91" s="18"/>
      <c r="K91" s="60"/>
      <c r="L91" s="55"/>
      <c r="M91" s="35"/>
      <c r="N91" s="119"/>
    </row>
    <row r="92" spans="1:14" ht="16.5" thickBot="1" x14ac:dyDescent="0.3">
      <c r="A92" s="5"/>
      <c r="B92" s="15"/>
      <c r="C92" s="16"/>
      <c r="D92" s="85"/>
      <c r="E92" s="86"/>
      <c r="F92" s="55"/>
      <c r="G92" s="86"/>
      <c r="H92" s="85"/>
      <c r="I92" s="60"/>
      <c r="J92" s="18"/>
      <c r="K92" s="60"/>
      <c r="L92" s="55"/>
      <c r="M92" s="35"/>
      <c r="N92" s="119"/>
    </row>
    <row r="93" spans="1:14" ht="16.5" thickBot="1" x14ac:dyDescent="0.3">
      <c r="A93" s="5"/>
      <c r="B93" s="15"/>
      <c r="C93" s="16"/>
      <c r="D93" s="85"/>
      <c r="E93" s="86"/>
      <c r="F93" s="55"/>
      <c r="G93" s="86"/>
      <c r="H93" s="85"/>
      <c r="I93" s="60"/>
      <c r="J93" s="18"/>
      <c r="K93" s="60"/>
      <c r="L93" s="55"/>
      <c r="M93" s="35"/>
      <c r="N93" s="119"/>
    </row>
    <row r="94" spans="1:14" ht="3.75" customHeight="1" thickBot="1" x14ac:dyDescent="0.3">
      <c r="A94" s="28"/>
      <c r="B94" s="114"/>
      <c r="C94" s="115"/>
      <c r="D94" s="87"/>
      <c r="E94" s="87"/>
      <c r="F94" s="56"/>
      <c r="G94" s="87"/>
      <c r="H94" s="87"/>
      <c r="I94" s="56"/>
      <c r="J94" s="29"/>
      <c r="K94" s="56"/>
      <c r="L94" s="90"/>
    </row>
    <row r="95" spans="1:14" s="6" customFormat="1" ht="16.5" thickBot="1" x14ac:dyDescent="0.3">
      <c r="A95" s="8"/>
      <c r="B95" s="9"/>
      <c r="C95" s="10"/>
      <c r="D95" s="53"/>
      <c r="E95" s="53"/>
      <c r="F95" s="53"/>
      <c r="G95" s="53"/>
      <c r="H95" s="53"/>
      <c r="I95" s="53"/>
      <c r="J95" s="11"/>
      <c r="K95" s="64"/>
      <c r="L95" s="53"/>
      <c r="M95" s="36"/>
      <c r="N95" s="120"/>
    </row>
    <row r="96" spans="1:14" ht="15.75" thickBot="1" x14ac:dyDescent="0.25"/>
    <row r="97" spans="1:14" ht="16.5" customHeight="1" thickBot="1" x14ac:dyDescent="0.3">
      <c r="A97" s="38"/>
      <c r="B97" s="48"/>
      <c r="C97" s="2"/>
      <c r="D97" s="123"/>
      <c r="E97" s="124"/>
      <c r="F97" s="125"/>
      <c r="G97" s="78"/>
      <c r="H97" s="79"/>
      <c r="I97" s="57"/>
      <c r="J97" s="49"/>
      <c r="K97" s="61"/>
      <c r="L97" s="89"/>
      <c r="M97" s="129"/>
      <c r="N97" s="131"/>
    </row>
    <row r="98" spans="1:14" ht="16.5" thickBot="1" x14ac:dyDescent="0.3">
      <c r="A98" s="23"/>
      <c r="B98" s="22"/>
      <c r="C98" s="24"/>
      <c r="D98" s="126"/>
      <c r="E98" s="127"/>
      <c r="F98" s="128"/>
      <c r="G98" s="80"/>
      <c r="H98" s="81"/>
      <c r="I98" s="58"/>
      <c r="J98" s="41"/>
      <c r="K98" s="62"/>
      <c r="L98" s="62"/>
      <c r="M98" s="129"/>
      <c r="N98" s="132"/>
    </row>
    <row r="99" spans="1:14" ht="16.5" thickBot="1" x14ac:dyDescent="0.3">
      <c r="A99" s="25"/>
      <c r="B99" s="26"/>
      <c r="C99" s="27"/>
      <c r="D99" s="82"/>
      <c r="E99" s="82"/>
      <c r="F99" s="53"/>
      <c r="G99" s="82"/>
      <c r="H99" s="81"/>
      <c r="I99" s="53"/>
      <c r="J99" s="42"/>
      <c r="K99" s="63"/>
      <c r="L99" s="63"/>
      <c r="M99" s="129"/>
      <c r="N99" s="133"/>
    </row>
    <row r="100" spans="1:14" ht="16.5" thickBot="1" x14ac:dyDescent="0.3">
      <c r="A100" s="4"/>
      <c r="B100" s="13"/>
      <c r="C100" s="14"/>
      <c r="D100" s="83"/>
      <c r="E100" s="84"/>
      <c r="F100" s="54"/>
      <c r="G100" s="84"/>
      <c r="H100" s="83"/>
      <c r="I100" s="59"/>
      <c r="J100" s="17"/>
      <c r="K100" s="59"/>
      <c r="L100" s="54"/>
      <c r="M100" s="34"/>
      <c r="N100" s="119"/>
    </row>
    <row r="101" spans="1:14" ht="16.5" thickBot="1" x14ac:dyDescent="0.3">
      <c r="A101" s="5"/>
      <c r="B101" s="15"/>
      <c r="C101" s="16"/>
      <c r="D101" s="85"/>
      <c r="E101" s="86"/>
      <c r="F101" s="55"/>
      <c r="G101" s="86"/>
      <c r="H101" s="85"/>
      <c r="I101" s="60"/>
      <c r="J101" s="18"/>
      <c r="K101" s="60"/>
      <c r="L101" s="55"/>
      <c r="M101" s="34"/>
      <c r="N101" s="119"/>
    </row>
    <row r="102" spans="1:14" ht="16.5" thickBot="1" x14ac:dyDescent="0.3">
      <c r="A102" s="5"/>
      <c r="B102" s="15"/>
      <c r="C102" s="16"/>
      <c r="D102" s="85"/>
      <c r="E102" s="86"/>
      <c r="F102" s="55"/>
      <c r="G102" s="86"/>
      <c r="H102" s="85"/>
      <c r="I102" s="60"/>
      <c r="J102" s="18"/>
      <c r="K102" s="60"/>
      <c r="L102" s="55"/>
      <c r="M102" s="34"/>
      <c r="N102" s="119"/>
    </row>
    <row r="103" spans="1:14" ht="16.5" thickBot="1" x14ac:dyDescent="0.3">
      <c r="A103" s="5"/>
      <c r="B103" s="15"/>
      <c r="C103" s="16"/>
      <c r="D103" s="85"/>
      <c r="E103" s="86"/>
      <c r="F103" s="55"/>
      <c r="G103" s="86"/>
      <c r="H103" s="85"/>
      <c r="I103" s="60"/>
      <c r="J103" s="18"/>
      <c r="K103" s="60"/>
      <c r="L103" s="55"/>
      <c r="M103" s="34"/>
      <c r="N103" s="119"/>
    </row>
    <row r="104" spans="1:14" ht="16.5" thickBot="1" x14ac:dyDescent="0.3">
      <c r="A104" s="5"/>
      <c r="B104" s="15"/>
      <c r="C104" s="16"/>
      <c r="D104" s="85"/>
      <c r="E104" s="86"/>
      <c r="F104" s="55"/>
      <c r="G104" s="86"/>
      <c r="H104" s="85"/>
      <c r="I104" s="60"/>
      <c r="J104" s="18"/>
      <c r="K104" s="60"/>
      <c r="L104" s="55"/>
      <c r="M104" s="34"/>
      <c r="N104" s="119"/>
    </row>
    <row r="105" spans="1:14" ht="16.5" thickBot="1" x14ac:dyDescent="0.3">
      <c r="A105" s="5"/>
      <c r="B105" s="15"/>
      <c r="C105" s="16"/>
      <c r="D105" s="85"/>
      <c r="E105" s="86"/>
      <c r="F105" s="55"/>
      <c r="G105" s="86"/>
      <c r="H105" s="85"/>
      <c r="I105" s="60"/>
      <c r="J105" s="18"/>
      <c r="K105" s="60"/>
      <c r="L105" s="55"/>
      <c r="M105" s="34"/>
      <c r="N105" s="119"/>
    </row>
    <row r="106" spans="1:14" ht="16.5" thickBot="1" x14ac:dyDescent="0.3">
      <c r="A106" s="5"/>
      <c r="B106" s="15"/>
      <c r="C106" s="16"/>
      <c r="D106" s="85"/>
      <c r="E106" s="86"/>
      <c r="F106" s="55"/>
      <c r="G106" s="86"/>
      <c r="H106" s="85"/>
      <c r="I106" s="60"/>
      <c r="J106" s="18"/>
      <c r="K106" s="60"/>
      <c r="L106" s="55"/>
      <c r="M106" s="34"/>
      <c r="N106" s="119"/>
    </row>
    <row r="107" spans="1:14" ht="16.5" thickBot="1" x14ac:dyDescent="0.3">
      <c r="A107" s="5"/>
      <c r="B107" s="15"/>
      <c r="C107" s="16"/>
      <c r="D107" s="85"/>
      <c r="E107" s="86"/>
      <c r="F107" s="55"/>
      <c r="G107" s="86"/>
      <c r="H107" s="85"/>
      <c r="I107" s="60"/>
      <c r="J107" s="18"/>
      <c r="K107" s="60"/>
      <c r="L107" s="55"/>
      <c r="M107" s="35"/>
      <c r="N107" s="119"/>
    </row>
    <row r="108" spans="1:14" ht="16.5" thickBot="1" x14ac:dyDescent="0.3">
      <c r="A108" s="5"/>
      <c r="B108" s="15"/>
      <c r="C108" s="16"/>
      <c r="D108" s="85"/>
      <c r="E108" s="86"/>
      <c r="F108" s="55"/>
      <c r="G108" s="86"/>
      <c r="H108" s="85"/>
      <c r="I108" s="60"/>
      <c r="J108" s="18"/>
      <c r="K108" s="60"/>
      <c r="L108" s="55"/>
      <c r="M108" s="35"/>
      <c r="N108" s="119"/>
    </row>
    <row r="109" spans="1:14" ht="16.5" thickBot="1" x14ac:dyDescent="0.3">
      <c r="A109" s="5"/>
      <c r="B109" s="15"/>
      <c r="C109" s="16"/>
      <c r="D109" s="85"/>
      <c r="E109" s="86"/>
      <c r="F109" s="55"/>
      <c r="G109" s="86"/>
      <c r="H109" s="85"/>
      <c r="I109" s="60"/>
      <c r="J109" s="18"/>
      <c r="K109" s="60"/>
      <c r="L109" s="55"/>
      <c r="M109" s="35"/>
      <c r="N109" s="119"/>
    </row>
    <row r="110" spans="1:14" ht="3.75" customHeight="1" thickBot="1" x14ac:dyDescent="0.3">
      <c r="A110" s="28"/>
      <c r="B110" s="114"/>
      <c r="C110" s="115"/>
      <c r="D110" s="87"/>
      <c r="E110" s="87"/>
      <c r="F110" s="56"/>
      <c r="G110" s="87"/>
      <c r="H110" s="87"/>
      <c r="I110" s="56"/>
      <c r="J110" s="29"/>
      <c r="K110" s="56"/>
      <c r="L110" s="90"/>
    </row>
    <row r="111" spans="1:14" s="6" customFormat="1" ht="16.5" thickBot="1" x14ac:dyDescent="0.3">
      <c r="A111" s="8"/>
      <c r="B111" s="9"/>
      <c r="C111" s="10"/>
      <c r="D111" s="53"/>
      <c r="E111" s="53"/>
      <c r="F111" s="53"/>
      <c r="G111" s="53"/>
      <c r="H111" s="53"/>
      <c r="I111" s="53"/>
      <c r="J111" s="11"/>
      <c r="K111" s="64"/>
      <c r="L111" s="53"/>
      <c r="M111" s="36"/>
      <c r="N111" s="120"/>
    </row>
    <row r="112" spans="1:14" ht="15.75" thickBot="1" x14ac:dyDescent="0.25"/>
    <row r="113" spans="1:14" ht="16.5" customHeight="1" thickBot="1" x14ac:dyDescent="0.3">
      <c r="A113" s="38"/>
      <c r="B113" s="48"/>
      <c r="C113" s="2"/>
      <c r="D113" s="123"/>
      <c r="E113" s="124"/>
      <c r="F113" s="125"/>
      <c r="G113" s="78"/>
      <c r="H113" s="79"/>
      <c r="I113" s="57"/>
      <c r="J113" s="49"/>
      <c r="K113" s="61"/>
      <c r="L113" s="89"/>
      <c r="M113" s="129"/>
      <c r="N113" s="131"/>
    </row>
    <row r="114" spans="1:14" ht="16.5" thickBot="1" x14ac:dyDescent="0.3">
      <c r="A114" s="23"/>
      <c r="B114" s="22"/>
      <c r="C114" s="24"/>
      <c r="D114" s="126"/>
      <c r="E114" s="127"/>
      <c r="F114" s="128"/>
      <c r="G114" s="80"/>
      <c r="H114" s="81"/>
      <c r="I114" s="58"/>
      <c r="J114" s="41"/>
      <c r="K114" s="62"/>
      <c r="L114" s="62"/>
      <c r="M114" s="129"/>
      <c r="N114" s="132"/>
    </row>
    <row r="115" spans="1:14" ht="16.5" thickBot="1" x14ac:dyDescent="0.3">
      <c r="A115" s="25"/>
      <c r="B115" s="26"/>
      <c r="C115" s="27"/>
      <c r="D115" s="82"/>
      <c r="E115" s="82"/>
      <c r="F115" s="53"/>
      <c r="G115" s="82"/>
      <c r="H115" s="81"/>
      <c r="I115" s="53"/>
      <c r="J115" s="42"/>
      <c r="K115" s="63"/>
      <c r="L115" s="63"/>
      <c r="M115" s="129"/>
      <c r="N115" s="133"/>
    </row>
    <row r="116" spans="1:14" ht="16.5" thickBot="1" x14ac:dyDescent="0.3">
      <c r="A116" s="4"/>
      <c r="B116" s="13"/>
      <c r="C116" s="14"/>
      <c r="D116" s="83"/>
      <c r="E116" s="84"/>
      <c r="F116" s="54"/>
      <c r="G116" s="84"/>
      <c r="H116" s="83"/>
      <c r="I116" s="59"/>
      <c r="J116" s="17"/>
      <c r="K116" s="59"/>
      <c r="L116" s="54"/>
      <c r="M116" s="34"/>
      <c r="N116" s="119"/>
    </row>
    <row r="117" spans="1:14" ht="16.5" thickBot="1" x14ac:dyDescent="0.3">
      <c r="A117" s="5"/>
      <c r="B117" s="15"/>
      <c r="C117" s="16"/>
      <c r="D117" s="85"/>
      <c r="E117" s="86"/>
      <c r="F117" s="55"/>
      <c r="G117" s="86"/>
      <c r="H117" s="85"/>
      <c r="I117" s="60"/>
      <c r="J117" s="18"/>
      <c r="K117" s="60"/>
      <c r="L117" s="55"/>
      <c r="M117" s="34"/>
      <c r="N117" s="119"/>
    </row>
    <row r="118" spans="1:14" ht="16.5" thickBot="1" x14ac:dyDescent="0.3">
      <c r="A118" s="5"/>
      <c r="B118" s="15"/>
      <c r="C118" s="16"/>
      <c r="D118" s="85"/>
      <c r="E118" s="86"/>
      <c r="F118" s="55"/>
      <c r="G118" s="86"/>
      <c r="H118" s="85"/>
      <c r="I118" s="60"/>
      <c r="J118" s="18"/>
      <c r="K118" s="60"/>
      <c r="L118" s="55"/>
      <c r="M118" s="34"/>
      <c r="N118" s="119"/>
    </row>
    <row r="119" spans="1:14" ht="16.5" thickBot="1" x14ac:dyDescent="0.3">
      <c r="A119" s="5"/>
      <c r="B119" s="15"/>
      <c r="C119" s="16"/>
      <c r="D119" s="85"/>
      <c r="E119" s="86"/>
      <c r="F119" s="55"/>
      <c r="G119" s="86"/>
      <c r="H119" s="85"/>
      <c r="I119" s="60"/>
      <c r="J119" s="18"/>
      <c r="K119" s="60"/>
      <c r="L119" s="55"/>
      <c r="M119" s="34"/>
      <c r="N119" s="119"/>
    </row>
    <row r="120" spans="1:14" ht="16.5" thickBot="1" x14ac:dyDescent="0.3">
      <c r="A120" s="5"/>
      <c r="B120" s="15"/>
      <c r="C120" s="16"/>
      <c r="D120" s="85"/>
      <c r="E120" s="86"/>
      <c r="F120" s="55"/>
      <c r="G120" s="86"/>
      <c r="H120" s="85"/>
      <c r="I120" s="60"/>
      <c r="J120" s="18"/>
      <c r="K120" s="60"/>
      <c r="L120" s="55"/>
      <c r="M120" s="34"/>
      <c r="N120" s="119"/>
    </row>
    <row r="121" spans="1:14" ht="16.5" thickBot="1" x14ac:dyDescent="0.3">
      <c r="A121" s="5"/>
      <c r="B121" s="15"/>
      <c r="C121" s="16"/>
      <c r="D121" s="85"/>
      <c r="E121" s="86"/>
      <c r="F121" s="55"/>
      <c r="G121" s="86"/>
      <c r="H121" s="85"/>
      <c r="I121" s="60"/>
      <c r="J121" s="18"/>
      <c r="K121" s="60"/>
      <c r="L121" s="55"/>
      <c r="M121" s="34"/>
      <c r="N121" s="119"/>
    </row>
    <row r="122" spans="1:14" ht="16.5" thickBot="1" x14ac:dyDescent="0.3">
      <c r="A122" s="5"/>
      <c r="B122" s="15"/>
      <c r="C122" s="16"/>
      <c r="D122" s="85"/>
      <c r="E122" s="86"/>
      <c r="F122" s="55"/>
      <c r="G122" s="86"/>
      <c r="H122" s="85"/>
      <c r="I122" s="60"/>
      <c r="J122" s="18"/>
      <c r="K122" s="60"/>
      <c r="L122" s="55"/>
      <c r="M122" s="34"/>
      <c r="N122" s="119"/>
    </row>
    <row r="123" spans="1:14" ht="16.5" thickBot="1" x14ac:dyDescent="0.3">
      <c r="A123" s="5"/>
      <c r="B123" s="15"/>
      <c r="C123" s="16"/>
      <c r="D123" s="85"/>
      <c r="E123" s="86"/>
      <c r="F123" s="55"/>
      <c r="G123" s="86"/>
      <c r="H123" s="85"/>
      <c r="I123" s="60"/>
      <c r="J123" s="18"/>
      <c r="K123" s="60"/>
      <c r="L123" s="55"/>
      <c r="M123" s="35"/>
      <c r="N123" s="119"/>
    </row>
    <row r="124" spans="1:14" ht="16.5" thickBot="1" x14ac:dyDescent="0.3">
      <c r="A124" s="5"/>
      <c r="B124" s="15"/>
      <c r="C124" s="16"/>
      <c r="D124" s="85"/>
      <c r="E124" s="86"/>
      <c r="F124" s="55"/>
      <c r="G124" s="86"/>
      <c r="H124" s="85"/>
      <c r="I124" s="60"/>
      <c r="J124" s="18"/>
      <c r="K124" s="60"/>
      <c r="L124" s="55"/>
      <c r="M124" s="35"/>
      <c r="N124" s="119"/>
    </row>
    <row r="125" spans="1:14" ht="16.5" thickBot="1" x14ac:dyDescent="0.3">
      <c r="A125" s="5"/>
      <c r="B125" s="15"/>
      <c r="C125" s="16"/>
      <c r="D125" s="85"/>
      <c r="E125" s="86"/>
      <c r="F125" s="55"/>
      <c r="G125" s="86"/>
      <c r="H125" s="85"/>
      <c r="I125" s="60"/>
      <c r="J125" s="18"/>
      <c r="K125" s="60"/>
      <c r="L125" s="55"/>
      <c r="M125" s="35"/>
      <c r="N125" s="119"/>
    </row>
    <row r="126" spans="1:14" ht="3.75" customHeight="1" thickBot="1" x14ac:dyDescent="0.3">
      <c r="A126" s="28"/>
      <c r="B126" s="114"/>
      <c r="C126" s="115"/>
      <c r="D126" s="87"/>
      <c r="E126" s="87"/>
      <c r="F126" s="56"/>
      <c r="G126" s="87"/>
      <c r="H126" s="87"/>
      <c r="I126" s="56"/>
      <c r="J126" s="29"/>
      <c r="K126" s="56"/>
      <c r="L126" s="90"/>
    </row>
    <row r="127" spans="1:14" s="6" customFormat="1" ht="16.5" thickBot="1" x14ac:dyDescent="0.3">
      <c r="A127" s="8"/>
      <c r="B127" s="9"/>
      <c r="C127" s="10"/>
      <c r="D127" s="53"/>
      <c r="E127" s="53"/>
      <c r="F127" s="53"/>
      <c r="G127" s="53"/>
      <c r="H127" s="53"/>
      <c r="I127" s="53"/>
      <c r="J127" s="11"/>
      <c r="K127" s="64"/>
      <c r="L127" s="53"/>
      <c r="M127" s="36"/>
      <c r="N127" s="120"/>
    </row>
    <row r="128" spans="1:14" ht="15.75" thickBot="1" x14ac:dyDescent="0.25"/>
    <row r="129" spans="1:14" ht="16.5" customHeight="1" thickBot="1" x14ac:dyDescent="0.3">
      <c r="A129" s="38"/>
      <c r="B129" s="48"/>
      <c r="C129" s="2"/>
      <c r="D129" s="123"/>
      <c r="E129" s="124"/>
      <c r="F129" s="125"/>
      <c r="G129" s="78"/>
      <c r="H129" s="79"/>
      <c r="I129" s="57"/>
      <c r="J129" s="49"/>
      <c r="K129" s="61"/>
      <c r="L129" s="89"/>
      <c r="M129" s="129"/>
      <c r="N129" s="131"/>
    </row>
    <row r="130" spans="1:14" ht="16.5" thickBot="1" x14ac:dyDescent="0.3">
      <c r="A130" s="23"/>
      <c r="B130" s="22"/>
      <c r="C130" s="24"/>
      <c r="D130" s="126"/>
      <c r="E130" s="127"/>
      <c r="F130" s="128"/>
      <c r="G130" s="80"/>
      <c r="H130" s="81"/>
      <c r="I130" s="58"/>
      <c r="J130" s="41"/>
      <c r="K130" s="62"/>
      <c r="L130" s="62"/>
      <c r="M130" s="129"/>
      <c r="N130" s="132"/>
    </row>
    <row r="131" spans="1:14" ht="16.5" thickBot="1" x14ac:dyDescent="0.3">
      <c r="A131" s="25"/>
      <c r="B131" s="26"/>
      <c r="C131" s="27"/>
      <c r="D131" s="82"/>
      <c r="E131" s="82"/>
      <c r="F131" s="53"/>
      <c r="G131" s="82"/>
      <c r="H131" s="81"/>
      <c r="I131" s="53"/>
      <c r="J131" s="42"/>
      <c r="K131" s="63"/>
      <c r="L131" s="63"/>
      <c r="M131" s="129"/>
      <c r="N131" s="133"/>
    </row>
    <row r="132" spans="1:14" ht="16.5" thickBot="1" x14ac:dyDescent="0.3">
      <c r="A132" s="4"/>
      <c r="B132" s="13"/>
      <c r="C132" s="14"/>
      <c r="D132" s="83"/>
      <c r="E132" s="84"/>
      <c r="F132" s="54"/>
      <c r="G132" s="84"/>
      <c r="H132" s="83"/>
      <c r="I132" s="59"/>
      <c r="J132" s="17"/>
      <c r="K132" s="59"/>
      <c r="L132" s="54"/>
      <c r="M132" s="34"/>
      <c r="N132" s="119"/>
    </row>
    <row r="133" spans="1:14" ht="16.5" thickBot="1" x14ac:dyDescent="0.3">
      <c r="A133" s="5"/>
      <c r="B133" s="15"/>
      <c r="C133" s="16"/>
      <c r="D133" s="85"/>
      <c r="E133" s="86"/>
      <c r="F133" s="55"/>
      <c r="G133" s="86"/>
      <c r="H133" s="85"/>
      <c r="I133" s="60"/>
      <c r="J133" s="18"/>
      <c r="K133" s="60"/>
      <c r="L133" s="55"/>
      <c r="M133" s="34"/>
      <c r="N133" s="119"/>
    </row>
    <row r="134" spans="1:14" ht="16.5" thickBot="1" x14ac:dyDescent="0.3">
      <c r="A134" s="5"/>
      <c r="B134" s="15"/>
      <c r="C134" s="16"/>
      <c r="D134" s="85"/>
      <c r="E134" s="86"/>
      <c r="F134" s="55"/>
      <c r="G134" s="86"/>
      <c r="H134" s="85"/>
      <c r="I134" s="60"/>
      <c r="J134" s="18"/>
      <c r="K134" s="60"/>
      <c r="L134" s="55"/>
      <c r="M134" s="34"/>
      <c r="N134" s="119"/>
    </row>
    <row r="135" spans="1:14" ht="16.5" thickBot="1" x14ac:dyDescent="0.3">
      <c r="A135" s="5"/>
      <c r="B135" s="15"/>
      <c r="C135" s="16"/>
      <c r="D135" s="85"/>
      <c r="E135" s="86"/>
      <c r="F135" s="55"/>
      <c r="G135" s="86"/>
      <c r="H135" s="85"/>
      <c r="I135" s="60"/>
      <c r="J135" s="18"/>
      <c r="K135" s="60"/>
      <c r="L135" s="55"/>
      <c r="M135" s="34"/>
      <c r="N135" s="119"/>
    </row>
    <row r="136" spans="1:14" ht="16.5" thickBot="1" x14ac:dyDescent="0.3">
      <c r="A136" s="5"/>
      <c r="B136" s="15"/>
      <c r="C136" s="16"/>
      <c r="D136" s="85"/>
      <c r="E136" s="86"/>
      <c r="F136" s="55"/>
      <c r="G136" s="86"/>
      <c r="H136" s="85"/>
      <c r="I136" s="60"/>
      <c r="J136" s="18"/>
      <c r="K136" s="60"/>
      <c r="L136" s="55"/>
      <c r="M136" s="34"/>
      <c r="N136" s="119"/>
    </row>
    <row r="137" spans="1:14" ht="16.5" thickBot="1" x14ac:dyDescent="0.3">
      <c r="A137" s="5"/>
      <c r="B137" s="15"/>
      <c r="C137" s="16"/>
      <c r="D137" s="85"/>
      <c r="E137" s="86"/>
      <c r="F137" s="55"/>
      <c r="G137" s="86"/>
      <c r="H137" s="85"/>
      <c r="I137" s="60"/>
      <c r="J137" s="18"/>
      <c r="K137" s="60"/>
      <c r="L137" s="55"/>
      <c r="M137" s="34"/>
      <c r="N137" s="119"/>
    </row>
    <row r="138" spans="1:14" ht="16.5" thickBot="1" x14ac:dyDescent="0.3">
      <c r="A138" s="5"/>
      <c r="B138" s="15"/>
      <c r="C138" s="16"/>
      <c r="D138" s="85"/>
      <c r="E138" s="86"/>
      <c r="F138" s="55"/>
      <c r="G138" s="86"/>
      <c r="H138" s="85"/>
      <c r="I138" s="60"/>
      <c r="J138" s="18"/>
      <c r="K138" s="60"/>
      <c r="L138" s="55"/>
      <c r="M138" s="34"/>
      <c r="N138" s="119"/>
    </row>
    <row r="139" spans="1:14" ht="16.5" thickBot="1" x14ac:dyDescent="0.3">
      <c r="A139" s="5"/>
      <c r="B139" s="15"/>
      <c r="C139" s="16"/>
      <c r="D139" s="85"/>
      <c r="E139" s="86"/>
      <c r="F139" s="55"/>
      <c r="G139" s="86"/>
      <c r="H139" s="85"/>
      <c r="I139" s="60"/>
      <c r="J139" s="18"/>
      <c r="K139" s="60"/>
      <c r="L139" s="55"/>
      <c r="M139" s="35"/>
      <c r="N139" s="119"/>
    </row>
    <row r="140" spans="1:14" ht="16.5" thickBot="1" x14ac:dyDescent="0.3">
      <c r="A140" s="5"/>
      <c r="B140" s="15"/>
      <c r="C140" s="16"/>
      <c r="D140" s="85"/>
      <c r="E140" s="86"/>
      <c r="F140" s="55"/>
      <c r="G140" s="86"/>
      <c r="H140" s="85"/>
      <c r="I140" s="60"/>
      <c r="J140" s="18"/>
      <c r="K140" s="60"/>
      <c r="L140" s="55"/>
      <c r="M140" s="35"/>
      <c r="N140" s="119"/>
    </row>
    <row r="141" spans="1:14" ht="16.5" thickBot="1" x14ac:dyDescent="0.3">
      <c r="A141" s="5"/>
      <c r="B141" s="15"/>
      <c r="C141" s="16"/>
      <c r="D141" s="85"/>
      <c r="E141" s="86"/>
      <c r="F141" s="55"/>
      <c r="G141" s="86"/>
      <c r="H141" s="85"/>
      <c r="I141" s="60"/>
      <c r="J141" s="18"/>
      <c r="K141" s="60"/>
      <c r="L141" s="55"/>
      <c r="M141" s="35"/>
      <c r="N141" s="119"/>
    </row>
    <row r="142" spans="1:14" ht="3.75" customHeight="1" thickBot="1" x14ac:dyDescent="0.3">
      <c r="A142" s="28"/>
      <c r="B142" s="114"/>
      <c r="C142" s="115"/>
      <c r="D142" s="87"/>
      <c r="E142" s="87"/>
      <c r="F142" s="56"/>
      <c r="G142" s="87"/>
      <c r="H142" s="87"/>
      <c r="I142" s="56"/>
      <c r="J142" s="29"/>
      <c r="K142" s="56"/>
      <c r="L142" s="90"/>
    </row>
    <row r="143" spans="1:14" s="6" customFormat="1" ht="16.5" thickBot="1" x14ac:dyDescent="0.3">
      <c r="A143" s="8"/>
      <c r="B143" s="9"/>
      <c r="C143" s="10"/>
      <c r="D143" s="53"/>
      <c r="E143" s="53"/>
      <c r="F143" s="53"/>
      <c r="G143" s="53"/>
      <c r="H143" s="53"/>
      <c r="I143" s="53"/>
      <c r="J143" s="11"/>
      <c r="K143" s="64"/>
      <c r="L143" s="53"/>
      <c r="M143" s="36"/>
      <c r="N143" s="120"/>
    </row>
    <row r="144" spans="1:14" ht="15.75" thickBot="1" x14ac:dyDescent="0.25"/>
    <row r="145" spans="1:14" ht="16.5" customHeight="1" thickBot="1" x14ac:dyDescent="0.3">
      <c r="A145" s="38"/>
      <c r="B145" s="48"/>
      <c r="C145" s="2"/>
      <c r="D145" s="123"/>
      <c r="E145" s="124"/>
      <c r="F145" s="125"/>
      <c r="G145" s="78"/>
      <c r="H145" s="79"/>
      <c r="I145" s="57"/>
      <c r="J145" s="49"/>
      <c r="K145" s="61"/>
      <c r="L145" s="89"/>
      <c r="M145" s="129"/>
      <c r="N145" s="131"/>
    </row>
    <row r="146" spans="1:14" ht="16.5" thickBot="1" x14ac:dyDescent="0.3">
      <c r="A146" s="23"/>
      <c r="B146" s="22"/>
      <c r="C146" s="24"/>
      <c r="D146" s="126"/>
      <c r="E146" s="127"/>
      <c r="F146" s="128"/>
      <c r="G146" s="80"/>
      <c r="H146" s="81"/>
      <c r="I146" s="58"/>
      <c r="J146" s="41"/>
      <c r="K146" s="62"/>
      <c r="L146" s="62"/>
      <c r="M146" s="129"/>
      <c r="N146" s="132"/>
    </row>
    <row r="147" spans="1:14" ht="16.5" thickBot="1" x14ac:dyDescent="0.3">
      <c r="A147" s="25"/>
      <c r="B147" s="26"/>
      <c r="C147" s="27"/>
      <c r="D147" s="82"/>
      <c r="E147" s="82"/>
      <c r="F147" s="53"/>
      <c r="G147" s="82"/>
      <c r="H147" s="81"/>
      <c r="I147" s="53"/>
      <c r="J147" s="42"/>
      <c r="K147" s="63"/>
      <c r="L147" s="63"/>
      <c r="M147" s="129"/>
      <c r="N147" s="133"/>
    </row>
    <row r="148" spans="1:14" ht="16.5" thickBot="1" x14ac:dyDescent="0.3">
      <c r="A148" s="4"/>
      <c r="B148" s="13"/>
      <c r="C148" s="14"/>
      <c r="D148" s="83"/>
      <c r="E148" s="84"/>
      <c r="F148" s="54"/>
      <c r="G148" s="84"/>
      <c r="H148" s="83"/>
      <c r="I148" s="59"/>
      <c r="J148" s="17"/>
      <c r="K148" s="59"/>
      <c r="L148" s="54"/>
      <c r="M148" s="34"/>
      <c r="N148" s="119"/>
    </row>
    <row r="149" spans="1:14" ht="16.5" thickBot="1" x14ac:dyDescent="0.3">
      <c r="A149" s="5"/>
      <c r="B149" s="15"/>
      <c r="C149" s="16"/>
      <c r="D149" s="85"/>
      <c r="E149" s="86"/>
      <c r="F149" s="55"/>
      <c r="G149" s="86"/>
      <c r="H149" s="85"/>
      <c r="I149" s="60"/>
      <c r="J149" s="18"/>
      <c r="K149" s="60"/>
      <c r="L149" s="55"/>
      <c r="M149" s="34"/>
      <c r="N149" s="119"/>
    </row>
    <row r="150" spans="1:14" ht="16.5" thickBot="1" x14ac:dyDescent="0.3">
      <c r="A150" s="5"/>
      <c r="B150" s="15"/>
      <c r="C150" s="16"/>
      <c r="D150" s="85"/>
      <c r="E150" s="86"/>
      <c r="F150" s="55"/>
      <c r="G150" s="86"/>
      <c r="H150" s="85"/>
      <c r="I150" s="60"/>
      <c r="J150" s="18"/>
      <c r="K150" s="60"/>
      <c r="L150" s="55"/>
      <c r="M150" s="34"/>
      <c r="N150" s="119"/>
    </row>
    <row r="151" spans="1:14" ht="16.5" thickBot="1" x14ac:dyDescent="0.3">
      <c r="A151" s="5"/>
      <c r="B151" s="15"/>
      <c r="C151" s="16"/>
      <c r="D151" s="85"/>
      <c r="E151" s="86"/>
      <c r="F151" s="55"/>
      <c r="G151" s="86"/>
      <c r="H151" s="85"/>
      <c r="I151" s="60"/>
      <c r="J151" s="18"/>
      <c r="K151" s="60"/>
      <c r="L151" s="55"/>
      <c r="M151" s="34"/>
      <c r="N151" s="119"/>
    </row>
    <row r="152" spans="1:14" ht="16.5" thickBot="1" x14ac:dyDescent="0.3">
      <c r="A152" s="5"/>
      <c r="B152" s="15"/>
      <c r="C152" s="16"/>
      <c r="D152" s="85"/>
      <c r="E152" s="86"/>
      <c r="F152" s="55"/>
      <c r="G152" s="86"/>
      <c r="H152" s="85"/>
      <c r="I152" s="60"/>
      <c r="J152" s="18"/>
      <c r="K152" s="60"/>
      <c r="L152" s="55"/>
      <c r="M152" s="34"/>
      <c r="N152" s="119"/>
    </row>
    <row r="153" spans="1:14" ht="16.5" thickBot="1" x14ac:dyDescent="0.3">
      <c r="A153" s="5"/>
      <c r="B153" s="15"/>
      <c r="C153" s="16"/>
      <c r="D153" s="85"/>
      <c r="E153" s="86"/>
      <c r="F153" s="55"/>
      <c r="G153" s="86"/>
      <c r="H153" s="85"/>
      <c r="I153" s="60"/>
      <c r="J153" s="18"/>
      <c r="K153" s="60"/>
      <c r="L153" s="55"/>
      <c r="M153" s="34"/>
      <c r="N153" s="119"/>
    </row>
    <row r="154" spans="1:14" ht="16.5" thickBot="1" x14ac:dyDescent="0.3">
      <c r="A154" s="5"/>
      <c r="B154" s="15"/>
      <c r="C154" s="16"/>
      <c r="D154" s="85"/>
      <c r="E154" s="86"/>
      <c r="F154" s="55"/>
      <c r="G154" s="86"/>
      <c r="H154" s="85"/>
      <c r="I154" s="60"/>
      <c r="J154" s="18"/>
      <c r="K154" s="60"/>
      <c r="L154" s="55"/>
      <c r="M154" s="34"/>
      <c r="N154" s="119"/>
    </row>
    <row r="155" spans="1:14" ht="16.5" thickBot="1" x14ac:dyDescent="0.3">
      <c r="A155" s="5"/>
      <c r="B155" s="15"/>
      <c r="C155" s="16"/>
      <c r="D155" s="85"/>
      <c r="E155" s="86"/>
      <c r="F155" s="55"/>
      <c r="G155" s="86"/>
      <c r="H155" s="85"/>
      <c r="I155" s="60"/>
      <c r="J155" s="18"/>
      <c r="K155" s="60"/>
      <c r="L155" s="55"/>
      <c r="M155" s="35"/>
      <c r="N155" s="119"/>
    </row>
    <row r="156" spans="1:14" ht="16.5" thickBot="1" x14ac:dyDescent="0.3">
      <c r="A156" s="5"/>
      <c r="B156" s="15"/>
      <c r="C156" s="16"/>
      <c r="D156" s="85"/>
      <c r="E156" s="86"/>
      <c r="F156" s="55"/>
      <c r="G156" s="86"/>
      <c r="H156" s="85"/>
      <c r="I156" s="60"/>
      <c r="J156" s="18"/>
      <c r="K156" s="60"/>
      <c r="L156" s="55"/>
      <c r="M156" s="35"/>
      <c r="N156" s="119"/>
    </row>
    <row r="157" spans="1:14" ht="16.5" thickBot="1" x14ac:dyDescent="0.3">
      <c r="A157" s="5"/>
      <c r="B157" s="15"/>
      <c r="C157" s="16"/>
      <c r="D157" s="85"/>
      <c r="E157" s="86"/>
      <c r="F157" s="55"/>
      <c r="G157" s="86"/>
      <c r="H157" s="85"/>
      <c r="I157" s="60"/>
      <c r="J157" s="18"/>
      <c r="K157" s="60"/>
      <c r="L157" s="55"/>
      <c r="M157" s="35"/>
      <c r="N157" s="119"/>
    </row>
    <row r="158" spans="1:14" ht="3.75" customHeight="1" thickBot="1" x14ac:dyDescent="0.3">
      <c r="A158" s="28"/>
      <c r="B158" s="114"/>
      <c r="C158" s="115"/>
      <c r="D158" s="87"/>
      <c r="E158" s="87"/>
      <c r="F158" s="56"/>
      <c r="G158" s="87"/>
      <c r="H158" s="87"/>
      <c r="I158" s="56"/>
      <c r="J158" s="29"/>
      <c r="K158" s="56"/>
      <c r="L158" s="90"/>
    </row>
    <row r="159" spans="1:14" s="6" customFormat="1" ht="16.5" thickBot="1" x14ac:dyDescent="0.3">
      <c r="A159" s="8"/>
      <c r="B159" s="9"/>
      <c r="C159" s="10"/>
      <c r="D159" s="53"/>
      <c r="E159" s="53"/>
      <c r="F159" s="53"/>
      <c r="G159" s="53"/>
      <c r="H159" s="53"/>
      <c r="I159" s="53"/>
      <c r="J159" s="11"/>
      <c r="K159" s="64"/>
      <c r="L159" s="53"/>
      <c r="M159" s="36"/>
      <c r="N159" s="120"/>
    </row>
    <row r="160" spans="1:14" ht="15.75" thickBot="1" x14ac:dyDescent="0.25"/>
    <row r="161" spans="1:14" ht="16.5" customHeight="1" thickBot="1" x14ac:dyDescent="0.3">
      <c r="A161" s="38" t="s">
        <v>13</v>
      </c>
      <c r="B161" s="48"/>
      <c r="C161" s="2" t="s">
        <v>62</v>
      </c>
      <c r="D161" s="123" t="s">
        <v>14</v>
      </c>
      <c r="E161" s="124"/>
      <c r="F161" s="125"/>
      <c r="G161" s="78"/>
      <c r="H161" s="79" t="s">
        <v>15</v>
      </c>
      <c r="I161" s="57"/>
      <c r="J161" s="49">
        <v>42362</v>
      </c>
      <c r="K161" s="61"/>
      <c r="L161" s="89"/>
      <c r="M161" s="129" t="s">
        <v>16</v>
      </c>
      <c r="N161" s="131" t="s">
        <v>56</v>
      </c>
    </row>
    <row r="162" spans="1:14" ht="16.5" thickBot="1" x14ac:dyDescent="0.3">
      <c r="A162" s="23" t="s">
        <v>17</v>
      </c>
      <c r="B162" s="22" t="s">
        <v>18</v>
      </c>
      <c r="C162" s="24" t="s">
        <v>19</v>
      </c>
      <c r="D162" s="126"/>
      <c r="E162" s="127"/>
      <c r="F162" s="128"/>
      <c r="G162" s="80"/>
      <c r="H162" s="81" t="s">
        <v>20</v>
      </c>
      <c r="I162" s="58"/>
      <c r="J162" s="41" t="s">
        <v>21</v>
      </c>
      <c r="K162" s="62" t="s">
        <v>22</v>
      </c>
      <c r="L162" s="62" t="s">
        <v>23</v>
      </c>
      <c r="M162" s="129"/>
      <c r="N162" s="132"/>
    </row>
    <row r="163" spans="1:14" ht="16.5" thickBot="1" x14ac:dyDescent="0.3">
      <c r="A163" s="25" t="s">
        <v>24</v>
      </c>
      <c r="B163" s="26" t="s">
        <v>25</v>
      </c>
      <c r="C163" s="27" t="s">
        <v>26</v>
      </c>
      <c r="D163" s="82" t="s">
        <v>27</v>
      </c>
      <c r="E163" s="82" t="s">
        <v>28</v>
      </c>
      <c r="F163" s="53" t="s">
        <v>29</v>
      </c>
      <c r="G163" s="82" t="s">
        <v>27</v>
      </c>
      <c r="H163" s="81" t="s">
        <v>28</v>
      </c>
      <c r="I163" s="53" t="s">
        <v>29</v>
      </c>
      <c r="J163" s="42" t="s">
        <v>30</v>
      </c>
      <c r="K163" s="63" t="s">
        <v>31</v>
      </c>
      <c r="L163" s="63" t="s">
        <v>6</v>
      </c>
      <c r="M163" s="129"/>
      <c r="N163" s="133"/>
    </row>
    <row r="164" spans="1:14" ht="16.5" thickBot="1" x14ac:dyDescent="0.3">
      <c r="A164" s="4">
        <v>1</v>
      </c>
      <c r="B164" s="13" t="s">
        <v>61</v>
      </c>
      <c r="C164" s="14">
        <v>6455</v>
      </c>
      <c r="D164" s="83">
        <v>44.65</v>
      </c>
      <c r="E164" s="84">
        <v>16.16</v>
      </c>
      <c r="F164" s="54">
        <f t="shared" ref="F164:F169" si="0">D164-E164</f>
        <v>28.49</v>
      </c>
      <c r="G164" s="84">
        <v>44.43</v>
      </c>
      <c r="H164" s="83">
        <v>16.04</v>
      </c>
      <c r="I164" s="59">
        <f t="shared" ref="I164:I169" si="1">G164-H164</f>
        <v>28.39</v>
      </c>
      <c r="J164" s="17">
        <v>7.7</v>
      </c>
      <c r="K164" s="59">
        <f t="shared" ref="K164:K169" si="2">ROUND((I164*(100-J164)/100),3)</f>
        <v>26.204000000000001</v>
      </c>
      <c r="L164" s="54">
        <f t="shared" ref="L164:L169" si="3">I164-F164</f>
        <v>-9.9999999999997868E-2</v>
      </c>
      <c r="M164" s="34">
        <v>42362</v>
      </c>
      <c r="N164" s="119">
        <v>463</v>
      </c>
    </row>
    <row r="165" spans="1:14" ht="16.5" thickBot="1" x14ac:dyDescent="0.3">
      <c r="A165" s="5">
        <v>2</v>
      </c>
      <c r="B165" s="15" t="s">
        <v>60</v>
      </c>
      <c r="C165" s="16">
        <v>6454</v>
      </c>
      <c r="D165" s="85">
        <v>44.58</v>
      </c>
      <c r="E165" s="86">
        <v>16.100000000000001</v>
      </c>
      <c r="F165" s="55">
        <f t="shared" si="0"/>
        <v>28.479999999999997</v>
      </c>
      <c r="G165" s="86">
        <v>44.34</v>
      </c>
      <c r="H165" s="85">
        <v>15.89</v>
      </c>
      <c r="I165" s="60">
        <f t="shared" si="1"/>
        <v>28.450000000000003</v>
      </c>
      <c r="J165" s="18">
        <v>7.75</v>
      </c>
      <c r="K165" s="60">
        <f t="shared" si="2"/>
        <v>26.245000000000001</v>
      </c>
      <c r="L165" s="55">
        <f t="shared" si="3"/>
        <v>-2.9999999999994031E-2</v>
      </c>
      <c r="M165" s="34">
        <v>42362</v>
      </c>
      <c r="N165" s="119">
        <v>464</v>
      </c>
    </row>
    <row r="166" spans="1:14" ht="16.5" thickBot="1" x14ac:dyDescent="0.3">
      <c r="A166" s="5"/>
      <c r="B166" s="15"/>
      <c r="C166" s="16"/>
      <c r="D166" s="85"/>
      <c r="E166" s="86"/>
      <c r="F166" s="55">
        <f t="shared" si="0"/>
        <v>0</v>
      </c>
      <c r="G166" s="86"/>
      <c r="H166" s="85"/>
      <c r="I166" s="60">
        <f t="shared" si="1"/>
        <v>0</v>
      </c>
      <c r="J166" s="18"/>
      <c r="K166" s="60">
        <f t="shared" si="2"/>
        <v>0</v>
      </c>
      <c r="L166" s="55">
        <f t="shared" si="3"/>
        <v>0</v>
      </c>
      <c r="M166" s="34"/>
      <c r="N166" s="119"/>
    </row>
    <row r="167" spans="1:14" ht="16.5" thickBot="1" x14ac:dyDescent="0.3">
      <c r="A167" s="5"/>
      <c r="B167" s="15"/>
      <c r="C167" s="16"/>
      <c r="D167" s="85"/>
      <c r="E167" s="86"/>
      <c r="F167" s="55">
        <f t="shared" si="0"/>
        <v>0</v>
      </c>
      <c r="G167" s="86"/>
      <c r="H167" s="85"/>
      <c r="I167" s="60">
        <f t="shared" si="1"/>
        <v>0</v>
      </c>
      <c r="J167" s="18"/>
      <c r="K167" s="60">
        <f t="shared" si="2"/>
        <v>0</v>
      </c>
      <c r="L167" s="55">
        <f t="shared" si="3"/>
        <v>0</v>
      </c>
      <c r="M167" s="34"/>
      <c r="N167" s="119"/>
    </row>
    <row r="168" spans="1:14" ht="16.5" thickBot="1" x14ac:dyDescent="0.3">
      <c r="A168" s="5"/>
      <c r="B168" s="15"/>
      <c r="C168" s="16"/>
      <c r="D168" s="85"/>
      <c r="E168" s="86"/>
      <c r="F168" s="55">
        <f t="shared" si="0"/>
        <v>0</v>
      </c>
      <c r="G168" s="86"/>
      <c r="H168" s="85"/>
      <c r="I168" s="60">
        <f t="shared" si="1"/>
        <v>0</v>
      </c>
      <c r="J168" s="18"/>
      <c r="K168" s="60">
        <f t="shared" si="2"/>
        <v>0</v>
      </c>
      <c r="L168" s="55">
        <f t="shared" si="3"/>
        <v>0</v>
      </c>
      <c r="M168" s="34"/>
      <c r="N168" s="119"/>
    </row>
    <row r="169" spans="1:14" ht="16.5" thickBot="1" x14ac:dyDescent="0.3">
      <c r="A169" s="5"/>
      <c r="B169" s="15"/>
      <c r="C169" s="16"/>
      <c r="D169" s="85"/>
      <c r="E169" s="86"/>
      <c r="F169" s="55">
        <f t="shared" si="0"/>
        <v>0</v>
      </c>
      <c r="G169" s="86"/>
      <c r="H169" s="85"/>
      <c r="I169" s="60">
        <f t="shared" si="1"/>
        <v>0</v>
      </c>
      <c r="J169" s="18"/>
      <c r="K169" s="60">
        <f t="shared" si="2"/>
        <v>0</v>
      </c>
      <c r="L169" s="55">
        <f t="shared" si="3"/>
        <v>0</v>
      </c>
      <c r="M169" s="34"/>
      <c r="N169" s="119"/>
    </row>
    <row r="170" spans="1:14" ht="16.5" thickBot="1" x14ac:dyDescent="0.3">
      <c r="A170" s="5"/>
      <c r="B170" s="15"/>
      <c r="C170" s="16"/>
      <c r="D170" s="85"/>
      <c r="E170" s="86"/>
      <c r="F170" s="55">
        <f>D170-E170</f>
        <v>0</v>
      </c>
      <c r="G170" s="86"/>
      <c r="H170" s="85"/>
      <c r="I170" s="60">
        <f>G170-H170</f>
        <v>0</v>
      </c>
      <c r="J170" s="18"/>
      <c r="K170" s="60">
        <f>ROUND((I170*(100-J170)/100),3)</f>
        <v>0</v>
      </c>
      <c r="L170" s="55">
        <f>I170-F170</f>
        <v>0</v>
      </c>
      <c r="M170" s="34"/>
      <c r="N170" s="119"/>
    </row>
    <row r="171" spans="1:14" ht="16.5" thickBot="1" x14ac:dyDescent="0.3">
      <c r="A171" s="5"/>
      <c r="B171" s="15"/>
      <c r="C171" s="16"/>
      <c r="D171" s="85"/>
      <c r="E171" s="86"/>
      <c r="F171" s="55">
        <f>D171-E171</f>
        <v>0</v>
      </c>
      <c r="G171" s="86"/>
      <c r="H171" s="85"/>
      <c r="I171" s="60">
        <f>G171-H171</f>
        <v>0</v>
      </c>
      <c r="J171" s="18"/>
      <c r="K171" s="60">
        <f>ROUND((I171*(100-J171)/100),3)</f>
        <v>0</v>
      </c>
      <c r="L171" s="55">
        <f>I171-F171</f>
        <v>0</v>
      </c>
      <c r="M171" s="35"/>
      <c r="N171" s="119"/>
    </row>
    <row r="172" spans="1:14" ht="16.5" thickBot="1" x14ac:dyDescent="0.3">
      <c r="A172" s="5"/>
      <c r="B172" s="15"/>
      <c r="C172" s="16"/>
      <c r="D172" s="85"/>
      <c r="E172" s="86"/>
      <c r="F172" s="55">
        <f>D172-E172</f>
        <v>0</v>
      </c>
      <c r="G172" s="86"/>
      <c r="H172" s="85"/>
      <c r="I172" s="60">
        <f>G172-H172</f>
        <v>0</v>
      </c>
      <c r="J172" s="18"/>
      <c r="K172" s="60">
        <f>ROUND((I172*(100-J172)/100),3)</f>
        <v>0</v>
      </c>
      <c r="L172" s="55">
        <f>I172-F172</f>
        <v>0</v>
      </c>
      <c r="M172" s="35"/>
      <c r="N172" s="119"/>
    </row>
    <row r="173" spans="1:14" ht="16.5" thickBot="1" x14ac:dyDescent="0.3">
      <c r="A173" s="5"/>
      <c r="B173" s="15"/>
      <c r="C173" s="16"/>
      <c r="D173" s="85"/>
      <c r="E173" s="86"/>
      <c r="F173" s="55">
        <f>D173-E173</f>
        <v>0</v>
      </c>
      <c r="G173" s="86"/>
      <c r="H173" s="85"/>
      <c r="I173" s="60">
        <f>G173-H173</f>
        <v>0</v>
      </c>
      <c r="J173" s="18"/>
      <c r="K173" s="60">
        <f>ROUND((I173*(100-J173)/100),3)</f>
        <v>0</v>
      </c>
      <c r="L173" s="55">
        <f>I173-F173</f>
        <v>0</v>
      </c>
      <c r="M173" s="35"/>
      <c r="N173" s="119"/>
    </row>
    <row r="174" spans="1:14" ht="3.75" customHeight="1" thickBot="1" x14ac:dyDescent="0.3">
      <c r="A174" s="28"/>
      <c r="B174" s="114"/>
      <c r="C174" s="115"/>
      <c r="D174" s="87"/>
      <c r="E174" s="87"/>
      <c r="F174" s="56"/>
      <c r="G174" s="87"/>
      <c r="H174" s="87"/>
      <c r="I174" s="56"/>
      <c r="J174" s="29"/>
      <c r="K174" s="56"/>
      <c r="L174" s="90"/>
    </row>
    <row r="175" spans="1:14" s="6" customFormat="1" ht="16.5" thickBot="1" x14ac:dyDescent="0.3">
      <c r="A175" s="8"/>
      <c r="B175" s="9">
        <f>(COUNTA(B164:B173))</f>
        <v>2</v>
      </c>
      <c r="C175" s="10" t="s">
        <v>32</v>
      </c>
      <c r="D175" s="53">
        <f t="shared" ref="D175:I175" si="4">SUM(D164:D173)</f>
        <v>89.22999999999999</v>
      </c>
      <c r="E175" s="53">
        <f t="shared" si="4"/>
        <v>32.260000000000005</v>
      </c>
      <c r="F175" s="53">
        <f t="shared" si="4"/>
        <v>56.97</v>
      </c>
      <c r="G175" s="53">
        <f t="shared" si="4"/>
        <v>88.77000000000001</v>
      </c>
      <c r="H175" s="53">
        <f t="shared" si="4"/>
        <v>31.93</v>
      </c>
      <c r="I175" s="53">
        <f t="shared" si="4"/>
        <v>56.84</v>
      </c>
      <c r="J175" s="11">
        <f>ROUND((((I175-K175)/I175)*100),2)</f>
        <v>7.73</v>
      </c>
      <c r="K175" s="64">
        <f>SUM(K164:K173)</f>
        <v>52.448999999999998</v>
      </c>
      <c r="L175" s="53">
        <f>SUM(L164:L173)</f>
        <v>-0.1299999999999919</v>
      </c>
      <c r="M175" s="36"/>
      <c r="N175" s="120"/>
    </row>
  </sheetData>
  <sortState ref="A100:P101">
    <sortCondition ref="A100"/>
  </sortState>
  <mergeCells count="31">
    <mergeCell ref="N97:N99"/>
    <mergeCell ref="N113:N115"/>
    <mergeCell ref="N129:N131"/>
    <mergeCell ref="N145:N147"/>
    <mergeCell ref="N161:N163"/>
    <mergeCell ref="N17:N19"/>
    <mergeCell ref="N33:N35"/>
    <mergeCell ref="N49:N51"/>
    <mergeCell ref="N65:N67"/>
    <mergeCell ref="N81:N83"/>
    <mergeCell ref="L7:M8"/>
    <mergeCell ref="D17:F18"/>
    <mergeCell ref="D49:F50"/>
    <mergeCell ref="D65:F66"/>
    <mergeCell ref="M81:M83"/>
    <mergeCell ref="M17:M19"/>
    <mergeCell ref="M33:M35"/>
    <mergeCell ref="M49:M51"/>
    <mergeCell ref="D81:F82"/>
    <mergeCell ref="D33:F34"/>
    <mergeCell ref="D113:F114"/>
    <mergeCell ref="D145:F146"/>
    <mergeCell ref="M65:M67"/>
    <mergeCell ref="D161:F162"/>
    <mergeCell ref="M161:M163"/>
    <mergeCell ref="D97:F98"/>
    <mergeCell ref="D129:F130"/>
    <mergeCell ref="M97:M99"/>
    <mergeCell ref="M113:M115"/>
    <mergeCell ref="M129:M131"/>
    <mergeCell ref="M145:M147"/>
  </mergeCells>
  <phoneticPr fontId="0" type="noConversion"/>
  <conditionalFormatting sqref="L20:L29">
    <cfRule type="cellIs" dxfId="9" priority="24" operator="notBetween">
      <formula>0.299</formula>
      <formula>-0.299</formula>
    </cfRule>
  </conditionalFormatting>
  <conditionalFormatting sqref="L36:L45">
    <cfRule type="cellIs" dxfId="8" priority="23" operator="notBetween">
      <formula>0.299</formula>
      <formula>-0.299</formula>
    </cfRule>
  </conditionalFormatting>
  <conditionalFormatting sqref="L52:L61">
    <cfRule type="cellIs" dxfId="7" priority="22" operator="notBetween">
      <formula>0.299</formula>
      <formula>-0.299</formula>
    </cfRule>
  </conditionalFormatting>
  <conditionalFormatting sqref="L68:L77">
    <cfRule type="cellIs" dxfId="6" priority="21" operator="notBetween">
      <formula>0.299</formula>
      <formula>-0.299</formula>
    </cfRule>
  </conditionalFormatting>
  <conditionalFormatting sqref="L84:L93">
    <cfRule type="cellIs" dxfId="5" priority="20" operator="notBetween">
      <formula>0.299</formula>
      <formula>-0.299</formula>
    </cfRule>
  </conditionalFormatting>
  <conditionalFormatting sqref="L100:L109">
    <cfRule type="cellIs" dxfId="4" priority="19" operator="notBetween">
      <formula>0.299</formula>
      <formula>-0.299</formula>
    </cfRule>
  </conditionalFormatting>
  <conditionalFormatting sqref="L116:L125">
    <cfRule type="cellIs" dxfId="3" priority="18" operator="notBetween">
      <formula>0.299</formula>
      <formula>-0.299</formula>
    </cfRule>
  </conditionalFormatting>
  <conditionalFormatting sqref="L132:L141">
    <cfRule type="cellIs" dxfId="2" priority="17" operator="notBetween">
      <formula>0.299</formula>
      <formula>-0.299</formula>
    </cfRule>
  </conditionalFormatting>
  <conditionalFormatting sqref="L148:L157">
    <cfRule type="cellIs" dxfId="1" priority="16" operator="notBetween">
      <formula>0.299</formula>
      <formula>-0.299</formula>
    </cfRule>
  </conditionalFormatting>
  <conditionalFormatting sqref="L164:L173">
    <cfRule type="cellIs" dxfId="0" priority="15" operator="notBetween">
      <formula>0.299</formula>
      <formula>-0.299</formula>
    </cfRule>
  </conditionalFormatting>
  <pageMargins left="0.25" right="0.25" top="0.75" bottom="0.75" header="0.3" footer="0.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2:I27"/>
  <sheetViews>
    <sheetView showGridLines="0" topLeftCell="A6" workbookViewId="0">
      <selection activeCell="F11" sqref="F11"/>
    </sheetView>
  </sheetViews>
  <sheetFormatPr baseColWidth="10" defaultColWidth="11.42578125" defaultRowHeight="12.75" x14ac:dyDescent="0.2"/>
  <cols>
    <col min="1" max="1" width="11.42578125" style="12"/>
    <col min="2" max="2" width="11.42578125" style="94"/>
    <col min="3" max="3" width="34.28515625" style="12" customWidth="1"/>
    <col min="4" max="4" width="16" style="66" customWidth="1"/>
    <col min="5" max="5" width="11.42578125" style="66" customWidth="1"/>
    <col min="6" max="6" width="12.28515625" style="66" customWidth="1"/>
    <col min="7" max="7" width="12.5703125" style="66" customWidth="1"/>
    <col min="8" max="8" width="11.7109375" style="71" customWidth="1"/>
    <col min="9" max="9" width="15" style="66" customWidth="1"/>
    <col min="10" max="16384" width="11.42578125" style="12"/>
  </cols>
  <sheetData>
    <row r="2" spans="2:9" ht="13.5" customHeight="1" thickBot="1" x14ac:dyDescent="0.25">
      <c r="F2" s="135"/>
      <c r="G2" s="135"/>
      <c r="H2" s="130"/>
      <c r="I2" s="130"/>
    </row>
    <row r="3" spans="2:9" ht="15.75" customHeight="1" thickBot="1" x14ac:dyDescent="0.3">
      <c r="C3" s="30" t="s">
        <v>33</v>
      </c>
      <c r="D3" s="65" t="e">
        <f>SUM(D11:D26)</f>
        <v>#REF!</v>
      </c>
      <c r="E3" s="67" t="s">
        <v>6</v>
      </c>
      <c r="F3" s="135"/>
      <c r="G3" s="135"/>
      <c r="H3" s="130"/>
      <c r="I3" s="130"/>
    </row>
    <row r="4" spans="2:9" ht="16.5" thickBot="1" x14ac:dyDescent="0.3">
      <c r="C4" s="30" t="s">
        <v>34</v>
      </c>
      <c r="D4" s="65" t="e">
        <f>SUM(G11:G26)</f>
        <v>#REF!</v>
      </c>
      <c r="E4" s="67" t="s">
        <v>6</v>
      </c>
      <c r="F4" s="96"/>
      <c r="G4" s="97"/>
      <c r="H4" s="97"/>
      <c r="I4" s="98"/>
    </row>
    <row r="5" spans="2:9" ht="16.5" thickBot="1" x14ac:dyDescent="0.3">
      <c r="C5" s="30" t="s">
        <v>35</v>
      </c>
      <c r="D5" s="65" t="e">
        <f>SUM(I11:I26)</f>
        <v>#REF!</v>
      </c>
      <c r="E5" s="67" t="s">
        <v>8</v>
      </c>
      <c r="F5" s="96"/>
      <c r="G5" s="97"/>
      <c r="H5" s="97"/>
      <c r="I5" s="98"/>
    </row>
    <row r="6" spans="2:9" ht="16.5" thickBot="1" x14ac:dyDescent="0.3">
      <c r="C6" s="30" t="s">
        <v>36</v>
      </c>
      <c r="D6" s="68" t="e">
        <f>ROUND((((D4-D5)/D4)*100),2)</f>
        <v>#REF!</v>
      </c>
      <c r="E6" s="69" t="s">
        <v>21</v>
      </c>
      <c r="F6" s="99"/>
      <c r="G6" s="97"/>
      <c r="H6" s="100"/>
      <c r="I6" s="101"/>
    </row>
    <row r="7" spans="2:9" ht="15.75" thickBot="1" x14ac:dyDescent="0.3">
      <c r="C7" s="19"/>
      <c r="D7" s="70"/>
    </row>
    <row r="8" spans="2:9" ht="21" customHeight="1" thickBot="1" x14ac:dyDescent="0.25">
      <c r="B8" s="134" t="s">
        <v>37</v>
      </c>
      <c r="C8" s="103" t="s">
        <v>38</v>
      </c>
      <c r="D8" s="136" t="str">
        <f>'PESOS POR LOTE'!G8</f>
        <v>MRA. TALCUNA CUOTA DICIEMBRE 2015</v>
      </c>
      <c r="E8" s="136"/>
      <c r="F8" s="136"/>
      <c r="G8" s="136"/>
    </row>
    <row r="9" spans="2:9" ht="16.5" customHeight="1" thickBot="1" x14ac:dyDescent="0.3">
      <c r="B9" s="134"/>
      <c r="C9" s="104" t="s">
        <v>39</v>
      </c>
      <c r="D9" s="106" t="s">
        <v>40</v>
      </c>
      <c r="E9" s="106"/>
      <c r="F9" s="107" t="s">
        <v>41</v>
      </c>
      <c r="G9" s="106"/>
      <c r="H9" s="108" t="s">
        <v>21</v>
      </c>
      <c r="I9" s="108" t="s">
        <v>40</v>
      </c>
    </row>
    <row r="10" spans="2:9" ht="16.5" thickBot="1" x14ac:dyDescent="0.3">
      <c r="B10" s="134"/>
      <c r="C10" s="105" t="s">
        <v>42</v>
      </c>
      <c r="D10" s="109" t="s">
        <v>43</v>
      </c>
      <c r="E10" s="109" t="s">
        <v>44</v>
      </c>
      <c r="F10" s="105" t="s">
        <v>45</v>
      </c>
      <c r="G10" s="109" t="s">
        <v>46</v>
      </c>
      <c r="H10" s="109" t="s">
        <v>47</v>
      </c>
      <c r="I10" s="109" t="s">
        <v>48</v>
      </c>
    </row>
    <row r="11" spans="2:9" ht="16.5" thickBot="1" x14ac:dyDescent="0.3">
      <c r="B11" s="110">
        <f>'PESOS POR LOTE'!J17</f>
        <v>0</v>
      </c>
      <c r="C11" s="111">
        <f>'PESOS POR LOTE'!C17</f>
        <v>0</v>
      </c>
      <c r="D11" s="112">
        <f>'PESOS POR LOTE'!F31</f>
        <v>0</v>
      </c>
      <c r="E11" s="112">
        <f>'PESOS POR LOTE'!G31</f>
        <v>0</v>
      </c>
      <c r="F11" s="112">
        <f>'PESOS POR LOTE'!H31</f>
        <v>0</v>
      </c>
      <c r="G11" s="112">
        <f>'PESOS POR LOTE'!I31</f>
        <v>0</v>
      </c>
      <c r="H11" s="113">
        <f>'PESOS POR LOTE'!J31</f>
        <v>0</v>
      </c>
      <c r="I11" s="112">
        <f>'PESOS POR LOTE'!K31</f>
        <v>0</v>
      </c>
    </row>
    <row r="12" spans="2:9" ht="16.5" thickBot="1" x14ac:dyDescent="0.3">
      <c r="B12" s="110">
        <f>'PESOS POR LOTE'!J33</f>
        <v>0</v>
      </c>
      <c r="C12" s="111">
        <f>'PESOS POR LOTE'!C33</f>
        <v>0</v>
      </c>
      <c r="D12" s="112">
        <f>'PESOS POR LOTE'!F47</f>
        <v>0</v>
      </c>
      <c r="E12" s="112">
        <f>'PESOS POR LOTE'!G47</f>
        <v>0</v>
      </c>
      <c r="F12" s="112">
        <f>'PESOS POR LOTE'!H47</f>
        <v>0</v>
      </c>
      <c r="G12" s="112">
        <f>'PESOS POR LOTE'!I47</f>
        <v>0</v>
      </c>
      <c r="H12" s="113">
        <f>'PESOS POR LOTE'!J47</f>
        <v>0</v>
      </c>
      <c r="I12" s="112">
        <f>'PESOS POR LOTE'!K47</f>
        <v>0</v>
      </c>
    </row>
    <row r="13" spans="2:9" ht="16.5" thickBot="1" x14ac:dyDescent="0.3">
      <c r="B13" s="110">
        <f>'PESOS POR LOTE'!J49</f>
        <v>0</v>
      </c>
      <c r="C13" s="111">
        <f>'PESOS POR LOTE'!C49</f>
        <v>0</v>
      </c>
      <c r="D13" s="112">
        <f>'PESOS POR LOTE'!F63</f>
        <v>0</v>
      </c>
      <c r="E13" s="112">
        <f>'PESOS POR LOTE'!G63</f>
        <v>0</v>
      </c>
      <c r="F13" s="112">
        <f>'PESOS POR LOTE'!H63</f>
        <v>0</v>
      </c>
      <c r="G13" s="112">
        <f>'PESOS POR LOTE'!I63</f>
        <v>0</v>
      </c>
      <c r="H13" s="113">
        <f>'PESOS POR LOTE'!J63</f>
        <v>0</v>
      </c>
      <c r="I13" s="112">
        <f>'PESOS POR LOTE'!K63</f>
        <v>0</v>
      </c>
    </row>
    <row r="14" spans="2:9" ht="16.5" thickBot="1" x14ac:dyDescent="0.3">
      <c r="B14" s="110">
        <f>'PESOS POR LOTE'!J65</f>
        <v>0</v>
      </c>
      <c r="C14" s="111">
        <f>'PESOS POR LOTE'!C65</f>
        <v>0</v>
      </c>
      <c r="D14" s="112">
        <f>'PESOS POR LOTE'!F79</f>
        <v>0</v>
      </c>
      <c r="E14" s="112">
        <f>'PESOS POR LOTE'!G79</f>
        <v>0</v>
      </c>
      <c r="F14" s="112">
        <f>'PESOS POR LOTE'!H79</f>
        <v>0</v>
      </c>
      <c r="G14" s="112">
        <f>'PESOS POR LOTE'!I79</f>
        <v>0</v>
      </c>
      <c r="H14" s="113">
        <f>'PESOS POR LOTE'!J79</f>
        <v>0</v>
      </c>
      <c r="I14" s="112">
        <f>'PESOS POR LOTE'!K79</f>
        <v>0</v>
      </c>
    </row>
    <row r="15" spans="2:9" ht="16.5" thickBot="1" x14ac:dyDescent="0.3">
      <c r="B15" s="110">
        <f>'PESOS POR LOTE'!J81</f>
        <v>0</v>
      </c>
      <c r="C15" s="111">
        <f>'PESOS POR LOTE'!C81</f>
        <v>0</v>
      </c>
      <c r="D15" s="112">
        <f>'PESOS POR LOTE'!F95</f>
        <v>0</v>
      </c>
      <c r="E15" s="112">
        <f>'PESOS POR LOTE'!G95</f>
        <v>0</v>
      </c>
      <c r="F15" s="112">
        <f>'PESOS POR LOTE'!H95</f>
        <v>0</v>
      </c>
      <c r="G15" s="112">
        <f>'PESOS POR LOTE'!I95</f>
        <v>0</v>
      </c>
      <c r="H15" s="113">
        <f>'PESOS POR LOTE'!J95</f>
        <v>0</v>
      </c>
      <c r="I15" s="112">
        <f>'PESOS POR LOTE'!K95</f>
        <v>0</v>
      </c>
    </row>
    <row r="16" spans="2:9" ht="16.5" thickBot="1" x14ac:dyDescent="0.3">
      <c r="B16" s="110">
        <f>'PESOS POR LOTE'!J97</f>
        <v>0</v>
      </c>
      <c r="C16" s="111">
        <f>'PESOS POR LOTE'!C97</f>
        <v>0</v>
      </c>
      <c r="D16" s="112">
        <f>'PESOS POR LOTE'!F111</f>
        <v>0</v>
      </c>
      <c r="E16" s="112">
        <f>'PESOS POR LOTE'!G111</f>
        <v>0</v>
      </c>
      <c r="F16" s="112">
        <f>'PESOS POR LOTE'!H111</f>
        <v>0</v>
      </c>
      <c r="G16" s="112">
        <f>'PESOS POR LOTE'!I111</f>
        <v>0</v>
      </c>
      <c r="H16" s="113">
        <f>'PESOS POR LOTE'!J111</f>
        <v>0</v>
      </c>
      <c r="I16" s="112">
        <f>'PESOS POR LOTE'!K111</f>
        <v>0</v>
      </c>
    </row>
    <row r="17" spans="2:9" ht="16.5" thickBot="1" x14ac:dyDescent="0.3">
      <c r="B17" s="110">
        <f>'PESOS POR LOTE'!J113</f>
        <v>0</v>
      </c>
      <c r="C17" s="111">
        <f>'PESOS POR LOTE'!C113</f>
        <v>0</v>
      </c>
      <c r="D17" s="112">
        <f>'PESOS POR LOTE'!F127</f>
        <v>0</v>
      </c>
      <c r="E17" s="112">
        <f>'PESOS POR LOTE'!G127</f>
        <v>0</v>
      </c>
      <c r="F17" s="112">
        <f>'PESOS POR LOTE'!H127</f>
        <v>0</v>
      </c>
      <c r="G17" s="112">
        <f>'PESOS POR LOTE'!I127</f>
        <v>0</v>
      </c>
      <c r="H17" s="113">
        <f>'PESOS POR LOTE'!J127</f>
        <v>0</v>
      </c>
      <c r="I17" s="112">
        <f>'PESOS POR LOTE'!K127</f>
        <v>0</v>
      </c>
    </row>
    <row r="18" spans="2:9" ht="16.5" thickBot="1" x14ac:dyDescent="0.3">
      <c r="B18" s="110">
        <f>'PESOS POR LOTE'!J129</f>
        <v>0</v>
      </c>
      <c r="C18" s="111">
        <f>'PESOS POR LOTE'!C129</f>
        <v>0</v>
      </c>
      <c r="D18" s="112">
        <f>'PESOS POR LOTE'!F143</f>
        <v>0</v>
      </c>
      <c r="E18" s="112">
        <f>'PESOS POR LOTE'!G143</f>
        <v>0</v>
      </c>
      <c r="F18" s="112">
        <f>'PESOS POR LOTE'!H143</f>
        <v>0</v>
      </c>
      <c r="G18" s="112">
        <f>'PESOS POR LOTE'!I143</f>
        <v>0</v>
      </c>
      <c r="H18" s="113">
        <f>'PESOS POR LOTE'!J143</f>
        <v>0</v>
      </c>
      <c r="I18" s="112">
        <f>'PESOS POR LOTE'!K143</f>
        <v>0</v>
      </c>
    </row>
    <row r="19" spans="2:9" ht="16.5" thickBot="1" x14ac:dyDescent="0.3">
      <c r="B19" s="110">
        <f>'PESOS POR LOTE'!J145</f>
        <v>0</v>
      </c>
      <c r="C19" s="111">
        <f>'PESOS POR LOTE'!C145</f>
        <v>0</v>
      </c>
      <c r="D19" s="112">
        <f>'PESOS POR LOTE'!F159</f>
        <v>0</v>
      </c>
      <c r="E19" s="112">
        <f>'PESOS POR LOTE'!G159</f>
        <v>0</v>
      </c>
      <c r="F19" s="112">
        <f>'PESOS POR LOTE'!H159</f>
        <v>0</v>
      </c>
      <c r="G19" s="112">
        <f>'PESOS POR LOTE'!I159</f>
        <v>0</v>
      </c>
      <c r="H19" s="113">
        <f>'PESOS POR LOTE'!J159</f>
        <v>0</v>
      </c>
      <c r="I19" s="112">
        <f>'PESOS POR LOTE'!K159</f>
        <v>0</v>
      </c>
    </row>
    <row r="20" spans="2:9" ht="16.5" thickBot="1" x14ac:dyDescent="0.3">
      <c r="B20" s="110">
        <f>'PESOS POR LOTE'!J161</f>
        <v>42362</v>
      </c>
      <c r="C20" s="111" t="str">
        <f>'PESOS POR LOTE'!C161</f>
        <v>1512044T</v>
      </c>
      <c r="D20" s="112">
        <f>'PESOS POR LOTE'!F175</f>
        <v>56.97</v>
      </c>
      <c r="E20" s="112">
        <f>'PESOS POR LOTE'!G175</f>
        <v>88.77000000000001</v>
      </c>
      <c r="F20" s="112">
        <f>'PESOS POR LOTE'!H175</f>
        <v>31.93</v>
      </c>
      <c r="G20" s="112">
        <f>'PESOS POR LOTE'!I175</f>
        <v>56.84</v>
      </c>
      <c r="H20" s="113">
        <f>'PESOS POR LOTE'!J175</f>
        <v>7.73</v>
      </c>
      <c r="I20" s="112">
        <f>'PESOS POR LOTE'!K175</f>
        <v>52.448999999999998</v>
      </c>
    </row>
    <row r="21" spans="2:9" ht="16.5" thickBot="1" x14ac:dyDescent="0.3">
      <c r="B21" s="110" t="e">
        <f>'PESOS POR LOTE'!#REF!</f>
        <v>#REF!</v>
      </c>
      <c r="C21" s="111" t="e">
        <f>'PESOS POR LOTE'!#REF!</f>
        <v>#REF!</v>
      </c>
      <c r="D21" s="112" t="e">
        <f>'PESOS POR LOTE'!#REF!</f>
        <v>#REF!</v>
      </c>
      <c r="E21" s="112" t="e">
        <f>'PESOS POR LOTE'!#REF!</f>
        <v>#REF!</v>
      </c>
      <c r="F21" s="112" t="e">
        <f>'PESOS POR LOTE'!#REF!</f>
        <v>#REF!</v>
      </c>
      <c r="G21" s="112" t="e">
        <f>'PESOS POR LOTE'!#REF!</f>
        <v>#REF!</v>
      </c>
      <c r="H21" s="112" t="e">
        <f>'PESOS POR LOTE'!#REF!</f>
        <v>#REF!</v>
      </c>
      <c r="I21" s="112" t="e">
        <f>'PESOS POR LOTE'!#REF!</f>
        <v>#REF!</v>
      </c>
    </row>
    <row r="22" spans="2:9" ht="16.5" thickBot="1" x14ac:dyDescent="0.3">
      <c r="B22" s="110" t="e">
        <f>'PESOS POR LOTE'!#REF!</f>
        <v>#REF!</v>
      </c>
      <c r="C22" s="111" t="e">
        <f>'PESOS POR LOTE'!#REF!</f>
        <v>#REF!</v>
      </c>
      <c r="D22" s="112" t="e">
        <f>'PESOS POR LOTE'!#REF!</f>
        <v>#REF!</v>
      </c>
      <c r="E22" s="112" t="e">
        <f>'PESOS POR LOTE'!#REF!</f>
        <v>#REF!</v>
      </c>
      <c r="F22" s="112" t="e">
        <f>'PESOS POR LOTE'!#REF!</f>
        <v>#REF!</v>
      </c>
      <c r="G22" s="112" t="e">
        <f>'PESOS POR LOTE'!#REF!</f>
        <v>#REF!</v>
      </c>
      <c r="H22" s="112" t="e">
        <f>'PESOS POR LOTE'!#REF!</f>
        <v>#REF!</v>
      </c>
      <c r="I22" s="112" t="e">
        <f>'PESOS POR LOTE'!#REF!</f>
        <v>#REF!</v>
      </c>
    </row>
    <row r="23" spans="2:9" ht="16.5" thickBot="1" x14ac:dyDescent="0.3">
      <c r="B23" s="110" t="e">
        <f>'PESOS POR LOTE'!#REF!</f>
        <v>#REF!</v>
      </c>
      <c r="C23" s="111" t="e">
        <f>'PESOS POR LOTE'!#REF!</f>
        <v>#REF!</v>
      </c>
      <c r="D23" s="112" t="e">
        <f>'PESOS POR LOTE'!#REF!</f>
        <v>#REF!</v>
      </c>
      <c r="E23" s="112" t="e">
        <f>'PESOS POR LOTE'!#REF!</f>
        <v>#REF!</v>
      </c>
      <c r="F23" s="112" t="e">
        <f>'PESOS POR LOTE'!#REF!</f>
        <v>#REF!</v>
      </c>
      <c r="G23" s="112" t="e">
        <f>'PESOS POR LOTE'!#REF!</f>
        <v>#REF!</v>
      </c>
      <c r="H23" s="112" t="e">
        <f>'PESOS POR LOTE'!#REF!</f>
        <v>#REF!</v>
      </c>
      <c r="I23" s="112" t="e">
        <f>'PESOS POR LOTE'!#REF!</f>
        <v>#REF!</v>
      </c>
    </row>
    <row r="24" spans="2:9" ht="16.5" thickBot="1" x14ac:dyDescent="0.3">
      <c r="B24" s="110" t="e">
        <f>'PESOS POR LOTE'!#REF!</f>
        <v>#REF!</v>
      </c>
      <c r="C24" s="111" t="e">
        <f>'PESOS POR LOTE'!#REF!</f>
        <v>#REF!</v>
      </c>
      <c r="D24" s="112" t="e">
        <f>'PESOS POR LOTE'!#REF!</f>
        <v>#REF!</v>
      </c>
      <c r="E24" s="112" t="e">
        <f>'PESOS POR LOTE'!#REF!</f>
        <v>#REF!</v>
      </c>
      <c r="F24" s="112" t="e">
        <f>'PESOS POR LOTE'!#REF!</f>
        <v>#REF!</v>
      </c>
      <c r="G24" s="112" t="e">
        <f>'PESOS POR LOTE'!#REF!</f>
        <v>#REF!</v>
      </c>
      <c r="H24" s="112" t="e">
        <f>'PESOS POR LOTE'!#REF!</f>
        <v>#REF!</v>
      </c>
      <c r="I24" s="112" t="e">
        <f>'PESOS POR LOTE'!#REF!</f>
        <v>#REF!</v>
      </c>
    </row>
    <row r="25" spans="2:9" ht="16.5" thickBot="1" x14ac:dyDescent="0.3">
      <c r="B25" s="110" t="e">
        <f>'PESOS POR LOTE'!#REF!</f>
        <v>#REF!</v>
      </c>
      <c r="C25" s="111" t="e">
        <f>'PESOS POR LOTE'!#REF!</f>
        <v>#REF!</v>
      </c>
      <c r="D25" s="112" t="e">
        <f>'PESOS POR LOTE'!#REF!</f>
        <v>#REF!</v>
      </c>
      <c r="E25" s="112" t="e">
        <f>'PESOS POR LOTE'!#REF!</f>
        <v>#REF!</v>
      </c>
      <c r="F25" s="112" t="e">
        <f>'PESOS POR LOTE'!#REF!</f>
        <v>#REF!</v>
      </c>
      <c r="G25" s="112" t="e">
        <f>'PESOS POR LOTE'!#REF!</f>
        <v>#REF!</v>
      </c>
      <c r="H25" s="112" t="e">
        <f>'PESOS POR LOTE'!#REF!</f>
        <v>#REF!</v>
      </c>
      <c r="I25" s="112" t="e">
        <f>'PESOS POR LOTE'!#REF!</f>
        <v>#REF!</v>
      </c>
    </row>
    <row r="26" spans="2:9" ht="16.5" thickBot="1" x14ac:dyDescent="0.3">
      <c r="B26" s="110" t="e">
        <f>'PESOS POR LOTE'!#REF!</f>
        <v>#REF!</v>
      </c>
      <c r="C26" s="111" t="e">
        <f>'PESOS POR LOTE'!#REF!</f>
        <v>#REF!</v>
      </c>
      <c r="D26" s="112" t="e">
        <f>'PESOS POR LOTE'!#REF!</f>
        <v>#REF!</v>
      </c>
      <c r="E26" s="112" t="e">
        <f>'PESOS POR LOTE'!#REF!</f>
        <v>#REF!</v>
      </c>
      <c r="F26" s="112" t="e">
        <f>'PESOS POR LOTE'!#REF!</f>
        <v>#REF!</v>
      </c>
      <c r="G26" s="112" t="e">
        <f>'PESOS POR LOTE'!#REF!</f>
        <v>#REF!</v>
      </c>
      <c r="H26" s="112" t="e">
        <f>'PESOS POR LOTE'!#REF!</f>
        <v>#REF!</v>
      </c>
      <c r="I26" s="112" t="e">
        <f>'PESOS POR LOTE'!#REF!</f>
        <v>#REF!</v>
      </c>
    </row>
    <row r="27" spans="2:9" ht="16.5" thickBot="1" x14ac:dyDescent="0.3">
      <c r="B27" s="110"/>
      <c r="C27" s="111" t="s">
        <v>49</v>
      </c>
      <c r="D27" s="112" t="e">
        <f>SUM(D10:D26)</f>
        <v>#REF!</v>
      </c>
      <c r="E27" s="112" t="e">
        <f>SUM(E10:E26)</f>
        <v>#REF!</v>
      </c>
      <c r="F27" s="112" t="e">
        <f>SUM(F10:F26)</f>
        <v>#REF!</v>
      </c>
      <c r="G27" s="112" t="e">
        <f>SUM(G10:G26)</f>
        <v>#REF!</v>
      </c>
      <c r="H27" s="113" t="e">
        <f>ROUND((((G27-I27)/G27)*100),2)</f>
        <v>#REF!</v>
      </c>
      <c r="I27" s="112" t="e">
        <f>SUM(I10:I26)</f>
        <v>#REF!</v>
      </c>
    </row>
  </sheetData>
  <sheetProtection sheet="1" objects="1" scenarios="1"/>
  <mergeCells count="4">
    <mergeCell ref="B8:B10"/>
    <mergeCell ref="F2:G3"/>
    <mergeCell ref="H2:I3"/>
    <mergeCell ref="D8:G8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D12"/>
  <sheetViews>
    <sheetView showGridLines="0" workbookViewId="0">
      <selection activeCell="B6" sqref="B6:D6"/>
    </sheetView>
  </sheetViews>
  <sheetFormatPr baseColWidth="10" defaultColWidth="9.140625" defaultRowHeight="12.75" x14ac:dyDescent="0.2"/>
  <cols>
    <col min="1" max="1" width="11.42578125" customWidth="1"/>
    <col min="2" max="6" width="22.85546875" customWidth="1"/>
    <col min="7" max="256" width="11.42578125" customWidth="1"/>
  </cols>
  <sheetData>
    <row r="5" spans="2:4" ht="13.5" thickBot="1" x14ac:dyDescent="0.25"/>
    <row r="6" spans="2:4" ht="30.75" customHeight="1" thickBot="1" x14ac:dyDescent="0.35">
      <c r="B6" s="137">
        <v>41703</v>
      </c>
      <c r="C6" s="138"/>
      <c r="D6" s="138"/>
    </row>
    <row r="7" spans="2:4" ht="13.5" thickBot="1" x14ac:dyDescent="0.25">
      <c r="B7" s="31" t="s">
        <v>50</v>
      </c>
      <c r="C7" s="31" t="s">
        <v>51</v>
      </c>
      <c r="D7" s="31" t="s">
        <v>52</v>
      </c>
    </row>
    <row r="8" spans="2:4" ht="30.75" customHeight="1" thickBot="1" x14ac:dyDescent="0.25">
      <c r="B8" s="37">
        <f>SUMIF('PESOS POR LOTE'!M16:M175,B6,'PESOS POR LOTE'!F16:F175)</f>
        <v>0</v>
      </c>
      <c r="C8" s="37">
        <f>SUMIF('PESOS POR LOTE'!M16:M175,B6,'PESOS POR LOTE'!I16:I175)</f>
        <v>0</v>
      </c>
      <c r="D8" s="37">
        <f>SUMIF('PESOS POR LOTE'!M16:M175,B6,'PESOS POR LOTE'!K16:K175)</f>
        <v>0</v>
      </c>
    </row>
    <row r="9" spans="2:4" ht="30.75" customHeight="1" x14ac:dyDescent="0.2"/>
    <row r="10" spans="2:4" ht="30.75" customHeight="1" x14ac:dyDescent="0.2"/>
    <row r="11" spans="2:4" ht="30.75" customHeight="1" x14ac:dyDescent="0.2"/>
    <row r="12" spans="2:4" ht="30.75" customHeight="1" x14ac:dyDescent="0.2"/>
  </sheetData>
  <mergeCells count="1">
    <mergeCell ref="B6:D6"/>
  </mergeCells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87"/>
  <sheetViews>
    <sheetView showGridLines="0" topLeftCell="B19" workbookViewId="0">
      <selection activeCell="C32" sqref="C32"/>
    </sheetView>
  </sheetViews>
  <sheetFormatPr baseColWidth="10" defaultColWidth="9.140625" defaultRowHeight="12.75" x14ac:dyDescent="0.2"/>
  <cols>
    <col min="1" max="1" width="11.42578125" customWidth="1"/>
    <col min="2" max="2" width="5.5703125" customWidth="1"/>
    <col min="3" max="3" width="11.42578125" style="45" customWidth="1"/>
    <col min="4" max="4" width="6.42578125" customWidth="1"/>
    <col min="5" max="256" width="11.42578125" customWidth="1"/>
  </cols>
  <sheetData>
    <row r="2" spans="2:4" x14ac:dyDescent="0.2">
      <c r="B2" s="141"/>
      <c r="C2" s="141"/>
    </row>
    <row r="4" spans="2:4" x14ac:dyDescent="0.2">
      <c r="B4" s="140" t="e">
        <f>#REF!</f>
        <v>#REF!</v>
      </c>
      <c r="C4" s="140"/>
    </row>
    <row r="5" spans="2:4" x14ac:dyDescent="0.2">
      <c r="B5" s="139" t="s">
        <v>53</v>
      </c>
      <c r="C5" s="47" t="s">
        <v>54</v>
      </c>
    </row>
    <row r="6" spans="2:4" x14ac:dyDescent="0.2">
      <c r="B6" s="139"/>
      <c r="C6" s="50">
        <f>'PESOS POR LOTE'!C17</f>
        <v>0</v>
      </c>
    </row>
    <row r="7" spans="2:4" x14ac:dyDescent="0.2">
      <c r="B7" s="43">
        <v>1</v>
      </c>
      <c r="C7" s="46" t="e">
        <f>1800/'PESOS POR LOTE'!K31*'PESOS POR LOTE'!K20</f>
        <v>#DIV/0!</v>
      </c>
      <c r="D7" s="44" t="s">
        <v>55</v>
      </c>
    </row>
    <row r="8" spans="2:4" x14ac:dyDescent="0.2">
      <c r="B8" s="43">
        <v>2</v>
      </c>
      <c r="C8" s="46" t="e">
        <f>1800/'PESOS POR LOTE'!K31*'PESOS POR LOTE'!K21</f>
        <v>#DIV/0!</v>
      </c>
      <c r="D8" s="44" t="s">
        <v>55</v>
      </c>
    </row>
    <row r="9" spans="2:4" x14ac:dyDescent="0.2">
      <c r="B9" s="43">
        <v>3</v>
      </c>
      <c r="C9" s="46" t="e">
        <f>1800/'PESOS POR LOTE'!K31*'PESOS POR LOTE'!K22</f>
        <v>#DIV/0!</v>
      </c>
      <c r="D9" s="44" t="s">
        <v>55</v>
      </c>
    </row>
    <row r="10" spans="2:4" x14ac:dyDescent="0.2">
      <c r="B10" s="43">
        <v>4</v>
      </c>
      <c r="C10" s="46" t="e">
        <f>1800/'PESOS POR LOTE'!K31*'PESOS POR LOTE'!K23</f>
        <v>#DIV/0!</v>
      </c>
      <c r="D10" s="44" t="s">
        <v>55</v>
      </c>
    </row>
    <row r="11" spans="2:4" x14ac:dyDescent="0.2">
      <c r="B11" s="43">
        <v>5</v>
      </c>
      <c r="C11" s="46" t="e">
        <f>1800/'PESOS POR LOTE'!K31*'PESOS POR LOTE'!K24</f>
        <v>#DIV/0!</v>
      </c>
      <c r="D11" s="44" t="s">
        <v>55</v>
      </c>
    </row>
    <row r="12" spans="2:4" x14ac:dyDescent="0.2">
      <c r="B12" s="43">
        <v>6</v>
      </c>
      <c r="C12" s="46" t="e">
        <f>1800/'PESOS POR LOTE'!K31*'PESOS POR LOTE'!K25</f>
        <v>#DIV/0!</v>
      </c>
      <c r="D12" s="44" t="s">
        <v>55</v>
      </c>
    </row>
    <row r="13" spans="2:4" x14ac:dyDescent="0.2">
      <c r="B13" s="43">
        <v>7</v>
      </c>
      <c r="C13" s="46" t="e">
        <f>1800/'PESOS POR LOTE'!K31*'PESOS POR LOTE'!K26</f>
        <v>#DIV/0!</v>
      </c>
      <c r="D13" s="44" t="s">
        <v>55</v>
      </c>
    </row>
    <row r="14" spans="2:4" x14ac:dyDescent="0.2">
      <c r="B14" s="43">
        <v>8</v>
      </c>
      <c r="C14" s="46" t="e">
        <f>1800/'PESOS POR LOTE'!K31*'PESOS POR LOTE'!K27</f>
        <v>#DIV/0!</v>
      </c>
      <c r="D14" s="44" t="s">
        <v>55</v>
      </c>
    </row>
    <row r="15" spans="2:4" x14ac:dyDescent="0.2">
      <c r="B15" s="43">
        <v>9</v>
      </c>
      <c r="C15" s="46" t="e">
        <f>1800/'PESOS POR LOTE'!K31*'PESOS POR LOTE'!K28</f>
        <v>#DIV/0!</v>
      </c>
      <c r="D15" s="44" t="s">
        <v>55</v>
      </c>
    </row>
    <row r="16" spans="2:4" x14ac:dyDescent="0.2">
      <c r="B16" s="43">
        <v>10</v>
      </c>
      <c r="C16" s="46" t="e">
        <f>1800/'PESOS POR LOTE'!K31*'PESOS POR LOTE'!K29</f>
        <v>#DIV/0!</v>
      </c>
      <c r="D16" s="44" t="s">
        <v>55</v>
      </c>
    </row>
    <row r="17" spans="2:4" x14ac:dyDescent="0.2">
      <c r="B17" s="92" t="s">
        <v>49</v>
      </c>
      <c r="C17" s="46" t="e">
        <f>SUM(C7:C16)</f>
        <v>#DIV/0!</v>
      </c>
    </row>
    <row r="19" spans="2:4" x14ac:dyDescent="0.2">
      <c r="B19" s="140" t="e">
        <f>#REF!</f>
        <v>#REF!</v>
      </c>
      <c r="C19" s="140"/>
    </row>
    <row r="20" spans="2:4" x14ac:dyDescent="0.2">
      <c r="B20" s="139" t="s">
        <v>53</v>
      </c>
      <c r="C20" s="47" t="s">
        <v>54</v>
      </c>
    </row>
    <row r="21" spans="2:4" x14ac:dyDescent="0.2">
      <c r="B21" s="139"/>
      <c r="C21" s="50">
        <f>'PESOS POR LOTE'!C33</f>
        <v>0</v>
      </c>
    </row>
    <row r="22" spans="2:4" x14ac:dyDescent="0.2">
      <c r="B22" s="43">
        <v>1</v>
      </c>
      <c r="C22" s="46" t="e">
        <f>1800/'PESOS POR LOTE'!K47*'PESOS POR LOTE'!K36</f>
        <v>#DIV/0!</v>
      </c>
      <c r="D22" s="44" t="s">
        <v>55</v>
      </c>
    </row>
    <row r="23" spans="2:4" x14ac:dyDescent="0.2">
      <c r="B23" s="43">
        <v>2</v>
      </c>
      <c r="C23" s="46" t="e">
        <f>1800/'PESOS POR LOTE'!K47*'PESOS POR LOTE'!K37</f>
        <v>#DIV/0!</v>
      </c>
      <c r="D23" s="44" t="s">
        <v>55</v>
      </c>
    </row>
    <row r="24" spans="2:4" x14ac:dyDescent="0.2">
      <c r="B24" s="43">
        <v>3</v>
      </c>
      <c r="C24" s="46" t="e">
        <f>1800/'PESOS POR LOTE'!K47*'PESOS POR LOTE'!K38</f>
        <v>#DIV/0!</v>
      </c>
      <c r="D24" s="44" t="s">
        <v>55</v>
      </c>
    </row>
    <row r="25" spans="2:4" x14ac:dyDescent="0.2">
      <c r="B25" s="43">
        <v>4</v>
      </c>
      <c r="C25" s="46" t="e">
        <f>1800/'PESOS POR LOTE'!K47*'PESOS POR LOTE'!K39</f>
        <v>#DIV/0!</v>
      </c>
      <c r="D25" s="44" t="s">
        <v>55</v>
      </c>
    </row>
    <row r="26" spans="2:4" x14ac:dyDescent="0.2">
      <c r="B26" s="43">
        <v>5</v>
      </c>
      <c r="C26" s="46" t="e">
        <f>1800/'PESOS POR LOTE'!K47*'PESOS POR LOTE'!K40</f>
        <v>#DIV/0!</v>
      </c>
      <c r="D26" s="44" t="s">
        <v>55</v>
      </c>
    </row>
    <row r="27" spans="2:4" x14ac:dyDescent="0.2">
      <c r="B27" s="43">
        <v>6</v>
      </c>
      <c r="C27" s="46" t="e">
        <f>1800/'PESOS POR LOTE'!K47*'PESOS POR LOTE'!K41</f>
        <v>#DIV/0!</v>
      </c>
      <c r="D27" s="44" t="s">
        <v>55</v>
      </c>
    </row>
    <row r="28" spans="2:4" x14ac:dyDescent="0.2">
      <c r="B28" s="43">
        <v>7</v>
      </c>
      <c r="C28" s="46" t="e">
        <f>1800/'PESOS POR LOTE'!K47*'PESOS POR LOTE'!K42</f>
        <v>#DIV/0!</v>
      </c>
      <c r="D28" s="44" t="s">
        <v>55</v>
      </c>
    </row>
    <row r="29" spans="2:4" x14ac:dyDescent="0.2">
      <c r="B29" s="43">
        <v>8</v>
      </c>
      <c r="C29" s="46" t="e">
        <f>1800/'PESOS POR LOTE'!K47*'PESOS POR LOTE'!K43</f>
        <v>#DIV/0!</v>
      </c>
      <c r="D29" s="44" t="s">
        <v>55</v>
      </c>
    </row>
    <row r="30" spans="2:4" x14ac:dyDescent="0.2">
      <c r="B30" s="43">
        <v>9</v>
      </c>
      <c r="C30" s="46" t="e">
        <f>1800/'PESOS POR LOTE'!K47*'PESOS POR LOTE'!K44</f>
        <v>#DIV/0!</v>
      </c>
      <c r="D30" s="44" t="s">
        <v>55</v>
      </c>
    </row>
    <row r="31" spans="2:4" x14ac:dyDescent="0.2">
      <c r="B31" s="43">
        <v>10</v>
      </c>
      <c r="C31" s="46" t="e">
        <f>1800/'PESOS POR LOTE'!K47*'PESOS POR LOTE'!K45</f>
        <v>#DIV/0!</v>
      </c>
      <c r="D31" s="44" t="s">
        <v>55</v>
      </c>
    </row>
    <row r="32" spans="2:4" x14ac:dyDescent="0.2">
      <c r="B32" s="92" t="s">
        <v>49</v>
      </c>
      <c r="C32" s="46" t="e">
        <f>SUM(C22:C31)</f>
        <v>#DIV/0!</v>
      </c>
    </row>
    <row r="34" spans="2:4" x14ac:dyDescent="0.2">
      <c r="B34" s="140" t="e">
        <f>#REF!</f>
        <v>#REF!</v>
      </c>
      <c r="C34" s="140"/>
    </row>
    <row r="35" spans="2:4" x14ac:dyDescent="0.2">
      <c r="B35" s="139" t="s">
        <v>53</v>
      </c>
      <c r="C35" s="47" t="s">
        <v>54</v>
      </c>
    </row>
    <row r="36" spans="2:4" x14ac:dyDescent="0.2">
      <c r="B36" s="139"/>
      <c r="C36" s="50">
        <f>'PESOS POR LOTE'!C49</f>
        <v>0</v>
      </c>
    </row>
    <row r="37" spans="2:4" x14ac:dyDescent="0.2">
      <c r="B37" s="43">
        <v>1</v>
      </c>
      <c r="C37" s="46" t="e">
        <f>1800/'PESOS POR LOTE'!K63*'PESOS POR LOTE'!K52</f>
        <v>#DIV/0!</v>
      </c>
      <c r="D37" s="44" t="s">
        <v>55</v>
      </c>
    </row>
    <row r="38" spans="2:4" x14ac:dyDescent="0.2">
      <c r="B38" s="43">
        <v>2</v>
      </c>
      <c r="C38" s="46" t="e">
        <f>1800/'PESOS POR LOTE'!K63*'PESOS POR LOTE'!K53</f>
        <v>#DIV/0!</v>
      </c>
      <c r="D38" s="44" t="s">
        <v>55</v>
      </c>
    </row>
    <row r="39" spans="2:4" x14ac:dyDescent="0.2">
      <c r="B39" s="43">
        <v>3</v>
      </c>
      <c r="C39" s="46" t="e">
        <f>1800/'PESOS POR LOTE'!K63*'PESOS POR LOTE'!K54</f>
        <v>#DIV/0!</v>
      </c>
      <c r="D39" s="44" t="s">
        <v>55</v>
      </c>
    </row>
    <row r="40" spans="2:4" x14ac:dyDescent="0.2">
      <c r="B40" s="43">
        <v>4</v>
      </c>
      <c r="C40" s="46" t="e">
        <f>1800/'PESOS POR LOTE'!K63*'PESOS POR LOTE'!K55</f>
        <v>#DIV/0!</v>
      </c>
      <c r="D40" s="44" t="s">
        <v>55</v>
      </c>
    </row>
    <row r="41" spans="2:4" x14ac:dyDescent="0.2">
      <c r="B41" s="43">
        <v>5</v>
      </c>
      <c r="C41" s="46" t="e">
        <f>1800/'PESOS POR LOTE'!K63*'PESOS POR LOTE'!K56</f>
        <v>#DIV/0!</v>
      </c>
      <c r="D41" s="44" t="s">
        <v>55</v>
      </c>
    </row>
    <row r="42" spans="2:4" x14ac:dyDescent="0.2">
      <c r="B42" s="43">
        <v>6</v>
      </c>
      <c r="C42" s="46" t="e">
        <f>1800/'PESOS POR LOTE'!K63*'PESOS POR LOTE'!K57</f>
        <v>#DIV/0!</v>
      </c>
      <c r="D42" s="44" t="s">
        <v>55</v>
      </c>
    </row>
    <row r="43" spans="2:4" x14ac:dyDescent="0.2">
      <c r="B43" s="43">
        <v>7</v>
      </c>
      <c r="C43" s="46" t="e">
        <f>1800/'PESOS POR LOTE'!K63*'PESOS POR LOTE'!K58</f>
        <v>#DIV/0!</v>
      </c>
      <c r="D43" s="44" t="s">
        <v>55</v>
      </c>
    </row>
    <row r="44" spans="2:4" x14ac:dyDescent="0.2">
      <c r="B44" s="43">
        <v>8</v>
      </c>
      <c r="C44" s="46" t="e">
        <f>1800/'PESOS POR LOTE'!K63*'PESOS POR LOTE'!K59</f>
        <v>#DIV/0!</v>
      </c>
      <c r="D44" s="44" t="s">
        <v>55</v>
      </c>
    </row>
    <row r="45" spans="2:4" x14ac:dyDescent="0.2">
      <c r="B45" s="43">
        <v>9</v>
      </c>
      <c r="C45" s="46" t="e">
        <f>1800/'PESOS POR LOTE'!K63*'PESOS POR LOTE'!K60</f>
        <v>#DIV/0!</v>
      </c>
      <c r="D45" s="44" t="s">
        <v>55</v>
      </c>
    </row>
    <row r="46" spans="2:4" x14ac:dyDescent="0.2">
      <c r="B46" s="43">
        <v>10</v>
      </c>
      <c r="C46" s="46" t="e">
        <f>1800/'PESOS POR LOTE'!K63*'PESOS POR LOTE'!K61</f>
        <v>#DIV/0!</v>
      </c>
      <c r="D46" s="44" t="s">
        <v>55</v>
      </c>
    </row>
    <row r="47" spans="2:4" x14ac:dyDescent="0.2">
      <c r="B47" s="92" t="s">
        <v>49</v>
      </c>
      <c r="C47" s="46" t="e">
        <f>SUM(C37:C46)</f>
        <v>#DIV/0!</v>
      </c>
    </row>
    <row r="49" spans="2:4" x14ac:dyDescent="0.2">
      <c r="B49" s="140" t="e">
        <f>#REF!</f>
        <v>#REF!</v>
      </c>
      <c r="C49" s="140"/>
    </row>
    <row r="50" spans="2:4" x14ac:dyDescent="0.2">
      <c r="B50" s="139" t="s">
        <v>53</v>
      </c>
      <c r="C50" s="47" t="s">
        <v>54</v>
      </c>
    </row>
    <row r="51" spans="2:4" x14ac:dyDescent="0.2">
      <c r="B51" s="139"/>
      <c r="C51" s="50">
        <f>'PESOS POR LOTE'!C65</f>
        <v>0</v>
      </c>
    </row>
    <row r="52" spans="2:4" x14ac:dyDescent="0.2">
      <c r="B52" s="43">
        <v>1</v>
      </c>
      <c r="C52" s="46" t="e">
        <f>1800/'PESOS POR LOTE'!K79*'PESOS POR LOTE'!K68</f>
        <v>#DIV/0!</v>
      </c>
      <c r="D52" s="44" t="s">
        <v>55</v>
      </c>
    </row>
    <row r="53" spans="2:4" x14ac:dyDescent="0.2">
      <c r="B53" s="43">
        <v>2</v>
      </c>
      <c r="C53" s="46" t="e">
        <f>1800/'PESOS POR LOTE'!K79*'PESOS POR LOTE'!K69</f>
        <v>#DIV/0!</v>
      </c>
      <c r="D53" s="44" t="s">
        <v>55</v>
      </c>
    </row>
    <row r="54" spans="2:4" x14ac:dyDescent="0.2">
      <c r="B54" s="43">
        <v>3</v>
      </c>
      <c r="C54" s="46" t="e">
        <f>1800/'PESOS POR LOTE'!K79*'PESOS POR LOTE'!K70</f>
        <v>#DIV/0!</v>
      </c>
      <c r="D54" s="44" t="s">
        <v>55</v>
      </c>
    </row>
    <row r="55" spans="2:4" x14ac:dyDescent="0.2">
      <c r="B55" s="43">
        <v>4</v>
      </c>
      <c r="C55" s="46" t="e">
        <f>1800/'PESOS POR LOTE'!K79*'PESOS POR LOTE'!K71</f>
        <v>#DIV/0!</v>
      </c>
      <c r="D55" s="44" t="s">
        <v>55</v>
      </c>
    </row>
    <row r="56" spans="2:4" x14ac:dyDescent="0.2">
      <c r="B56" s="43">
        <v>5</v>
      </c>
      <c r="C56" s="46" t="e">
        <f>1800/'PESOS POR LOTE'!K79*'PESOS POR LOTE'!K72</f>
        <v>#DIV/0!</v>
      </c>
      <c r="D56" s="44" t="s">
        <v>55</v>
      </c>
    </row>
    <row r="57" spans="2:4" x14ac:dyDescent="0.2">
      <c r="B57" s="43">
        <v>6</v>
      </c>
      <c r="C57" s="46" t="e">
        <f>1800/'PESOS POR LOTE'!K79*'PESOS POR LOTE'!K73</f>
        <v>#DIV/0!</v>
      </c>
      <c r="D57" s="44" t="s">
        <v>55</v>
      </c>
    </row>
    <row r="58" spans="2:4" x14ac:dyDescent="0.2">
      <c r="B58" s="43">
        <v>7</v>
      </c>
      <c r="C58" s="46" t="e">
        <f>1800/'PESOS POR LOTE'!K79*'PESOS POR LOTE'!K74</f>
        <v>#DIV/0!</v>
      </c>
      <c r="D58" s="44" t="s">
        <v>55</v>
      </c>
    </row>
    <row r="59" spans="2:4" x14ac:dyDescent="0.2">
      <c r="B59" s="43">
        <v>8</v>
      </c>
      <c r="C59" s="46" t="e">
        <f>1800/'PESOS POR LOTE'!K79*'PESOS POR LOTE'!K75</f>
        <v>#DIV/0!</v>
      </c>
      <c r="D59" s="44" t="s">
        <v>55</v>
      </c>
    </row>
    <row r="60" spans="2:4" x14ac:dyDescent="0.2">
      <c r="B60" s="43">
        <v>9</v>
      </c>
      <c r="C60" s="46" t="e">
        <f>1800/'PESOS POR LOTE'!K79*'PESOS POR LOTE'!K76</f>
        <v>#DIV/0!</v>
      </c>
      <c r="D60" s="44" t="s">
        <v>55</v>
      </c>
    </row>
    <row r="61" spans="2:4" x14ac:dyDescent="0.2">
      <c r="B61" s="43">
        <v>10</v>
      </c>
      <c r="C61" s="46" t="e">
        <f>1800/'PESOS POR LOTE'!K79*'PESOS POR LOTE'!K77</f>
        <v>#DIV/0!</v>
      </c>
      <c r="D61" s="44" t="s">
        <v>55</v>
      </c>
    </row>
    <row r="62" spans="2:4" x14ac:dyDescent="0.2">
      <c r="B62" s="92" t="s">
        <v>49</v>
      </c>
      <c r="C62" s="46" t="e">
        <f>SUM(C52:C61)</f>
        <v>#DIV/0!</v>
      </c>
    </row>
    <row r="64" spans="2:4" x14ac:dyDescent="0.2">
      <c r="B64" s="140" t="e">
        <f>#REF!</f>
        <v>#REF!</v>
      </c>
      <c r="C64" s="140"/>
    </row>
    <row r="65" spans="2:4" x14ac:dyDescent="0.2">
      <c r="B65" s="139" t="s">
        <v>53</v>
      </c>
      <c r="C65" s="47" t="s">
        <v>54</v>
      </c>
    </row>
    <row r="66" spans="2:4" x14ac:dyDescent="0.2">
      <c r="B66" s="139"/>
      <c r="C66" s="50">
        <f>'PESOS POR LOTE'!C81</f>
        <v>0</v>
      </c>
    </row>
    <row r="67" spans="2:4" x14ac:dyDescent="0.2">
      <c r="B67" s="43">
        <v>1</v>
      </c>
      <c r="C67" s="46" t="e">
        <f>1800/'PESOS POR LOTE'!K95*'PESOS POR LOTE'!K84</f>
        <v>#DIV/0!</v>
      </c>
      <c r="D67" s="44" t="s">
        <v>55</v>
      </c>
    </row>
    <row r="68" spans="2:4" x14ac:dyDescent="0.2">
      <c r="B68" s="43">
        <v>2</v>
      </c>
      <c r="C68" s="46" t="e">
        <f>1800/'PESOS POR LOTE'!K95*'PESOS POR LOTE'!K85</f>
        <v>#DIV/0!</v>
      </c>
      <c r="D68" s="44" t="s">
        <v>55</v>
      </c>
    </row>
    <row r="69" spans="2:4" x14ac:dyDescent="0.2">
      <c r="B69" s="43">
        <v>3</v>
      </c>
      <c r="C69" s="46" t="e">
        <f>1800/'PESOS POR LOTE'!K95*'PESOS POR LOTE'!K86</f>
        <v>#DIV/0!</v>
      </c>
      <c r="D69" s="44" t="s">
        <v>55</v>
      </c>
    </row>
    <row r="70" spans="2:4" x14ac:dyDescent="0.2">
      <c r="B70" s="43">
        <v>4</v>
      </c>
      <c r="C70" s="46" t="e">
        <f>1800/'PESOS POR LOTE'!K95*'PESOS POR LOTE'!K87</f>
        <v>#DIV/0!</v>
      </c>
      <c r="D70" s="44" t="s">
        <v>55</v>
      </c>
    </row>
    <row r="71" spans="2:4" x14ac:dyDescent="0.2">
      <c r="B71" s="43">
        <v>5</v>
      </c>
      <c r="C71" s="46" t="e">
        <f>1800/'PESOS POR LOTE'!K95*'PESOS POR LOTE'!K88</f>
        <v>#DIV/0!</v>
      </c>
      <c r="D71" s="44" t="s">
        <v>55</v>
      </c>
    </row>
    <row r="72" spans="2:4" x14ac:dyDescent="0.2">
      <c r="B72" s="43">
        <v>6</v>
      </c>
      <c r="C72" s="46" t="e">
        <f>1800/'PESOS POR LOTE'!K95*'PESOS POR LOTE'!K89</f>
        <v>#DIV/0!</v>
      </c>
      <c r="D72" s="44" t="s">
        <v>55</v>
      </c>
    </row>
    <row r="73" spans="2:4" x14ac:dyDescent="0.2">
      <c r="B73" s="43">
        <v>7</v>
      </c>
      <c r="C73" s="46" t="e">
        <f>1800/'PESOS POR LOTE'!K95*'PESOS POR LOTE'!K90</f>
        <v>#DIV/0!</v>
      </c>
      <c r="D73" s="44" t="s">
        <v>55</v>
      </c>
    </row>
    <row r="74" spans="2:4" x14ac:dyDescent="0.2">
      <c r="B74" s="43">
        <v>8</v>
      </c>
      <c r="C74" s="46" t="e">
        <f>1800/'PESOS POR LOTE'!K95*'PESOS POR LOTE'!K91</f>
        <v>#DIV/0!</v>
      </c>
      <c r="D74" s="44" t="s">
        <v>55</v>
      </c>
    </row>
    <row r="75" spans="2:4" x14ac:dyDescent="0.2">
      <c r="B75" s="43">
        <v>9</v>
      </c>
      <c r="C75" s="46" t="e">
        <f>1800/'PESOS POR LOTE'!K95*'PESOS POR LOTE'!K92</f>
        <v>#DIV/0!</v>
      </c>
      <c r="D75" s="44" t="s">
        <v>55</v>
      </c>
    </row>
    <row r="76" spans="2:4" x14ac:dyDescent="0.2">
      <c r="B76" s="43">
        <v>10</v>
      </c>
      <c r="C76" s="46" t="e">
        <f>1800/'PESOS POR LOTE'!K95*'PESOS POR LOTE'!K93</f>
        <v>#DIV/0!</v>
      </c>
      <c r="D76" s="44" t="s">
        <v>55</v>
      </c>
    </row>
    <row r="77" spans="2:4" x14ac:dyDescent="0.2">
      <c r="B77" s="92" t="s">
        <v>49</v>
      </c>
      <c r="C77" s="46" t="e">
        <f>SUM(C67:C76)</f>
        <v>#DIV/0!</v>
      </c>
    </row>
    <row r="79" spans="2:4" x14ac:dyDescent="0.2">
      <c r="B79" s="140" t="e">
        <f>#REF!</f>
        <v>#REF!</v>
      </c>
      <c r="C79" s="140"/>
    </row>
    <row r="80" spans="2:4" x14ac:dyDescent="0.2">
      <c r="B80" s="139" t="s">
        <v>53</v>
      </c>
      <c r="C80" s="47" t="s">
        <v>54</v>
      </c>
    </row>
    <row r="81" spans="2:4" x14ac:dyDescent="0.2">
      <c r="B81" s="139"/>
      <c r="C81" s="50">
        <f>'PESOS POR LOTE'!C97</f>
        <v>0</v>
      </c>
    </row>
    <row r="82" spans="2:4" x14ac:dyDescent="0.2">
      <c r="B82" s="43">
        <v>1</v>
      </c>
      <c r="C82" s="46" t="e">
        <f>1800/'PESOS POR LOTE'!K111*'PESOS POR LOTE'!K100</f>
        <v>#DIV/0!</v>
      </c>
      <c r="D82" s="44" t="s">
        <v>55</v>
      </c>
    </row>
    <row r="83" spans="2:4" x14ac:dyDescent="0.2">
      <c r="B83" s="43">
        <v>2</v>
      </c>
      <c r="C83" s="46" t="e">
        <f>1800/'PESOS POR LOTE'!K111*'PESOS POR LOTE'!K101</f>
        <v>#DIV/0!</v>
      </c>
      <c r="D83" s="44" t="s">
        <v>55</v>
      </c>
    </row>
    <row r="84" spans="2:4" x14ac:dyDescent="0.2">
      <c r="B84" s="43">
        <v>3</v>
      </c>
      <c r="C84" s="46" t="e">
        <f>1800/'PESOS POR LOTE'!K111*'PESOS POR LOTE'!K102</f>
        <v>#DIV/0!</v>
      </c>
      <c r="D84" s="44" t="s">
        <v>55</v>
      </c>
    </row>
    <row r="85" spans="2:4" x14ac:dyDescent="0.2">
      <c r="B85" s="43">
        <v>4</v>
      </c>
      <c r="C85" s="46" t="e">
        <f>1800/'PESOS POR LOTE'!K111*'PESOS POR LOTE'!K103</f>
        <v>#DIV/0!</v>
      </c>
      <c r="D85" s="44" t="s">
        <v>55</v>
      </c>
    </row>
    <row r="86" spans="2:4" x14ac:dyDescent="0.2">
      <c r="B86" s="43">
        <v>5</v>
      </c>
      <c r="C86" s="46" t="e">
        <f>1800/'PESOS POR LOTE'!K111*'PESOS POR LOTE'!K104</f>
        <v>#DIV/0!</v>
      </c>
      <c r="D86" s="44" t="s">
        <v>55</v>
      </c>
    </row>
    <row r="87" spans="2:4" x14ac:dyDescent="0.2">
      <c r="B87" s="43">
        <v>6</v>
      </c>
      <c r="C87" s="46" t="e">
        <f>1800/'PESOS POR LOTE'!K111*'PESOS POR LOTE'!K105</f>
        <v>#DIV/0!</v>
      </c>
      <c r="D87" s="44" t="s">
        <v>55</v>
      </c>
    </row>
    <row r="88" spans="2:4" x14ac:dyDescent="0.2">
      <c r="B88" s="43">
        <v>7</v>
      </c>
      <c r="C88" s="46" t="e">
        <f>1800/'PESOS POR LOTE'!K111*'PESOS POR LOTE'!K106</f>
        <v>#DIV/0!</v>
      </c>
      <c r="D88" s="44" t="s">
        <v>55</v>
      </c>
    </row>
    <row r="89" spans="2:4" x14ac:dyDescent="0.2">
      <c r="B89" s="43">
        <v>8</v>
      </c>
      <c r="C89" s="46" t="e">
        <f>1800/'PESOS POR LOTE'!K111*'PESOS POR LOTE'!K107</f>
        <v>#DIV/0!</v>
      </c>
      <c r="D89" s="44" t="s">
        <v>55</v>
      </c>
    </row>
    <row r="90" spans="2:4" x14ac:dyDescent="0.2">
      <c r="B90" s="43">
        <v>9</v>
      </c>
      <c r="C90" s="46" t="e">
        <f>1800/'PESOS POR LOTE'!K111*'PESOS POR LOTE'!K108</f>
        <v>#DIV/0!</v>
      </c>
      <c r="D90" s="44" t="s">
        <v>55</v>
      </c>
    </row>
    <row r="91" spans="2:4" x14ac:dyDescent="0.2">
      <c r="B91" s="43">
        <v>10</v>
      </c>
      <c r="C91" s="46" t="e">
        <f>1800/'PESOS POR LOTE'!K111*'PESOS POR LOTE'!K109</f>
        <v>#DIV/0!</v>
      </c>
      <c r="D91" s="44" t="s">
        <v>55</v>
      </c>
    </row>
    <row r="92" spans="2:4" x14ac:dyDescent="0.2">
      <c r="B92" s="92" t="s">
        <v>49</v>
      </c>
      <c r="C92" s="46" t="e">
        <f>SUM(C82:C91)</f>
        <v>#DIV/0!</v>
      </c>
    </row>
    <row r="94" spans="2:4" x14ac:dyDescent="0.2">
      <c r="B94" s="140" t="e">
        <f>#REF!</f>
        <v>#REF!</v>
      </c>
      <c r="C94" s="140"/>
    </row>
    <row r="95" spans="2:4" x14ac:dyDescent="0.2">
      <c r="B95" s="139" t="s">
        <v>53</v>
      </c>
      <c r="C95" s="47" t="s">
        <v>54</v>
      </c>
    </row>
    <row r="96" spans="2:4" x14ac:dyDescent="0.2">
      <c r="B96" s="139"/>
      <c r="C96" s="50">
        <f>'PESOS POR LOTE'!C113</f>
        <v>0</v>
      </c>
    </row>
    <row r="97" spans="2:4" x14ac:dyDescent="0.2">
      <c r="B97" s="43">
        <v>1</v>
      </c>
      <c r="C97" s="46" t="e">
        <f>1800/'PESOS POR LOTE'!K127*'PESOS POR LOTE'!K116</f>
        <v>#DIV/0!</v>
      </c>
      <c r="D97" s="44" t="s">
        <v>55</v>
      </c>
    </row>
    <row r="98" spans="2:4" x14ac:dyDescent="0.2">
      <c r="B98" s="43">
        <v>2</v>
      </c>
      <c r="C98" s="46" t="e">
        <f>1800/'PESOS POR LOTE'!K127*'PESOS POR LOTE'!K117</f>
        <v>#DIV/0!</v>
      </c>
      <c r="D98" s="44" t="s">
        <v>55</v>
      </c>
    </row>
    <row r="99" spans="2:4" x14ac:dyDescent="0.2">
      <c r="B99" s="43">
        <v>3</v>
      </c>
      <c r="C99" s="46" t="e">
        <f>1800/'PESOS POR LOTE'!K127*'PESOS POR LOTE'!K118</f>
        <v>#DIV/0!</v>
      </c>
      <c r="D99" s="44" t="s">
        <v>55</v>
      </c>
    </row>
    <row r="100" spans="2:4" x14ac:dyDescent="0.2">
      <c r="B100" s="43">
        <v>4</v>
      </c>
      <c r="C100" s="46" t="e">
        <f>1800/'PESOS POR LOTE'!K127*'PESOS POR LOTE'!K119</f>
        <v>#DIV/0!</v>
      </c>
      <c r="D100" s="44" t="s">
        <v>55</v>
      </c>
    </row>
    <row r="101" spans="2:4" x14ac:dyDescent="0.2">
      <c r="B101" s="43">
        <v>5</v>
      </c>
      <c r="C101" s="46" t="e">
        <f>1800/'PESOS POR LOTE'!K127*'PESOS POR LOTE'!K120</f>
        <v>#DIV/0!</v>
      </c>
      <c r="D101" s="44" t="s">
        <v>55</v>
      </c>
    </row>
    <row r="102" spans="2:4" x14ac:dyDescent="0.2">
      <c r="B102" s="43">
        <v>6</v>
      </c>
      <c r="C102" s="46" t="e">
        <f>1800/'PESOS POR LOTE'!K127*'PESOS POR LOTE'!K121</f>
        <v>#DIV/0!</v>
      </c>
      <c r="D102" s="44" t="s">
        <v>55</v>
      </c>
    </row>
    <row r="103" spans="2:4" x14ac:dyDescent="0.2">
      <c r="B103" s="43">
        <v>7</v>
      </c>
      <c r="C103" s="46" t="e">
        <f>1800/'PESOS POR LOTE'!K127*'PESOS POR LOTE'!K122</f>
        <v>#DIV/0!</v>
      </c>
      <c r="D103" s="44" t="s">
        <v>55</v>
      </c>
    </row>
    <row r="104" spans="2:4" x14ac:dyDescent="0.2">
      <c r="B104" s="43">
        <v>8</v>
      </c>
      <c r="C104" s="46" t="e">
        <f>1800/'PESOS POR LOTE'!K127*'PESOS POR LOTE'!K123</f>
        <v>#DIV/0!</v>
      </c>
      <c r="D104" s="44" t="s">
        <v>55</v>
      </c>
    </row>
    <row r="105" spans="2:4" x14ac:dyDescent="0.2">
      <c r="B105" s="43">
        <v>9</v>
      </c>
      <c r="C105" s="46" t="e">
        <f>1800/'PESOS POR LOTE'!K127*'PESOS POR LOTE'!K124</f>
        <v>#DIV/0!</v>
      </c>
      <c r="D105" s="44" t="s">
        <v>55</v>
      </c>
    </row>
    <row r="106" spans="2:4" x14ac:dyDescent="0.2">
      <c r="B106" s="43">
        <v>10</v>
      </c>
      <c r="C106" s="46" t="e">
        <f>1800/'PESOS POR LOTE'!K127*'PESOS POR LOTE'!K125</f>
        <v>#DIV/0!</v>
      </c>
      <c r="D106" s="44" t="s">
        <v>55</v>
      </c>
    </row>
    <row r="107" spans="2:4" x14ac:dyDescent="0.2">
      <c r="B107" s="92" t="s">
        <v>49</v>
      </c>
      <c r="C107" s="46" t="e">
        <f>SUM(C97:C106)</f>
        <v>#DIV/0!</v>
      </c>
    </row>
    <row r="109" spans="2:4" x14ac:dyDescent="0.2">
      <c r="B109" s="140" t="e">
        <f>#REF!</f>
        <v>#REF!</v>
      </c>
      <c r="C109" s="140"/>
    </row>
    <row r="110" spans="2:4" x14ac:dyDescent="0.2">
      <c r="B110" s="139" t="s">
        <v>53</v>
      </c>
      <c r="C110" s="47" t="s">
        <v>54</v>
      </c>
    </row>
    <row r="111" spans="2:4" x14ac:dyDescent="0.2">
      <c r="B111" s="139"/>
      <c r="C111" s="50">
        <f>'PESOS POR LOTE'!C129</f>
        <v>0</v>
      </c>
    </row>
    <row r="112" spans="2:4" x14ac:dyDescent="0.2">
      <c r="B112" s="43">
        <v>1</v>
      </c>
      <c r="C112" s="46" t="e">
        <f>1800/'PESOS POR LOTE'!K143*'PESOS POR LOTE'!K132</f>
        <v>#DIV/0!</v>
      </c>
      <c r="D112" s="44" t="s">
        <v>55</v>
      </c>
    </row>
    <row r="113" spans="2:4" x14ac:dyDescent="0.2">
      <c r="B113" s="43">
        <v>2</v>
      </c>
      <c r="C113" s="46" t="e">
        <f>1800/'PESOS POR LOTE'!K143*'PESOS POR LOTE'!K133</f>
        <v>#DIV/0!</v>
      </c>
      <c r="D113" s="44" t="s">
        <v>55</v>
      </c>
    </row>
    <row r="114" spans="2:4" x14ac:dyDescent="0.2">
      <c r="B114" s="43">
        <v>3</v>
      </c>
      <c r="C114" s="46" t="e">
        <f>1800/'PESOS POR LOTE'!K143*'PESOS POR LOTE'!K134</f>
        <v>#DIV/0!</v>
      </c>
      <c r="D114" s="44" t="s">
        <v>55</v>
      </c>
    </row>
    <row r="115" spans="2:4" x14ac:dyDescent="0.2">
      <c r="B115" s="43">
        <v>4</v>
      </c>
      <c r="C115" s="46" t="e">
        <f>1800/'PESOS POR LOTE'!K143*'PESOS POR LOTE'!K135</f>
        <v>#DIV/0!</v>
      </c>
      <c r="D115" s="44" t="s">
        <v>55</v>
      </c>
    </row>
    <row r="116" spans="2:4" x14ac:dyDescent="0.2">
      <c r="B116" s="43">
        <v>5</v>
      </c>
      <c r="C116" s="46" t="e">
        <f>1800/'PESOS POR LOTE'!K143*'PESOS POR LOTE'!K136</f>
        <v>#DIV/0!</v>
      </c>
      <c r="D116" s="44" t="s">
        <v>55</v>
      </c>
    </row>
    <row r="117" spans="2:4" x14ac:dyDescent="0.2">
      <c r="B117" s="43">
        <v>6</v>
      </c>
      <c r="C117" s="46" t="e">
        <f>1800/'PESOS POR LOTE'!K143*'PESOS POR LOTE'!K137</f>
        <v>#DIV/0!</v>
      </c>
      <c r="D117" s="44" t="s">
        <v>55</v>
      </c>
    </row>
    <row r="118" spans="2:4" x14ac:dyDescent="0.2">
      <c r="B118" s="43">
        <v>7</v>
      </c>
      <c r="C118" s="46" t="e">
        <f>1800/'PESOS POR LOTE'!K143*'PESOS POR LOTE'!K138</f>
        <v>#DIV/0!</v>
      </c>
      <c r="D118" s="44" t="s">
        <v>55</v>
      </c>
    </row>
    <row r="119" spans="2:4" x14ac:dyDescent="0.2">
      <c r="B119" s="43">
        <v>8</v>
      </c>
      <c r="C119" s="46" t="e">
        <f>1800/'PESOS POR LOTE'!K143*'PESOS POR LOTE'!K139</f>
        <v>#DIV/0!</v>
      </c>
      <c r="D119" s="44" t="s">
        <v>55</v>
      </c>
    </row>
    <row r="120" spans="2:4" x14ac:dyDescent="0.2">
      <c r="B120" s="43">
        <v>9</v>
      </c>
      <c r="C120" s="46" t="e">
        <f>1800/'PESOS POR LOTE'!K143*'PESOS POR LOTE'!K140</f>
        <v>#DIV/0!</v>
      </c>
      <c r="D120" s="44" t="s">
        <v>55</v>
      </c>
    </row>
    <row r="121" spans="2:4" x14ac:dyDescent="0.2">
      <c r="B121" s="43">
        <v>10</v>
      </c>
      <c r="C121" s="46" t="e">
        <f>1800/'PESOS POR LOTE'!K143*'PESOS POR LOTE'!K141</f>
        <v>#DIV/0!</v>
      </c>
      <c r="D121" s="44" t="s">
        <v>55</v>
      </c>
    </row>
    <row r="122" spans="2:4" x14ac:dyDescent="0.2">
      <c r="B122" s="92" t="s">
        <v>49</v>
      </c>
      <c r="C122" s="46" t="e">
        <f>SUM(C112:C121)</f>
        <v>#DIV/0!</v>
      </c>
    </row>
    <row r="124" spans="2:4" x14ac:dyDescent="0.2">
      <c r="B124" s="140" t="e">
        <f>#REF!</f>
        <v>#REF!</v>
      </c>
      <c r="C124" s="140"/>
    </row>
    <row r="125" spans="2:4" x14ac:dyDescent="0.2">
      <c r="B125" s="139" t="s">
        <v>53</v>
      </c>
      <c r="C125" s="47" t="s">
        <v>54</v>
      </c>
    </row>
    <row r="126" spans="2:4" x14ac:dyDescent="0.2">
      <c r="B126" s="139"/>
      <c r="C126" s="50">
        <f>'PESOS POR LOTE'!C145</f>
        <v>0</v>
      </c>
    </row>
    <row r="127" spans="2:4" x14ac:dyDescent="0.2">
      <c r="B127" s="43">
        <v>1</v>
      </c>
      <c r="C127" s="46" t="e">
        <f>1800/'PESOS POR LOTE'!K159*'PESOS POR LOTE'!K148</f>
        <v>#DIV/0!</v>
      </c>
      <c r="D127" s="44" t="s">
        <v>55</v>
      </c>
    </row>
    <row r="128" spans="2:4" x14ac:dyDescent="0.2">
      <c r="B128" s="43">
        <v>2</v>
      </c>
      <c r="C128" s="46" t="e">
        <f>1800/'PESOS POR LOTE'!K159*'PESOS POR LOTE'!K149</f>
        <v>#DIV/0!</v>
      </c>
      <c r="D128" s="44" t="s">
        <v>55</v>
      </c>
    </row>
    <row r="129" spans="2:4" x14ac:dyDescent="0.2">
      <c r="B129" s="43">
        <v>3</v>
      </c>
      <c r="C129" s="46" t="e">
        <f>1800/'PESOS POR LOTE'!K159*'PESOS POR LOTE'!K150</f>
        <v>#DIV/0!</v>
      </c>
      <c r="D129" s="44" t="s">
        <v>55</v>
      </c>
    </row>
    <row r="130" spans="2:4" x14ac:dyDescent="0.2">
      <c r="B130" s="43">
        <v>4</v>
      </c>
      <c r="C130" s="46" t="e">
        <f>1800/'PESOS POR LOTE'!K159*'PESOS POR LOTE'!K151</f>
        <v>#DIV/0!</v>
      </c>
      <c r="D130" s="44" t="s">
        <v>55</v>
      </c>
    </row>
    <row r="131" spans="2:4" x14ac:dyDescent="0.2">
      <c r="B131" s="43">
        <v>5</v>
      </c>
      <c r="C131" s="46" t="e">
        <f>1800/'PESOS POR LOTE'!K159*'PESOS POR LOTE'!K152</f>
        <v>#DIV/0!</v>
      </c>
      <c r="D131" s="44" t="s">
        <v>55</v>
      </c>
    </row>
    <row r="132" spans="2:4" x14ac:dyDescent="0.2">
      <c r="B132" s="43">
        <v>6</v>
      </c>
      <c r="C132" s="46" t="e">
        <f>1800/'PESOS POR LOTE'!K159*'PESOS POR LOTE'!K153</f>
        <v>#DIV/0!</v>
      </c>
      <c r="D132" s="44" t="s">
        <v>55</v>
      </c>
    </row>
    <row r="133" spans="2:4" x14ac:dyDescent="0.2">
      <c r="B133" s="43">
        <v>7</v>
      </c>
      <c r="C133" s="46" t="e">
        <f>1800/'PESOS POR LOTE'!K159*'PESOS POR LOTE'!K154</f>
        <v>#DIV/0!</v>
      </c>
      <c r="D133" s="44" t="s">
        <v>55</v>
      </c>
    </row>
    <row r="134" spans="2:4" x14ac:dyDescent="0.2">
      <c r="B134" s="43">
        <v>8</v>
      </c>
      <c r="C134" s="46" t="e">
        <f>1800/'PESOS POR LOTE'!K159*'PESOS POR LOTE'!K155</f>
        <v>#DIV/0!</v>
      </c>
      <c r="D134" s="44" t="s">
        <v>55</v>
      </c>
    </row>
    <row r="135" spans="2:4" x14ac:dyDescent="0.2">
      <c r="B135" s="43">
        <v>9</v>
      </c>
      <c r="C135" s="46" t="e">
        <f>1800/'PESOS POR LOTE'!K159*'PESOS POR LOTE'!K156</f>
        <v>#DIV/0!</v>
      </c>
      <c r="D135" s="44" t="s">
        <v>55</v>
      </c>
    </row>
    <row r="136" spans="2:4" x14ac:dyDescent="0.2">
      <c r="B136" s="43">
        <v>10</v>
      </c>
      <c r="C136" s="46" t="e">
        <f>1800/'PESOS POR LOTE'!K159*'PESOS POR LOTE'!K157</f>
        <v>#DIV/0!</v>
      </c>
      <c r="D136" s="44" t="s">
        <v>55</v>
      </c>
    </row>
    <row r="137" spans="2:4" x14ac:dyDescent="0.2">
      <c r="B137" s="92" t="s">
        <v>49</v>
      </c>
      <c r="C137" s="46" t="e">
        <f>SUM(C127:C136)</f>
        <v>#DIV/0!</v>
      </c>
    </row>
    <row r="139" spans="2:4" x14ac:dyDescent="0.2">
      <c r="B139" s="140" t="e">
        <f>#REF!</f>
        <v>#REF!</v>
      </c>
      <c r="C139" s="140"/>
    </row>
    <row r="140" spans="2:4" x14ac:dyDescent="0.2">
      <c r="B140" s="139" t="s">
        <v>53</v>
      </c>
      <c r="C140" s="47" t="s">
        <v>54</v>
      </c>
    </row>
    <row r="141" spans="2:4" x14ac:dyDescent="0.2">
      <c r="B141" s="139"/>
      <c r="C141" s="50" t="str">
        <f>'PESOS POR LOTE'!C161</f>
        <v>1512044T</v>
      </c>
    </row>
    <row r="142" spans="2:4" x14ac:dyDescent="0.2">
      <c r="B142" s="43">
        <v>1</v>
      </c>
      <c r="C142" s="46">
        <f>1800/'PESOS POR LOTE'!K175*'PESOS POR LOTE'!K164</f>
        <v>899.29645941772014</v>
      </c>
      <c r="D142" s="44" t="s">
        <v>55</v>
      </c>
    </row>
    <row r="143" spans="2:4" x14ac:dyDescent="0.2">
      <c r="B143" s="43">
        <v>2</v>
      </c>
      <c r="C143" s="46">
        <f>1800/'PESOS POR LOTE'!K175*'PESOS POR LOTE'!K165</f>
        <v>900.70354058227997</v>
      </c>
      <c r="D143" s="44" t="s">
        <v>55</v>
      </c>
    </row>
    <row r="144" spans="2:4" x14ac:dyDescent="0.2">
      <c r="B144" s="43">
        <v>3</v>
      </c>
      <c r="C144" s="46">
        <f>1800/'PESOS POR LOTE'!K175*'PESOS POR LOTE'!K166</f>
        <v>0</v>
      </c>
      <c r="D144" s="44" t="s">
        <v>55</v>
      </c>
    </row>
    <row r="145" spans="2:4" x14ac:dyDescent="0.2">
      <c r="B145" s="43">
        <v>4</v>
      </c>
      <c r="C145" s="46">
        <f>1800/'PESOS POR LOTE'!K175*'PESOS POR LOTE'!K167</f>
        <v>0</v>
      </c>
      <c r="D145" s="44" t="s">
        <v>55</v>
      </c>
    </row>
    <row r="146" spans="2:4" x14ac:dyDescent="0.2">
      <c r="B146" s="43">
        <v>5</v>
      </c>
      <c r="C146" s="46">
        <f>1800/'PESOS POR LOTE'!K175*'PESOS POR LOTE'!K168</f>
        <v>0</v>
      </c>
      <c r="D146" s="44" t="s">
        <v>55</v>
      </c>
    </row>
    <row r="147" spans="2:4" x14ac:dyDescent="0.2">
      <c r="B147" s="43">
        <v>6</v>
      </c>
      <c r="C147" s="46">
        <f>1800/'PESOS POR LOTE'!K175*'PESOS POR LOTE'!K169</f>
        <v>0</v>
      </c>
      <c r="D147" s="44" t="s">
        <v>55</v>
      </c>
    </row>
    <row r="148" spans="2:4" x14ac:dyDescent="0.2">
      <c r="B148" s="43">
        <v>7</v>
      </c>
      <c r="C148" s="46">
        <f>1800/'PESOS POR LOTE'!K175*'PESOS POR LOTE'!K170</f>
        <v>0</v>
      </c>
      <c r="D148" s="44" t="s">
        <v>55</v>
      </c>
    </row>
    <row r="149" spans="2:4" x14ac:dyDescent="0.2">
      <c r="B149" s="43">
        <v>8</v>
      </c>
      <c r="C149" s="46">
        <f>1800/'PESOS POR LOTE'!K175*'PESOS POR LOTE'!K171</f>
        <v>0</v>
      </c>
      <c r="D149" s="44" t="s">
        <v>55</v>
      </c>
    </row>
    <row r="150" spans="2:4" x14ac:dyDescent="0.2">
      <c r="B150" s="43">
        <v>9</v>
      </c>
      <c r="C150" s="46">
        <f>1800/'PESOS POR LOTE'!K175*'PESOS POR LOTE'!K172</f>
        <v>0</v>
      </c>
      <c r="D150" s="44" t="s">
        <v>55</v>
      </c>
    </row>
    <row r="151" spans="2:4" x14ac:dyDescent="0.2">
      <c r="B151" s="43">
        <v>10</v>
      </c>
      <c r="C151" s="46">
        <f>1800/'PESOS POR LOTE'!K175*'PESOS POR LOTE'!K173</f>
        <v>0</v>
      </c>
      <c r="D151" s="44" t="s">
        <v>55</v>
      </c>
    </row>
    <row r="152" spans="2:4" x14ac:dyDescent="0.2">
      <c r="B152" s="92" t="s">
        <v>49</v>
      </c>
      <c r="C152" s="46">
        <f>SUM(C142:C151)</f>
        <v>1800</v>
      </c>
    </row>
    <row r="154" spans="2:4" x14ac:dyDescent="0.2">
      <c r="B154" s="140" t="e">
        <f>#REF!</f>
        <v>#REF!</v>
      </c>
      <c r="C154" s="140"/>
    </row>
    <row r="155" spans="2:4" x14ac:dyDescent="0.2">
      <c r="B155" s="139" t="s">
        <v>53</v>
      </c>
      <c r="C155" s="47" t="s">
        <v>54</v>
      </c>
    </row>
    <row r="156" spans="2:4" x14ac:dyDescent="0.2">
      <c r="B156" s="139"/>
      <c r="C156" s="50" t="e">
        <f>'PESOS POR LOTE'!#REF!</f>
        <v>#REF!</v>
      </c>
    </row>
    <row r="157" spans="2:4" x14ac:dyDescent="0.2">
      <c r="B157" s="43">
        <v>1</v>
      </c>
      <c r="C157" s="46" t="e">
        <f>1800/'PESOS POR LOTE'!#REF!*'PESOS POR LOTE'!#REF!</f>
        <v>#REF!</v>
      </c>
      <c r="D157" s="44" t="s">
        <v>55</v>
      </c>
    </row>
    <row r="158" spans="2:4" x14ac:dyDescent="0.2">
      <c r="B158" s="43">
        <v>2</v>
      </c>
      <c r="C158" s="46" t="e">
        <f>1800/'PESOS POR LOTE'!#REF!*'PESOS POR LOTE'!#REF!</f>
        <v>#REF!</v>
      </c>
      <c r="D158" s="44" t="s">
        <v>55</v>
      </c>
    </row>
    <row r="159" spans="2:4" x14ac:dyDescent="0.2">
      <c r="B159" s="43">
        <v>3</v>
      </c>
      <c r="C159" s="46" t="e">
        <f>1800/'PESOS POR LOTE'!#REF!*'PESOS POR LOTE'!#REF!</f>
        <v>#REF!</v>
      </c>
      <c r="D159" s="44" t="s">
        <v>55</v>
      </c>
    </row>
    <row r="160" spans="2:4" x14ac:dyDescent="0.2">
      <c r="B160" s="43">
        <v>4</v>
      </c>
      <c r="C160" s="46" t="e">
        <f>1800/'PESOS POR LOTE'!#REF!*'PESOS POR LOTE'!#REF!</f>
        <v>#REF!</v>
      </c>
      <c r="D160" s="44" t="s">
        <v>55</v>
      </c>
    </row>
    <row r="161" spans="2:4" x14ac:dyDescent="0.2">
      <c r="B161" s="43">
        <v>5</v>
      </c>
      <c r="C161" s="46" t="e">
        <f>1800/'PESOS POR LOTE'!#REF!*'PESOS POR LOTE'!#REF!</f>
        <v>#REF!</v>
      </c>
      <c r="D161" s="44" t="s">
        <v>55</v>
      </c>
    </row>
    <row r="162" spans="2:4" x14ac:dyDescent="0.2">
      <c r="B162" s="43">
        <v>6</v>
      </c>
      <c r="C162" s="46" t="e">
        <f>1800/'PESOS POR LOTE'!#REF!*'PESOS POR LOTE'!#REF!</f>
        <v>#REF!</v>
      </c>
      <c r="D162" s="44" t="s">
        <v>55</v>
      </c>
    </row>
    <row r="163" spans="2:4" x14ac:dyDescent="0.2">
      <c r="B163" s="43">
        <v>7</v>
      </c>
      <c r="C163" s="46" t="e">
        <f>1800/'PESOS POR LOTE'!#REF!*'PESOS POR LOTE'!#REF!</f>
        <v>#REF!</v>
      </c>
      <c r="D163" s="44" t="s">
        <v>55</v>
      </c>
    </row>
    <row r="164" spans="2:4" x14ac:dyDescent="0.2">
      <c r="B164" s="43">
        <v>8</v>
      </c>
      <c r="C164" s="46" t="e">
        <f>1800/'PESOS POR LOTE'!#REF!*'PESOS POR LOTE'!#REF!</f>
        <v>#REF!</v>
      </c>
      <c r="D164" s="44" t="s">
        <v>55</v>
      </c>
    </row>
    <row r="165" spans="2:4" x14ac:dyDescent="0.2">
      <c r="B165" s="43">
        <v>9</v>
      </c>
      <c r="C165" s="46" t="e">
        <f>1800/'PESOS POR LOTE'!#REF!*'PESOS POR LOTE'!#REF!</f>
        <v>#REF!</v>
      </c>
      <c r="D165" s="44" t="s">
        <v>55</v>
      </c>
    </row>
    <row r="166" spans="2:4" x14ac:dyDescent="0.2">
      <c r="B166" s="43">
        <v>10</v>
      </c>
      <c r="C166" s="46" t="e">
        <f>1800/'PESOS POR LOTE'!#REF!*'PESOS POR LOTE'!#REF!</f>
        <v>#REF!</v>
      </c>
      <c r="D166" s="44" t="s">
        <v>55</v>
      </c>
    </row>
    <row r="167" spans="2:4" x14ac:dyDescent="0.2">
      <c r="B167" s="92" t="s">
        <v>49</v>
      </c>
      <c r="C167" s="46" t="e">
        <f>SUM(C157:C166)</f>
        <v>#REF!</v>
      </c>
    </row>
    <row r="169" spans="2:4" x14ac:dyDescent="0.2">
      <c r="B169" s="140" t="e">
        <f>#REF!</f>
        <v>#REF!</v>
      </c>
      <c r="C169" s="140"/>
    </row>
    <row r="170" spans="2:4" x14ac:dyDescent="0.2">
      <c r="B170" s="139" t="s">
        <v>53</v>
      </c>
      <c r="C170" s="47" t="s">
        <v>54</v>
      </c>
    </row>
    <row r="171" spans="2:4" x14ac:dyDescent="0.2">
      <c r="B171" s="139"/>
      <c r="C171" s="50" t="e">
        <f>'PESOS POR LOTE'!#REF!</f>
        <v>#REF!</v>
      </c>
    </row>
    <row r="172" spans="2:4" x14ac:dyDescent="0.2">
      <c r="B172" s="43">
        <v>1</v>
      </c>
      <c r="C172" s="46" t="e">
        <f>1800/'PESOS POR LOTE'!#REF!*'PESOS POR LOTE'!#REF!</f>
        <v>#REF!</v>
      </c>
      <c r="D172" s="44" t="s">
        <v>55</v>
      </c>
    </row>
    <row r="173" spans="2:4" x14ac:dyDescent="0.2">
      <c r="B173" s="43">
        <v>2</v>
      </c>
      <c r="C173" s="46" t="e">
        <f>1800/'PESOS POR LOTE'!#REF!*'PESOS POR LOTE'!#REF!</f>
        <v>#REF!</v>
      </c>
      <c r="D173" s="44" t="s">
        <v>55</v>
      </c>
    </row>
    <row r="174" spans="2:4" x14ac:dyDescent="0.2">
      <c r="B174" s="43">
        <v>3</v>
      </c>
      <c r="C174" s="46" t="e">
        <f>1800/'PESOS POR LOTE'!#REF!*'PESOS POR LOTE'!#REF!</f>
        <v>#REF!</v>
      </c>
      <c r="D174" s="44" t="s">
        <v>55</v>
      </c>
    </row>
    <row r="175" spans="2:4" x14ac:dyDescent="0.2">
      <c r="B175" s="43">
        <v>4</v>
      </c>
      <c r="C175" s="46" t="e">
        <f>1800/'PESOS POR LOTE'!#REF!*'PESOS POR LOTE'!#REF!</f>
        <v>#REF!</v>
      </c>
      <c r="D175" s="44" t="s">
        <v>55</v>
      </c>
    </row>
    <row r="176" spans="2:4" x14ac:dyDescent="0.2">
      <c r="B176" s="43">
        <v>5</v>
      </c>
      <c r="C176" s="46" t="e">
        <f>1800/'PESOS POR LOTE'!#REF!*'PESOS POR LOTE'!#REF!</f>
        <v>#REF!</v>
      </c>
      <c r="D176" s="44" t="s">
        <v>55</v>
      </c>
    </row>
    <row r="177" spans="2:4" x14ac:dyDescent="0.2">
      <c r="B177" s="43">
        <v>6</v>
      </c>
      <c r="C177" s="46" t="e">
        <f>1800/'PESOS POR LOTE'!#REF!*'PESOS POR LOTE'!#REF!</f>
        <v>#REF!</v>
      </c>
      <c r="D177" s="44" t="s">
        <v>55</v>
      </c>
    </row>
    <row r="178" spans="2:4" x14ac:dyDescent="0.2">
      <c r="B178" s="43">
        <v>7</v>
      </c>
      <c r="C178" s="46" t="e">
        <f>1800/'PESOS POR LOTE'!#REF!*'PESOS POR LOTE'!#REF!</f>
        <v>#REF!</v>
      </c>
      <c r="D178" s="44" t="s">
        <v>55</v>
      </c>
    </row>
    <row r="179" spans="2:4" x14ac:dyDescent="0.2">
      <c r="B179" s="43">
        <v>8</v>
      </c>
      <c r="C179" s="46" t="e">
        <f>1800/'PESOS POR LOTE'!#REF!*'PESOS POR LOTE'!#REF!</f>
        <v>#REF!</v>
      </c>
      <c r="D179" s="44" t="s">
        <v>55</v>
      </c>
    </row>
    <row r="180" spans="2:4" x14ac:dyDescent="0.2">
      <c r="B180" s="43">
        <v>9</v>
      </c>
      <c r="C180" s="46" t="e">
        <f>1800/'PESOS POR LOTE'!#REF!*'PESOS POR LOTE'!#REF!</f>
        <v>#REF!</v>
      </c>
      <c r="D180" s="44" t="s">
        <v>55</v>
      </c>
    </row>
    <row r="181" spans="2:4" x14ac:dyDescent="0.2">
      <c r="B181" s="43">
        <v>10</v>
      </c>
      <c r="C181" s="46" t="e">
        <f>1800/'PESOS POR LOTE'!#REF!*'PESOS POR LOTE'!#REF!</f>
        <v>#REF!</v>
      </c>
      <c r="D181" s="44" t="s">
        <v>55</v>
      </c>
    </row>
    <row r="182" spans="2:4" x14ac:dyDescent="0.2">
      <c r="B182" s="92" t="s">
        <v>49</v>
      </c>
      <c r="C182" s="46" t="e">
        <f>SUM(C172:C181)</f>
        <v>#REF!</v>
      </c>
    </row>
    <row r="184" spans="2:4" x14ac:dyDescent="0.2">
      <c r="B184" s="140" t="e">
        <f>#REF!</f>
        <v>#REF!</v>
      </c>
      <c r="C184" s="140"/>
    </row>
    <row r="185" spans="2:4" x14ac:dyDescent="0.2">
      <c r="B185" s="139" t="s">
        <v>53</v>
      </c>
      <c r="C185" s="47" t="s">
        <v>54</v>
      </c>
    </row>
    <row r="186" spans="2:4" x14ac:dyDescent="0.2">
      <c r="B186" s="139"/>
      <c r="C186" s="50" t="e">
        <f>'PESOS POR LOTE'!#REF!</f>
        <v>#REF!</v>
      </c>
    </row>
    <row r="187" spans="2:4" x14ac:dyDescent="0.2">
      <c r="B187" s="43">
        <v>1</v>
      </c>
      <c r="C187" s="46" t="e">
        <f>1800/'PESOS POR LOTE'!#REF!*'PESOS POR LOTE'!#REF!</f>
        <v>#REF!</v>
      </c>
      <c r="D187" s="44" t="s">
        <v>55</v>
      </c>
    </row>
    <row r="188" spans="2:4" x14ac:dyDescent="0.2">
      <c r="B188" s="43">
        <v>2</v>
      </c>
      <c r="C188" s="46" t="e">
        <f>1800/'PESOS POR LOTE'!#REF!*'PESOS POR LOTE'!#REF!</f>
        <v>#REF!</v>
      </c>
      <c r="D188" s="44" t="s">
        <v>55</v>
      </c>
    </row>
    <row r="189" spans="2:4" x14ac:dyDescent="0.2">
      <c r="B189" s="43">
        <v>3</v>
      </c>
      <c r="C189" s="46" t="e">
        <f>1800/'PESOS POR LOTE'!#REF!*'PESOS POR LOTE'!#REF!</f>
        <v>#REF!</v>
      </c>
      <c r="D189" s="44" t="s">
        <v>55</v>
      </c>
    </row>
    <row r="190" spans="2:4" x14ac:dyDescent="0.2">
      <c r="B190" s="43">
        <v>4</v>
      </c>
      <c r="C190" s="46" t="e">
        <f>1800/'PESOS POR LOTE'!#REF!*'PESOS POR LOTE'!#REF!</f>
        <v>#REF!</v>
      </c>
      <c r="D190" s="44" t="s">
        <v>55</v>
      </c>
    </row>
    <row r="191" spans="2:4" x14ac:dyDescent="0.2">
      <c r="B191" s="43">
        <v>5</v>
      </c>
      <c r="C191" s="46" t="e">
        <f>1800/'PESOS POR LOTE'!#REF!*'PESOS POR LOTE'!#REF!</f>
        <v>#REF!</v>
      </c>
      <c r="D191" s="44" t="s">
        <v>55</v>
      </c>
    </row>
    <row r="192" spans="2:4" x14ac:dyDescent="0.2">
      <c r="B192" s="43">
        <v>6</v>
      </c>
      <c r="C192" s="46" t="e">
        <f>1800/'PESOS POR LOTE'!#REF!*'PESOS POR LOTE'!#REF!</f>
        <v>#REF!</v>
      </c>
      <c r="D192" s="44" t="s">
        <v>55</v>
      </c>
    </row>
    <row r="193" spans="2:4" x14ac:dyDescent="0.2">
      <c r="B193" s="43">
        <v>7</v>
      </c>
      <c r="C193" s="46" t="e">
        <f>1800/'PESOS POR LOTE'!#REF!*'PESOS POR LOTE'!#REF!</f>
        <v>#REF!</v>
      </c>
      <c r="D193" s="44" t="s">
        <v>55</v>
      </c>
    </row>
    <row r="194" spans="2:4" x14ac:dyDescent="0.2">
      <c r="B194" s="43">
        <v>8</v>
      </c>
      <c r="C194" s="46" t="e">
        <f>1800/'PESOS POR LOTE'!#REF!*'PESOS POR LOTE'!#REF!</f>
        <v>#REF!</v>
      </c>
      <c r="D194" s="44" t="s">
        <v>55</v>
      </c>
    </row>
    <row r="195" spans="2:4" x14ac:dyDescent="0.2">
      <c r="B195" s="43">
        <v>9</v>
      </c>
      <c r="C195" s="46" t="e">
        <f>1800/'PESOS POR LOTE'!#REF!*'PESOS POR LOTE'!#REF!</f>
        <v>#REF!</v>
      </c>
      <c r="D195" s="44" t="s">
        <v>55</v>
      </c>
    </row>
    <row r="196" spans="2:4" x14ac:dyDescent="0.2">
      <c r="B196" s="43">
        <v>10</v>
      </c>
      <c r="C196" s="46" t="e">
        <f>1800/'PESOS POR LOTE'!#REF!*'PESOS POR LOTE'!#REF!</f>
        <v>#REF!</v>
      </c>
      <c r="D196" s="44" t="s">
        <v>55</v>
      </c>
    </row>
    <row r="197" spans="2:4" x14ac:dyDescent="0.2">
      <c r="B197" s="92" t="s">
        <v>49</v>
      </c>
      <c r="C197" s="46" t="e">
        <f>SUM(C187:C196)</f>
        <v>#REF!</v>
      </c>
    </row>
    <row r="199" spans="2:4" x14ac:dyDescent="0.2">
      <c r="B199" s="140" t="e">
        <f>#REF!</f>
        <v>#REF!</v>
      </c>
      <c r="C199" s="140"/>
    </row>
    <row r="200" spans="2:4" x14ac:dyDescent="0.2">
      <c r="B200" s="139" t="s">
        <v>53</v>
      </c>
      <c r="C200" s="47" t="s">
        <v>54</v>
      </c>
    </row>
    <row r="201" spans="2:4" x14ac:dyDescent="0.2">
      <c r="B201" s="139"/>
      <c r="C201" s="50" t="e">
        <f>'PESOS POR LOTE'!#REF!</f>
        <v>#REF!</v>
      </c>
    </row>
    <row r="202" spans="2:4" x14ac:dyDescent="0.2">
      <c r="B202" s="43">
        <v>1</v>
      </c>
      <c r="C202" s="46" t="e">
        <f>1800/'PESOS POR LOTE'!#REF!*'PESOS POR LOTE'!#REF!</f>
        <v>#REF!</v>
      </c>
      <c r="D202" s="44" t="s">
        <v>55</v>
      </c>
    </row>
    <row r="203" spans="2:4" x14ac:dyDescent="0.2">
      <c r="B203" s="43">
        <v>2</v>
      </c>
      <c r="C203" s="91" t="e">
        <f>1800/'PESOS POR LOTE'!#REF!*'PESOS POR LOTE'!#REF!</f>
        <v>#REF!</v>
      </c>
      <c r="D203" s="44" t="s">
        <v>55</v>
      </c>
    </row>
    <row r="204" spans="2:4" x14ac:dyDescent="0.2">
      <c r="B204" s="43">
        <v>3</v>
      </c>
      <c r="C204" s="46" t="e">
        <f>1800/'PESOS POR LOTE'!#REF!*'PESOS POR LOTE'!#REF!</f>
        <v>#REF!</v>
      </c>
      <c r="D204" s="44" t="s">
        <v>55</v>
      </c>
    </row>
    <row r="205" spans="2:4" x14ac:dyDescent="0.2">
      <c r="B205" s="43">
        <v>4</v>
      </c>
      <c r="C205" s="46" t="e">
        <f>1800/'PESOS POR LOTE'!#REF!*'PESOS POR LOTE'!#REF!</f>
        <v>#REF!</v>
      </c>
      <c r="D205" s="44" t="s">
        <v>55</v>
      </c>
    </row>
    <row r="206" spans="2:4" x14ac:dyDescent="0.2">
      <c r="B206" s="43">
        <v>5</v>
      </c>
      <c r="C206" s="46" t="e">
        <f>1800/'PESOS POR LOTE'!#REF!*'PESOS POR LOTE'!#REF!</f>
        <v>#REF!</v>
      </c>
      <c r="D206" s="44" t="s">
        <v>55</v>
      </c>
    </row>
    <row r="207" spans="2:4" x14ac:dyDescent="0.2">
      <c r="B207" s="43">
        <v>6</v>
      </c>
      <c r="C207" s="46" t="e">
        <f>1800/'PESOS POR LOTE'!#REF!*'PESOS POR LOTE'!#REF!</f>
        <v>#REF!</v>
      </c>
      <c r="D207" s="44" t="s">
        <v>55</v>
      </c>
    </row>
    <row r="208" spans="2:4" x14ac:dyDescent="0.2">
      <c r="B208" s="43">
        <v>7</v>
      </c>
      <c r="C208" s="46" t="e">
        <f>1800/'PESOS POR LOTE'!#REF!*'PESOS POR LOTE'!#REF!</f>
        <v>#REF!</v>
      </c>
      <c r="D208" s="44" t="s">
        <v>55</v>
      </c>
    </row>
    <row r="209" spans="2:4" x14ac:dyDescent="0.2">
      <c r="B209" s="43">
        <v>8</v>
      </c>
      <c r="C209" s="46" t="e">
        <f>1800/'PESOS POR LOTE'!#REF!*'PESOS POR LOTE'!#REF!</f>
        <v>#REF!</v>
      </c>
      <c r="D209" s="44" t="s">
        <v>55</v>
      </c>
    </row>
    <row r="210" spans="2:4" x14ac:dyDescent="0.2">
      <c r="B210" s="43">
        <v>9</v>
      </c>
      <c r="C210" s="46" t="e">
        <f>1800/'PESOS POR LOTE'!#REF!*'PESOS POR LOTE'!#REF!</f>
        <v>#REF!</v>
      </c>
      <c r="D210" s="44" t="s">
        <v>55</v>
      </c>
    </row>
    <row r="211" spans="2:4" x14ac:dyDescent="0.2">
      <c r="B211" s="43">
        <v>10</v>
      </c>
      <c r="C211" s="46" t="e">
        <f>1800/'PESOS POR LOTE'!#REF!*'PESOS POR LOTE'!#REF!</f>
        <v>#REF!</v>
      </c>
      <c r="D211" s="44" t="s">
        <v>55</v>
      </c>
    </row>
    <row r="212" spans="2:4" x14ac:dyDescent="0.2">
      <c r="B212" s="92" t="s">
        <v>49</v>
      </c>
      <c r="C212" s="46" t="e">
        <f>SUM(C202:C211)</f>
        <v>#REF!</v>
      </c>
    </row>
    <row r="214" spans="2:4" x14ac:dyDescent="0.2">
      <c r="B214" s="140" t="e">
        <f>#REF!</f>
        <v>#REF!</v>
      </c>
      <c r="C214" s="140"/>
    </row>
    <row r="215" spans="2:4" x14ac:dyDescent="0.2">
      <c r="B215" s="139" t="s">
        <v>53</v>
      </c>
      <c r="C215" s="47" t="s">
        <v>54</v>
      </c>
    </row>
    <row r="216" spans="2:4" x14ac:dyDescent="0.2">
      <c r="B216" s="139"/>
      <c r="C216" s="50" t="e">
        <f>'PESOS POR LOTE'!#REF!</f>
        <v>#REF!</v>
      </c>
    </row>
    <row r="217" spans="2:4" x14ac:dyDescent="0.2">
      <c r="B217" s="43">
        <v>1</v>
      </c>
      <c r="C217" s="46" t="e">
        <f>1800/'PESOS POR LOTE'!#REF!*'PESOS POR LOTE'!#REF!</f>
        <v>#REF!</v>
      </c>
      <c r="D217" s="44" t="s">
        <v>55</v>
      </c>
    </row>
    <row r="218" spans="2:4" x14ac:dyDescent="0.2">
      <c r="B218" s="43">
        <v>2</v>
      </c>
      <c r="C218" s="46" t="e">
        <f>1800/'PESOS POR LOTE'!#REF!*'PESOS POR LOTE'!#REF!</f>
        <v>#REF!</v>
      </c>
      <c r="D218" s="44" t="s">
        <v>55</v>
      </c>
    </row>
    <row r="219" spans="2:4" x14ac:dyDescent="0.2">
      <c r="B219" s="43">
        <v>3</v>
      </c>
      <c r="C219" s="46" t="e">
        <f>1800/'PESOS POR LOTE'!#REF!*'PESOS POR LOTE'!#REF!</f>
        <v>#REF!</v>
      </c>
      <c r="D219" s="44" t="s">
        <v>55</v>
      </c>
    </row>
    <row r="220" spans="2:4" x14ac:dyDescent="0.2">
      <c r="B220" s="43">
        <v>4</v>
      </c>
      <c r="C220" s="46" t="e">
        <f>1800/'PESOS POR LOTE'!#REF!*'PESOS POR LOTE'!#REF!</f>
        <v>#REF!</v>
      </c>
      <c r="D220" s="44" t="s">
        <v>55</v>
      </c>
    </row>
    <row r="221" spans="2:4" x14ac:dyDescent="0.2">
      <c r="B221" s="43">
        <v>5</v>
      </c>
      <c r="C221" s="46" t="e">
        <f>1800/'PESOS POR LOTE'!#REF!*'PESOS POR LOTE'!#REF!</f>
        <v>#REF!</v>
      </c>
      <c r="D221" s="44" t="s">
        <v>55</v>
      </c>
    </row>
    <row r="222" spans="2:4" x14ac:dyDescent="0.2">
      <c r="B222" s="43">
        <v>6</v>
      </c>
      <c r="C222" s="46" t="e">
        <f>1800/'PESOS POR LOTE'!#REF!*'PESOS POR LOTE'!#REF!</f>
        <v>#REF!</v>
      </c>
      <c r="D222" s="44" t="s">
        <v>55</v>
      </c>
    </row>
    <row r="223" spans="2:4" x14ac:dyDescent="0.2">
      <c r="B223" s="43">
        <v>7</v>
      </c>
      <c r="C223" s="46" t="e">
        <f>1800/'PESOS POR LOTE'!#REF!*'PESOS POR LOTE'!#REF!</f>
        <v>#REF!</v>
      </c>
      <c r="D223" s="44" t="s">
        <v>55</v>
      </c>
    </row>
    <row r="224" spans="2:4" x14ac:dyDescent="0.2">
      <c r="B224" s="43">
        <v>8</v>
      </c>
      <c r="C224" s="46" t="e">
        <f>1800/'PESOS POR LOTE'!#REF!*'PESOS POR LOTE'!#REF!</f>
        <v>#REF!</v>
      </c>
      <c r="D224" s="44" t="s">
        <v>55</v>
      </c>
    </row>
    <row r="225" spans="2:4" x14ac:dyDescent="0.2">
      <c r="B225" s="43">
        <v>9</v>
      </c>
      <c r="C225" s="46" t="e">
        <f>1800/'PESOS POR LOTE'!#REF!*'PESOS POR LOTE'!#REF!</f>
        <v>#REF!</v>
      </c>
      <c r="D225" s="44" t="s">
        <v>55</v>
      </c>
    </row>
    <row r="226" spans="2:4" x14ac:dyDescent="0.2">
      <c r="B226" s="43">
        <v>10</v>
      </c>
      <c r="C226" s="46" t="e">
        <f>1800/'PESOS POR LOTE'!#REF!*'PESOS POR LOTE'!#REF!</f>
        <v>#REF!</v>
      </c>
      <c r="D226" s="44" t="s">
        <v>55</v>
      </c>
    </row>
    <row r="227" spans="2:4" x14ac:dyDescent="0.2">
      <c r="B227" s="92" t="s">
        <v>49</v>
      </c>
      <c r="C227" s="46" t="e">
        <f>SUM(C217:C226)</f>
        <v>#REF!</v>
      </c>
    </row>
    <row r="229" spans="2:4" x14ac:dyDescent="0.2">
      <c r="B229" s="140" t="e">
        <f>#REF!</f>
        <v>#REF!</v>
      </c>
      <c r="C229" s="140"/>
    </row>
    <row r="230" spans="2:4" x14ac:dyDescent="0.2">
      <c r="B230" s="139" t="s">
        <v>53</v>
      </c>
      <c r="C230" s="47" t="s">
        <v>54</v>
      </c>
    </row>
    <row r="231" spans="2:4" x14ac:dyDescent="0.2">
      <c r="B231" s="139"/>
      <c r="C231" s="50" t="e">
        <f>'PESOS POR LOTE'!#REF!</f>
        <v>#REF!</v>
      </c>
    </row>
    <row r="232" spans="2:4" x14ac:dyDescent="0.2">
      <c r="B232" s="43">
        <v>1</v>
      </c>
      <c r="C232" s="46" t="e">
        <f>1800/'PESOS POR LOTE'!#REF!*'PESOS POR LOTE'!#REF!</f>
        <v>#REF!</v>
      </c>
      <c r="D232" s="44" t="s">
        <v>55</v>
      </c>
    </row>
    <row r="233" spans="2:4" x14ac:dyDescent="0.2">
      <c r="B233" s="43">
        <v>2</v>
      </c>
      <c r="C233" s="46" t="e">
        <f>1800/'PESOS POR LOTE'!#REF!*'PESOS POR LOTE'!#REF!</f>
        <v>#REF!</v>
      </c>
      <c r="D233" s="44" t="s">
        <v>55</v>
      </c>
    </row>
    <row r="234" spans="2:4" x14ac:dyDescent="0.2">
      <c r="B234" s="43">
        <v>3</v>
      </c>
      <c r="C234" s="46" t="e">
        <f>1800/'PESOS POR LOTE'!#REF!*'PESOS POR LOTE'!#REF!</f>
        <v>#REF!</v>
      </c>
      <c r="D234" s="44" t="s">
        <v>55</v>
      </c>
    </row>
    <row r="235" spans="2:4" x14ac:dyDescent="0.2">
      <c r="B235" s="43">
        <v>4</v>
      </c>
      <c r="C235" s="46" t="e">
        <f>1800/'PESOS POR LOTE'!#REF!*'PESOS POR LOTE'!#REF!</f>
        <v>#REF!</v>
      </c>
      <c r="D235" s="44" t="s">
        <v>55</v>
      </c>
    </row>
    <row r="236" spans="2:4" x14ac:dyDescent="0.2">
      <c r="B236" s="43">
        <v>5</v>
      </c>
      <c r="C236" s="46" t="e">
        <f>1800/'PESOS POR LOTE'!#REF!*'PESOS POR LOTE'!#REF!</f>
        <v>#REF!</v>
      </c>
      <c r="D236" s="44" t="s">
        <v>55</v>
      </c>
    </row>
    <row r="237" spans="2:4" x14ac:dyDescent="0.2">
      <c r="B237" s="43">
        <v>6</v>
      </c>
      <c r="C237" s="46" t="e">
        <f>1800/'PESOS POR LOTE'!#REF!*'PESOS POR LOTE'!#REF!</f>
        <v>#REF!</v>
      </c>
      <c r="D237" s="44" t="s">
        <v>55</v>
      </c>
    </row>
    <row r="238" spans="2:4" x14ac:dyDescent="0.2">
      <c r="B238" s="43">
        <v>7</v>
      </c>
      <c r="C238" s="46" t="e">
        <f>1800/'PESOS POR LOTE'!#REF!*'PESOS POR LOTE'!#REF!</f>
        <v>#REF!</v>
      </c>
      <c r="D238" s="44" t="s">
        <v>55</v>
      </c>
    </row>
    <row r="239" spans="2:4" x14ac:dyDescent="0.2">
      <c r="B239" s="43">
        <v>8</v>
      </c>
      <c r="C239" s="46" t="e">
        <f>1800/'PESOS POR LOTE'!#REF!*'PESOS POR LOTE'!#REF!</f>
        <v>#REF!</v>
      </c>
      <c r="D239" s="44" t="s">
        <v>55</v>
      </c>
    </row>
    <row r="240" spans="2:4" x14ac:dyDescent="0.2">
      <c r="B240" s="43">
        <v>9</v>
      </c>
      <c r="C240" s="46" t="e">
        <f>1800/'PESOS POR LOTE'!#REF!*'PESOS POR LOTE'!#REF!</f>
        <v>#REF!</v>
      </c>
      <c r="D240" s="44" t="s">
        <v>55</v>
      </c>
    </row>
    <row r="241" spans="2:4" x14ac:dyDescent="0.2">
      <c r="B241" s="43">
        <v>10</v>
      </c>
      <c r="C241" s="46" t="e">
        <f>1800/'PESOS POR LOTE'!#REF!*'PESOS POR LOTE'!#REF!</f>
        <v>#REF!</v>
      </c>
      <c r="D241" s="44" t="s">
        <v>55</v>
      </c>
    </row>
    <row r="242" spans="2:4" x14ac:dyDescent="0.2">
      <c r="B242" s="92" t="s">
        <v>49</v>
      </c>
      <c r="C242" s="46" t="e">
        <f>SUM(C232:C241)</f>
        <v>#REF!</v>
      </c>
    </row>
    <row r="244" spans="2:4" x14ac:dyDescent="0.2">
      <c r="B244" s="140" t="e">
        <f>#REF!</f>
        <v>#REF!</v>
      </c>
      <c r="C244" s="140"/>
    </row>
    <row r="245" spans="2:4" x14ac:dyDescent="0.2">
      <c r="B245" s="139" t="s">
        <v>53</v>
      </c>
      <c r="C245" s="47" t="s">
        <v>54</v>
      </c>
    </row>
    <row r="246" spans="2:4" x14ac:dyDescent="0.2">
      <c r="B246" s="139"/>
      <c r="C246" s="50" t="e">
        <f>'PESOS POR LOTE'!#REF!</f>
        <v>#REF!</v>
      </c>
    </row>
    <row r="247" spans="2:4" x14ac:dyDescent="0.2">
      <c r="B247" s="43">
        <v>1</v>
      </c>
      <c r="C247" s="46" t="e">
        <f>1800/'PESOS POR LOTE'!#REF!*'PESOS POR LOTE'!#REF!</f>
        <v>#REF!</v>
      </c>
      <c r="D247" s="44" t="s">
        <v>55</v>
      </c>
    </row>
    <row r="248" spans="2:4" x14ac:dyDescent="0.2">
      <c r="B248" s="43">
        <v>2</v>
      </c>
      <c r="C248" s="46" t="e">
        <f>1800/'PESOS POR LOTE'!#REF!*'PESOS POR LOTE'!#REF!</f>
        <v>#REF!</v>
      </c>
      <c r="D248" s="44" t="s">
        <v>55</v>
      </c>
    </row>
    <row r="249" spans="2:4" x14ac:dyDescent="0.2">
      <c r="B249" s="43">
        <v>3</v>
      </c>
      <c r="C249" s="46" t="e">
        <f>1800/'PESOS POR LOTE'!#REF!*'PESOS POR LOTE'!#REF!</f>
        <v>#REF!</v>
      </c>
      <c r="D249" s="44" t="s">
        <v>55</v>
      </c>
    </row>
    <row r="250" spans="2:4" x14ac:dyDescent="0.2">
      <c r="B250" s="43">
        <v>4</v>
      </c>
      <c r="C250" s="46" t="e">
        <f>1800/'PESOS POR LOTE'!#REF!*'PESOS POR LOTE'!#REF!</f>
        <v>#REF!</v>
      </c>
      <c r="D250" s="44" t="s">
        <v>55</v>
      </c>
    </row>
    <row r="251" spans="2:4" x14ac:dyDescent="0.2">
      <c r="B251" s="43">
        <v>5</v>
      </c>
      <c r="C251" s="46" t="e">
        <f>1800/'PESOS POR LOTE'!#REF!*'PESOS POR LOTE'!#REF!</f>
        <v>#REF!</v>
      </c>
      <c r="D251" s="44" t="s">
        <v>55</v>
      </c>
    </row>
    <row r="252" spans="2:4" x14ac:dyDescent="0.2">
      <c r="B252" s="43">
        <v>6</v>
      </c>
      <c r="C252" s="46" t="e">
        <f>1800/'PESOS POR LOTE'!#REF!*'PESOS POR LOTE'!#REF!</f>
        <v>#REF!</v>
      </c>
      <c r="D252" s="44" t="s">
        <v>55</v>
      </c>
    </row>
    <row r="253" spans="2:4" x14ac:dyDescent="0.2">
      <c r="B253" s="43">
        <v>7</v>
      </c>
      <c r="C253" s="46" t="e">
        <f>1800/'PESOS POR LOTE'!#REF!*'PESOS POR LOTE'!#REF!</f>
        <v>#REF!</v>
      </c>
      <c r="D253" s="44" t="s">
        <v>55</v>
      </c>
    </row>
    <row r="254" spans="2:4" x14ac:dyDescent="0.2">
      <c r="B254" s="43">
        <v>8</v>
      </c>
      <c r="C254" s="46" t="e">
        <f>1800/'PESOS POR LOTE'!#REF!*'PESOS POR LOTE'!#REF!</f>
        <v>#REF!</v>
      </c>
      <c r="D254" s="44" t="s">
        <v>55</v>
      </c>
    </row>
    <row r="255" spans="2:4" x14ac:dyDescent="0.2">
      <c r="B255" s="43">
        <v>9</v>
      </c>
      <c r="C255" s="46" t="e">
        <f>1800/'PESOS POR LOTE'!#REF!*'PESOS POR LOTE'!#REF!</f>
        <v>#REF!</v>
      </c>
      <c r="D255" s="44" t="s">
        <v>55</v>
      </c>
    </row>
    <row r="256" spans="2:4" x14ac:dyDescent="0.2">
      <c r="B256" s="43">
        <v>10</v>
      </c>
      <c r="C256" s="46" t="e">
        <f>1800/'PESOS POR LOTE'!#REF!*'PESOS POR LOTE'!#REF!</f>
        <v>#REF!</v>
      </c>
      <c r="D256" s="44" t="s">
        <v>55</v>
      </c>
    </row>
    <row r="257" spans="2:4" x14ac:dyDescent="0.2">
      <c r="B257" s="92" t="s">
        <v>49</v>
      </c>
      <c r="C257" s="46" t="e">
        <f>SUM(C247:C256)</f>
        <v>#REF!</v>
      </c>
    </row>
    <row r="259" spans="2:4" x14ac:dyDescent="0.2">
      <c r="B259" s="140" t="e">
        <f>#REF!</f>
        <v>#REF!</v>
      </c>
      <c r="C259" s="140"/>
    </row>
    <row r="260" spans="2:4" x14ac:dyDescent="0.2">
      <c r="B260" s="139" t="s">
        <v>53</v>
      </c>
      <c r="C260" s="47" t="s">
        <v>54</v>
      </c>
    </row>
    <row r="261" spans="2:4" x14ac:dyDescent="0.2">
      <c r="B261" s="139"/>
      <c r="C261" s="50" t="e">
        <f>'PESOS POR LOTE'!#REF!</f>
        <v>#REF!</v>
      </c>
    </row>
    <row r="262" spans="2:4" x14ac:dyDescent="0.2">
      <c r="B262" s="43">
        <v>1</v>
      </c>
      <c r="C262" s="46" t="e">
        <f>1800/'PESOS POR LOTE'!#REF!*'PESOS POR LOTE'!#REF!</f>
        <v>#REF!</v>
      </c>
      <c r="D262" s="44" t="s">
        <v>55</v>
      </c>
    </row>
    <row r="263" spans="2:4" x14ac:dyDescent="0.2">
      <c r="B263" s="43">
        <v>2</v>
      </c>
      <c r="C263" s="46" t="e">
        <f>1800/'PESOS POR LOTE'!#REF!*'PESOS POR LOTE'!#REF!</f>
        <v>#REF!</v>
      </c>
      <c r="D263" s="44" t="s">
        <v>55</v>
      </c>
    </row>
    <row r="264" spans="2:4" x14ac:dyDescent="0.2">
      <c r="B264" s="43">
        <v>3</v>
      </c>
      <c r="C264" s="46" t="e">
        <f>1800/'PESOS POR LOTE'!#REF!*'PESOS POR LOTE'!#REF!</f>
        <v>#REF!</v>
      </c>
      <c r="D264" s="44" t="s">
        <v>55</v>
      </c>
    </row>
    <row r="265" spans="2:4" x14ac:dyDescent="0.2">
      <c r="B265" s="43">
        <v>4</v>
      </c>
      <c r="C265" s="46" t="e">
        <f>1800/'PESOS POR LOTE'!#REF!*'PESOS POR LOTE'!#REF!</f>
        <v>#REF!</v>
      </c>
      <c r="D265" s="44" t="s">
        <v>55</v>
      </c>
    </row>
    <row r="266" spans="2:4" x14ac:dyDescent="0.2">
      <c r="B266" s="43">
        <v>5</v>
      </c>
      <c r="C266" s="46" t="e">
        <f>1800/'PESOS POR LOTE'!#REF!*'PESOS POR LOTE'!#REF!</f>
        <v>#REF!</v>
      </c>
      <c r="D266" s="44" t="s">
        <v>55</v>
      </c>
    </row>
    <row r="267" spans="2:4" x14ac:dyDescent="0.2">
      <c r="B267" s="43">
        <v>6</v>
      </c>
      <c r="C267" s="46" t="e">
        <f>1800/'PESOS POR LOTE'!#REF!*'PESOS POR LOTE'!#REF!</f>
        <v>#REF!</v>
      </c>
      <c r="D267" s="44" t="s">
        <v>55</v>
      </c>
    </row>
    <row r="268" spans="2:4" x14ac:dyDescent="0.2">
      <c r="B268" s="43">
        <v>7</v>
      </c>
      <c r="C268" s="46" t="e">
        <f>1800/'PESOS POR LOTE'!#REF!*'PESOS POR LOTE'!#REF!</f>
        <v>#REF!</v>
      </c>
      <c r="D268" s="44" t="s">
        <v>55</v>
      </c>
    </row>
    <row r="269" spans="2:4" x14ac:dyDescent="0.2">
      <c r="B269" s="43">
        <v>8</v>
      </c>
      <c r="C269" s="46" t="e">
        <f>1800/'PESOS POR LOTE'!#REF!*'PESOS POR LOTE'!#REF!</f>
        <v>#REF!</v>
      </c>
      <c r="D269" s="44" t="s">
        <v>55</v>
      </c>
    </row>
    <row r="270" spans="2:4" x14ac:dyDescent="0.2">
      <c r="B270" s="43">
        <v>9</v>
      </c>
      <c r="C270" s="46" t="e">
        <f>1800/'PESOS POR LOTE'!#REF!*'PESOS POR LOTE'!#REF!</f>
        <v>#REF!</v>
      </c>
      <c r="D270" s="44" t="s">
        <v>55</v>
      </c>
    </row>
    <row r="271" spans="2:4" x14ac:dyDescent="0.2">
      <c r="B271" s="43">
        <v>10</v>
      </c>
      <c r="C271" s="46" t="e">
        <f>1800/'PESOS POR LOTE'!#REF!*'PESOS POR LOTE'!#REF!</f>
        <v>#REF!</v>
      </c>
      <c r="D271" s="44" t="s">
        <v>55</v>
      </c>
    </row>
    <row r="272" spans="2:4" x14ac:dyDescent="0.2">
      <c r="B272" s="92" t="s">
        <v>49</v>
      </c>
      <c r="C272" s="46" t="e">
        <f>SUM(C262:C271)</f>
        <v>#REF!</v>
      </c>
    </row>
    <row r="274" spans="2:4" x14ac:dyDescent="0.2">
      <c r="B274" s="140" t="e">
        <f>#REF!</f>
        <v>#REF!</v>
      </c>
      <c r="C274" s="140"/>
    </row>
    <row r="275" spans="2:4" x14ac:dyDescent="0.2">
      <c r="B275" s="139" t="s">
        <v>53</v>
      </c>
      <c r="C275" s="47" t="s">
        <v>54</v>
      </c>
    </row>
    <row r="276" spans="2:4" x14ac:dyDescent="0.2">
      <c r="B276" s="139"/>
      <c r="C276" s="50" t="e">
        <f>'PESOS POR LOTE'!#REF!</f>
        <v>#REF!</v>
      </c>
    </row>
    <row r="277" spans="2:4" x14ac:dyDescent="0.2">
      <c r="B277" s="43">
        <v>1</v>
      </c>
      <c r="C277" s="46" t="e">
        <f>1800/'PESOS POR LOTE'!#REF!*'PESOS POR LOTE'!#REF!</f>
        <v>#REF!</v>
      </c>
      <c r="D277" s="44" t="s">
        <v>55</v>
      </c>
    </row>
    <row r="278" spans="2:4" x14ac:dyDescent="0.2">
      <c r="B278" s="43">
        <v>2</v>
      </c>
      <c r="C278" s="46" t="e">
        <f>1800/'PESOS POR LOTE'!#REF!*'PESOS POR LOTE'!#REF!</f>
        <v>#REF!</v>
      </c>
      <c r="D278" s="44" t="s">
        <v>55</v>
      </c>
    </row>
    <row r="279" spans="2:4" x14ac:dyDescent="0.2">
      <c r="B279" s="43">
        <v>3</v>
      </c>
      <c r="C279" s="46" t="e">
        <f>1800/'PESOS POR LOTE'!#REF!*'PESOS POR LOTE'!#REF!</f>
        <v>#REF!</v>
      </c>
      <c r="D279" s="44" t="s">
        <v>55</v>
      </c>
    </row>
    <row r="280" spans="2:4" x14ac:dyDescent="0.2">
      <c r="B280" s="43">
        <v>4</v>
      </c>
      <c r="C280" s="46" t="e">
        <f>1800/'PESOS POR LOTE'!#REF!*'PESOS POR LOTE'!#REF!</f>
        <v>#REF!</v>
      </c>
      <c r="D280" s="44" t="s">
        <v>55</v>
      </c>
    </row>
    <row r="281" spans="2:4" x14ac:dyDescent="0.2">
      <c r="B281" s="43">
        <v>5</v>
      </c>
      <c r="C281" s="46" t="e">
        <f>1800/'PESOS POR LOTE'!#REF!*'PESOS POR LOTE'!#REF!</f>
        <v>#REF!</v>
      </c>
      <c r="D281" s="44" t="s">
        <v>55</v>
      </c>
    </row>
    <row r="282" spans="2:4" x14ac:dyDescent="0.2">
      <c r="B282" s="43">
        <v>6</v>
      </c>
      <c r="C282" s="46" t="e">
        <f>1800/'PESOS POR LOTE'!#REF!*'PESOS POR LOTE'!#REF!</f>
        <v>#REF!</v>
      </c>
      <c r="D282" s="44" t="s">
        <v>55</v>
      </c>
    </row>
    <row r="283" spans="2:4" x14ac:dyDescent="0.2">
      <c r="B283" s="43">
        <v>7</v>
      </c>
      <c r="C283" s="46" t="e">
        <f>1800/'PESOS POR LOTE'!#REF!*'PESOS POR LOTE'!#REF!</f>
        <v>#REF!</v>
      </c>
      <c r="D283" s="44" t="s">
        <v>55</v>
      </c>
    </row>
    <row r="284" spans="2:4" x14ac:dyDescent="0.2">
      <c r="B284" s="43">
        <v>8</v>
      </c>
      <c r="C284" s="46" t="e">
        <f>1800/'PESOS POR LOTE'!#REF!*'PESOS POR LOTE'!#REF!</f>
        <v>#REF!</v>
      </c>
      <c r="D284" s="44" t="s">
        <v>55</v>
      </c>
    </row>
    <row r="285" spans="2:4" x14ac:dyDescent="0.2">
      <c r="B285" s="43">
        <v>9</v>
      </c>
      <c r="C285" s="46" t="e">
        <f>1800/'PESOS POR LOTE'!#REF!*'PESOS POR LOTE'!#REF!</f>
        <v>#REF!</v>
      </c>
      <c r="D285" s="44" t="s">
        <v>55</v>
      </c>
    </row>
    <row r="286" spans="2:4" x14ac:dyDescent="0.2">
      <c r="B286" s="43">
        <v>10</v>
      </c>
      <c r="C286" s="46" t="e">
        <f>1800/'PESOS POR LOTE'!#REF!*'PESOS POR LOTE'!#REF!</f>
        <v>#REF!</v>
      </c>
      <c r="D286" s="44" t="s">
        <v>55</v>
      </c>
    </row>
    <row r="287" spans="2:4" x14ac:dyDescent="0.2">
      <c r="B287" s="92" t="s">
        <v>49</v>
      </c>
      <c r="C287" s="46" t="e">
        <f>SUM(C277:C286)</f>
        <v>#REF!</v>
      </c>
    </row>
  </sheetData>
  <sheetProtection sheet="1" objects="1" scenarios="1"/>
  <mergeCells count="39">
    <mergeCell ref="B2:C2"/>
    <mergeCell ref="B185:B186"/>
    <mergeCell ref="B109:C109"/>
    <mergeCell ref="B110:B111"/>
    <mergeCell ref="B124:C124"/>
    <mergeCell ref="B125:B126"/>
    <mergeCell ref="B139:C139"/>
    <mergeCell ref="B154:C154"/>
    <mergeCell ref="B155:B156"/>
    <mergeCell ref="B169:C169"/>
    <mergeCell ref="B170:B171"/>
    <mergeCell ref="B184:C184"/>
    <mergeCell ref="B140:B141"/>
    <mergeCell ref="B79:C79"/>
    <mergeCell ref="B80:B81"/>
    <mergeCell ref="B94:C94"/>
    <mergeCell ref="B275:B276"/>
    <mergeCell ref="B199:C199"/>
    <mergeCell ref="B200:B201"/>
    <mergeCell ref="B214:C214"/>
    <mergeCell ref="B215:B216"/>
    <mergeCell ref="B229:C229"/>
    <mergeCell ref="B230:B231"/>
    <mergeCell ref="B274:C274"/>
    <mergeCell ref="B244:C244"/>
    <mergeCell ref="B245:B246"/>
    <mergeCell ref="B259:C259"/>
    <mergeCell ref="B260:B261"/>
    <mergeCell ref="B95:B96"/>
    <mergeCell ref="B65:B66"/>
    <mergeCell ref="B49:C49"/>
    <mergeCell ref="B50:B51"/>
    <mergeCell ref="B4:C4"/>
    <mergeCell ref="B34:C34"/>
    <mergeCell ref="B35:B36"/>
    <mergeCell ref="B5:B6"/>
    <mergeCell ref="B19:C19"/>
    <mergeCell ref="B20:B21"/>
    <mergeCell ref="B64:C6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cols>
    <col min="1" max="256" width="11.42578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PESOS POR LOTE</vt:lpstr>
      <vt:lpstr>RESUMEN </vt:lpstr>
      <vt:lpstr>SUMA POR DÍA</vt:lpstr>
      <vt:lpstr>PONDERACIONES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Acosta Olivares Juan Luis (Codelco-Ventanas)</cp:lastModifiedBy>
  <cp:lastPrinted>2014-08-25T21:04:48Z</cp:lastPrinted>
  <dcterms:created xsi:type="dcterms:W3CDTF">2007-08-17T18:47:52Z</dcterms:created>
  <dcterms:modified xsi:type="dcterms:W3CDTF">2015-12-31T15:42:45Z</dcterms:modified>
</cp:coreProperties>
</file>