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60" windowWidth="20490" windowHeight="7695"/>
  </bookViews>
  <sheets>
    <sheet name="PESOS POR LOTE" sheetId="2" r:id="rId1"/>
    <sheet name="RESUMEN " sheetId="3" r:id="rId2"/>
    <sheet name="SUMA POR DÍA" sheetId="4" r:id="rId3"/>
    <sheet name="PONDERACIONES" sheetId="5" r:id="rId4"/>
    <sheet name="Hoja1" sheetId="6" r:id="rId5"/>
  </sheets>
  <calcPr calcId="145621"/>
</workbook>
</file>

<file path=xl/calcChain.xml><?xml version="1.0" encoding="utf-8"?>
<calcChain xmlns="http://schemas.openxmlformats.org/spreadsheetml/2006/main">
  <c r="C25" i="3" l="1"/>
  <c r="H31" i="2" l="1"/>
  <c r="G31" i="2"/>
  <c r="E31" i="2"/>
  <c r="D31" i="2"/>
  <c r="B31" i="2"/>
  <c r="I29" i="2"/>
  <c r="K29" i="2" s="1"/>
  <c r="F29" i="2"/>
  <c r="I28" i="2"/>
  <c r="L28" i="2" s="1"/>
  <c r="F28" i="2"/>
  <c r="I27" i="2"/>
  <c r="K27" i="2" s="1"/>
  <c r="F27" i="2"/>
  <c r="I26" i="2"/>
  <c r="F26" i="2"/>
  <c r="K25" i="2"/>
  <c r="I25" i="2"/>
  <c r="F25" i="2"/>
  <c r="I24" i="2"/>
  <c r="K24" i="2" s="1"/>
  <c r="F24" i="2"/>
  <c r="I23" i="2"/>
  <c r="K23" i="2" s="1"/>
  <c r="F23" i="2"/>
  <c r="I22" i="2"/>
  <c r="K22" i="2" s="1"/>
  <c r="F22" i="2"/>
  <c r="I21" i="2"/>
  <c r="K21" i="2" s="1"/>
  <c r="F21" i="2"/>
  <c r="I20" i="2"/>
  <c r="F20" i="2"/>
  <c r="L26" i="2" l="1"/>
  <c r="L25" i="2"/>
  <c r="K26" i="2"/>
  <c r="L29" i="2"/>
  <c r="L27" i="2"/>
  <c r="K28" i="2"/>
  <c r="I31" i="2"/>
  <c r="K20" i="2"/>
  <c r="K31" i="2" s="1"/>
  <c r="L24" i="2"/>
  <c r="L22" i="2"/>
  <c r="L20" i="2"/>
  <c r="L23" i="2"/>
  <c r="F31" i="2"/>
  <c r="L21" i="2"/>
  <c r="C26" i="3"/>
  <c r="C24" i="3"/>
  <c r="C23" i="3"/>
  <c r="C22" i="3"/>
  <c r="B26" i="3"/>
  <c r="B25" i="3"/>
  <c r="B24" i="3"/>
  <c r="B23" i="3"/>
  <c r="B22" i="3"/>
  <c r="C21" i="3"/>
  <c r="B21" i="3"/>
  <c r="F20" i="3"/>
  <c r="E20" i="3"/>
  <c r="F19" i="3"/>
  <c r="E19" i="3"/>
  <c r="F18" i="3"/>
  <c r="E17" i="3"/>
  <c r="F16" i="3"/>
  <c r="E16" i="3"/>
  <c r="F15" i="3"/>
  <c r="E15" i="3"/>
  <c r="F14" i="3"/>
  <c r="E14" i="3"/>
  <c r="F13" i="3"/>
  <c r="E13" i="3"/>
  <c r="E12" i="3"/>
  <c r="F26" i="3"/>
  <c r="E26" i="3"/>
  <c r="F25" i="3"/>
  <c r="E25" i="3"/>
  <c r="F24" i="3"/>
  <c r="E24" i="3"/>
  <c r="F23" i="3"/>
  <c r="E23" i="3"/>
  <c r="F22" i="3"/>
  <c r="E22" i="3"/>
  <c r="F21" i="3"/>
  <c r="E21" i="3"/>
  <c r="C15" i="3"/>
  <c r="B4" i="5"/>
  <c r="C6" i="5"/>
  <c r="B19" i="5"/>
  <c r="C21" i="5"/>
  <c r="B34" i="5"/>
  <c r="C36" i="5"/>
  <c r="B49" i="5"/>
  <c r="C51" i="5"/>
  <c r="B64" i="5"/>
  <c r="C66" i="5"/>
  <c r="B79" i="5"/>
  <c r="C81" i="5"/>
  <c r="B94" i="5"/>
  <c r="C96" i="5"/>
  <c r="B109" i="5"/>
  <c r="C111" i="5"/>
  <c r="B124" i="5"/>
  <c r="C126" i="5"/>
  <c r="B139" i="5"/>
  <c r="C141" i="5"/>
  <c r="B154" i="5"/>
  <c r="C156" i="5"/>
  <c r="B169" i="5"/>
  <c r="C171" i="5"/>
  <c r="B184" i="5"/>
  <c r="C186" i="5"/>
  <c r="B199" i="5"/>
  <c r="C201" i="5"/>
  <c r="B214" i="5"/>
  <c r="C216" i="5"/>
  <c r="B229" i="5"/>
  <c r="C231" i="5"/>
  <c r="B244" i="5"/>
  <c r="C246" i="5"/>
  <c r="B259" i="5"/>
  <c r="C261" i="5"/>
  <c r="B274" i="5"/>
  <c r="C276" i="5"/>
  <c r="D8" i="3"/>
  <c r="B11" i="3"/>
  <c r="C11" i="3"/>
  <c r="B12" i="3"/>
  <c r="C12" i="3"/>
  <c r="B13" i="3"/>
  <c r="C13" i="3"/>
  <c r="B14" i="3"/>
  <c r="C14" i="3"/>
  <c r="B15" i="3"/>
  <c r="B16" i="3"/>
  <c r="C16" i="3"/>
  <c r="B17" i="3"/>
  <c r="C17" i="3"/>
  <c r="B18" i="3"/>
  <c r="C18" i="3"/>
  <c r="B19" i="3"/>
  <c r="C19" i="3"/>
  <c r="B20" i="3"/>
  <c r="C20" i="3"/>
  <c r="E11" i="3"/>
  <c r="E18" i="3"/>
  <c r="F11" i="3"/>
  <c r="F12" i="3"/>
  <c r="F17" i="3"/>
  <c r="L31" i="2" l="1"/>
  <c r="J31" i="2"/>
  <c r="D26" i="3"/>
  <c r="G16" i="3"/>
  <c r="D17" i="3"/>
  <c r="D12" i="3"/>
  <c r="D16" i="3"/>
  <c r="G25" i="3"/>
  <c r="D25" i="3"/>
  <c r="G24" i="3"/>
  <c r="D15" i="3"/>
  <c r="I24" i="3"/>
  <c r="G21" i="3"/>
  <c r="G12" i="3"/>
  <c r="D13" i="3"/>
  <c r="D14" i="3"/>
  <c r="D21" i="3"/>
  <c r="D20" i="3"/>
  <c r="B8" i="4"/>
  <c r="G22" i="3"/>
  <c r="D23" i="3"/>
  <c r="D24" i="3"/>
  <c r="D22" i="3"/>
  <c r="G23" i="3"/>
  <c r="I26" i="3"/>
  <c r="I22" i="3"/>
  <c r="I21" i="3"/>
  <c r="G13" i="3"/>
  <c r="D19" i="3"/>
  <c r="G13" i="2"/>
  <c r="D18" i="3"/>
  <c r="G20" i="3"/>
  <c r="G11" i="3"/>
  <c r="C8" i="5"/>
  <c r="D11" i="3"/>
  <c r="D8" i="4"/>
  <c r="C8" i="4"/>
  <c r="F27" i="3"/>
  <c r="E27" i="3"/>
  <c r="H12" i="3" l="1"/>
  <c r="H25" i="3"/>
  <c r="I25" i="3"/>
  <c r="H24" i="3"/>
  <c r="H22" i="3"/>
  <c r="H21" i="3"/>
  <c r="H19" i="3"/>
  <c r="G17" i="3"/>
  <c r="G18" i="3"/>
  <c r="H26" i="3"/>
  <c r="G26" i="3"/>
  <c r="I23" i="3"/>
  <c r="H15" i="3"/>
  <c r="C89" i="5"/>
  <c r="H23" i="3"/>
  <c r="C118" i="5"/>
  <c r="C249" i="5"/>
  <c r="C143" i="5"/>
  <c r="D27" i="3"/>
  <c r="C190" i="5"/>
  <c r="C224" i="5"/>
  <c r="D3" i="3"/>
  <c r="C131" i="5"/>
  <c r="C189" i="5"/>
  <c r="C253" i="5"/>
  <c r="C256" i="5"/>
  <c r="C41" i="5"/>
  <c r="C40" i="5"/>
  <c r="I13" i="3"/>
  <c r="C39" i="5"/>
  <c r="C38" i="5"/>
  <c r="C46" i="5"/>
  <c r="C43" i="5"/>
  <c r="C45" i="5"/>
  <c r="H13" i="3"/>
  <c r="C42" i="5"/>
  <c r="C37" i="5"/>
  <c r="C44" i="5"/>
  <c r="C177" i="5"/>
  <c r="G19" i="3"/>
  <c r="G14" i="3"/>
  <c r="G9" i="2"/>
  <c r="G15" i="3"/>
  <c r="C54" i="5"/>
  <c r="C57" i="5"/>
  <c r="C278" i="5"/>
  <c r="C286" i="5"/>
  <c r="C142" i="5"/>
  <c r="C145" i="5"/>
  <c r="C268" i="5"/>
  <c r="C270" i="5"/>
  <c r="C264" i="5"/>
  <c r="C265" i="5"/>
  <c r="C262" i="5"/>
  <c r="C272" i="5" s="1"/>
  <c r="C263" i="5"/>
  <c r="C271" i="5"/>
  <c r="C266" i="5"/>
  <c r="C267" i="5"/>
  <c r="C269" i="5"/>
  <c r="C113" i="5"/>
  <c r="I18" i="3"/>
  <c r="C119" i="5"/>
  <c r="C225" i="5"/>
  <c r="C240" i="5"/>
  <c r="C232" i="5"/>
  <c r="C242" i="5" s="1"/>
  <c r="C239" i="5"/>
  <c r="C237" i="5"/>
  <c r="C235" i="5"/>
  <c r="C234" i="5"/>
  <c r="C241" i="5"/>
  <c r="C236" i="5"/>
  <c r="C238" i="5"/>
  <c r="C233" i="5"/>
  <c r="C86" i="5"/>
  <c r="C82" i="5"/>
  <c r="H16" i="3"/>
  <c r="C85" i="5"/>
  <c r="C84" i="5"/>
  <c r="C88" i="5"/>
  <c r="C174" i="5"/>
  <c r="C175" i="5"/>
  <c r="C28" i="5"/>
  <c r="C24" i="5"/>
  <c r="I12" i="3"/>
  <c r="C25" i="5"/>
  <c r="C26" i="5"/>
  <c r="C29" i="5"/>
  <c r="C31" i="5"/>
  <c r="C30" i="5"/>
  <c r="C27" i="5"/>
  <c r="C23" i="5"/>
  <c r="C22" i="5"/>
  <c r="C14" i="5"/>
  <c r="C16" i="5"/>
  <c r="C12" i="5"/>
  <c r="C10" i="5"/>
  <c r="C11" i="5"/>
  <c r="C13" i="5"/>
  <c r="C9" i="5"/>
  <c r="I11" i="3"/>
  <c r="H11" i="3"/>
  <c r="C15" i="5"/>
  <c r="C7" i="5"/>
  <c r="C283" i="5" l="1"/>
  <c r="C279" i="5"/>
  <c r="C281" i="5"/>
  <c r="C284" i="5"/>
  <c r="C285" i="5"/>
  <c r="I19" i="3"/>
  <c r="C280" i="5"/>
  <c r="C136" i="5"/>
  <c r="C192" i="5"/>
  <c r="C194" i="5"/>
  <c r="C195" i="5"/>
  <c r="C187" i="5"/>
  <c r="C132" i="5"/>
  <c r="C129" i="5"/>
  <c r="C130" i="5"/>
  <c r="C135" i="5"/>
  <c r="C127" i="5"/>
  <c r="C134" i="5"/>
  <c r="C133" i="5"/>
  <c r="C128" i="5"/>
  <c r="C83" i="5"/>
  <c r="C90" i="5"/>
  <c r="I16" i="3"/>
  <c r="C115" i="5"/>
  <c r="C120" i="5"/>
  <c r="C146" i="5"/>
  <c r="C69" i="5"/>
  <c r="C87" i="5"/>
  <c r="C91" i="5"/>
  <c r="C117" i="5"/>
  <c r="C149" i="5"/>
  <c r="C148" i="5"/>
  <c r="I20" i="3"/>
  <c r="C150" i="5"/>
  <c r="C60" i="5"/>
  <c r="C59" i="5"/>
  <c r="C282" i="5"/>
  <c r="C277" i="5"/>
  <c r="C287" i="5" s="1"/>
  <c r="C172" i="5"/>
  <c r="C222" i="5"/>
  <c r="C58" i="5"/>
  <c r="C56" i="5"/>
  <c r="C61" i="5"/>
  <c r="C181" i="5"/>
  <c r="C219" i="5"/>
  <c r="C112" i="5"/>
  <c r="H18" i="3"/>
  <c r="C114" i="5"/>
  <c r="C70" i="5"/>
  <c r="I14" i="3"/>
  <c r="C53" i="5"/>
  <c r="H14" i="3"/>
  <c r="C251" i="5"/>
  <c r="C116" i="5"/>
  <c r="C121" i="5"/>
  <c r="C144" i="5"/>
  <c r="C147" i="5"/>
  <c r="I15" i="3"/>
  <c r="C52" i="5"/>
  <c r="C55" i="5"/>
  <c r="C250" i="5"/>
  <c r="C248" i="5"/>
  <c r="C193" i="5"/>
  <c r="C188" i="5"/>
  <c r="C220" i="5"/>
  <c r="C218" i="5"/>
  <c r="C75" i="5"/>
  <c r="C67" i="5"/>
  <c r="C74" i="5"/>
  <c r="C173" i="5"/>
  <c r="C180" i="5"/>
  <c r="C178" i="5"/>
  <c r="C223" i="5"/>
  <c r="C217" i="5"/>
  <c r="C73" i="5"/>
  <c r="C72" i="5"/>
  <c r="C71" i="5"/>
  <c r="C255" i="5"/>
  <c r="C252" i="5"/>
  <c r="C176" i="5"/>
  <c r="C179" i="5"/>
  <c r="C221" i="5"/>
  <c r="C226" i="5"/>
  <c r="H20" i="3"/>
  <c r="C151" i="5"/>
  <c r="C68" i="5"/>
  <c r="C76" i="5"/>
  <c r="C247" i="5"/>
  <c r="C257" i="5" s="1"/>
  <c r="C254" i="5"/>
  <c r="C191" i="5"/>
  <c r="C196" i="5"/>
  <c r="C47" i="5"/>
  <c r="D4" i="3"/>
  <c r="G27" i="3"/>
  <c r="C205" i="5"/>
  <c r="C210" i="5"/>
  <c r="C211" i="5"/>
  <c r="C204" i="5"/>
  <c r="C209" i="5"/>
  <c r="C208" i="5"/>
  <c r="C202" i="5"/>
  <c r="C207" i="5"/>
  <c r="C206" i="5"/>
  <c r="C203" i="5"/>
  <c r="C158" i="5"/>
  <c r="C160" i="5"/>
  <c r="C159" i="5"/>
  <c r="C157" i="5"/>
  <c r="C166" i="5"/>
  <c r="C162" i="5"/>
  <c r="C164" i="5"/>
  <c r="C161" i="5"/>
  <c r="C163" i="5"/>
  <c r="C165" i="5"/>
  <c r="C32" i="5"/>
  <c r="C17" i="5"/>
  <c r="C137" i="5" l="1"/>
  <c r="C227" i="5"/>
  <c r="C212" i="5"/>
  <c r="C197" i="5"/>
  <c r="C182" i="5"/>
  <c r="C167" i="5"/>
  <c r="C92" i="5"/>
  <c r="C62" i="5"/>
  <c r="C122" i="5"/>
  <c r="C152" i="5"/>
  <c r="C77" i="5"/>
  <c r="C104" i="5" l="1"/>
  <c r="C106" i="5"/>
  <c r="C99" i="5"/>
  <c r="C100" i="5"/>
  <c r="C98" i="5"/>
  <c r="I17" i="3"/>
  <c r="C97" i="5"/>
  <c r="C101" i="5"/>
  <c r="C103" i="5"/>
  <c r="C105" i="5"/>
  <c r="C102" i="5"/>
  <c r="H17" i="3"/>
  <c r="G10" i="2"/>
  <c r="C107" i="5" l="1"/>
  <c r="D5" i="3"/>
  <c r="D6" i="3" s="1"/>
  <c r="I27" i="3"/>
  <c r="H27" i="3" s="1"/>
</calcChain>
</file>

<file path=xl/comments1.xml><?xml version="1.0" encoding="utf-8"?>
<comments xmlns="http://schemas.openxmlformats.org/spreadsheetml/2006/main">
  <authors>
    <author>Eduardo Ulloa</author>
  </authors>
  <commentList>
    <comment ref="B6" authorId="0">
      <text>
        <r>
          <rPr>
            <b/>
            <sz val="9"/>
            <color indexed="81"/>
            <rFont val="Tahoma"/>
            <family val="2"/>
          </rPr>
          <t>INGRESE FECHA A CONSULTAR</t>
        </r>
      </text>
    </comment>
  </commentList>
</comments>
</file>

<file path=xl/sharedStrings.xml><?xml version="1.0" encoding="utf-8"?>
<sst xmlns="http://schemas.openxmlformats.org/spreadsheetml/2006/main" count="327" uniqueCount="67">
  <si>
    <t xml:space="preserve">           INFORME DE INSPECCION</t>
  </si>
  <si>
    <t>CLIENTE</t>
  </si>
  <si>
    <t>:</t>
  </si>
  <si>
    <t>CODELCO CHILE</t>
  </si>
  <si>
    <t>MATERIAL</t>
  </si>
  <si>
    <t>PESO NETO HUMEDO RECEPCION A LA FECHA</t>
  </si>
  <si>
    <t>TMH</t>
  </si>
  <si>
    <t>PESO NETO SECO RECEPCION A LA FECHA</t>
  </si>
  <si>
    <t>TMS</t>
  </si>
  <si>
    <t>FECHA RECEPCION</t>
  </si>
  <si>
    <t>LUGAR DE RECEPCION</t>
  </si>
  <si>
    <t>Pto. Barquito Chañaral</t>
  </si>
  <si>
    <t>TOTAL DE CAMIONES</t>
  </si>
  <si>
    <t>LOTE:</t>
  </si>
  <si>
    <t>PESOS DESPACHO</t>
  </si>
  <si>
    <t>PESOS RECEPCION</t>
  </si>
  <si>
    <t>Fecha de recepción</t>
  </si>
  <si>
    <t>REC</t>
  </si>
  <si>
    <t>PATENTE</t>
  </si>
  <si>
    <t>GUIA</t>
  </si>
  <si>
    <t>BARQUITO</t>
  </si>
  <si>
    <t>%</t>
  </si>
  <si>
    <t>PESO NETO</t>
  </si>
  <si>
    <t>DIF</t>
  </si>
  <si>
    <t>Nº</t>
  </si>
  <si>
    <t>CAMION</t>
  </si>
  <si>
    <t>DESPACHO</t>
  </si>
  <si>
    <t>BRUTO</t>
  </si>
  <si>
    <t>TARA</t>
  </si>
  <si>
    <t>NETO</t>
  </si>
  <si>
    <t>HDAD</t>
  </si>
  <si>
    <t>SECO</t>
  </si>
  <si>
    <t>TOTAL LOTE</t>
  </si>
  <si>
    <t>TOTAL PESO NETO HUMEDO ORIGEN</t>
  </si>
  <si>
    <t>TOTAL PESO NETO HUMEDO RECEPCIÓN</t>
  </si>
  <si>
    <t>TOTAL PESO NETO SECO RECEPCEPCIÓN</t>
  </si>
  <si>
    <t>PROMEDIO TOTAL HUMEDAD</t>
  </si>
  <si>
    <t>FECH. RECEP.</t>
  </si>
  <si>
    <t>PRODUCER</t>
  </si>
  <si>
    <t>LOT</t>
  </si>
  <si>
    <t>NET WEIGHT</t>
  </si>
  <si>
    <t>WEIGHT RECEPTION BARQUITO</t>
  </si>
  <si>
    <t>RECEPTION</t>
  </si>
  <si>
    <t>ORIGIN</t>
  </si>
  <si>
    <t>GROSS</t>
  </si>
  <si>
    <t>TARE</t>
  </si>
  <si>
    <t>NET</t>
  </si>
  <si>
    <t>MOISTURE</t>
  </si>
  <si>
    <t>DRY</t>
  </si>
  <si>
    <t>TOTAL</t>
  </si>
  <si>
    <t>PESO HUMEDO ORIGEN</t>
  </si>
  <si>
    <t>PESO HUMEDO RECP.</t>
  </si>
  <si>
    <t>PESO SECO RECP.</t>
  </si>
  <si>
    <t>REC.</t>
  </si>
  <si>
    <t>LOTE</t>
  </si>
  <si>
    <t>grs.</t>
  </si>
  <si>
    <t>N° TICKET PESAJE</t>
  </si>
  <si>
    <t>Chañaral, AGOSTO 2014</t>
  </si>
  <si>
    <t>OCTUBRE</t>
  </si>
  <si>
    <t>MRA. TALCUNA CUOTA OCTUBRE 2014</t>
  </si>
  <si>
    <t>OCTUBRE 2014</t>
  </si>
  <si>
    <t>CWGK69</t>
  </si>
  <si>
    <t>DPJR82</t>
  </si>
  <si>
    <t>DJSC37</t>
  </si>
  <si>
    <t>CWGK68</t>
  </si>
  <si>
    <t>1410223T</t>
  </si>
  <si>
    <t>FSLS53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</si>
</sst>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-* #,##0.00\ _€_-;\-* #,##0.00\ _€_-;_-* &quot;-&quot;??\ _€_-;_-@_-"/>
    <numFmt numFmtId="165" formatCode="0.000"/>
    <numFmt numFmtId="166" formatCode="#,##0.000"/>
    <numFmt numFmtId="167" formatCode="00000"/>
    <numFmt numFmtId="168" formatCode="dd/mm/yy;@"/>
  </numFmts>
  <fonts count="19" x14ac:knownFonts="1">
    <font>
      <sz val="10"/>
      <name val="Arial"/>
    </font>
    <font>
      <sz val="10"/>
      <name val="Arial"/>
      <family val="2"/>
    </font>
    <font>
      <b/>
      <sz val="12"/>
      <name val="Times New Roman"/>
      <family val="1"/>
    </font>
    <font>
      <sz val="12"/>
      <name val="Verdana"/>
      <family val="2"/>
    </font>
    <font>
      <sz val="12"/>
      <name val="Times New Roman"/>
      <family val="1"/>
    </font>
    <font>
      <sz val="12"/>
      <name val="Arial"/>
      <family val="2"/>
    </font>
    <font>
      <b/>
      <sz val="12"/>
      <name val="Verdana"/>
      <family val="2"/>
    </font>
    <font>
      <b/>
      <sz val="12"/>
      <name val="Arial"/>
      <family val="2"/>
    </font>
    <font>
      <sz val="10"/>
      <name val="Arial"/>
      <family val="2"/>
    </font>
    <font>
      <b/>
      <sz val="11"/>
      <name val="Times New Roman"/>
      <family val="1"/>
    </font>
    <font>
      <b/>
      <sz val="11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b/>
      <sz val="14"/>
      <name val="Arial"/>
      <family val="2"/>
    </font>
    <font>
      <b/>
      <sz val="16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8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2">
    <xf numFmtId="0" fontId="0" fillId="0" borderId="0" xfId="0"/>
    <xf numFmtId="0" fontId="2" fillId="2" borderId="0" xfId="0" applyFont="1" applyFill="1" applyProtection="1">
      <protection locked="0"/>
    </xf>
    <xf numFmtId="0" fontId="2" fillId="2" borderId="1" xfId="0" applyFont="1" applyFill="1" applyBorder="1" applyAlignment="1" applyProtection="1">
      <alignment horizontal="center"/>
      <protection locked="0"/>
    </xf>
    <xf numFmtId="0" fontId="2" fillId="0" borderId="0" xfId="0" applyFont="1" applyFill="1" applyProtection="1">
      <protection locked="0"/>
    </xf>
    <xf numFmtId="0" fontId="2" fillId="0" borderId="2" xfId="0" applyFont="1" applyFill="1" applyBorder="1" applyAlignment="1" applyProtection="1">
      <alignment horizontal="center"/>
      <protection locked="0"/>
    </xf>
    <xf numFmtId="0" fontId="2" fillId="0" borderId="3" xfId="0" applyFont="1" applyFill="1" applyBorder="1" applyAlignment="1" applyProtection="1">
      <alignment horizontal="center"/>
      <protection locked="0"/>
    </xf>
    <xf numFmtId="0" fontId="5" fillId="2" borderId="0" xfId="0" applyFont="1" applyFill="1" applyProtection="1"/>
    <xf numFmtId="166" fontId="2" fillId="2" borderId="0" xfId="0" applyNumberFormat="1" applyFont="1" applyFill="1" applyProtection="1"/>
    <xf numFmtId="0" fontId="2" fillId="0" borderId="4" xfId="0" applyFont="1" applyFill="1" applyBorder="1" applyAlignment="1" applyProtection="1"/>
    <xf numFmtId="0" fontId="2" fillId="3" borderId="5" xfId="0" applyFont="1" applyFill="1" applyBorder="1" applyAlignment="1" applyProtection="1">
      <alignment horizontal="center"/>
    </xf>
    <xf numFmtId="0" fontId="2" fillId="2" borderId="5" xfId="0" applyFont="1" applyFill="1" applyBorder="1" applyAlignment="1" applyProtection="1"/>
    <xf numFmtId="2" fontId="2" fillId="2" borderId="6" xfId="0" applyNumberFormat="1" applyFont="1" applyFill="1" applyBorder="1" applyAlignment="1" applyProtection="1">
      <alignment horizontal="center"/>
    </xf>
    <xf numFmtId="0" fontId="0" fillId="0" borderId="0" xfId="0" applyProtection="1"/>
    <xf numFmtId="0" fontId="7" fillId="0" borderId="7" xfId="0" applyFont="1" applyFill="1" applyBorder="1" applyAlignment="1" applyProtection="1">
      <alignment horizontal="center"/>
      <protection locked="0"/>
    </xf>
    <xf numFmtId="167" fontId="7" fillId="0" borderId="8" xfId="0" applyNumberFormat="1" applyFont="1" applyFill="1" applyBorder="1" applyAlignment="1" applyProtection="1">
      <alignment horizontal="center"/>
      <protection locked="0"/>
    </xf>
    <xf numFmtId="0" fontId="7" fillId="0" borderId="9" xfId="0" applyFont="1" applyFill="1" applyBorder="1" applyAlignment="1" applyProtection="1">
      <alignment horizontal="center"/>
      <protection locked="0"/>
    </xf>
    <xf numFmtId="167" fontId="7" fillId="0" borderId="10" xfId="0" applyNumberFormat="1" applyFont="1" applyFill="1" applyBorder="1" applyAlignment="1" applyProtection="1">
      <alignment horizontal="center"/>
      <protection locked="0"/>
    </xf>
    <xf numFmtId="2" fontId="2" fillId="2" borderId="7" xfId="0" applyNumberFormat="1" applyFont="1" applyFill="1" applyBorder="1" applyAlignment="1" applyProtection="1">
      <alignment horizontal="center"/>
      <protection locked="0"/>
    </xf>
    <xf numFmtId="2" fontId="2" fillId="2" borderId="11" xfId="0" applyNumberFormat="1" applyFont="1" applyFill="1" applyBorder="1" applyAlignment="1" applyProtection="1">
      <alignment horizontal="center"/>
      <protection locked="0"/>
    </xf>
    <xf numFmtId="0" fontId="10" fillId="0" borderId="0" xfId="0" applyFont="1" applyFill="1" applyBorder="1" applyAlignment="1" applyProtection="1">
      <alignment horizontal="left"/>
    </xf>
    <xf numFmtId="0" fontId="5" fillId="2" borderId="0" xfId="0" applyFont="1" applyFill="1" applyProtection="1">
      <protection locked="0"/>
    </xf>
    <xf numFmtId="0" fontId="5" fillId="0" borderId="0" xfId="0" applyFont="1" applyFill="1" applyProtection="1">
      <protection locked="0"/>
    </xf>
    <xf numFmtId="0" fontId="2" fillId="2" borderId="12" xfId="0" applyFont="1" applyFill="1" applyBorder="1" applyAlignment="1" applyProtection="1">
      <alignment horizontal="center"/>
      <protection locked="0"/>
    </xf>
    <xf numFmtId="0" fontId="2" fillId="0" borderId="13" xfId="0" applyFont="1" applyFill="1" applyBorder="1" applyAlignment="1" applyProtection="1">
      <alignment horizontal="center"/>
      <protection locked="0"/>
    </xf>
    <xf numFmtId="0" fontId="2" fillId="2" borderId="13" xfId="0" applyFont="1" applyFill="1" applyBorder="1" applyAlignment="1" applyProtection="1">
      <alignment horizontal="center"/>
      <protection locked="0"/>
    </xf>
    <xf numFmtId="0" fontId="2" fillId="0" borderId="14" xfId="0" applyFont="1" applyFill="1" applyBorder="1" applyAlignment="1" applyProtection="1">
      <alignment horizontal="center"/>
      <protection locked="0"/>
    </xf>
    <xf numFmtId="0" fontId="2" fillId="2" borderId="15" xfId="0" applyFont="1" applyFill="1" applyBorder="1" applyAlignment="1" applyProtection="1">
      <alignment horizontal="center"/>
      <protection locked="0"/>
    </xf>
    <xf numFmtId="0" fontId="2" fillId="2" borderId="14" xfId="0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protection locked="0"/>
    </xf>
    <xf numFmtId="2" fontId="4" fillId="2" borderId="0" xfId="0" applyNumberFormat="1" applyFont="1" applyFill="1" applyBorder="1" applyAlignment="1" applyProtection="1">
      <protection locked="0"/>
    </xf>
    <xf numFmtId="0" fontId="11" fillId="4" borderId="4" xfId="0" applyFont="1" applyFill="1" applyBorder="1" applyAlignment="1" applyProtection="1"/>
    <xf numFmtId="0" fontId="12" fillId="0" borderId="6" xfId="0" applyFont="1" applyBorder="1" applyAlignment="1">
      <alignment horizontal="center"/>
    </xf>
    <xf numFmtId="0" fontId="4" fillId="2" borderId="0" xfId="0" applyFont="1" applyFill="1" applyAlignment="1" applyProtection="1">
      <alignment horizontal="center"/>
      <protection locked="0"/>
    </xf>
    <xf numFmtId="0" fontId="5" fillId="2" borderId="0" xfId="0" applyFont="1" applyFill="1" applyAlignment="1" applyProtection="1">
      <alignment horizontal="center"/>
      <protection locked="0"/>
    </xf>
    <xf numFmtId="14" fontId="7" fillId="2" borderId="6" xfId="0" applyNumberFormat="1" applyFont="1" applyFill="1" applyBorder="1" applyAlignment="1" applyProtection="1">
      <alignment horizontal="center"/>
      <protection locked="0"/>
    </xf>
    <xf numFmtId="0" fontId="7" fillId="2" borderId="6" xfId="0" applyFont="1" applyFill="1" applyBorder="1" applyAlignment="1" applyProtection="1">
      <alignment horizontal="center"/>
      <protection locked="0"/>
    </xf>
    <xf numFmtId="0" fontId="5" fillId="2" borderId="0" xfId="0" applyFont="1" applyFill="1" applyAlignment="1" applyProtection="1">
      <alignment horizontal="center"/>
    </xf>
    <xf numFmtId="165" fontId="14" fillId="5" borderId="6" xfId="0" applyNumberFormat="1" applyFont="1" applyFill="1" applyBorder="1" applyAlignment="1">
      <alignment horizontal="center" vertical="center"/>
    </xf>
    <xf numFmtId="0" fontId="2" fillId="0" borderId="16" xfId="0" applyFont="1" applyFill="1" applyBorder="1" applyAlignment="1" applyProtection="1"/>
    <xf numFmtId="2" fontId="2" fillId="2" borderId="0" xfId="0" applyNumberFormat="1" applyFont="1" applyFill="1" applyProtection="1">
      <protection locked="0"/>
    </xf>
    <xf numFmtId="2" fontId="5" fillId="2" borderId="0" xfId="0" applyNumberFormat="1" applyFont="1" applyFill="1" applyProtection="1">
      <protection locked="0"/>
    </xf>
    <xf numFmtId="2" fontId="2" fillId="2" borderId="12" xfId="0" applyNumberFormat="1" applyFont="1" applyFill="1" applyBorder="1" applyAlignment="1" applyProtection="1">
      <alignment horizontal="center"/>
      <protection locked="0"/>
    </xf>
    <xf numFmtId="2" fontId="2" fillId="2" borderId="15" xfId="0" applyNumberFormat="1" applyFont="1" applyFill="1" applyBorder="1" applyAlignment="1" applyProtection="1">
      <alignment horizontal="center"/>
      <protection locked="0"/>
    </xf>
    <xf numFmtId="0" fontId="0" fillId="0" borderId="17" xfId="0" applyBorder="1"/>
    <xf numFmtId="0" fontId="8" fillId="0" borderId="0" xfId="0" applyFont="1"/>
    <xf numFmtId="4" fontId="0" fillId="0" borderId="0" xfId="0" applyNumberFormat="1" applyAlignment="1">
      <alignment horizontal="center"/>
    </xf>
    <xf numFmtId="4" fontId="0" fillId="0" borderId="17" xfId="0" applyNumberFormat="1" applyBorder="1" applyAlignment="1">
      <alignment horizontal="center"/>
    </xf>
    <xf numFmtId="4" fontId="12" fillId="0" borderId="17" xfId="0" applyNumberFormat="1" applyFont="1" applyBorder="1" applyAlignment="1">
      <alignment horizontal="center" vertical="center"/>
    </xf>
    <xf numFmtId="0" fontId="2" fillId="2" borderId="12" xfId="0" applyFont="1" applyFill="1" applyBorder="1" applyAlignment="1" applyProtection="1">
      <alignment horizontal="right"/>
    </xf>
    <xf numFmtId="14" fontId="2" fillId="2" borderId="4" xfId="0" applyNumberFormat="1" applyFont="1" applyFill="1" applyBorder="1" applyAlignment="1" applyProtection="1">
      <protection locked="0"/>
    </xf>
    <xf numFmtId="0" fontId="12" fillId="0" borderId="17" xfId="0" applyNumberFormat="1" applyFont="1" applyBorder="1" applyAlignment="1">
      <alignment horizontal="center" vertical="center"/>
    </xf>
    <xf numFmtId="166" fontId="5" fillId="2" borderId="0" xfId="0" applyNumberFormat="1" applyFont="1" applyFill="1" applyProtection="1"/>
    <xf numFmtId="166" fontId="2" fillId="2" borderId="0" xfId="0" applyNumberFormat="1" applyFont="1" applyFill="1" applyAlignment="1" applyProtection="1">
      <alignment horizontal="center"/>
    </xf>
    <xf numFmtId="166" fontId="2" fillId="2" borderId="6" xfId="0" applyNumberFormat="1" applyFont="1" applyFill="1" applyBorder="1" applyAlignment="1" applyProtection="1">
      <alignment horizontal="center"/>
    </xf>
    <xf numFmtId="166" fontId="2" fillId="2" borderId="7" xfId="0" applyNumberFormat="1" applyFont="1" applyFill="1" applyBorder="1" applyAlignment="1" applyProtection="1">
      <alignment horizontal="center"/>
    </xf>
    <xf numFmtId="166" fontId="2" fillId="2" borderId="11" xfId="0" applyNumberFormat="1" applyFont="1" applyFill="1" applyBorder="1" applyAlignment="1" applyProtection="1">
      <alignment horizontal="center"/>
    </xf>
    <xf numFmtId="166" fontId="2" fillId="2" borderId="0" xfId="0" applyNumberFormat="1" applyFont="1" applyFill="1" applyBorder="1" applyAlignment="1" applyProtection="1"/>
    <xf numFmtId="166" fontId="2" fillId="2" borderId="1" xfId="0" applyNumberFormat="1" applyFont="1" applyFill="1" applyBorder="1" applyAlignment="1" applyProtection="1"/>
    <xf numFmtId="166" fontId="2" fillId="2" borderId="18" xfId="0" applyNumberFormat="1" applyFont="1" applyFill="1" applyBorder="1" applyAlignment="1" applyProtection="1">
      <alignment horizontal="center"/>
    </xf>
    <xf numFmtId="166" fontId="2" fillId="2" borderId="8" xfId="0" applyNumberFormat="1" applyFont="1" applyFill="1" applyBorder="1" applyAlignment="1" applyProtection="1">
      <alignment horizontal="center"/>
    </xf>
    <xf numFmtId="166" fontId="2" fillId="2" borderId="19" xfId="0" applyNumberFormat="1" applyFont="1" applyFill="1" applyBorder="1" applyAlignment="1" applyProtection="1">
      <alignment horizontal="center"/>
    </xf>
    <xf numFmtId="166" fontId="2" fillId="2" borderId="5" xfId="0" applyNumberFormat="1" applyFont="1" applyFill="1" applyBorder="1" applyAlignment="1" applyProtection="1"/>
    <xf numFmtId="166" fontId="2" fillId="2" borderId="13" xfId="0" applyNumberFormat="1" applyFont="1" applyFill="1" applyBorder="1" applyAlignment="1" applyProtection="1">
      <alignment horizontal="center"/>
    </xf>
    <xf numFmtId="166" fontId="2" fillId="2" borderId="14" xfId="0" applyNumberFormat="1" applyFont="1" applyFill="1" applyBorder="1" applyAlignment="1" applyProtection="1">
      <alignment horizontal="center"/>
    </xf>
    <xf numFmtId="166" fontId="2" fillId="2" borderId="20" xfId="0" applyNumberFormat="1" applyFont="1" applyFill="1" applyBorder="1" applyAlignment="1" applyProtection="1">
      <alignment horizontal="center"/>
    </xf>
    <xf numFmtId="166" fontId="10" fillId="4" borderId="6" xfId="0" applyNumberFormat="1" applyFont="1" applyFill="1" applyBorder="1" applyProtection="1"/>
    <xf numFmtId="166" fontId="0" fillId="0" borderId="0" xfId="0" applyNumberFormat="1" applyProtection="1"/>
    <xf numFmtId="166" fontId="8" fillId="0" borderId="0" xfId="0" applyNumberFormat="1" applyFont="1" applyProtection="1"/>
    <xf numFmtId="166" fontId="10" fillId="4" borderId="6" xfId="0" applyNumberFormat="1" applyFont="1" applyFill="1" applyBorder="1" applyAlignment="1" applyProtection="1">
      <alignment horizontal="right" vertical="center"/>
    </xf>
    <xf numFmtId="166" fontId="8" fillId="0" borderId="0" xfId="0" applyNumberFormat="1" applyFont="1" applyFill="1" applyBorder="1" applyProtection="1"/>
    <xf numFmtId="166" fontId="10" fillId="0" borderId="0" xfId="0" applyNumberFormat="1" applyFont="1" applyFill="1" applyBorder="1" applyAlignment="1" applyProtection="1">
      <alignment horizontal="right" vertical="center"/>
    </xf>
    <xf numFmtId="2" fontId="0" fillId="0" borderId="0" xfId="0" applyNumberFormat="1" applyProtection="1"/>
    <xf numFmtId="166" fontId="2" fillId="2" borderId="0" xfId="0" applyNumberFormat="1" applyFont="1" applyFill="1" applyProtection="1">
      <protection locked="0"/>
    </xf>
    <xf numFmtId="166" fontId="5" fillId="0" borderId="0" xfId="0" applyNumberFormat="1" applyFont="1" applyBorder="1" applyAlignment="1" applyProtection="1">
      <alignment horizontal="left"/>
      <protection locked="0"/>
    </xf>
    <xf numFmtId="166" fontId="3" fillId="0" borderId="0" xfId="0" applyNumberFormat="1" applyFont="1" applyProtection="1">
      <protection locked="0"/>
    </xf>
    <xf numFmtId="166" fontId="5" fillId="2" borderId="0" xfId="0" applyNumberFormat="1" applyFont="1" applyFill="1" applyProtection="1">
      <protection locked="0"/>
    </xf>
    <xf numFmtId="166" fontId="2" fillId="2" borderId="0" xfId="0" applyNumberFormat="1" applyFont="1" applyFill="1" applyAlignment="1" applyProtection="1">
      <alignment horizontal="center"/>
      <protection locked="0"/>
    </xf>
    <xf numFmtId="166" fontId="6" fillId="0" borderId="0" xfId="0" applyNumberFormat="1" applyFont="1" applyProtection="1">
      <protection locked="0"/>
    </xf>
    <xf numFmtId="166" fontId="2" fillId="2" borderId="16" xfId="0" applyNumberFormat="1" applyFont="1" applyFill="1" applyBorder="1" applyAlignment="1" applyProtection="1">
      <protection locked="0"/>
    </xf>
    <xf numFmtId="166" fontId="2" fillId="2" borderId="12" xfId="0" applyNumberFormat="1" applyFont="1" applyFill="1" applyBorder="1" applyAlignment="1" applyProtection="1">
      <alignment horizontal="center"/>
      <protection locked="0"/>
    </xf>
    <xf numFmtId="166" fontId="2" fillId="2" borderId="4" xfId="0" applyNumberFormat="1" applyFont="1" applyFill="1" applyBorder="1" applyAlignment="1" applyProtection="1">
      <alignment horizontal="center"/>
      <protection locked="0"/>
    </xf>
    <xf numFmtId="166" fontId="2" fillId="2" borderId="5" xfId="0" applyNumberFormat="1" applyFont="1" applyFill="1" applyBorder="1" applyAlignment="1" applyProtection="1">
      <alignment horizontal="center"/>
      <protection locked="0"/>
    </xf>
    <xf numFmtId="166" fontId="2" fillId="2" borderId="6" xfId="0" applyNumberFormat="1" applyFont="1" applyFill="1" applyBorder="1" applyAlignment="1" applyProtection="1">
      <alignment horizontal="center"/>
      <protection locked="0"/>
    </xf>
    <xf numFmtId="166" fontId="7" fillId="0" borderId="7" xfId="0" applyNumberFormat="1" applyFont="1" applyFill="1" applyBorder="1" applyAlignment="1" applyProtection="1">
      <alignment horizontal="center"/>
      <protection locked="0"/>
    </xf>
    <xf numFmtId="166" fontId="7" fillId="0" borderId="8" xfId="0" applyNumberFormat="1" applyFont="1" applyFill="1" applyBorder="1" applyAlignment="1" applyProtection="1">
      <alignment horizontal="center"/>
      <protection locked="0"/>
    </xf>
    <xf numFmtId="166" fontId="7" fillId="0" borderId="9" xfId="0" applyNumberFormat="1" applyFont="1" applyFill="1" applyBorder="1" applyAlignment="1" applyProtection="1">
      <alignment horizontal="center"/>
      <protection locked="0"/>
    </xf>
    <xf numFmtId="166" fontId="7" fillId="0" borderId="10" xfId="0" applyNumberFormat="1" applyFont="1" applyFill="1" applyBorder="1" applyAlignment="1" applyProtection="1">
      <alignment horizontal="center"/>
      <protection locked="0"/>
    </xf>
    <xf numFmtId="166" fontId="5" fillId="2" borderId="0" xfId="0" applyNumberFormat="1" applyFont="1" applyFill="1" applyBorder="1" applyAlignment="1" applyProtection="1">
      <protection locked="0"/>
    </xf>
    <xf numFmtId="166" fontId="4" fillId="2" borderId="0" xfId="0" applyNumberFormat="1" applyFont="1" applyFill="1" applyProtection="1"/>
    <xf numFmtId="166" fontId="2" fillId="2" borderId="18" xfId="0" applyNumberFormat="1" applyFont="1" applyFill="1" applyBorder="1" applyAlignment="1" applyProtection="1"/>
    <xf numFmtId="166" fontId="4" fillId="2" borderId="0" xfId="0" applyNumberFormat="1" applyFont="1" applyFill="1" applyBorder="1" applyAlignment="1" applyProtection="1"/>
    <xf numFmtId="4" fontId="8" fillId="0" borderId="17" xfId="0" applyNumberFormat="1" applyFont="1" applyBorder="1" applyAlignment="1">
      <alignment horizontal="center"/>
    </xf>
    <xf numFmtId="0" fontId="17" fillId="0" borderId="17" xfId="0" applyFont="1" applyBorder="1"/>
    <xf numFmtId="3" fontId="2" fillId="3" borderId="0" xfId="0" applyNumberFormat="1" applyFont="1" applyFill="1" applyAlignment="1" applyProtection="1">
      <alignment horizontal="left"/>
    </xf>
    <xf numFmtId="168" fontId="0" fillId="0" borderId="0" xfId="0" applyNumberFormat="1" applyProtection="1"/>
    <xf numFmtId="49" fontId="2" fillId="2" borderId="0" xfId="1" applyNumberFormat="1" applyFont="1" applyFill="1" applyProtection="1">
      <protection locked="0"/>
    </xf>
    <xf numFmtId="165" fontId="2" fillId="0" borderId="0" xfId="0" applyNumberFormat="1" applyFont="1" applyFill="1" applyBorder="1" applyProtection="1">
      <protection locked="0"/>
    </xf>
    <xf numFmtId="166" fontId="2" fillId="0" borderId="0" xfId="0" applyNumberFormat="1" applyFont="1" applyFill="1" applyBorder="1" applyAlignment="1" applyProtection="1">
      <alignment horizontal="center"/>
    </xf>
    <xf numFmtId="165" fontId="2" fillId="0" borderId="0" xfId="0" applyNumberFormat="1" applyFont="1" applyFill="1" applyBorder="1" applyAlignment="1" applyProtection="1">
      <alignment horizontal="center"/>
      <protection locked="0"/>
    </xf>
    <xf numFmtId="2" fontId="2" fillId="0" borderId="0" xfId="0" applyNumberFormat="1" applyFont="1" applyFill="1" applyBorder="1" applyProtection="1">
      <protection locked="0"/>
    </xf>
    <xf numFmtId="166" fontId="4" fillId="0" borderId="0" xfId="0" applyNumberFormat="1" applyFont="1" applyFill="1" applyBorder="1" applyProtection="1"/>
    <xf numFmtId="0" fontId="4" fillId="0" borderId="0" xfId="0" applyFont="1" applyFill="1" applyBorder="1" applyAlignment="1" applyProtection="1">
      <alignment horizontal="center"/>
      <protection locked="0"/>
    </xf>
    <xf numFmtId="166" fontId="2" fillId="0" borderId="0" xfId="0" applyNumberFormat="1" applyFont="1" applyFill="1" applyBorder="1" applyProtection="1"/>
    <xf numFmtId="0" fontId="9" fillId="0" borderId="21" xfId="0" applyFont="1" applyBorder="1" applyAlignment="1" applyProtection="1">
      <alignment horizontal="center"/>
    </xf>
    <xf numFmtId="165" fontId="2" fillId="2" borderId="17" xfId="0" applyNumberFormat="1" applyFont="1" applyFill="1" applyBorder="1" applyAlignment="1" applyProtection="1">
      <alignment horizontal="center"/>
    </xf>
    <xf numFmtId="165" fontId="2" fillId="2" borderId="22" xfId="0" applyNumberFormat="1" applyFont="1" applyFill="1" applyBorder="1" applyAlignment="1" applyProtection="1">
      <alignment horizontal="center"/>
    </xf>
    <xf numFmtId="0" fontId="2" fillId="2" borderId="23" xfId="0" applyFont="1" applyFill="1" applyBorder="1" applyAlignment="1" applyProtection="1">
      <alignment horizontal="center"/>
    </xf>
    <xf numFmtId="165" fontId="2" fillId="2" borderId="23" xfId="0" applyNumberFormat="1" applyFont="1" applyFill="1" applyBorder="1" applyAlignment="1" applyProtection="1">
      <alignment horizontal="center"/>
    </xf>
    <xf numFmtId="0" fontId="2" fillId="2" borderId="17" xfId="0" applyFont="1" applyFill="1" applyBorder="1" applyAlignment="1" applyProtection="1">
      <alignment horizontal="center"/>
    </xf>
    <xf numFmtId="0" fontId="2" fillId="2" borderId="22" xfId="0" applyFont="1" applyFill="1" applyBorder="1" applyAlignment="1" applyProtection="1">
      <alignment horizontal="center"/>
    </xf>
    <xf numFmtId="168" fontId="2" fillId="2" borderId="4" xfId="0" applyNumberFormat="1" applyFont="1" applyFill="1" applyBorder="1" applyAlignment="1" applyProtection="1">
      <alignment horizontal="center"/>
    </xf>
    <xf numFmtId="1" fontId="2" fillId="2" borderId="17" xfId="0" applyNumberFormat="1" applyFont="1" applyFill="1" applyBorder="1" applyAlignment="1" applyProtection="1">
      <alignment horizontal="center"/>
    </xf>
    <xf numFmtId="166" fontId="2" fillId="2" borderId="17" xfId="0" applyNumberFormat="1" applyFont="1" applyFill="1" applyBorder="1" applyAlignment="1" applyProtection="1">
      <alignment horizontal="center"/>
    </xf>
    <xf numFmtId="2" fontId="2" fillId="2" borderId="17" xfId="0" applyNumberFormat="1" applyFont="1" applyFill="1" applyBorder="1" applyAlignment="1" applyProtection="1">
      <alignment horizontal="center"/>
    </xf>
    <xf numFmtId="0" fontId="5" fillId="2" borderId="0" xfId="0" applyFont="1" applyFill="1" applyBorder="1" applyAlignment="1" applyProtection="1">
      <protection locked="0"/>
    </xf>
    <xf numFmtId="167" fontId="5" fillId="2" borderId="0" xfId="0" applyNumberFormat="1" applyFont="1" applyFill="1" applyBorder="1" applyAlignment="1" applyProtection="1">
      <protection locked="0"/>
    </xf>
    <xf numFmtId="2" fontId="18" fillId="0" borderId="0" xfId="0" applyNumberFormat="1" applyFont="1" applyFill="1" applyBorder="1" applyAlignment="1" applyProtection="1">
      <alignment horizontal="center" wrapText="1"/>
      <protection locked="0"/>
    </xf>
    <xf numFmtId="1" fontId="4" fillId="2" borderId="0" xfId="0" applyNumberFormat="1" applyFont="1" applyFill="1" applyProtection="1">
      <protection locked="0"/>
    </xf>
    <xf numFmtId="1" fontId="5" fillId="2" borderId="0" xfId="0" applyNumberFormat="1" applyFont="1" applyFill="1" applyProtection="1">
      <protection locked="0"/>
    </xf>
    <xf numFmtId="1" fontId="2" fillId="2" borderId="6" xfId="0" applyNumberFormat="1" applyFont="1" applyFill="1" applyBorder="1" applyAlignment="1" applyProtection="1">
      <alignment horizontal="center"/>
      <protection locked="0"/>
    </xf>
    <xf numFmtId="1" fontId="5" fillId="2" borderId="0" xfId="0" applyNumberFormat="1" applyFont="1" applyFill="1" applyProtection="1"/>
    <xf numFmtId="0" fontId="2" fillId="2" borderId="0" xfId="0" applyFont="1" applyFill="1" applyAlignment="1" applyProtection="1">
      <alignment horizontal="left"/>
      <protection locked="0"/>
    </xf>
    <xf numFmtId="0" fontId="2" fillId="2" borderId="0" xfId="0" applyFont="1" applyFill="1" applyAlignment="1" applyProtection="1">
      <alignment horizontal="center"/>
      <protection locked="0"/>
    </xf>
    <xf numFmtId="166" fontId="2" fillId="2" borderId="16" xfId="0" applyNumberFormat="1" applyFont="1" applyFill="1" applyBorder="1" applyAlignment="1" applyProtection="1">
      <alignment horizontal="center" vertical="center"/>
      <protection locked="0"/>
    </xf>
    <xf numFmtId="166" fontId="2" fillId="2" borderId="12" xfId="0" applyNumberFormat="1" applyFont="1" applyFill="1" applyBorder="1" applyAlignment="1" applyProtection="1">
      <alignment horizontal="center" vertical="center"/>
      <protection locked="0"/>
    </xf>
    <xf numFmtId="166" fontId="2" fillId="2" borderId="1" xfId="0" applyNumberFormat="1" applyFont="1" applyFill="1" applyBorder="1" applyAlignment="1" applyProtection="1">
      <alignment horizontal="center" vertical="center"/>
      <protection locked="0"/>
    </xf>
    <xf numFmtId="166" fontId="2" fillId="2" borderId="24" xfId="0" applyNumberFormat="1" applyFont="1" applyFill="1" applyBorder="1" applyAlignment="1" applyProtection="1">
      <alignment horizontal="center" vertical="center"/>
      <protection locked="0"/>
    </xf>
    <xf numFmtId="166" fontId="2" fillId="2" borderId="15" xfId="0" applyNumberFormat="1" applyFont="1" applyFill="1" applyBorder="1" applyAlignment="1" applyProtection="1">
      <alignment horizontal="center" vertical="center"/>
      <protection locked="0"/>
    </xf>
    <xf numFmtId="166" fontId="2" fillId="2" borderId="25" xfId="0" applyNumberFormat="1" applyFont="1" applyFill="1" applyBorder="1" applyAlignment="1" applyProtection="1">
      <alignment horizontal="center" vertical="center"/>
      <protection locked="0"/>
    </xf>
    <xf numFmtId="0" fontId="7" fillId="2" borderId="6" xfId="0" applyFont="1" applyFill="1" applyBorder="1" applyAlignment="1" applyProtection="1">
      <alignment horizontal="center" wrapText="1"/>
      <protection locked="0"/>
    </xf>
    <xf numFmtId="0" fontId="2" fillId="0" borderId="0" xfId="0" applyFont="1" applyFill="1" applyBorder="1" applyAlignment="1" applyProtection="1">
      <alignment horizontal="center" wrapText="1"/>
      <protection locked="0"/>
    </xf>
    <xf numFmtId="1" fontId="10" fillId="2" borderId="13" xfId="0" applyNumberFormat="1" applyFont="1" applyFill="1" applyBorder="1" applyAlignment="1" applyProtection="1">
      <alignment horizontal="center" wrapText="1"/>
      <protection locked="0"/>
    </xf>
    <xf numFmtId="1" fontId="10" fillId="2" borderId="26" xfId="0" applyNumberFormat="1" applyFont="1" applyFill="1" applyBorder="1" applyAlignment="1" applyProtection="1">
      <alignment horizontal="center" wrapText="1"/>
      <protection locked="0"/>
    </xf>
    <xf numFmtId="1" fontId="10" fillId="2" borderId="14" xfId="0" applyNumberFormat="1" applyFont="1" applyFill="1" applyBorder="1" applyAlignment="1" applyProtection="1">
      <alignment horizontal="center" wrapText="1"/>
      <protection locked="0"/>
    </xf>
    <xf numFmtId="168" fontId="12" fillId="0" borderId="6" xfId="0" applyNumberFormat="1" applyFont="1" applyBorder="1" applyAlignment="1" applyProtection="1">
      <alignment horizontal="center" wrapText="1"/>
    </xf>
    <xf numFmtId="2" fontId="18" fillId="0" borderId="0" xfId="0" applyNumberFormat="1" applyFont="1" applyFill="1" applyBorder="1" applyAlignment="1" applyProtection="1">
      <alignment horizontal="center" wrapText="1"/>
      <protection locked="0"/>
    </xf>
    <xf numFmtId="166" fontId="0" fillId="0" borderId="17" xfId="0" applyNumberFormat="1" applyBorder="1" applyAlignment="1" applyProtection="1">
      <alignment horizontal="center"/>
    </xf>
    <xf numFmtId="14" fontId="15" fillId="6" borderId="6" xfId="0" applyNumberFormat="1" applyFont="1" applyFill="1" applyBorder="1" applyAlignment="1">
      <alignment horizontal="center"/>
    </xf>
    <xf numFmtId="0" fontId="15" fillId="6" borderId="6" xfId="0" applyFont="1" applyFill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1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O31"/>
  <sheetViews>
    <sheetView showGridLines="0" tabSelected="1" workbookViewId="0">
      <selection activeCell="C17" sqref="C17"/>
    </sheetView>
  </sheetViews>
  <sheetFormatPr baseColWidth="10" defaultColWidth="10" defaultRowHeight="15" x14ac:dyDescent="0.2"/>
  <cols>
    <col min="1" max="1" width="9.7109375" style="21" customWidth="1"/>
    <col min="2" max="2" width="13.7109375" style="20" customWidth="1"/>
    <col min="3" max="3" width="18.7109375" style="20" customWidth="1"/>
    <col min="4" max="5" width="12.140625" style="75" customWidth="1"/>
    <col min="6" max="6" width="14.5703125" style="51" customWidth="1"/>
    <col min="7" max="7" width="15.7109375" style="75" customWidth="1"/>
    <col min="8" max="8" width="13.140625" style="75" customWidth="1"/>
    <col min="9" max="9" width="13.140625" style="51" customWidth="1"/>
    <col min="10" max="10" width="13.140625" style="40" customWidth="1"/>
    <col min="11" max="11" width="13.140625" style="51" customWidth="1"/>
    <col min="12" max="12" width="14.140625" style="51" customWidth="1"/>
    <col min="13" max="13" width="19" style="33" customWidth="1"/>
    <col min="14" max="14" width="11.28515625" style="118" bestFit="1" customWidth="1"/>
    <col min="15" max="15" width="12.140625" style="20" customWidth="1"/>
    <col min="16" max="16384" width="10" style="20"/>
  </cols>
  <sheetData>
    <row r="1" spans="1:15" ht="15.75" x14ac:dyDescent="0.25">
      <c r="A1" s="3" t="s">
        <v>57</v>
      </c>
      <c r="B1" s="122" t="s">
        <v>58</v>
      </c>
      <c r="C1" s="121">
        <v>2014</v>
      </c>
      <c r="D1" s="72"/>
      <c r="E1" s="72"/>
      <c r="F1" s="7"/>
      <c r="G1" s="72"/>
      <c r="H1" s="73"/>
      <c r="I1" s="7"/>
      <c r="J1" s="39"/>
      <c r="K1" s="7"/>
      <c r="L1" s="88"/>
      <c r="M1" s="32"/>
      <c r="N1" s="117"/>
    </row>
    <row r="2" spans="1:15" ht="15.75" x14ac:dyDescent="0.25">
      <c r="A2" s="3"/>
      <c r="B2" s="1"/>
      <c r="C2" s="1"/>
      <c r="D2" s="72"/>
      <c r="E2" s="72"/>
      <c r="F2" s="7"/>
      <c r="G2" s="74"/>
      <c r="H2" s="72"/>
      <c r="I2" s="7"/>
      <c r="J2" s="39"/>
      <c r="K2" s="7"/>
      <c r="L2" s="88"/>
      <c r="M2" s="32"/>
      <c r="N2" s="117"/>
    </row>
    <row r="3" spans="1:15" ht="15.75" x14ac:dyDescent="0.25">
      <c r="A3" s="3"/>
      <c r="B3" s="1"/>
      <c r="C3" s="1"/>
      <c r="D3" s="72"/>
      <c r="E3" s="72"/>
      <c r="F3" s="7"/>
      <c r="G3" s="72"/>
      <c r="H3" s="72"/>
      <c r="I3" s="7"/>
      <c r="J3" s="39"/>
      <c r="K3" s="7"/>
      <c r="L3" s="88"/>
      <c r="M3" s="32"/>
      <c r="N3" s="117"/>
    </row>
    <row r="4" spans="1:15" ht="15.75" x14ac:dyDescent="0.25">
      <c r="A4" s="3"/>
      <c r="B4" s="1"/>
      <c r="C4" s="1"/>
      <c r="D4" s="72"/>
      <c r="G4" s="76" t="s">
        <v>0</v>
      </c>
      <c r="H4" s="76"/>
      <c r="I4" s="52"/>
      <c r="J4" s="39"/>
      <c r="K4" s="7"/>
      <c r="L4" s="88"/>
      <c r="M4" s="32"/>
      <c r="N4" s="117"/>
    </row>
    <row r="5" spans="1:15" ht="15.75" x14ac:dyDescent="0.25">
      <c r="A5" s="3"/>
      <c r="B5" s="1"/>
      <c r="C5" s="1"/>
      <c r="D5" s="72"/>
      <c r="E5" s="72"/>
      <c r="F5" s="7"/>
      <c r="G5" s="72"/>
      <c r="H5" s="72"/>
      <c r="I5" s="7"/>
      <c r="J5" s="39"/>
      <c r="K5" s="7"/>
      <c r="L5" s="88"/>
      <c r="M5" s="32"/>
      <c r="N5" s="117"/>
    </row>
    <row r="6" spans="1:15" ht="15.75" x14ac:dyDescent="0.25">
      <c r="A6" s="3"/>
      <c r="B6" s="1"/>
      <c r="C6" s="1"/>
      <c r="D6" s="72"/>
      <c r="E6" s="72"/>
      <c r="F6" s="7"/>
      <c r="G6" s="72"/>
      <c r="H6" s="72"/>
      <c r="I6" s="7"/>
      <c r="J6" s="39"/>
      <c r="K6" s="7"/>
      <c r="L6" s="88"/>
      <c r="M6" s="32"/>
      <c r="N6" s="117"/>
    </row>
    <row r="7" spans="1:15" ht="15.75" customHeight="1" x14ac:dyDescent="0.25">
      <c r="A7" s="3" t="s">
        <v>1</v>
      </c>
      <c r="B7" s="1"/>
      <c r="C7" s="1"/>
      <c r="D7" s="72"/>
      <c r="E7" s="72"/>
      <c r="F7" s="52" t="s">
        <v>2</v>
      </c>
      <c r="G7" s="72" t="s">
        <v>3</v>
      </c>
      <c r="H7" s="72"/>
      <c r="I7" s="7"/>
      <c r="J7" s="116"/>
      <c r="K7" s="116"/>
      <c r="L7" s="130"/>
      <c r="M7" s="130"/>
      <c r="N7" s="117"/>
    </row>
    <row r="8" spans="1:15" ht="15.75" x14ac:dyDescent="0.25">
      <c r="A8" s="3" t="s">
        <v>4</v>
      </c>
      <c r="B8" s="1"/>
      <c r="C8" s="1"/>
      <c r="D8" s="72"/>
      <c r="E8" s="72"/>
      <c r="F8" s="52" t="s">
        <v>2</v>
      </c>
      <c r="G8" s="77" t="s">
        <v>59</v>
      </c>
      <c r="H8" s="72"/>
      <c r="I8" s="7"/>
      <c r="J8" s="116"/>
      <c r="K8" s="116"/>
      <c r="L8" s="130"/>
      <c r="M8" s="130"/>
      <c r="N8" s="117"/>
    </row>
    <row r="9" spans="1:15" ht="15.75" x14ac:dyDescent="0.25">
      <c r="A9" s="3" t="s">
        <v>5</v>
      </c>
      <c r="B9" s="1"/>
      <c r="C9" s="1"/>
      <c r="D9" s="72"/>
      <c r="E9" s="72"/>
      <c r="F9" s="52" t="s">
        <v>2</v>
      </c>
      <c r="G9" s="7">
        <f>SUM(I16:I39)/2</f>
        <v>141.22</v>
      </c>
      <c r="H9" s="76" t="s">
        <v>6</v>
      </c>
      <c r="I9" s="7"/>
      <c r="J9" s="96"/>
      <c r="K9" s="97"/>
      <c r="L9" s="97"/>
      <c r="M9" s="98"/>
      <c r="N9" s="117"/>
      <c r="O9" s="75"/>
    </row>
    <row r="10" spans="1:15" ht="15.75" x14ac:dyDescent="0.25">
      <c r="A10" s="3" t="s">
        <v>7</v>
      </c>
      <c r="B10" s="1"/>
      <c r="C10" s="1"/>
      <c r="D10" s="72"/>
      <c r="E10" s="72"/>
      <c r="F10" s="52" t="s">
        <v>2</v>
      </c>
      <c r="G10" s="7">
        <f>SUM(K16:K97)/2</f>
        <v>130.749</v>
      </c>
      <c r="H10" s="76" t="s">
        <v>8</v>
      </c>
      <c r="I10" s="7"/>
      <c r="J10" s="96"/>
      <c r="K10" s="97"/>
      <c r="L10" s="97"/>
      <c r="M10" s="98"/>
      <c r="N10" s="117"/>
      <c r="O10" s="75"/>
    </row>
    <row r="11" spans="1:15" ht="15.75" x14ac:dyDescent="0.25">
      <c r="A11" s="3" t="s">
        <v>9</v>
      </c>
      <c r="B11" s="1"/>
      <c r="C11" s="1"/>
      <c r="D11" s="72"/>
      <c r="E11" s="72"/>
      <c r="F11" s="52" t="s">
        <v>2</v>
      </c>
      <c r="G11" s="95" t="s">
        <v>60</v>
      </c>
      <c r="H11" s="72"/>
      <c r="I11" s="7"/>
      <c r="J11" s="99"/>
      <c r="K11" s="97"/>
      <c r="L11" s="100"/>
      <c r="M11" s="101"/>
      <c r="N11" s="117"/>
    </row>
    <row r="12" spans="1:15" ht="15.75" x14ac:dyDescent="0.25">
      <c r="A12" s="3" t="s">
        <v>10</v>
      </c>
      <c r="B12" s="1"/>
      <c r="C12" s="1"/>
      <c r="D12" s="72"/>
      <c r="E12" s="72"/>
      <c r="F12" s="52" t="s">
        <v>2</v>
      </c>
      <c r="G12" s="72" t="s">
        <v>11</v>
      </c>
      <c r="H12" s="72"/>
      <c r="I12" s="7"/>
      <c r="J12" s="99"/>
      <c r="K12" s="102"/>
      <c r="L12" s="100"/>
      <c r="M12" s="101"/>
      <c r="N12" s="117"/>
    </row>
    <row r="13" spans="1:15" ht="15.75" x14ac:dyDescent="0.25">
      <c r="A13" s="3" t="s">
        <v>12</v>
      </c>
      <c r="B13" s="1"/>
      <c r="C13" s="1"/>
      <c r="D13" s="72"/>
      <c r="E13" s="72"/>
      <c r="F13" s="52" t="s">
        <v>2</v>
      </c>
      <c r="G13" s="93">
        <f>SUM(B16:B542)</f>
        <v>5</v>
      </c>
      <c r="H13" s="72"/>
      <c r="I13" s="7"/>
      <c r="J13" s="39"/>
      <c r="K13" s="7"/>
      <c r="L13" s="88"/>
      <c r="M13" s="32"/>
      <c r="N13" s="117"/>
    </row>
    <row r="14" spans="1:15" ht="15.75" x14ac:dyDescent="0.25">
      <c r="A14" s="3"/>
      <c r="B14" s="1"/>
      <c r="C14" s="1"/>
      <c r="D14" s="72"/>
      <c r="E14" s="72"/>
      <c r="F14" s="52"/>
      <c r="G14" s="72"/>
      <c r="H14" s="72"/>
      <c r="I14" s="7"/>
      <c r="J14" s="39"/>
      <c r="K14" s="7"/>
      <c r="L14" s="88"/>
      <c r="M14" s="32"/>
      <c r="N14" s="117"/>
    </row>
    <row r="16" spans="1:15" ht="15.75" thickBot="1" x14ac:dyDescent="0.25"/>
    <row r="17" spans="1:14" ht="16.5" customHeight="1" thickBot="1" x14ac:dyDescent="0.3">
      <c r="A17" s="38" t="s">
        <v>13</v>
      </c>
      <c r="B17" s="48"/>
      <c r="C17" s="2" t="s">
        <v>65</v>
      </c>
      <c r="D17" s="123" t="s">
        <v>14</v>
      </c>
      <c r="E17" s="124"/>
      <c r="F17" s="125"/>
      <c r="G17" s="78"/>
      <c r="H17" s="79" t="s">
        <v>15</v>
      </c>
      <c r="I17" s="57"/>
      <c r="J17" s="49">
        <v>41942</v>
      </c>
      <c r="K17" s="61"/>
      <c r="L17" s="89"/>
      <c r="M17" s="129" t="s">
        <v>16</v>
      </c>
      <c r="N17" s="131" t="s">
        <v>56</v>
      </c>
    </row>
    <row r="18" spans="1:14" ht="16.5" thickBot="1" x14ac:dyDescent="0.3">
      <c r="A18" s="23" t="s">
        <v>17</v>
      </c>
      <c r="B18" s="22" t="s">
        <v>18</v>
      </c>
      <c r="C18" s="24" t="s">
        <v>19</v>
      </c>
      <c r="D18" s="126"/>
      <c r="E18" s="127"/>
      <c r="F18" s="128"/>
      <c r="G18" s="80"/>
      <c r="H18" s="81" t="s">
        <v>20</v>
      </c>
      <c r="I18" s="58"/>
      <c r="J18" s="41" t="s">
        <v>21</v>
      </c>
      <c r="K18" s="62" t="s">
        <v>22</v>
      </c>
      <c r="L18" s="62" t="s">
        <v>23</v>
      </c>
      <c r="M18" s="129"/>
      <c r="N18" s="132"/>
    </row>
    <row r="19" spans="1:14" ht="16.5" thickBot="1" x14ac:dyDescent="0.3">
      <c r="A19" s="25" t="s">
        <v>24</v>
      </c>
      <c r="B19" s="26" t="s">
        <v>25</v>
      </c>
      <c r="C19" s="27" t="s">
        <v>26</v>
      </c>
      <c r="D19" s="82" t="s">
        <v>27</v>
      </c>
      <c r="E19" s="82" t="s">
        <v>28</v>
      </c>
      <c r="F19" s="53" t="s">
        <v>29</v>
      </c>
      <c r="G19" s="82" t="s">
        <v>27</v>
      </c>
      <c r="H19" s="81" t="s">
        <v>28</v>
      </c>
      <c r="I19" s="53" t="s">
        <v>29</v>
      </c>
      <c r="J19" s="42" t="s">
        <v>30</v>
      </c>
      <c r="K19" s="63" t="s">
        <v>31</v>
      </c>
      <c r="L19" s="63" t="s">
        <v>6</v>
      </c>
      <c r="M19" s="129"/>
      <c r="N19" s="133"/>
    </row>
    <row r="20" spans="1:14" ht="16.5" thickBot="1" x14ac:dyDescent="0.3">
      <c r="A20" s="4">
        <v>1</v>
      </c>
      <c r="B20" s="13" t="s">
        <v>64</v>
      </c>
      <c r="C20" s="14">
        <v>5351</v>
      </c>
      <c r="D20" s="83">
        <v>43.76</v>
      </c>
      <c r="E20" s="84">
        <v>15.51</v>
      </c>
      <c r="F20" s="54">
        <f t="shared" ref="F20:F25" si="0">D20-E20</f>
        <v>28.25</v>
      </c>
      <c r="G20" s="84">
        <v>43.48</v>
      </c>
      <c r="H20" s="83">
        <v>15.32</v>
      </c>
      <c r="I20" s="59">
        <f t="shared" ref="I20:I25" si="1">G20-H20</f>
        <v>28.159999999999997</v>
      </c>
      <c r="J20" s="17">
        <v>7.36</v>
      </c>
      <c r="K20" s="59">
        <f t="shared" ref="K20:K25" si="2">ROUND((I20*(100-J20)/100),3)</f>
        <v>26.087</v>
      </c>
      <c r="L20" s="54">
        <f t="shared" ref="L20:L25" si="3">I20-F20</f>
        <v>-9.0000000000003411E-2</v>
      </c>
      <c r="M20" s="34">
        <v>41942</v>
      </c>
      <c r="N20" s="119">
        <v>42510</v>
      </c>
    </row>
    <row r="21" spans="1:14" ht="16.5" thickBot="1" x14ac:dyDescent="0.3">
      <c r="A21" s="5">
        <v>2</v>
      </c>
      <c r="B21" s="15" t="s">
        <v>61</v>
      </c>
      <c r="C21" s="16">
        <v>5352</v>
      </c>
      <c r="D21" s="85">
        <v>44.4</v>
      </c>
      <c r="E21" s="86">
        <v>15.8</v>
      </c>
      <c r="F21" s="55">
        <f t="shared" si="0"/>
        <v>28.599999999999998</v>
      </c>
      <c r="G21" s="86">
        <v>44.2</v>
      </c>
      <c r="H21" s="85">
        <v>15.63</v>
      </c>
      <c r="I21" s="60">
        <f t="shared" si="1"/>
        <v>28.57</v>
      </c>
      <c r="J21" s="18">
        <v>7.47</v>
      </c>
      <c r="K21" s="60">
        <f t="shared" si="2"/>
        <v>26.436</v>
      </c>
      <c r="L21" s="55">
        <f t="shared" si="3"/>
        <v>-2.9999999999997584E-2</v>
      </c>
      <c r="M21" s="34">
        <v>41942</v>
      </c>
      <c r="N21" s="119">
        <v>42511</v>
      </c>
    </row>
    <row r="22" spans="1:14" ht="16.5" thickBot="1" x14ac:dyDescent="0.3">
      <c r="A22" s="5">
        <v>3</v>
      </c>
      <c r="B22" s="15" t="s">
        <v>62</v>
      </c>
      <c r="C22" s="16">
        <v>5353</v>
      </c>
      <c r="D22" s="85">
        <v>44.66</v>
      </c>
      <c r="E22" s="86">
        <v>16.12</v>
      </c>
      <c r="F22" s="55">
        <f t="shared" si="0"/>
        <v>28.539999999999996</v>
      </c>
      <c r="G22" s="86">
        <v>44.43</v>
      </c>
      <c r="H22" s="85">
        <v>15.95</v>
      </c>
      <c r="I22" s="60">
        <f t="shared" si="1"/>
        <v>28.48</v>
      </c>
      <c r="J22" s="18">
        <v>7.41</v>
      </c>
      <c r="K22" s="60">
        <f t="shared" si="2"/>
        <v>26.37</v>
      </c>
      <c r="L22" s="55">
        <f t="shared" si="3"/>
        <v>-5.9999999999995168E-2</v>
      </c>
      <c r="M22" s="34">
        <v>41942</v>
      </c>
      <c r="N22" s="119">
        <v>42512</v>
      </c>
    </row>
    <row r="23" spans="1:14" ht="16.5" thickBot="1" x14ac:dyDescent="0.3">
      <c r="A23" s="5">
        <v>4</v>
      </c>
      <c r="B23" s="15" t="s">
        <v>63</v>
      </c>
      <c r="C23" s="16">
        <v>5354</v>
      </c>
      <c r="D23" s="85">
        <v>44.18</v>
      </c>
      <c r="E23" s="86">
        <v>15.87</v>
      </c>
      <c r="F23" s="55">
        <f t="shared" si="0"/>
        <v>28.310000000000002</v>
      </c>
      <c r="G23" s="86">
        <v>43.9</v>
      </c>
      <c r="H23" s="85">
        <v>15.61</v>
      </c>
      <c r="I23" s="60">
        <f t="shared" si="1"/>
        <v>28.29</v>
      </c>
      <c r="J23" s="18">
        <v>7.44</v>
      </c>
      <c r="K23" s="60">
        <f t="shared" si="2"/>
        <v>26.184999999999999</v>
      </c>
      <c r="L23" s="55">
        <f t="shared" si="3"/>
        <v>-2.0000000000003126E-2</v>
      </c>
      <c r="M23" s="34">
        <v>41942</v>
      </c>
      <c r="N23" s="119">
        <v>42513</v>
      </c>
    </row>
    <row r="24" spans="1:14" ht="16.5" thickBot="1" x14ac:dyDescent="0.3">
      <c r="A24" s="5">
        <v>5</v>
      </c>
      <c r="B24" s="15" t="s">
        <v>66</v>
      </c>
      <c r="C24" s="16">
        <v>5355</v>
      </c>
      <c r="D24" s="85">
        <v>44.98</v>
      </c>
      <c r="E24" s="86">
        <v>17.260000000000002</v>
      </c>
      <c r="F24" s="55">
        <f t="shared" si="0"/>
        <v>27.719999999999995</v>
      </c>
      <c r="G24" s="86">
        <v>44.66</v>
      </c>
      <c r="H24" s="85">
        <v>16.940000000000001</v>
      </c>
      <c r="I24" s="60">
        <f t="shared" si="1"/>
        <v>27.719999999999995</v>
      </c>
      <c r="J24" s="18">
        <v>7.39</v>
      </c>
      <c r="K24" s="60">
        <f t="shared" si="2"/>
        <v>25.670999999999999</v>
      </c>
      <c r="L24" s="55">
        <f t="shared" si="3"/>
        <v>0</v>
      </c>
      <c r="M24" s="34">
        <v>41942</v>
      </c>
      <c r="N24" s="119">
        <v>42515</v>
      </c>
    </row>
    <row r="25" spans="1:14" ht="16.5" thickBot="1" x14ac:dyDescent="0.3">
      <c r="A25" s="5"/>
      <c r="B25" s="15"/>
      <c r="C25" s="16"/>
      <c r="D25" s="85"/>
      <c r="E25" s="86"/>
      <c r="F25" s="55">
        <f t="shared" si="0"/>
        <v>0</v>
      </c>
      <c r="G25" s="86"/>
      <c r="H25" s="85"/>
      <c r="I25" s="60">
        <f t="shared" si="1"/>
        <v>0</v>
      </c>
      <c r="J25" s="18"/>
      <c r="K25" s="60">
        <f t="shared" si="2"/>
        <v>0</v>
      </c>
      <c r="L25" s="55">
        <f t="shared" si="3"/>
        <v>0</v>
      </c>
      <c r="M25" s="34"/>
      <c r="N25" s="119"/>
    </row>
    <row r="26" spans="1:14" ht="16.5" thickBot="1" x14ac:dyDescent="0.3">
      <c r="A26" s="5"/>
      <c r="B26" s="15"/>
      <c r="C26" s="16"/>
      <c r="D26" s="85"/>
      <c r="E26" s="86"/>
      <c r="F26" s="55">
        <f>D26-E26</f>
        <v>0</v>
      </c>
      <c r="G26" s="86"/>
      <c r="H26" s="85"/>
      <c r="I26" s="60">
        <f>G26-H26</f>
        <v>0</v>
      </c>
      <c r="J26" s="18"/>
      <c r="K26" s="60">
        <f>ROUND((I26*(100-J26)/100),3)</f>
        <v>0</v>
      </c>
      <c r="L26" s="55">
        <f>I26-F26</f>
        <v>0</v>
      </c>
      <c r="M26" s="34"/>
      <c r="N26" s="119"/>
    </row>
    <row r="27" spans="1:14" ht="16.5" thickBot="1" x14ac:dyDescent="0.3">
      <c r="A27" s="5"/>
      <c r="B27" s="15"/>
      <c r="C27" s="16"/>
      <c r="D27" s="85"/>
      <c r="E27" s="86"/>
      <c r="F27" s="55">
        <f>D27-E27</f>
        <v>0</v>
      </c>
      <c r="G27" s="86"/>
      <c r="H27" s="85"/>
      <c r="I27" s="60">
        <f>G27-H27</f>
        <v>0</v>
      </c>
      <c r="J27" s="18"/>
      <c r="K27" s="60">
        <f>ROUND((I27*(100-J27)/100),3)</f>
        <v>0</v>
      </c>
      <c r="L27" s="55">
        <f>I27-F27</f>
        <v>0</v>
      </c>
      <c r="M27" s="35"/>
      <c r="N27" s="119"/>
    </row>
    <row r="28" spans="1:14" ht="16.5" thickBot="1" x14ac:dyDescent="0.3">
      <c r="A28" s="5"/>
      <c r="B28" s="15"/>
      <c r="C28" s="16"/>
      <c r="D28" s="85"/>
      <c r="E28" s="86"/>
      <c r="F28" s="55">
        <f>D28-E28</f>
        <v>0</v>
      </c>
      <c r="G28" s="86"/>
      <c r="H28" s="85"/>
      <c r="I28" s="60">
        <f>G28-H28</f>
        <v>0</v>
      </c>
      <c r="J28" s="18"/>
      <c r="K28" s="60">
        <f>ROUND((I28*(100-J28)/100),3)</f>
        <v>0</v>
      </c>
      <c r="L28" s="55">
        <f>I28-F28</f>
        <v>0</v>
      </c>
      <c r="M28" s="35"/>
      <c r="N28" s="119"/>
    </row>
    <row r="29" spans="1:14" ht="16.5" thickBot="1" x14ac:dyDescent="0.3">
      <c r="A29" s="5"/>
      <c r="B29" s="15"/>
      <c r="C29" s="16"/>
      <c r="D29" s="85"/>
      <c r="E29" s="86"/>
      <c r="F29" s="55">
        <f>D29-E29</f>
        <v>0</v>
      </c>
      <c r="G29" s="86"/>
      <c r="H29" s="85"/>
      <c r="I29" s="60">
        <f>G29-H29</f>
        <v>0</v>
      </c>
      <c r="J29" s="18"/>
      <c r="K29" s="60">
        <f>ROUND((I29*(100-J29)/100),3)</f>
        <v>0</v>
      </c>
      <c r="L29" s="55">
        <f>I29-F29</f>
        <v>0</v>
      </c>
      <c r="M29" s="35"/>
      <c r="N29" s="119"/>
    </row>
    <row r="30" spans="1:14" ht="3.75" customHeight="1" thickBot="1" x14ac:dyDescent="0.3">
      <c r="A30" s="28"/>
      <c r="B30" s="114"/>
      <c r="C30" s="115"/>
      <c r="D30" s="87"/>
      <c r="E30" s="87"/>
      <c r="F30" s="56"/>
      <c r="G30" s="87"/>
      <c r="H30" s="87"/>
      <c r="I30" s="56"/>
      <c r="J30" s="29"/>
      <c r="K30" s="56"/>
      <c r="L30" s="90"/>
    </row>
    <row r="31" spans="1:14" s="6" customFormat="1" ht="16.5" thickBot="1" x14ac:dyDescent="0.3">
      <c r="A31" s="8"/>
      <c r="B31" s="9">
        <f>(COUNTA(B20:B29))</f>
        <v>5</v>
      </c>
      <c r="C31" s="10" t="s">
        <v>32</v>
      </c>
      <c r="D31" s="53">
        <f t="shared" ref="D31:I31" si="4">SUM(D20:D29)</f>
        <v>221.98</v>
      </c>
      <c r="E31" s="53">
        <f t="shared" si="4"/>
        <v>80.56</v>
      </c>
      <c r="F31" s="53">
        <f t="shared" si="4"/>
        <v>141.41999999999999</v>
      </c>
      <c r="G31" s="53">
        <f t="shared" si="4"/>
        <v>220.67000000000002</v>
      </c>
      <c r="H31" s="53">
        <f t="shared" si="4"/>
        <v>79.45</v>
      </c>
      <c r="I31" s="53">
        <f t="shared" si="4"/>
        <v>141.22</v>
      </c>
      <c r="J31" s="11">
        <f>ROUND((((I31-K31)/I31)*100),2)</f>
        <v>7.41</v>
      </c>
      <c r="K31" s="64">
        <f>SUM(K20:K29)</f>
        <v>130.749</v>
      </c>
      <c r="L31" s="53">
        <f>SUM(L20:L29)</f>
        <v>-0.19999999999999929</v>
      </c>
      <c r="M31" s="36"/>
      <c r="N31" s="120"/>
    </row>
  </sheetData>
  <sortState ref="A100:P101">
    <sortCondition ref="A100"/>
  </sortState>
  <mergeCells count="4">
    <mergeCell ref="N17:N19"/>
    <mergeCell ref="L7:M8"/>
    <mergeCell ref="D17:F18"/>
    <mergeCell ref="M17:M19"/>
  </mergeCells>
  <phoneticPr fontId="0" type="noConversion"/>
  <conditionalFormatting sqref="L20:L29">
    <cfRule type="cellIs" dxfId="0" priority="13" operator="notBetween">
      <formula>0.299</formula>
      <formula>-0.299</formula>
    </cfRule>
  </conditionalFormatting>
  <pageMargins left="0.25" right="0.25" top="0.75" bottom="0.75" header="0.3" footer="0.3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2:I27"/>
  <sheetViews>
    <sheetView showGridLines="0" topLeftCell="A10" workbookViewId="0">
      <selection activeCell="F11" sqref="F11"/>
    </sheetView>
  </sheetViews>
  <sheetFormatPr baseColWidth="10" defaultColWidth="11.42578125" defaultRowHeight="12.75" x14ac:dyDescent="0.2"/>
  <cols>
    <col min="1" max="1" width="11.42578125" style="12"/>
    <col min="2" max="2" width="11.42578125" style="94"/>
    <col min="3" max="3" width="34.28515625" style="12" customWidth="1"/>
    <col min="4" max="4" width="16" style="66" customWidth="1"/>
    <col min="5" max="5" width="11.42578125" style="66" customWidth="1"/>
    <col min="6" max="6" width="12.28515625" style="66" customWidth="1"/>
    <col min="7" max="7" width="12.5703125" style="66" customWidth="1"/>
    <col min="8" max="8" width="11.7109375" style="71" customWidth="1"/>
    <col min="9" max="9" width="15" style="66" customWidth="1"/>
    <col min="10" max="16384" width="11.42578125" style="12"/>
  </cols>
  <sheetData>
    <row r="2" spans="2:9" ht="13.5" customHeight="1" thickBot="1" x14ac:dyDescent="0.25">
      <c r="F2" s="135"/>
      <c r="G2" s="135"/>
      <c r="H2" s="130"/>
      <c r="I2" s="130"/>
    </row>
    <row r="3" spans="2:9" ht="15.75" customHeight="1" thickBot="1" x14ac:dyDescent="0.3">
      <c r="C3" s="30" t="s">
        <v>33</v>
      </c>
      <c r="D3" s="65" t="e">
        <f>SUM(D11:D26)</f>
        <v>#REF!</v>
      </c>
      <c r="E3" s="67" t="s">
        <v>6</v>
      </c>
      <c r="F3" s="135"/>
      <c r="G3" s="135"/>
      <c r="H3" s="130"/>
      <c r="I3" s="130"/>
    </row>
    <row r="4" spans="2:9" ht="16.5" thickBot="1" x14ac:dyDescent="0.3">
      <c r="C4" s="30" t="s">
        <v>34</v>
      </c>
      <c r="D4" s="65" t="e">
        <f>SUM(G11:G26)</f>
        <v>#REF!</v>
      </c>
      <c r="E4" s="67" t="s">
        <v>6</v>
      </c>
      <c r="F4" s="96"/>
      <c r="G4" s="97"/>
      <c r="H4" s="97"/>
      <c r="I4" s="98"/>
    </row>
    <row r="5" spans="2:9" ht="16.5" thickBot="1" x14ac:dyDescent="0.3">
      <c r="C5" s="30" t="s">
        <v>35</v>
      </c>
      <c r="D5" s="65" t="e">
        <f>SUM(I11:I26)</f>
        <v>#REF!</v>
      </c>
      <c r="E5" s="67" t="s">
        <v>8</v>
      </c>
      <c r="F5" s="96"/>
      <c r="G5" s="97"/>
      <c r="H5" s="97"/>
      <c r="I5" s="98"/>
    </row>
    <row r="6" spans="2:9" ht="16.5" thickBot="1" x14ac:dyDescent="0.3">
      <c r="C6" s="30" t="s">
        <v>36</v>
      </c>
      <c r="D6" s="68" t="e">
        <f>ROUND((((D4-D5)/D4)*100),2)</f>
        <v>#REF!</v>
      </c>
      <c r="E6" s="69" t="s">
        <v>21</v>
      </c>
      <c r="F6" s="99"/>
      <c r="G6" s="97"/>
      <c r="H6" s="100"/>
      <c r="I6" s="101"/>
    </row>
    <row r="7" spans="2:9" ht="15.75" thickBot="1" x14ac:dyDescent="0.3">
      <c r="C7" s="19"/>
      <c r="D7" s="70"/>
    </row>
    <row r="8" spans="2:9" ht="21" customHeight="1" thickBot="1" x14ac:dyDescent="0.25">
      <c r="B8" s="134" t="s">
        <v>37</v>
      </c>
      <c r="C8" s="103" t="s">
        <v>38</v>
      </c>
      <c r="D8" s="136" t="str">
        <f>'PESOS POR LOTE'!G8</f>
        <v>MRA. TALCUNA CUOTA OCTUBRE 2014</v>
      </c>
      <c r="E8" s="136"/>
      <c r="F8" s="136"/>
      <c r="G8" s="136"/>
    </row>
    <row r="9" spans="2:9" ht="16.5" customHeight="1" thickBot="1" x14ac:dyDescent="0.3">
      <c r="B9" s="134"/>
      <c r="C9" s="104" t="s">
        <v>39</v>
      </c>
      <c r="D9" s="106" t="s">
        <v>40</v>
      </c>
      <c r="E9" s="106"/>
      <c r="F9" s="107" t="s">
        <v>41</v>
      </c>
      <c r="G9" s="106"/>
      <c r="H9" s="108" t="s">
        <v>21</v>
      </c>
      <c r="I9" s="108" t="s">
        <v>40</v>
      </c>
    </row>
    <row r="10" spans="2:9" ht="16.5" thickBot="1" x14ac:dyDescent="0.3">
      <c r="B10" s="134"/>
      <c r="C10" s="105" t="s">
        <v>42</v>
      </c>
      <c r="D10" s="109" t="s">
        <v>43</v>
      </c>
      <c r="E10" s="109" t="s">
        <v>44</v>
      </c>
      <c r="F10" s="105" t="s">
        <v>45</v>
      </c>
      <c r="G10" s="109" t="s">
        <v>46</v>
      </c>
      <c r="H10" s="109" t="s">
        <v>47</v>
      </c>
      <c r="I10" s="109" t="s">
        <v>48</v>
      </c>
    </row>
    <row r="11" spans="2:9" ht="16.5" thickBot="1" x14ac:dyDescent="0.3">
      <c r="B11" s="110" t="e">
        <f>'PESOS POR LOTE'!#REF!</f>
        <v>#REF!</v>
      </c>
      <c r="C11" s="111" t="e">
        <f>'PESOS POR LOTE'!#REF!</f>
        <v>#REF!</v>
      </c>
      <c r="D11" s="112" t="e">
        <f>'PESOS POR LOTE'!#REF!</f>
        <v>#REF!</v>
      </c>
      <c r="E11" s="112" t="e">
        <f>'PESOS POR LOTE'!#REF!</f>
        <v>#REF!</v>
      </c>
      <c r="F11" s="112" t="e">
        <f>'PESOS POR LOTE'!#REF!</f>
        <v>#REF!</v>
      </c>
      <c r="G11" s="112" t="e">
        <f>'PESOS POR LOTE'!#REF!</f>
        <v>#REF!</v>
      </c>
      <c r="H11" s="113" t="e">
        <f>'PESOS POR LOTE'!#REF!</f>
        <v>#REF!</v>
      </c>
      <c r="I11" s="112" t="e">
        <f>'PESOS POR LOTE'!#REF!</f>
        <v>#REF!</v>
      </c>
    </row>
    <row r="12" spans="2:9" ht="16.5" thickBot="1" x14ac:dyDescent="0.3">
      <c r="B12" s="110" t="e">
        <f>'PESOS POR LOTE'!#REF!</f>
        <v>#REF!</v>
      </c>
      <c r="C12" s="111" t="e">
        <f>'PESOS POR LOTE'!#REF!</f>
        <v>#REF!</v>
      </c>
      <c r="D12" s="112" t="e">
        <f>'PESOS POR LOTE'!#REF!</f>
        <v>#REF!</v>
      </c>
      <c r="E12" s="112" t="e">
        <f>'PESOS POR LOTE'!#REF!</f>
        <v>#REF!</v>
      </c>
      <c r="F12" s="112" t="e">
        <f>'PESOS POR LOTE'!#REF!</f>
        <v>#REF!</v>
      </c>
      <c r="G12" s="112" t="e">
        <f>'PESOS POR LOTE'!#REF!</f>
        <v>#REF!</v>
      </c>
      <c r="H12" s="113" t="e">
        <f>'PESOS POR LOTE'!#REF!</f>
        <v>#REF!</v>
      </c>
      <c r="I12" s="112" t="e">
        <f>'PESOS POR LOTE'!#REF!</f>
        <v>#REF!</v>
      </c>
    </row>
    <row r="13" spans="2:9" ht="16.5" thickBot="1" x14ac:dyDescent="0.3">
      <c r="B13" s="110" t="e">
        <f>'PESOS POR LOTE'!#REF!</f>
        <v>#REF!</v>
      </c>
      <c r="C13" s="111" t="e">
        <f>'PESOS POR LOTE'!#REF!</f>
        <v>#REF!</v>
      </c>
      <c r="D13" s="112" t="e">
        <f>'PESOS POR LOTE'!#REF!</f>
        <v>#REF!</v>
      </c>
      <c r="E13" s="112" t="e">
        <f>'PESOS POR LOTE'!#REF!</f>
        <v>#REF!</v>
      </c>
      <c r="F13" s="112" t="e">
        <f>'PESOS POR LOTE'!#REF!</f>
        <v>#REF!</v>
      </c>
      <c r="G13" s="112" t="e">
        <f>'PESOS POR LOTE'!#REF!</f>
        <v>#REF!</v>
      </c>
      <c r="H13" s="113" t="e">
        <f>'PESOS POR LOTE'!#REF!</f>
        <v>#REF!</v>
      </c>
      <c r="I13" s="112" t="e">
        <f>'PESOS POR LOTE'!#REF!</f>
        <v>#REF!</v>
      </c>
    </row>
    <row r="14" spans="2:9" ht="16.5" thickBot="1" x14ac:dyDescent="0.3">
      <c r="B14" s="110" t="e">
        <f>'PESOS POR LOTE'!#REF!</f>
        <v>#REF!</v>
      </c>
      <c r="C14" s="111" t="e">
        <f>'PESOS POR LOTE'!#REF!</f>
        <v>#REF!</v>
      </c>
      <c r="D14" s="112" t="e">
        <f>'PESOS POR LOTE'!#REF!</f>
        <v>#REF!</v>
      </c>
      <c r="E14" s="112" t="e">
        <f>'PESOS POR LOTE'!#REF!</f>
        <v>#REF!</v>
      </c>
      <c r="F14" s="112" t="e">
        <f>'PESOS POR LOTE'!#REF!</f>
        <v>#REF!</v>
      </c>
      <c r="G14" s="112" t="e">
        <f>'PESOS POR LOTE'!#REF!</f>
        <v>#REF!</v>
      </c>
      <c r="H14" s="113" t="e">
        <f>'PESOS POR LOTE'!#REF!</f>
        <v>#REF!</v>
      </c>
      <c r="I14" s="112" t="e">
        <f>'PESOS POR LOTE'!#REF!</f>
        <v>#REF!</v>
      </c>
    </row>
    <row r="15" spans="2:9" ht="16.5" thickBot="1" x14ac:dyDescent="0.3">
      <c r="B15" s="110" t="e">
        <f>'PESOS POR LOTE'!#REF!</f>
        <v>#REF!</v>
      </c>
      <c r="C15" s="111" t="e">
        <f>'PESOS POR LOTE'!#REF!</f>
        <v>#REF!</v>
      </c>
      <c r="D15" s="112" t="e">
        <f>'PESOS POR LOTE'!#REF!</f>
        <v>#REF!</v>
      </c>
      <c r="E15" s="112" t="e">
        <f>'PESOS POR LOTE'!#REF!</f>
        <v>#REF!</v>
      </c>
      <c r="F15" s="112" t="e">
        <f>'PESOS POR LOTE'!#REF!</f>
        <v>#REF!</v>
      </c>
      <c r="G15" s="112" t="e">
        <f>'PESOS POR LOTE'!#REF!</f>
        <v>#REF!</v>
      </c>
      <c r="H15" s="113" t="e">
        <f>'PESOS POR LOTE'!#REF!</f>
        <v>#REF!</v>
      </c>
      <c r="I15" s="112" t="e">
        <f>'PESOS POR LOTE'!#REF!</f>
        <v>#REF!</v>
      </c>
    </row>
    <row r="16" spans="2:9" ht="16.5" thickBot="1" x14ac:dyDescent="0.3">
      <c r="B16" s="110" t="e">
        <f>'PESOS POR LOTE'!#REF!</f>
        <v>#REF!</v>
      </c>
      <c r="C16" s="111" t="e">
        <f>'PESOS POR LOTE'!#REF!</f>
        <v>#REF!</v>
      </c>
      <c r="D16" s="112" t="e">
        <f>'PESOS POR LOTE'!#REF!</f>
        <v>#REF!</v>
      </c>
      <c r="E16" s="112" t="e">
        <f>'PESOS POR LOTE'!#REF!</f>
        <v>#REF!</v>
      </c>
      <c r="F16" s="112" t="e">
        <f>'PESOS POR LOTE'!#REF!</f>
        <v>#REF!</v>
      </c>
      <c r="G16" s="112" t="e">
        <f>'PESOS POR LOTE'!#REF!</f>
        <v>#REF!</v>
      </c>
      <c r="H16" s="113" t="e">
        <f>'PESOS POR LOTE'!#REF!</f>
        <v>#REF!</v>
      </c>
      <c r="I16" s="112" t="e">
        <f>'PESOS POR LOTE'!#REF!</f>
        <v>#REF!</v>
      </c>
    </row>
    <row r="17" spans="2:9" ht="16.5" thickBot="1" x14ac:dyDescent="0.3">
      <c r="B17" s="110" t="e">
        <f>'PESOS POR LOTE'!#REF!</f>
        <v>#REF!</v>
      </c>
      <c r="C17" s="111" t="e">
        <f>'PESOS POR LOTE'!#REF!</f>
        <v>#REF!</v>
      </c>
      <c r="D17" s="112" t="e">
        <f>'PESOS POR LOTE'!#REF!</f>
        <v>#REF!</v>
      </c>
      <c r="E17" s="112" t="e">
        <f>'PESOS POR LOTE'!#REF!</f>
        <v>#REF!</v>
      </c>
      <c r="F17" s="112" t="e">
        <f>'PESOS POR LOTE'!#REF!</f>
        <v>#REF!</v>
      </c>
      <c r="G17" s="112" t="e">
        <f>'PESOS POR LOTE'!#REF!</f>
        <v>#REF!</v>
      </c>
      <c r="H17" s="113" t="e">
        <f>'PESOS POR LOTE'!#REF!</f>
        <v>#REF!</v>
      </c>
      <c r="I17" s="112" t="e">
        <f>'PESOS POR LOTE'!#REF!</f>
        <v>#REF!</v>
      </c>
    </row>
    <row r="18" spans="2:9" ht="16.5" thickBot="1" x14ac:dyDescent="0.3">
      <c r="B18" s="110" t="e">
        <f>'PESOS POR LOTE'!#REF!</f>
        <v>#REF!</v>
      </c>
      <c r="C18" s="111" t="e">
        <f>'PESOS POR LOTE'!#REF!</f>
        <v>#REF!</v>
      </c>
      <c r="D18" s="112" t="e">
        <f>'PESOS POR LOTE'!#REF!</f>
        <v>#REF!</v>
      </c>
      <c r="E18" s="112" t="e">
        <f>'PESOS POR LOTE'!#REF!</f>
        <v>#REF!</v>
      </c>
      <c r="F18" s="112" t="e">
        <f>'PESOS POR LOTE'!#REF!</f>
        <v>#REF!</v>
      </c>
      <c r="G18" s="112" t="e">
        <f>'PESOS POR LOTE'!#REF!</f>
        <v>#REF!</v>
      </c>
      <c r="H18" s="113" t="e">
        <f>'PESOS POR LOTE'!#REF!</f>
        <v>#REF!</v>
      </c>
      <c r="I18" s="112" t="e">
        <f>'PESOS POR LOTE'!#REF!</f>
        <v>#REF!</v>
      </c>
    </row>
    <row r="19" spans="2:9" ht="16.5" thickBot="1" x14ac:dyDescent="0.3">
      <c r="B19" s="110" t="e">
        <f>'PESOS POR LOTE'!#REF!</f>
        <v>#REF!</v>
      </c>
      <c r="C19" s="111" t="e">
        <f>'PESOS POR LOTE'!#REF!</f>
        <v>#REF!</v>
      </c>
      <c r="D19" s="112" t="e">
        <f>'PESOS POR LOTE'!#REF!</f>
        <v>#REF!</v>
      </c>
      <c r="E19" s="112" t="e">
        <f>'PESOS POR LOTE'!#REF!</f>
        <v>#REF!</v>
      </c>
      <c r="F19" s="112" t="e">
        <f>'PESOS POR LOTE'!#REF!</f>
        <v>#REF!</v>
      </c>
      <c r="G19" s="112" t="e">
        <f>'PESOS POR LOTE'!#REF!</f>
        <v>#REF!</v>
      </c>
      <c r="H19" s="113" t="e">
        <f>'PESOS POR LOTE'!#REF!</f>
        <v>#REF!</v>
      </c>
      <c r="I19" s="112" t="e">
        <f>'PESOS POR LOTE'!#REF!</f>
        <v>#REF!</v>
      </c>
    </row>
    <row r="20" spans="2:9" ht="16.5" thickBot="1" x14ac:dyDescent="0.3">
      <c r="B20" s="110" t="e">
        <f>'PESOS POR LOTE'!#REF!</f>
        <v>#REF!</v>
      </c>
      <c r="C20" s="111" t="e">
        <f>'PESOS POR LOTE'!#REF!</f>
        <v>#REF!</v>
      </c>
      <c r="D20" s="112" t="e">
        <f>'PESOS POR LOTE'!#REF!</f>
        <v>#REF!</v>
      </c>
      <c r="E20" s="112" t="e">
        <f>'PESOS POR LOTE'!#REF!</f>
        <v>#REF!</v>
      </c>
      <c r="F20" s="112" t="e">
        <f>'PESOS POR LOTE'!#REF!</f>
        <v>#REF!</v>
      </c>
      <c r="G20" s="112" t="e">
        <f>'PESOS POR LOTE'!#REF!</f>
        <v>#REF!</v>
      </c>
      <c r="H20" s="113" t="e">
        <f>'PESOS POR LOTE'!#REF!</f>
        <v>#REF!</v>
      </c>
      <c r="I20" s="112" t="e">
        <f>'PESOS POR LOTE'!#REF!</f>
        <v>#REF!</v>
      </c>
    </row>
    <row r="21" spans="2:9" ht="16.5" thickBot="1" x14ac:dyDescent="0.3">
      <c r="B21" s="110" t="e">
        <f>'PESOS POR LOTE'!#REF!</f>
        <v>#REF!</v>
      </c>
      <c r="C21" s="111" t="e">
        <f>'PESOS POR LOTE'!#REF!</f>
        <v>#REF!</v>
      </c>
      <c r="D21" s="112" t="e">
        <f>'PESOS POR LOTE'!#REF!</f>
        <v>#REF!</v>
      </c>
      <c r="E21" s="112" t="e">
        <f>'PESOS POR LOTE'!#REF!</f>
        <v>#REF!</v>
      </c>
      <c r="F21" s="112" t="e">
        <f>'PESOS POR LOTE'!#REF!</f>
        <v>#REF!</v>
      </c>
      <c r="G21" s="112" t="e">
        <f>'PESOS POR LOTE'!#REF!</f>
        <v>#REF!</v>
      </c>
      <c r="H21" s="112" t="e">
        <f>'PESOS POR LOTE'!#REF!</f>
        <v>#REF!</v>
      </c>
      <c r="I21" s="112" t="e">
        <f>'PESOS POR LOTE'!#REF!</f>
        <v>#REF!</v>
      </c>
    </row>
    <row r="22" spans="2:9" ht="16.5" thickBot="1" x14ac:dyDescent="0.3">
      <c r="B22" s="110">
        <f>'PESOS POR LOTE'!J17</f>
        <v>41942</v>
      </c>
      <c r="C22" s="111" t="str">
        <f>'PESOS POR LOTE'!C17</f>
        <v>1410223T</v>
      </c>
      <c r="D22" s="112">
        <f>'PESOS POR LOTE'!F31</f>
        <v>141.41999999999999</v>
      </c>
      <c r="E22" s="112">
        <f>'PESOS POR LOTE'!G31</f>
        <v>220.67000000000002</v>
      </c>
      <c r="F22" s="112">
        <f>'PESOS POR LOTE'!H31</f>
        <v>79.45</v>
      </c>
      <c r="G22" s="112">
        <f>'PESOS POR LOTE'!I31</f>
        <v>141.22</v>
      </c>
      <c r="H22" s="112">
        <f>'PESOS POR LOTE'!J31</f>
        <v>7.41</v>
      </c>
      <c r="I22" s="112">
        <f>'PESOS POR LOTE'!K31</f>
        <v>130.749</v>
      </c>
    </row>
    <row r="23" spans="2:9" ht="16.5" thickBot="1" x14ac:dyDescent="0.3">
      <c r="B23" s="110" t="e">
        <f>'PESOS POR LOTE'!#REF!</f>
        <v>#REF!</v>
      </c>
      <c r="C23" s="111" t="e">
        <f>'PESOS POR LOTE'!#REF!</f>
        <v>#REF!</v>
      </c>
      <c r="D23" s="112" t="e">
        <f>'PESOS POR LOTE'!#REF!</f>
        <v>#REF!</v>
      </c>
      <c r="E23" s="112" t="e">
        <f>'PESOS POR LOTE'!#REF!</f>
        <v>#REF!</v>
      </c>
      <c r="F23" s="112" t="e">
        <f>'PESOS POR LOTE'!#REF!</f>
        <v>#REF!</v>
      </c>
      <c r="G23" s="112" t="e">
        <f>'PESOS POR LOTE'!#REF!</f>
        <v>#REF!</v>
      </c>
      <c r="H23" s="112" t="e">
        <f>'PESOS POR LOTE'!#REF!</f>
        <v>#REF!</v>
      </c>
      <c r="I23" s="112" t="e">
        <f>'PESOS POR LOTE'!#REF!</f>
        <v>#REF!</v>
      </c>
    </row>
    <row r="24" spans="2:9" ht="16.5" thickBot="1" x14ac:dyDescent="0.3">
      <c r="B24" s="110" t="e">
        <f>'PESOS POR LOTE'!#REF!</f>
        <v>#REF!</v>
      </c>
      <c r="C24" s="111" t="e">
        <f>'PESOS POR LOTE'!#REF!</f>
        <v>#REF!</v>
      </c>
      <c r="D24" s="112" t="e">
        <f>'PESOS POR LOTE'!#REF!</f>
        <v>#REF!</v>
      </c>
      <c r="E24" s="112" t="e">
        <f>'PESOS POR LOTE'!#REF!</f>
        <v>#REF!</v>
      </c>
      <c r="F24" s="112" t="e">
        <f>'PESOS POR LOTE'!#REF!</f>
        <v>#REF!</v>
      </c>
      <c r="G24" s="112" t="e">
        <f>'PESOS POR LOTE'!#REF!</f>
        <v>#REF!</v>
      </c>
      <c r="H24" s="112" t="e">
        <f>'PESOS POR LOTE'!#REF!</f>
        <v>#REF!</v>
      </c>
      <c r="I24" s="112" t="e">
        <f>'PESOS POR LOTE'!#REF!</f>
        <v>#REF!</v>
      </c>
    </row>
    <row r="25" spans="2:9" ht="16.5" thickBot="1" x14ac:dyDescent="0.3">
      <c r="B25" s="110" t="e">
        <f>'PESOS POR LOTE'!#REF!</f>
        <v>#REF!</v>
      </c>
      <c r="C25" s="111" t="e">
        <f>'PESOS POR LOTE'!#REF!</f>
        <v>#REF!</v>
      </c>
      <c r="D25" s="112" t="e">
        <f>'PESOS POR LOTE'!#REF!</f>
        <v>#REF!</v>
      </c>
      <c r="E25" s="112" t="e">
        <f>'PESOS POR LOTE'!#REF!</f>
        <v>#REF!</v>
      </c>
      <c r="F25" s="112" t="e">
        <f>'PESOS POR LOTE'!#REF!</f>
        <v>#REF!</v>
      </c>
      <c r="G25" s="112" t="e">
        <f>'PESOS POR LOTE'!#REF!</f>
        <v>#REF!</v>
      </c>
      <c r="H25" s="112" t="e">
        <f>'PESOS POR LOTE'!#REF!</f>
        <v>#REF!</v>
      </c>
      <c r="I25" s="112" t="e">
        <f>'PESOS POR LOTE'!#REF!</f>
        <v>#REF!</v>
      </c>
    </row>
    <row r="26" spans="2:9" ht="16.5" thickBot="1" x14ac:dyDescent="0.3">
      <c r="B26" s="110" t="e">
        <f>'PESOS POR LOTE'!#REF!</f>
        <v>#REF!</v>
      </c>
      <c r="C26" s="111" t="e">
        <f>'PESOS POR LOTE'!#REF!</f>
        <v>#REF!</v>
      </c>
      <c r="D26" s="112" t="e">
        <f>'PESOS POR LOTE'!#REF!</f>
        <v>#REF!</v>
      </c>
      <c r="E26" s="112" t="e">
        <f>'PESOS POR LOTE'!#REF!</f>
        <v>#REF!</v>
      </c>
      <c r="F26" s="112" t="e">
        <f>'PESOS POR LOTE'!#REF!</f>
        <v>#REF!</v>
      </c>
      <c r="G26" s="112" t="e">
        <f>'PESOS POR LOTE'!#REF!</f>
        <v>#REF!</v>
      </c>
      <c r="H26" s="112" t="e">
        <f>'PESOS POR LOTE'!#REF!</f>
        <v>#REF!</v>
      </c>
      <c r="I26" s="112" t="e">
        <f>'PESOS POR LOTE'!#REF!</f>
        <v>#REF!</v>
      </c>
    </row>
    <row r="27" spans="2:9" ht="16.5" thickBot="1" x14ac:dyDescent="0.3">
      <c r="B27" s="110"/>
      <c r="C27" s="111" t="s">
        <v>49</v>
      </c>
      <c r="D27" s="112" t="e">
        <f>SUM(D10:D26)</f>
        <v>#REF!</v>
      </c>
      <c r="E27" s="112" t="e">
        <f>SUM(E10:E26)</f>
        <v>#REF!</v>
      </c>
      <c r="F27" s="112" t="e">
        <f>SUM(F10:F26)</f>
        <v>#REF!</v>
      </c>
      <c r="G27" s="112" t="e">
        <f>SUM(G10:G26)</f>
        <v>#REF!</v>
      </c>
      <c r="H27" s="113" t="e">
        <f>ROUND((((G27-I27)/G27)*100),2)</f>
        <v>#REF!</v>
      </c>
      <c r="I27" s="112" t="e">
        <f>SUM(I10:I26)</f>
        <v>#REF!</v>
      </c>
    </row>
  </sheetData>
  <sheetProtection sheet="1" objects="1" scenarios="1"/>
  <mergeCells count="4">
    <mergeCell ref="B8:B10"/>
    <mergeCell ref="F2:G3"/>
    <mergeCell ref="H2:I3"/>
    <mergeCell ref="D8:G8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5:D12"/>
  <sheetViews>
    <sheetView showGridLines="0" workbookViewId="0">
      <selection activeCell="B6" sqref="B6:D6"/>
    </sheetView>
  </sheetViews>
  <sheetFormatPr baseColWidth="10" defaultColWidth="9.140625" defaultRowHeight="12.75" x14ac:dyDescent="0.2"/>
  <cols>
    <col min="1" max="1" width="11.42578125" customWidth="1"/>
    <col min="2" max="6" width="22.85546875" customWidth="1"/>
    <col min="7" max="256" width="11.42578125" customWidth="1"/>
  </cols>
  <sheetData>
    <row r="5" spans="2:4" ht="13.5" thickBot="1" x14ac:dyDescent="0.25"/>
    <row r="6" spans="2:4" ht="30.75" customHeight="1" thickBot="1" x14ac:dyDescent="0.35">
      <c r="B6" s="137">
        <v>41703</v>
      </c>
      <c r="C6" s="138"/>
      <c r="D6" s="138"/>
    </row>
    <row r="7" spans="2:4" ht="13.5" thickBot="1" x14ac:dyDescent="0.25">
      <c r="B7" s="31" t="s">
        <v>50</v>
      </c>
      <c r="C7" s="31" t="s">
        <v>51</v>
      </c>
      <c r="D7" s="31" t="s">
        <v>52</v>
      </c>
    </row>
    <row r="8" spans="2:4" ht="30.75" customHeight="1" thickBot="1" x14ac:dyDescent="0.25">
      <c r="B8" s="37">
        <f>SUMIF('PESOS POR LOTE'!M16:M17,B6,'PESOS POR LOTE'!F16:F17)</f>
        <v>0</v>
      </c>
      <c r="C8" s="37">
        <f>SUMIF('PESOS POR LOTE'!M16:M17,B6,'PESOS POR LOTE'!I16:I17)</f>
        <v>0</v>
      </c>
      <c r="D8" s="37">
        <f>SUMIF('PESOS POR LOTE'!M16:M17,B6,'PESOS POR LOTE'!K16:K17)</f>
        <v>0</v>
      </c>
    </row>
    <row r="9" spans="2:4" ht="30.75" customHeight="1" x14ac:dyDescent="0.2"/>
    <row r="10" spans="2:4" ht="30.75" customHeight="1" x14ac:dyDescent="0.2"/>
    <row r="11" spans="2:4" ht="30.75" customHeight="1" x14ac:dyDescent="0.2"/>
    <row r="12" spans="2:4" ht="30.75" customHeight="1" x14ac:dyDescent="0.2"/>
  </sheetData>
  <mergeCells count="1">
    <mergeCell ref="B6:D6"/>
  </mergeCells>
  <pageMargins left="0.7" right="0.7" top="0.75" bottom="0.75" header="0.3" footer="0.3"/>
  <pageSetup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87"/>
  <sheetViews>
    <sheetView showGridLines="0" topLeftCell="B1" workbookViewId="0">
      <selection activeCell="B4" sqref="B4:C17"/>
    </sheetView>
  </sheetViews>
  <sheetFormatPr baseColWidth="10" defaultColWidth="9.140625" defaultRowHeight="12.75" x14ac:dyDescent="0.2"/>
  <cols>
    <col min="1" max="1" width="11.42578125" customWidth="1"/>
    <col min="2" max="2" width="5.5703125" customWidth="1"/>
    <col min="3" max="3" width="11.42578125" style="45" customWidth="1"/>
    <col min="4" max="4" width="6.42578125" customWidth="1"/>
    <col min="5" max="256" width="11.42578125" customWidth="1"/>
  </cols>
  <sheetData>
    <row r="2" spans="2:4" x14ac:dyDescent="0.2">
      <c r="B2" s="141"/>
      <c r="C2" s="141"/>
    </row>
    <row r="4" spans="2:4" x14ac:dyDescent="0.2">
      <c r="B4" s="140" t="e">
        <f>#REF!</f>
        <v>#REF!</v>
      </c>
      <c r="C4" s="140"/>
    </row>
    <row r="5" spans="2:4" x14ac:dyDescent="0.2">
      <c r="B5" s="139" t="s">
        <v>53</v>
      </c>
      <c r="C5" s="47" t="s">
        <v>54</v>
      </c>
    </row>
    <row r="6" spans="2:4" x14ac:dyDescent="0.2">
      <c r="B6" s="139"/>
      <c r="C6" s="50" t="e">
        <f>'PESOS POR LOTE'!#REF!</f>
        <v>#REF!</v>
      </c>
    </row>
    <row r="7" spans="2:4" x14ac:dyDescent="0.2">
      <c r="B7" s="43">
        <v>1</v>
      </c>
      <c r="C7" s="46" t="e">
        <f>1800/'PESOS POR LOTE'!#REF!*'PESOS POR LOTE'!#REF!</f>
        <v>#REF!</v>
      </c>
      <c r="D7" s="44" t="s">
        <v>55</v>
      </c>
    </row>
    <row r="8" spans="2:4" x14ac:dyDescent="0.2">
      <c r="B8" s="43">
        <v>2</v>
      </c>
      <c r="C8" s="46" t="e">
        <f>1800/'PESOS POR LOTE'!#REF!*'PESOS POR LOTE'!#REF!</f>
        <v>#REF!</v>
      </c>
      <c r="D8" s="44" t="s">
        <v>55</v>
      </c>
    </row>
    <row r="9" spans="2:4" x14ac:dyDescent="0.2">
      <c r="B9" s="43">
        <v>3</v>
      </c>
      <c r="C9" s="46" t="e">
        <f>1800/'PESOS POR LOTE'!#REF!*'PESOS POR LOTE'!#REF!</f>
        <v>#REF!</v>
      </c>
      <c r="D9" s="44" t="s">
        <v>55</v>
      </c>
    </row>
    <row r="10" spans="2:4" x14ac:dyDescent="0.2">
      <c r="B10" s="43">
        <v>4</v>
      </c>
      <c r="C10" s="46" t="e">
        <f>1800/'PESOS POR LOTE'!#REF!*'PESOS POR LOTE'!#REF!</f>
        <v>#REF!</v>
      </c>
      <c r="D10" s="44" t="s">
        <v>55</v>
      </c>
    </row>
    <row r="11" spans="2:4" x14ac:dyDescent="0.2">
      <c r="B11" s="43">
        <v>5</v>
      </c>
      <c r="C11" s="46" t="e">
        <f>1800/'PESOS POR LOTE'!#REF!*'PESOS POR LOTE'!#REF!</f>
        <v>#REF!</v>
      </c>
      <c r="D11" s="44" t="s">
        <v>55</v>
      </c>
    </row>
    <row r="12" spans="2:4" x14ac:dyDescent="0.2">
      <c r="B12" s="43">
        <v>6</v>
      </c>
      <c r="C12" s="46" t="e">
        <f>1800/'PESOS POR LOTE'!#REF!*'PESOS POR LOTE'!#REF!</f>
        <v>#REF!</v>
      </c>
      <c r="D12" s="44" t="s">
        <v>55</v>
      </c>
    </row>
    <row r="13" spans="2:4" x14ac:dyDescent="0.2">
      <c r="B13" s="43">
        <v>7</v>
      </c>
      <c r="C13" s="46" t="e">
        <f>1800/'PESOS POR LOTE'!#REF!*'PESOS POR LOTE'!#REF!</f>
        <v>#REF!</v>
      </c>
      <c r="D13" s="44" t="s">
        <v>55</v>
      </c>
    </row>
    <row r="14" spans="2:4" x14ac:dyDescent="0.2">
      <c r="B14" s="43">
        <v>8</v>
      </c>
      <c r="C14" s="46" t="e">
        <f>1800/'PESOS POR LOTE'!#REF!*'PESOS POR LOTE'!#REF!</f>
        <v>#REF!</v>
      </c>
      <c r="D14" s="44" t="s">
        <v>55</v>
      </c>
    </row>
    <row r="15" spans="2:4" x14ac:dyDescent="0.2">
      <c r="B15" s="43">
        <v>9</v>
      </c>
      <c r="C15" s="46" t="e">
        <f>1800/'PESOS POR LOTE'!#REF!*'PESOS POR LOTE'!#REF!</f>
        <v>#REF!</v>
      </c>
      <c r="D15" s="44" t="s">
        <v>55</v>
      </c>
    </row>
    <row r="16" spans="2:4" x14ac:dyDescent="0.2">
      <c r="B16" s="43">
        <v>10</v>
      </c>
      <c r="C16" s="46" t="e">
        <f>1800/'PESOS POR LOTE'!#REF!*'PESOS POR LOTE'!#REF!</f>
        <v>#REF!</v>
      </c>
      <c r="D16" s="44" t="s">
        <v>55</v>
      </c>
    </row>
    <row r="17" spans="2:4" x14ac:dyDescent="0.2">
      <c r="B17" s="92" t="s">
        <v>49</v>
      </c>
      <c r="C17" s="46" t="e">
        <f>SUM(C7:C16)</f>
        <v>#REF!</v>
      </c>
    </row>
    <row r="19" spans="2:4" x14ac:dyDescent="0.2">
      <c r="B19" s="140" t="e">
        <f>#REF!</f>
        <v>#REF!</v>
      </c>
      <c r="C19" s="140"/>
    </row>
    <row r="20" spans="2:4" x14ac:dyDescent="0.2">
      <c r="B20" s="139" t="s">
        <v>53</v>
      </c>
      <c r="C20" s="47" t="s">
        <v>54</v>
      </c>
    </row>
    <row r="21" spans="2:4" x14ac:dyDescent="0.2">
      <c r="B21" s="139"/>
      <c r="C21" s="50" t="e">
        <f>'PESOS POR LOTE'!#REF!</f>
        <v>#REF!</v>
      </c>
    </row>
    <row r="22" spans="2:4" x14ac:dyDescent="0.2">
      <c r="B22" s="43">
        <v>1</v>
      </c>
      <c r="C22" s="46" t="e">
        <f>1800/'PESOS POR LOTE'!#REF!*'PESOS POR LOTE'!#REF!</f>
        <v>#REF!</v>
      </c>
      <c r="D22" s="44" t="s">
        <v>55</v>
      </c>
    </row>
    <row r="23" spans="2:4" x14ac:dyDescent="0.2">
      <c r="B23" s="43">
        <v>2</v>
      </c>
      <c r="C23" s="46" t="e">
        <f>1800/'PESOS POR LOTE'!#REF!*'PESOS POR LOTE'!#REF!</f>
        <v>#REF!</v>
      </c>
      <c r="D23" s="44" t="s">
        <v>55</v>
      </c>
    </row>
    <row r="24" spans="2:4" x14ac:dyDescent="0.2">
      <c r="B24" s="43">
        <v>3</v>
      </c>
      <c r="C24" s="46" t="e">
        <f>1800/'PESOS POR LOTE'!#REF!*'PESOS POR LOTE'!#REF!</f>
        <v>#REF!</v>
      </c>
      <c r="D24" s="44" t="s">
        <v>55</v>
      </c>
    </row>
    <row r="25" spans="2:4" x14ac:dyDescent="0.2">
      <c r="B25" s="43">
        <v>4</v>
      </c>
      <c r="C25" s="46" t="e">
        <f>1800/'PESOS POR LOTE'!#REF!*'PESOS POR LOTE'!#REF!</f>
        <v>#REF!</v>
      </c>
      <c r="D25" s="44" t="s">
        <v>55</v>
      </c>
    </row>
    <row r="26" spans="2:4" x14ac:dyDescent="0.2">
      <c r="B26" s="43">
        <v>5</v>
      </c>
      <c r="C26" s="46" t="e">
        <f>1800/'PESOS POR LOTE'!#REF!*'PESOS POR LOTE'!#REF!</f>
        <v>#REF!</v>
      </c>
      <c r="D26" s="44" t="s">
        <v>55</v>
      </c>
    </row>
    <row r="27" spans="2:4" x14ac:dyDescent="0.2">
      <c r="B27" s="43">
        <v>6</v>
      </c>
      <c r="C27" s="46" t="e">
        <f>1800/'PESOS POR LOTE'!#REF!*'PESOS POR LOTE'!#REF!</f>
        <v>#REF!</v>
      </c>
      <c r="D27" s="44" t="s">
        <v>55</v>
      </c>
    </row>
    <row r="28" spans="2:4" x14ac:dyDescent="0.2">
      <c r="B28" s="43">
        <v>7</v>
      </c>
      <c r="C28" s="46" t="e">
        <f>1800/'PESOS POR LOTE'!#REF!*'PESOS POR LOTE'!#REF!</f>
        <v>#REF!</v>
      </c>
      <c r="D28" s="44" t="s">
        <v>55</v>
      </c>
    </row>
    <row r="29" spans="2:4" x14ac:dyDescent="0.2">
      <c r="B29" s="43">
        <v>8</v>
      </c>
      <c r="C29" s="46" t="e">
        <f>1800/'PESOS POR LOTE'!#REF!*'PESOS POR LOTE'!#REF!</f>
        <v>#REF!</v>
      </c>
      <c r="D29" s="44" t="s">
        <v>55</v>
      </c>
    </row>
    <row r="30" spans="2:4" x14ac:dyDescent="0.2">
      <c r="B30" s="43">
        <v>9</v>
      </c>
      <c r="C30" s="46" t="e">
        <f>1800/'PESOS POR LOTE'!#REF!*'PESOS POR LOTE'!#REF!</f>
        <v>#REF!</v>
      </c>
      <c r="D30" s="44" t="s">
        <v>55</v>
      </c>
    </row>
    <row r="31" spans="2:4" x14ac:dyDescent="0.2">
      <c r="B31" s="43">
        <v>10</v>
      </c>
      <c r="C31" s="46" t="e">
        <f>1800/'PESOS POR LOTE'!#REF!*'PESOS POR LOTE'!#REF!</f>
        <v>#REF!</v>
      </c>
      <c r="D31" s="44" t="s">
        <v>55</v>
      </c>
    </row>
    <row r="32" spans="2:4" x14ac:dyDescent="0.2">
      <c r="B32" s="92" t="s">
        <v>49</v>
      </c>
      <c r="C32" s="46" t="e">
        <f>SUM(C22:C31)</f>
        <v>#REF!</v>
      </c>
    </row>
    <row r="34" spans="2:4" x14ac:dyDescent="0.2">
      <c r="B34" s="140" t="e">
        <f>#REF!</f>
        <v>#REF!</v>
      </c>
      <c r="C34" s="140"/>
    </row>
    <row r="35" spans="2:4" x14ac:dyDescent="0.2">
      <c r="B35" s="139" t="s">
        <v>53</v>
      </c>
      <c r="C35" s="47" t="s">
        <v>54</v>
      </c>
    </row>
    <row r="36" spans="2:4" x14ac:dyDescent="0.2">
      <c r="B36" s="139"/>
      <c r="C36" s="50" t="e">
        <f>'PESOS POR LOTE'!#REF!</f>
        <v>#REF!</v>
      </c>
    </row>
    <row r="37" spans="2:4" x14ac:dyDescent="0.2">
      <c r="B37" s="43">
        <v>1</v>
      </c>
      <c r="C37" s="46" t="e">
        <f>1800/'PESOS POR LOTE'!#REF!*'PESOS POR LOTE'!#REF!</f>
        <v>#REF!</v>
      </c>
      <c r="D37" s="44" t="s">
        <v>55</v>
      </c>
    </row>
    <row r="38" spans="2:4" x14ac:dyDescent="0.2">
      <c r="B38" s="43">
        <v>2</v>
      </c>
      <c r="C38" s="46" t="e">
        <f>1800/'PESOS POR LOTE'!#REF!*'PESOS POR LOTE'!#REF!</f>
        <v>#REF!</v>
      </c>
      <c r="D38" s="44" t="s">
        <v>55</v>
      </c>
    </row>
    <row r="39" spans="2:4" x14ac:dyDescent="0.2">
      <c r="B39" s="43">
        <v>3</v>
      </c>
      <c r="C39" s="46" t="e">
        <f>1800/'PESOS POR LOTE'!#REF!*'PESOS POR LOTE'!#REF!</f>
        <v>#REF!</v>
      </c>
      <c r="D39" s="44" t="s">
        <v>55</v>
      </c>
    </row>
    <row r="40" spans="2:4" x14ac:dyDescent="0.2">
      <c r="B40" s="43">
        <v>4</v>
      </c>
      <c r="C40" s="46" t="e">
        <f>1800/'PESOS POR LOTE'!#REF!*'PESOS POR LOTE'!#REF!</f>
        <v>#REF!</v>
      </c>
      <c r="D40" s="44" t="s">
        <v>55</v>
      </c>
    </row>
    <row r="41" spans="2:4" x14ac:dyDescent="0.2">
      <c r="B41" s="43">
        <v>5</v>
      </c>
      <c r="C41" s="46" t="e">
        <f>1800/'PESOS POR LOTE'!#REF!*'PESOS POR LOTE'!#REF!</f>
        <v>#REF!</v>
      </c>
      <c r="D41" s="44" t="s">
        <v>55</v>
      </c>
    </row>
    <row r="42" spans="2:4" x14ac:dyDescent="0.2">
      <c r="B42" s="43">
        <v>6</v>
      </c>
      <c r="C42" s="46" t="e">
        <f>1800/'PESOS POR LOTE'!#REF!*'PESOS POR LOTE'!#REF!</f>
        <v>#REF!</v>
      </c>
      <c r="D42" s="44" t="s">
        <v>55</v>
      </c>
    </row>
    <row r="43" spans="2:4" x14ac:dyDescent="0.2">
      <c r="B43" s="43">
        <v>7</v>
      </c>
      <c r="C43" s="46" t="e">
        <f>1800/'PESOS POR LOTE'!#REF!*'PESOS POR LOTE'!#REF!</f>
        <v>#REF!</v>
      </c>
      <c r="D43" s="44" t="s">
        <v>55</v>
      </c>
    </row>
    <row r="44" spans="2:4" x14ac:dyDescent="0.2">
      <c r="B44" s="43">
        <v>8</v>
      </c>
      <c r="C44" s="46" t="e">
        <f>1800/'PESOS POR LOTE'!#REF!*'PESOS POR LOTE'!#REF!</f>
        <v>#REF!</v>
      </c>
      <c r="D44" s="44" t="s">
        <v>55</v>
      </c>
    </row>
    <row r="45" spans="2:4" x14ac:dyDescent="0.2">
      <c r="B45" s="43">
        <v>9</v>
      </c>
      <c r="C45" s="46" t="e">
        <f>1800/'PESOS POR LOTE'!#REF!*'PESOS POR LOTE'!#REF!</f>
        <v>#REF!</v>
      </c>
      <c r="D45" s="44" t="s">
        <v>55</v>
      </c>
    </row>
    <row r="46" spans="2:4" x14ac:dyDescent="0.2">
      <c r="B46" s="43">
        <v>10</v>
      </c>
      <c r="C46" s="46" t="e">
        <f>1800/'PESOS POR LOTE'!#REF!*'PESOS POR LOTE'!#REF!</f>
        <v>#REF!</v>
      </c>
      <c r="D46" s="44" t="s">
        <v>55</v>
      </c>
    </row>
    <row r="47" spans="2:4" x14ac:dyDescent="0.2">
      <c r="B47" s="92" t="s">
        <v>49</v>
      </c>
      <c r="C47" s="46" t="e">
        <f>SUM(C37:C46)</f>
        <v>#REF!</v>
      </c>
    </row>
    <row r="49" spans="2:4" x14ac:dyDescent="0.2">
      <c r="B49" s="140" t="e">
        <f>#REF!</f>
        <v>#REF!</v>
      </c>
      <c r="C49" s="140"/>
    </row>
    <row r="50" spans="2:4" x14ac:dyDescent="0.2">
      <c r="B50" s="139" t="s">
        <v>53</v>
      </c>
      <c r="C50" s="47" t="s">
        <v>54</v>
      </c>
    </row>
    <row r="51" spans="2:4" x14ac:dyDescent="0.2">
      <c r="B51" s="139"/>
      <c r="C51" s="50" t="e">
        <f>'PESOS POR LOTE'!#REF!</f>
        <v>#REF!</v>
      </c>
    </row>
    <row r="52" spans="2:4" x14ac:dyDescent="0.2">
      <c r="B52" s="43">
        <v>1</v>
      </c>
      <c r="C52" s="46" t="e">
        <f>1800/'PESOS POR LOTE'!#REF!*'PESOS POR LOTE'!#REF!</f>
        <v>#REF!</v>
      </c>
      <c r="D52" s="44" t="s">
        <v>55</v>
      </c>
    </row>
    <row r="53" spans="2:4" x14ac:dyDescent="0.2">
      <c r="B53" s="43">
        <v>2</v>
      </c>
      <c r="C53" s="46" t="e">
        <f>1800/'PESOS POR LOTE'!#REF!*'PESOS POR LOTE'!#REF!</f>
        <v>#REF!</v>
      </c>
      <c r="D53" s="44" t="s">
        <v>55</v>
      </c>
    </row>
    <row r="54" spans="2:4" x14ac:dyDescent="0.2">
      <c r="B54" s="43">
        <v>3</v>
      </c>
      <c r="C54" s="46" t="e">
        <f>1800/'PESOS POR LOTE'!#REF!*'PESOS POR LOTE'!#REF!</f>
        <v>#REF!</v>
      </c>
      <c r="D54" s="44" t="s">
        <v>55</v>
      </c>
    </row>
    <row r="55" spans="2:4" x14ac:dyDescent="0.2">
      <c r="B55" s="43">
        <v>4</v>
      </c>
      <c r="C55" s="46" t="e">
        <f>1800/'PESOS POR LOTE'!#REF!*'PESOS POR LOTE'!#REF!</f>
        <v>#REF!</v>
      </c>
      <c r="D55" s="44" t="s">
        <v>55</v>
      </c>
    </row>
    <row r="56" spans="2:4" x14ac:dyDescent="0.2">
      <c r="B56" s="43">
        <v>5</v>
      </c>
      <c r="C56" s="46" t="e">
        <f>1800/'PESOS POR LOTE'!#REF!*'PESOS POR LOTE'!#REF!</f>
        <v>#REF!</v>
      </c>
      <c r="D56" s="44" t="s">
        <v>55</v>
      </c>
    </row>
    <row r="57" spans="2:4" x14ac:dyDescent="0.2">
      <c r="B57" s="43">
        <v>6</v>
      </c>
      <c r="C57" s="46" t="e">
        <f>1800/'PESOS POR LOTE'!#REF!*'PESOS POR LOTE'!#REF!</f>
        <v>#REF!</v>
      </c>
      <c r="D57" s="44" t="s">
        <v>55</v>
      </c>
    </row>
    <row r="58" spans="2:4" x14ac:dyDescent="0.2">
      <c r="B58" s="43">
        <v>7</v>
      </c>
      <c r="C58" s="46" t="e">
        <f>1800/'PESOS POR LOTE'!#REF!*'PESOS POR LOTE'!#REF!</f>
        <v>#REF!</v>
      </c>
      <c r="D58" s="44" t="s">
        <v>55</v>
      </c>
    </row>
    <row r="59" spans="2:4" x14ac:dyDescent="0.2">
      <c r="B59" s="43">
        <v>8</v>
      </c>
      <c r="C59" s="46" t="e">
        <f>1800/'PESOS POR LOTE'!#REF!*'PESOS POR LOTE'!#REF!</f>
        <v>#REF!</v>
      </c>
      <c r="D59" s="44" t="s">
        <v>55</v>
      </c>
    </row>
    <row r="60" spans="2:4" x14ac:dyDescent="0.2">
      <c r="B60" s="43">
        <v>9</v>
      </c>
      <c r="C60" s="46" t="e">
        <f>1800/'PESOS POR LOTE'!#REF!*'PESOS POR LOTE'!#REF!</f>
        <v>#REF!</v>
      </c>
      <c r="D60" s="44" t="s">
        <v>55</v>
      </c>
    </row>
    <row r="61" spans="2:4" x14ac:dyDescent="0.2">
      <c r="B61" s="43">
        <v>10</v>
      </c>
      <c r="C61" s="46" t="e">
        <f>1800/'PESOS POR LOTE'!#REF!*'PESOS POR LOTE'!#REF!</f>
        <v>#REF!</v>
      </c>
      <c r="D61" s="44" t="s">
        <v>55</v>
      </c>
    </row>
    <row r="62" spans="2:4" x14ac:dyDescent="0.2">
      <c r="B62" s="92" t="s">
        <v>49</v>
      </c>
      <c r="C62" s="46" t="e">
        <f>SUM(C52:C61)</f>
        <v>#REF!</v>
      </c>
    </row>
    <row r="64" spans="2:4" x14ac:dyDescent="0.2">
      <c r="B64" s="140" t="e">
        <f>#REF!</f>
        <v>#REF!</v>
      </c>
      <c r="C64" s="140"/>
    </row>
    <row r="65" spans="2:4" x14ac:dyDescent="0.2">
      <c r="B65" s="139" t="s">
        <v>53</v>
      </c>
      <c r="C65" s="47" t="s">
        <v>54</v>
      </c>
    </row>
    <row r="66" spans="2:4" x14ac:dyDescent="0.2">
      <c r="B66" s="139"/>
      <c r="C66" s="50" t="e">
        <f>'PESOS POR LOTE'!#REF!</f>
        <v>#REF!</v>
      </c>
    </row>
    <row r="67" spans="2:4" x14ac:dyDescent="0.2">
      <c r="B67" s="43">
        <v>1</v>
      </c>
      <c r="C67" s="46" t="e">
        <f>1800/'PESOS POR LOTE'!#REF!*'PESOS POR LOTE'!#REF!</f>
        <v>#REF!</v>
      </c>
      <c r="D67" s="44" t="s">
        <v>55</v>
      </c>
    </row>
    <row r="68" spans="2:4" x14ac:dyDescent="0.2">
      <c r="B68" s="43">
        <v>2</v>
      </c>
      <c r="C68" s="46" t="e">
        <f>1800/'PESOS POR LOTE'!#REF!*'PESOS POR LOTE'!#REF!</f>
        <v>#REF!</v>
      </c>
      <c r="D68" s="44" t="s">
        <v>55</v>
      </c>
    </row>
    <row r="69" spans="2:4" x14ac:dyDescent="0.2">
      <c r="B69" s="43">
        <v>3</v>
      </c>
      <c r="C69" s="46" t="e">
        <f>1800/'PESOS POR LOTE'!#REF!*'PESOS POR LOTE'!#REF!</f>
        <v>#REF!</v>
      </c>
      <c r="D69" s="44" t="s">
        <v>55</v>
      </c>
    </row>
    <row r="70" spans="2:4" x14ac:dyDescent="0.2">
      <c r="B70" s="43">
        <v>4</v>
      </c>
      <c r="C70" s="46" t="e">
        <f>1800/'PESOS POR LOTE'!#REF!*'PESOS POR LOTE'!#REF!</f>
        <v>#REF!</v>
      </c>
      <c r="D70" s="44" t="s">
        <v>55</v>
      </c>
    </row>
    <row r="71" spans="2:4" x14ac:dyDescent="0.2">
      <c r="B71" s="43">
        <v>5</v>
      </c>
      <c r="C71" s="46" t="e">
        <f>1800/'PESOS POR LOTE'!#REF!*'PESOS POR LOTE'!#REF!</f>
        <v>#REF!</v>
      </c>
      <c r="D71" s="44" t="s">
        <v>55</v>
      </c>
    </row>
    <row r="72" spans="2:4" x14ac:dyDescent="0.2">
      <c r="B72" s="43">
        <v>6</v>
      </c>
      <c r="C72" s="46" t="e">
        <f>1800/'PESOS POR LOTE'!#REF!*'PESOS POR LOTE'!#REF!</f>
        <v>#REF!</v>
      </c>
      <c r="D72" s="44" t="s">
        <v>55</v>
      </c>
    </row>
    <row r="73" spans="2:4" x14ac:dyDescent="0.2">
      <c r="B73" s="43">
        <v>7</v>
      </c>
      <c r="C73" s="46" t="e">
        <f>1800/'PESOS POR LOTE'!#REF!*'PESOS POR LOTE'!#REF!</f>
        <v>#REF!</v>
      </c>
      <c r="D73" s="44" t="s">
        <v>55</v>
      </c>
    </row>
    <row r="74" spans="2:4" x14ac:dyDescent="0.2">
      <c r="B74" s="43">
        <v>8</v>
      </c>
      <c r="C74" s="46" t="e">
        <f>1800/'PESOS POR LOTE'!#REF!*'PESOS POR LOTE'!#REF!</f>
        <v>#REF!</v>
      </c>
      <c r="D74" s="44" t="s">
        <v>55</v>
      </c>
    </row>
    <row r="75" spans="2:4" x14ac:dyDescent="0.2">
      <c r="B75" s="43">
        <v>9</v>
      </c>
      <c r="C75" s="46" t="e">
        <f>1800/'PESOS POR LOTE'!#REF!*'PESOS POR LOTE'!#REF!</f>
        <v>#REF!</v>
      </c>
      <c r="D75" s="44" t="s">
        <v>55</v>
      </c>
    </row>
    <row r="76" spans="2:4" x14ac:dyDescent="0.2">
      <c r="B76" s="43">
        <v>10</v>
      </c>
      <c r="C76" s="46" t="e">
        <f>1800/'PESOS POR LOTE'!#REF!*'PESOS POR LOTE'!#REF!</f>
        <v>#REF!</v>
      </c>
      <c r="D76" s="44" t="s">
        <v>55</v>
      </c>
    </row>
    <row r="77" spans="2:4" x14ac:dyDescent="0.2">
      <c r="B77" s="92" t="s">
        <v>49</v>
      </c>
      <c r="C77" s="46" t="e">
        <f>SUM(C67:C76)</f>
        <v>#REF!</v>
      </c>
    </row>
    <row r="79" spans="2:4" x14ac:dyDescent="0.2">
      <c r="B79" s="140" t="e">
        <f>#REF!</f>
        <v>#REF!</v>
      </c>
      <c r="C79" s="140"/>
    </row>
    <row r="80" spans="2:4" x14ac:dyDescent="0.2">
      <c r="B80" s="139" t="s">
        <v>53</v>
      </c>
      <c r="C80" s="47" t="s">
        <v>54</v>
      </c>
    </row>
    <row r="81" spans="2:4" x14ac:dyDescent="0.2">
      <c r="B81" s="139"/>
      <c r="C81" s="50" t="e">
        <f>'PESOS POR LOTE'!#REF!</f>
        <v>#REF!</v>
      </c>
    </row>
    <row r="82" spans="2:4" x14ac:dyDescent="0.2">
      <c r="B82" s="43">
        <v>1</v>
      </c>
      <c r="C82" s="46" t="e">
        <f>1800/'PESOS POR LOTE'!#REF!*'PESOS POR LOTE'!#REF!</f>
        <v>#REF!</v>
      </c>
      <c r="D82" s="44" t="s">
        <v>55</v>
      </c>
    </row>
    <row r="83" spans="2:4" x14ac:dyDescent="0.2">
      <c r="B83" s="43">
        <v>2</v>
      </c>
      <c r="C83" s="46" t="e">
        <f>1800/'PESOS POR LOTE'!#REF!*'PESOS POR LOTE'!#REF!</f>
        <v>#REF!</v>
      </c>
      <c r="D83" s="44" t="s">
        <v>55</v>
      </c>
    </row>
    <row r="84" spans="2:4" x14ac:dyDescent="0.2">
      <c r="B84" s="43">
        <v>3</v>
      </c>
      <c r="C84" s="46" t="e">
        <f>1800/'PESOS POR LOTE'!#REF!*'PESOS POR LOTE'!#REF!</f>
        <v>#REF!</v>
      </c>
      <c r="D84" s="44" t="s">
        <v>55</v>
      </c>
    </row>
    <row r="85" spans="2:4" x14ac:dyDescent="0.2">
      <c r="B85" s="43">
        <v>4</v>
      </c>
      <c r="C85" s="46" t="e">
        <f>1800/'PESOS POR LOTE'!#REF!*'PESOS POR LOTE'!#REF!</f>
        <v>#REF!</v>
      </c>
      <c r="D85" s="44" t="s">
        <v>55</v>
      </c>
    </row>
    <row r="86" spans="2:4" x14ac:dyDescent="0.2">
      <c r="B86" s="43">
        <v>5</v>
      </c>
      <c r="C86" s="46" t="e">
        <f>1800/'PESOS POR LOTE'!#REF!*'PESOS POR LOTE'!#REF!</f>
        <v>#REF!</v>
      </c>
      <c r="D86" s="44" t="s">
        <v>55</v>
      </c>
    </row>
    <row r="87" spans="2:4" x14ac:dyDescent="0.2">
      <c r="B87" s="43">
        <v>6</v>
      </c>
      <c r="C87" s="46" t="e">
        <f>1800/'PESOS POR LOTE'!#REF!*'PESOS POR LOTE'!#REF!</f>
        <v>#REF!</v>
      </c>
      <c r="D87" s="44" t="s">
        <v>55</v>
      </c>
    </row>
    <row r="88" spans="2:4" x14ac:dyDescent="0.2">
      <c r="B88" s="43">
        <v>7</v>
      </c>
      <c r="C88" s="46" t="e">
        <f>1800/'PESOS POR LOTE'!#REF!*'PESOS POR LOTE'!#REF!</f>
        <v>#REF!</v>
      </c>
      <c r="D88" s="44" t="s">
        <v>55</v>
      </c>
    </row>
    <row r="89" spans="2:4" x14ac:dyDescent="0.2">
      <c r="B89" s="43">
        <v>8</v>
      </c>
      <c r="C89" s="46" t="e">
        <f>1800/'PESOS POR LOTE'!#REF!*'PESOS POR LOTE'!#REF!</f>
        <v>#REF!</v>
      </c>
      <c r="D89" s="44" t="s">
        <v>55</v>
      </c>
    </row>
    <row r="90" spans="2:4" x14ac:dyDescent="0.2">
      <c r="B90" s="43">
        <v>9</v>
      </c>
      <c r="C90" s="46" t="e">
        <f>1800/'PESOS POR LOTE'!#REF!*'PESOS POR LOTE'!#REF!</f>
        <v>#REF!</v>
      </c>
      <c r="D90" s="44" t="s">
        <v>55</v>
      </c>
    </row>
    <row r="91" spans="2:4" x14ac:dyDescent="0.2">
      <c r="B91" s="43">
        <v>10</v>
      </c>
      <c r="C91" s="46" t="e">
        <f>1800/'PESOS POR LOTE'!#REF!*'PESOS POR LOTE'!#REF!</f>
        <v>#REF!</v>
      </c>
      <c r="D91" s="44" t="s">
        <v>55</v>
      </c>
    </row>
    <row r="92" spans="2:4" x14ac:dyDescent="0.2">
      <c r="B92" s="92" t="s">
        <v>49</v>
      </c>
      <c r="C92" s="46" t="e">
        <f>SUM(C82:C91)</f>
        <v>#REF!</v>
      </c>
    </row>
    <row r="94" spans="2:4" x14ac:dyDescent="0.2">
      <c r="B94" s="140" t="e">
        <f>#REF!</f>
        <v>#REF!</v>
      </c>
      <c r="C94" s="140"/>
    </row>
    <row r="95" spans="2:4" x14ac:dyDescent="0.2">
      <c r="B95" s="139" t="s">
        <v>53</v>
      </c>
      <c r="C95" s="47" t="s">
        <v>54</v>
      </c>
    </row>
    <row r="96" spans="2:4" x14ac:dyDescent="0.2">
      <c r="B96" s="139"/>
      <c r="C96" s="50" t="e">
        <f>'PESOS POR LOTE'!#REF!</f>
        <v>#REF!</v>
      </c>
    </row>
    <row r="97" spans="2:4" x14ac:dyDescent="0.2">
      <c r="B97" s="43">
        <v>1</v>
      </c>
      <c r="C97" s="46" t="e">
        <f>1800/'PESOS POR LOTE'!#REF!*'PESOS POR LOTE'!#REF!</f>
        <v>#REF!</v>
      </c>
      <c r="D97" s="44" t="s">
        <v>55</v>
      </c>
    </row>
    <row r="98" spans="2:4" x14ac:dyDescent="0.2">
      <c r="B98" s="43">
        <v>2</v>
      </c>
      <c r="C98" s="46" t="e">
        <f>1800/'PESOS POR LOTE'!#REF!*'PESOS POR LOTE'!#REF!</f>
        <v>#REF!</v>
      </c>
      <c r="D98" s="44" t="s">
        <v>55</v>
      </c>
    </row>
    <row r="99" spans="2:4" x14ac:dyDescent="0.2">
      <c r="B99" s="43">
        <v>3</v>
      </c>
      <c r="C99" s="46" t="e">
        <f>1800/'PESOS POR LOTE'!#REF!*'PESOS POR LOTE'!#REF!</f>
        <v>#REF!</v>
      </c>
      <c r="D99" s="44" t="s">
        <v>55</v>
      </c>
    </row>
    <row r="100" spans="2:4" x14ac:dyDescent="0.2">
      <c r="B100" s="43">
        <v>4</v>
      </c>
      <c r="C100" s="46" t="e">
        <f>1800/'PESOS POR LOTE'!#REF!*'PESOS POR LOTE'!#REF!</f>
        <v>#REF!</v>
      </c>
      <c r="D100" s="44" t="s">
        <v>55</v>
      </c>
    </row>
    <row r="101" spans="2:4" x14ac:dyDescent="0.2">
      <c r="B101" s="43">
        <v>5</v>
      </c>
      <c r="C101" s="46" t="e">
        <f>1800/'PESOS POR LOTE'!#REF!*'PESOS POR LOTE'!#REF!</f>
        <v>#REF!</v>
      </c>
      <c r="D101" s="44" t="s">
        <v>55</v>
      </c>
    </row>
    <row r="102" spans="2:4" x14ac:dyDescent="0.2">
      <c r="B102" s="43">
        <v>6</v>
      </c>
      <c r="C102" s="46" t="e">
        <f>1800/'PESOS POR LOTE'!#REF!*'PESOS POR LOTE'!#REF!</f>
        <v>#REF!</v>
      </c>
      <c r="D102" s="44" t="s">
        <v>55</v>
      </c>
    </row>
    <row r="103" spans="2:4" x14ac:dyDescent="0.2">
      <c r="B103" s="43">
        <v>7</v>
      </c>
      <c r="C103" s="46" t="e">
        <f>1800/'PESOS POR LOTE'!#REF!*'PESOS POR LOTE'!#REF!</f>
        <v>#REF!</v>
      </c>
      <c r="D103" s="44" t="s">
        <v>55</v>
      </c>
    </row>
    <row r="104" spans="2:4" x14ac:dyDescent="0.2">
      <c r="B104" s="43">
        <v>8</v>
      </c>
      <c r="C104" s="46" t="e">
        <f>1800/'PESOS POR LOTE'!#REF!*'PESOS POR LOTE'!#REF!</f>
        <v>#REF!</v>
      </c>
      <c r="D104" s="44" t="s">
        <v>55</v>
      </c>
    </row>
    <row r="105" spans="2:4" x14ac:dyDescent="0.2">
      <c r="B105" s="43">
        <v>9</v>
      </c>
      <c r="C105" s="46" t="e">
        <f>1800/'PESOS POR LOTE'!#REF!*'PESOS POR LOTE'!#REF!</f>
        <v>#REF!</v>
      </c>
      <c r="D105" s="44" t="s">
        <v>55</v>
      </c>
    </row>
    <row r="106" spans="2:4" x14ac:dyDescent="0.2">
      <c r="B106" s="43">
        <v>10</v>
      </c>
      <c r="C106" s="46" t="e">
        <f>1800/'PESOS POR LOTE'!#REF!*'PESOS POR LOTE'!#REF!</f>
        <v>#REF!</v>
      </c>
      <c r="D106" s="44" t="s">
        <v>55</v>
      </c>
    </row>
    <row r="107" spans="2:4" x14ac:dyDescent="0.2">
      <c r="B107" s="92" t="s">
        <v>49</v>
      </c>
      <c r="C107" s="46" t="e">
        <f>SUM(C97:C106)</f>
        <v>#REF!</v>
      </c>
    </row>
    <row r="109" spans="2:4" x14ac:dyDescent="0.2">
      <c r="B109" s="140" t="e">
        <f>#REF!</f>
        <v>#REF!</v>
      </c>
      <c r="C109" s="140"/>
    </row>
    <row r="110" spans="2:4" x14ac:dyDescent="0.2">
      <c r="B110" s="139" t="s">
        <v>53</v>
      </c>
      <c r="C110" s="47" t="s">
        <v>54</v>
      </c>
    </row>
    <row r="111" spans="2:4" x14ac:dyDescent="0.2">
      <c r="B111" s="139"/>
      <c r="C111" s="50" t="e">
        <f>'PESOS POR LOTE'!#REF!</f>
        <v>#REF!</v>
      </c>
    </row>
    <row r="112" spans="2:4" x14ac:dyDescent="0.2">
      <c r="B112" s="43">
        <v>1</v>
      </c>
      <c r="C112" s="46" t="e">
        <f>1800/'PESOS POR LOTE'!#REF!*'PESOS POR LOTE'!#REF!</f>
        <v>#REF!</v>
      </c>
      <c r="D112" s="44" t="s">
        <v>55</v>
      </c>
    </row>
    <row r="113" spans="2:4" x14ac:dyDescent="0.2">
      <c r="B113" s="43">
        <v>2</v>
      </c>
      <c r="C113" s="46" t="e">
        <f>1800/'PESOS POR LOTE'!#REF!*'PESOS POR LOTE'!#REF!</f>
        <v>#REF!</v>
      </c>
      <c r="D113" s="44" t="s">
        <v>55</v>
      </c>
    </row>
    <row r="114" spans="2:4" x14ac:dyDescent="0.2">
      <c r="B114" s="43">
        <v>3</v>
      </c>
      <c r="C114" s="46" t="e">
        <f>1800/'PESOS POR LOTE'!#REF!*'PESOS POR LOTE'!#REF!</f>
        <v>#REF!</v>
      </c>
      <c r="D114" s="44" t="s">
        <v>55</v>
      </c>
    </row>
    <row r="115" spans="2:4" x14ac:dyDescent="0.2">
      <c r="B115" s="43">
        <v>4</v>
      </c>
      <c r="C115" s="46" t="e">
        <f>1800/'PESOS POR LOTE'!#REF!*'PESOS POR LOTE'!#REF!</f>
        <v>#REF!</v>
      </c>
      <c r="D115" s="44" t="s">
        <v>55</v>
      </c>
    </row>
    <row r="116" spans="2:4" x14ac:dyDescent="0.2">
      <c r="B116" s="43">
        <v>5</v>
      </c>
      <c r="C116" s="46" t="e">
        <f>1800/'PESOS POR LOTE'!#REF!*'PESOS POR LOTE'!#REF!</f>
        <v>#REF!</v>
      </c>
      <c r="D116" s="44" t="s">
        <v>55</v>
      </c>
    </row>
    <row r="117" spans="2:4" x14ac:dyDescent="0.2">
      <c r="B117" s="43">
        <v>6</v>
      </c>
      <c r="C117" s="46" t="e">
        <f>1800/'PESOS POR LOTE'!#REF!*'PESOS POR LOTE'!#REF!</f>
        <v>#REF!</v>
      </c>
      <c r="D117" s="44" t="s">
        <v>55</v>
      </c>
    </row>
    <row r="118" spans="2:4" x14ac:dyDescent="0.2">
      <c r="B118" s="43">
        <v>7</v>
      </c>
      <c r="C118" s="46" t="e">
        <f>1800/'PESOS POR LOTE'!#REF!*'PESOS POR LOTE'!#REF!</f>
        <v>#REF!</v>
      </c>
      <c r="D118" s="44" t="s">
        <v>55</v>
      </c>
    </row>
    <row r="119" spans="2:4" x14ac:dyDescent="0.2">
      <c r="B119" s="43">
        <v>8</v>
      </c>
      <c r="C119" s="46" t="e">
        <f>1800/'PESOS POR LOTE'!#REF!*'PESOS POR LOTE'!#REF!</f>
        <v>#REF!</v>
      </c>
      <c r="D119" s="44" t="s">
        <v>55</v>
      </c>
    </row>
    <row r="120" spans="2:4" x14ac:dyDescent="0.2">
      <c r="B120" s="43">
        <v>9</v>
      </c>
      <c r="C120" s="46" t="e">
        <f>1800/'PESOS POR LOTE'!#REF!*'PESOS POR LOTE'!#REF!</f>
        <v>#REF!</v>
      </c>
      <c r="D120" s="44" t="s">
        <v>55</v>
      </c>
    </row>
    <row r="121" spans="2:4" x14ac:dyDescent="0.2">
      <c r="B121" s="43">
        <v>10</v>
      </c>
      <c r="C121" s="46" t="e">
        <f>1800/'PESOS POR LOTE'!#REF!*'PESOS POR LOTE'!#REF!</f>
        <v>#REF!</v>
      </c>
      <c r="D121" s="44" t="s">
        <v>55</v>
      </c>
    </row>
    <row r="122" spans="2:4" x14ac:dyDescent="0.2">
      <c r="B122" s="92" t="s">
        <v>49</v>
      </c>
      <c r="C122" s="46" t="e">
        <f>SUM(C112:C121)</f>
        <v>#REF!</v>
      </c>
    </row>
    <row r="124" spans="2:4" x14ac:dyDescent="0.2">
      <c r="B124" s="140" t="e">
        <f>#REF!</f>
        <v>#REF!</v>
      </c>
      <c r="C124" s="140"/>
    </row>
    <row r="125" spans="2:4" x14ac:dyDescent="0.2">
      <c r="B125" s="139" t="s">
        <v>53</v>
      </c>
      <c r="C125" s="47" t="s">
        <v>54</v>
      </c>
    </row>
    <row r="126" spans="2:4" x14ac:dyDescent="0.2">
      <c r="B126" s="139"/>
      <c r="C126" s="50" t="e">
        <f>'PESOS POR LOTE'!#REF!</f>
        <v>#REF!</v>
      </c>
    </row>
    <row r="127" spans="2:4" x14ac:dyDescent="0.2">
      <c r="B127" s="43">
        <v>1</v>
      </c>
      <c r="C127" s="46" t="e">
        <f>1800/'PESOS POR LOTE'!#REF!*'PESOS POR LOTE'!#REF!</f>
        <v>#REF!</v>
      </c>
      <c r="D127" s="44" t="s">
        <v>55</v>
      </c>
    </row>
    <row r="128" spans="2:4" x14ac:dyDescent="0.2">
      <c r="B128" s="43">
        <v>2</v>
      </c>
      <c r="C128" s="46" t="e">
        <f>1800/'PESOS POR LOTE'!#REF!*'PESOS POR LOTE'!#REF!</f>
        <v>#REF!</v>
      </c>
      <c r="D128" s="44" t="s">
        <v>55</v>
      </c>
    </row>
    <row r="129" spans="2:4" x14ac:dyDescent="0.2">
      <c r="B129" s="43">
        <v>3</v>
      </c>
      <c r="C129" s="46" t="e">
        <f>1800/'PESOS POR LOTE'!#REF!*'PESOS POR LOTE'!#REF!</f>
        <v>#REF!</v>
      </c>
      <c r="D129" s="44" t="s">
        <v>55</v>
      </c>
    </row>
    <row r="130" spans="2:4" x14ac:dyDescent="0.2">
      <c r="B130" s="43">
        <v>4</v>
      </c>
      <c r="C130" s="46" t="e">
        <f>1800/'PESOS POR LOTE'!#REF!*'PESOS POR LOTE'!#REF!</f>
        <v>#REF!</v>
      </c>
      <c r="D130" s="44" t="s">
        <v>55</v>
      </c>
    </row>
    <row r="131" spans="2:4" x14ac:dyDescent="0.2">
      <c r="B131" s="43">
        <v>5</v>
      </c>
      <c r="C131" s="46" t="e">
        <f>1800/'PESOS POR LOTE'!#REF!*'PESOS POR LOTE'!#REF!</f>
        <v>#REF!</v>
      </c>
      <c r="D131" s="44" t="s">
        <v>55</v>
      </c>
    </row>
    <row r="132" spans="2:4" x14ac:dyDescent="0.2">
      <c r="B132" s="43">
        <v>6</v>
      </c>
      <c r="C132" s="46" t="e">
        <f>1800/'PESOS POR LOTE'!#REF!*'PESOS POR LOTE'!#REF!</f>
        <v>#REF!</v>
      </c>
      <c r="D132" s="44" t="s">
        <v>55</v>
      </c>
    </row>
    <row r="133" spans="2:4" x14ac:dyDescent="0.2">
      <c r="B133" s="43">
        <v>7</v>
      </c>
      <c r="C133" s="46" t="e">
        <f>1800/'PESOS POR LOTE'!#REF!*'PESOS POR LOTE'!#REF!</f>
        <v>#REF!</v>
      </c>
      <c r="D133" s="44" t="s">
        <v>55</v>
      </c>
    </row>
    <row r="134" spans="2:4" x14ac:dyDescent="0.2">
      <c r="B134" s="43">
        <v>8</v>
      </c>
      <c r="C134" s="46" t="e">
        <f>1800/'PESOS POR LOTE'!#REF!*'PESOS POR LOTE'!#REF!</f>
        <v>#REF!</v>
      </c>
      <c r="D134" s="44" t="s">
        <v>55</v>
      </c>
    </row>
    <row r="135" spans="2:4" x14ac:dyDescent="0.2">
      <c r="B135" s="43">
        <v>9</v>
      </c>
      <c r="C135" s="46" t="e">
        <f>1800/'PESOS POR LOTE'!#REF!*'PESOS POR LOTE'!#REF!</f>
        <v>#REF!</v>
      </c>
      <c r="D135" s="44" t="s">
        <v>55</v>
      </c>
    </row>
    <row r="136" spans="2:4" x14ac:dyDescent="0.2">
      <c r="B136" s="43">
        <v>10</v>
      </c>
      <c r="C136" s="46" t="e">
        <f>1800/'PESOS POR LOTE'!#REF!*'PESOS POR LOTE'!#REF!</f>
        <v>#REF!</v>
      </c>
      <c r="D136" s="44" t="s">
        <v>55</v>
      </c>
    </row>
    <row r="137" spans="2:4" x14ac:dyDescent="0.2">
      <c r="B137" s="92" t="s">
        <v>49</v>
      </c>
      <c r="C137" s="46" t="e">
        <f>SUM(C127:C136)</f>
        <v>#REF!</v>
      </c>
    </row>
    <row r="139" spans="2:4" x14ac:dyDescent="0.2">
      <c r="B139" s="140" t="e">
        <f>#REF!</f>
        <v>#REF!</v>
      </c>
      <c r="C139" s="140"/>
    </row>
    <row r="140" spans="2:4" x14ac:dyDescent="0.2">
      <c r="B140" s="139" t="s">
        <v>53</v>
      </c>
      <c r="C140" s="47" t="s">
        <v>54</v>
      </c>
    </row>
    <row r="141" spans="2:4" x14ac:dyDescent="0.2">
      <c r="B141" s="139"/>
      <c r="C141" s="50" t="e">
        <f>'PESOS POR LOTE'!#REF!</f>
        <v>#REF!</v>
      </c>
    </row>
    <row r="142" spans="2:4" x14ac:dyDescent="0.2">
      <c r="B142" s="43">
        <v>1</v>
      </c>
      <c r="C142" s="46" t="e">
        <f>1800/'PESOS POR LOTE'!#REF!*'PESOS POR LOTE'!#REF!</f>
        <v>#REF!</v>
      </c>
      <c r="D142" s="44" t="s">
        <v>55</v>
      </c>
    </row>
    <row r="143" spans="2:4" x14ac:dyDescent="0.2">
      <c r="B143" s="43">
        <v>2</v>
      </c>
      <c r="C143" s="46" t="e">
        <f>1800/'PESOS POR LOTE'!#REF!*'PESOS POR LOTE'!#REF!</f>
        <v>#REF!</v>
      </c>
      <c r="D143" s="44" t="s">
        <v>55</v>
      </c>
    </row>
    <row r="144" spans="2:4" x14ac:dyDescent="0.2">
      <c r="B144" s="43">
        <v>3</v>
      </c>
      <c r="C144" s="46" t="e">
        <f>1800/'PESOS POR LOTE'!#REF!*'PESOS POR LOTE'!#REF!</f>
        <v>#REF!</v>
      </c>
      <c r="D144" s="44" t="s">
        <v>55</v>
      </c>
    </row>
    <row r="145" spans="2:4" x14ac:dyDescent="0.2">
      <c r="B145" s="43">
        <v>4</v>
      </c>
      <c r="C145" s="46" t="e">
        <f>1800/'PESOS POR LOTE'!#REF!*'PESOS POR LOTE'!#REF!</f>
        <v>#REF!</v>
      </c>
      <c r="D145" s="44" t="s">
        <v>55</v>
      </c>
    </row>
    <row r="146" spans="2:4" x14ac:dyDescent="0.2">
      <c r="B146" s="43">
        <v>5</v>
      </c>
      <c r="C146" s="46" t="e">
        <f>1800/'PESOS POR LOTE'!#REF!*'PESOS POR LOTE'!#REF!</f>
        <v>#REF!</v>
      </c>
      <c r="D146" s="44" t="s">
        <v>55</v>
      </c>
    </row>
    <row r="147" spans="2:4" x14ac:dyDescent="0.2">
      <c r="B147" s="43">
        <v>6</v>
      </c>
      <c r="C147" s="46" t="e">
        <f>1800/'PESOS POR LOTE'!#REF!*'PESOS POR LOTE'!#REF!</f>
        <v>#REF!</v>
      </c>
      <c r="D147" s="44" t="s">
        <v>55</v>
      </c>
    </row>
    <row r="148" spans="2:4" x14ac:dyDescent="0.2">
      <c r="B148" s="43">
        <v>7</v>
      </c>
      <c r="C148" s="46" t="e">
        <f>1800/'PESOS POR LOTE'!#REF!*'PESOS POR LOTE'!#REF!</f>
        <v>#REF!</v>
      </c>
      <c r="D148" s="44" t="s">
        <v>55</v>
      </c>
    </row>
    <row r="149" spans="2:4" x14ac:dyDescent="0.2">
      <c r="B149" s="43">
        <v>8</v>
      </c>
      <c r="C149" s="46" t="e">
        <f>1800/'PESOS POR LOTE'!#REF!*'PESOS POR LOTE'!#REF!</f>
        <v>#REF!</v>
      </c>
      <c r="D149" s="44" t="s">
        <v>55</v>
      </c>
    </row>
    <row r="150" spans="2:4" x14ac:dyDescent="0.2">
      <c r="B150" s="43">
        <v>9</v>
      </c>
      <c r="C150" s="46" t="e">
        <f>1800/'PESOS POR LOTE'!#REF!*'PESOS POR LOTE'!#REF!</f>
        <v>#REF!</v>
      </c>
      <c r="D150" s="44" t="s">
        <v>55</v>
      </c>
    </row>
    <row r="151" spans="2:4" x14ac:dyDescent="0.2">
      <c r="B151" s="43">
        <v>10</v>
      </c>
      <c r="C151" s="46" t="e">
        <f>1800/'PESOS POR LOTE'!#REF!*'PESOS POR LOTE'!#REF!</f>
        <v>#REF!</v>
      </c>
      <c r="D151" s="44" t="s">
        <v>55</v>
      </c>
    </row>
    <row r="152" spans="2:4" x14ac:dyDescent="0.2">
      <c r="B152" s="92" t="s">
        <v>49</v>
      </c>
      <c r="C152" s="46" t="e">
        <f>SUM(C142:C151)</f>
        <v>#REF!</v>
      </c>
    </row>
    <row r="154" spans="2:4" x14ac:dyDescent="0.2">
      <c r="B154" s="140" t="e">
        <f>#REF!</f>
        <v>#REF!</v>
      </c>
      <c r="C154" s="140"/>
    </row>
    <row r="155" spans="2:4" x14ac:dyDescent="0.2">
      <c r="B155" s="139" t="s">
        <v>53</v>
      </c>
      <c r="C155" s="47" t="s">
        <v>54</v>
      </c>
    </row>
    <row r="156" spans="2:4" x14ac:dyDescent="0.2">
      <c r="B156" s="139"/>
      <c r="C156" s="50" t="e">
        <f>'PESOS POR LOTE'!#REF!</f>
        <v>#REF!</v>
      </c>
    </row>
    <row r="157" spans="2:4" x14ac:dyDescent="0.2">
      <c r="B157" s="43">
        <v>1</v>
      </c>
      <c r="C157" s="46" t="e">
        <f>1800/'PESOS POR LOTE'!#REF!*'PESOS POR LOTE'!#REF!</f>
        <v>#REF!</v>
      </c>
      <c r="D157" s="44" t="s">
        <v>55</v>
      </c>
    </row>
    <row r="158" spans="2:4" x14ac:dyDescent="0.2">
      <c r="B158" s="43">
        <v>2</v>
      </c>
      <c r="C158" s="46" t="e">
        <f>1800/'PESOS POR LOTE'!#REF!*'PESOS POR LOTE'!#REF!</f>
        <v>#REF!</v>
      </c>
      <c r="D158" s="44" t="s">
        <v>55</v>
      </c>
    </row>
    <row r="159" spans="2:4" x14ac:dyDescent="0.2">
      <c r="B159" s="43">
        <v>3</v>
      </c>
      <c r="C159" s="46" t="e">
        <f>1800/'PESOS POR LOTE'!#REF!*'PESOS POR LOTE'!#REF!</f>
        <v>#REF!</v>
      </c>
      <c r="D159" s="44" t="s">
        <v>55</v>
      </c>
    </row>
    <row r="160" spans="2:4" x14ac:dyDescent="0.2">
      <c r="B160" s="43">
        <v>4</v>
      </c>
      <c r="C160" s="46" t="e">
        <f>1800/'PESOS POR LOTE'!#REF!*'PESOS POR LOTE'!#REF!</f>
        <v>#REF!</v>
      </c>
      <c r="D160" s="44" t="s">
        <v>55</v>
      </c>
    </row>
    <row r="161" spans="2:4" x14ac:dyDescent="0.2">
      <c r="B161" s="43">
        <v>5</v>
      </c>
      <c r="C161" s="46" t="e">
        <f>1800/'PESOS POR LOTE'!#REF!*'PESOS POR LOTE'!#REF!</f>
        <v>#REF!</v>
      </c>
      <c r="D161" s="44" t="s">
        <v>55</v>
      </c>
    </row>
    <row r="162" spans="2:4" x14ac:dyDescent="0.2">
      <c r="B162" s="43">
        <v>6</v>
      </c>
      <c r="C162" s="46" t="e">
        <f>1800/'PESOS POR LOTE'!#REF!*'PESOS POR LOTE'!#REF!</f>
        <v>#REF!</v>
      </c>
      <c r="D162" s="44" t="s">
        <v>55</v>
      </c>
    </row>
    <row r="163" spans="2:4" x14ac:dyDescent="0.2">
      <c r="B163" s="43">
        <v>7</v>
      </c>
      <c r="C163" s="46" t="e">
        <f>1800/'PESOS POR LOTE'!#REF!*'PESOS POR LOTE'!#REF!</f>
        <v>#REF!</v>
      </c>
      <c r="D163" s="44" t="s">
        <v>55</v>
      </c>
    </row>
    <row r="164" spans="2:4" x14ac:dyDescent="0.2">
      <c r="B164" s="43">
        <v>8</v>
      </c>
      <c r="C164" s="46" t="e">
        <f>1800/'PESOS POR LOTE'!#REF!*'PESOS POR LOTE'!#REF!</f>
        <v>#REF!</v>
      </c>
      <c r="D164" s="44" t="s">
        <v>55</v>
      </c>
    </row>
    <row r="165" spans="2:4" x14ac:dyDescent="0.2">
      <c r="B165" s="43">
        <v>9</v>
      </c>
      <c r="C165" s="46" t="e">
        <f>1800/'PESOS POR LOTE'!#REF!*'PESOS POR LOTE'!#REF!</f>
        <v>#REF!</v>
      </c>
      <c r="D165" s="44" t="s">
        <v>55</v>
      </c>
    </row>
    <row r="166" spans="2:4" x14ac:dyDescent="0.2">
      <c r="B166" s="43">
        <v>10</v>
      </c>
      <c r="C166" s="46" t="e">
        <f>1800/'PESOS POR LOTE'!#REF!*'PESOS POR LOTE'!#REF!</f>
        <v>#REF!</v>
      </c>
      <c r="D166" s="44" t="s">
        <v>55</v>
      </c>
    </row>
    <row r="167" spans="2:4" x14ac:dyDescent="0.2">
      <c r="B167" s="92" t="s">
        <v>49</v>
      </c>
      <c r="C167" s="46" t="e">
        <f>SUM(C157:C166)</f>
        <v>#REF!</v>
      </c>
    </row>
    <row r="169" spans="2:4" x14ac:dyDescent="0.2">
      <c r="B169" s="140" t="e">
        <f>#REF!</f>
        <v>#REF!</v>
      </c>
      <c r="C169" s="140"/>
    </row>
    <row r="170" spans="2:4" x14ac:dyDescent="0.2">
      <c r="B170" s="139" t="s">
        <v>53</v>
      </c>
      <c r="C170" s="47" t="s">
        <v>54</v>
      </c>
    </row>
    <row r="171" spans="2:4" x14ac:dyDescent="0.2">
      <c r="B171" s="139"/>
      <c r="C171" s="50" t="str">
        <f>'PESOS POR LOTE'!C17</f>
        <v>1410223T</v>
      </c>
    </row>
    <row r="172" spans="2:4" x14ac:dyDescent="0.2">
      <c r="B172" s="43">
        <v>1</v>
      </c>
      <c r="C172" s="46">
        <f>1800/'PESOS POR LOTE'!K31*'PESOS POR LOTE'!K20</f>
        <v>359.13544271849116</v>
      </c>
      <c r="D172" s="44" t="s">
        <v>55</v>
      </c>
    </row>
    <row r="173" spans="2:4" x14ac:dyDescent="0.2">
      <c r="B173" s="43">
        <v>2</v>
      </c>
      <c r="C173" s="46">
        <f>1800/'PESOS POR LOTE'!K31*'PESOS POR LOTE'!K21</f>
        <v>363.940068375284</v>
      </c>
      <c r="D173" s="44" t="s">
        <v>55</v>
      </c>
    </row>
    <row r="174" spans="2:4" x14ac:dyDescent="0.2">
      <c r="B174" s="43">
        <v>3</v>
      </c>
      <c r="C174" s="46">
        <f>1800/'PESOS POR LOTE'!K31*'PESOS POR LOTE'!K22</f>
        <v>363.03145721955815</v>
      </c>
      <c r="D174" s="44" t="s">
        <v>55</v>
      </c>
    </row>
    <row r="175" spans="2:4" x14ac:dyDescent="0.2">
      <c r="B175" s="43">
        <v>4</v>
      </c>
      <c r="C175" s="46">
        <f>1800/'PESOS POR LOTE'!K31*'PESOS POR LOTE'!K23</f>
        <v>360.48459261638715</v>
      </c>
      <c r="D175" s="44" t="s">
        <v>55</v>
      </c>
    </row>
    <row r="176" spans="2:4" x14ac:dyDescent="0.2">
      <c r="B176" s="43">
        <v>5</v>
      </c>
      <c r="C176" s="46">
        <f>1800/'PESOS POR LOTE'!K31*'PESOS POR LOTE'!K24</f>
        <v>353.40843907027971</v>
      </c>
      <c r="D176" s="44" t="s">
        <v>55</v>
      </c>
    </row>
    <row r="177" spans="2:4" x14ac:dyDescent="0.2">
      <c r="B177" s="43">
        <v>6</v>
      </c>
      <c r="C177" s="46">
        <f>1800/'PESOS POR LOTE'!K31*'PESOS POR LOTE'!K25</f>
        <v>0</v>
      </c>
      <c r="D177" s="44" t="s">
        <v>55</v>
      </c>
    </row>
    <row r="178" spans="2:4" x14ac:dyDescent="0.2">
      <c r="B178" s="43">
        <v>7</v>
      </c>
      <c r="C178" s="46">
        <f>1800/'PESOS POR LOTE'!K31*'PESOS POR LOTE'!K26</f>
        <v>0</v>
      </c>
      <c r="D178" s="44" t="s">
        <v>55</v>
      </c>
    </row>
    <row r="179" spans="2:4" x14ac:dyDescent="0.2">
      <c r="B179" s="43">
        <v>8</v>
      </c>
      <c r="C179" s="46">
        <f>1800/'PESOS POR LOTE'!K31*'PESOS POR LOTE'!K27</f>
        <v>0</v>
      </c>
      <c r="D179" s="44" t="s">
        <v>55</v>
      </c>
    </row>
    <row r="180" spans="2:4" x14ac:dyDescent="0.2">
      <c r="B180" s="43">
        <v>9</v>
      </c>
      <c r="C180" s="46">
        <f>1800/'PESOS POR LOTE'!K31*'PESOS POR LOTE'!K28</f>
        <v>0</v>
      </c>
      <c r="D180" s="44" t="s">
        <v>55</v>
      </c>
    </row>
    <row r="181" spans="2:4" x14ac:dyDescent="0.2">
      <c r="B181" s="43">
        <v>10</v>
      </c>
      <c r="C181" s="46">
        <f>1800/'PESOS POR LOTE'!K31*'PESOS POR LOTE'!K29</f>
        <v>0</v>
      </c>
      <c r="D181" s="44" t="s">
        <v>55</v>
      </c>
    </row>
    <row r="182" spans="2:4" x14ac:dyDescent="0.2">
      <c r="B182" s="92" t="s">
        <v>49</v>
      </c>
      <c r="C182" s="46">
        <f>SUM(C172:C181)</f>
        <v>1800</v>
      </c>
    </row>
    <row r="184" spans="2:4" x14ac:dyDescent="0.2">
      <c r="B184" s="140" t="e">
        <f>#REF!</f>
        <v>#REF!</v>
      </c>
      <c r="C184" s="140"/>
    </row>
    <row r="185" spans="2:4" x14ac:dyDescent="0.2">
      <c r="B185" s="139" t="s">
        <v>53</v>
      </c>
      <c r="C185" s="47" t="s">
        <v>54</v>
      </c>
    </row>
    <row r="186" spans="2:4" x14ac:dyDescent="0.2">
      <c r="B186" s="139"/>
      <c r="C186" s="50" t="e">
        <f>'PESOS POR LOTE'!#REF!</f>
        <v>#REF!</v>
      </c>
    </row>
    <row r="187" spans="2:4" x14ac:dyDescent="0.2">
      <c r="B187" s="43">
        <v>1</v>
      </c>
      <c r="C187" s="46" t="e">
        <f>1800/'PESOS POR LOTE'!#REF!*'PESOS POR LOTE'!#REF!</f>
        <v>#REF!</v>
      </c>
      <c r="D187" s="44" t="s">
        <v>55</v>
      </c>
    </row>
    <row r="188" spans="2:4" x14ac:dyDescent="0.2">
      <c r="B188" s="43">
        <v>2</v>
      </c>
      <c r="C188" s="46" t="e">
        <f>1800/'PESOS POR LOTE'!#REF!*'PESOS POR LOTE'!#REF!</f>
        <v>#REF!</v>
      </c>
      <c r="D188" s="44" t="s">
        <v>55</v>
      </c>
    </row>
    <row r="189" spans="2:4" x14ac:dyDescent="0.2">
      <c r="B189" s="43">
        <v>3</v>
      </c>
      <c r="C189" s="46" t="e">
        <f>1800/'PESOS POR LOTE'!#REF!*'PESOS POR LOTE'!#REF!</f>
        <v>#REF!</v>
      </c>
      <c r="D189" s="44" t="s">
        <v>55</v>
      </c>
    </row>
    <row r="190" spans="2:4" x14ac:dyDescent="0.2">
      <c r="B190" s="43">
        <v>4</v>
      </c>
      <c r="C190" s="46" t="e">
        <f>1800/'PESOS POR LOTE'!#REF!*'PESOS POR LOTE'!#REF!</f>
        <v>#REF!</v>
      </c>
      <c r="D190" s="44" t="s">
        <v>55</v>
      </c>
    </row>
    <row r="191" spans="2:4" x14ac:dyDescent="0.2">
      <c r="B191" s="43">
        <v>5</v>
      </c>
      <c r="C191" s="46" t="e">
        <f>1800/'PESOS POR LOTE'!#REF!*'PESOS POR LOTE'!#REF!</f>
        <v>#REF!</v>
      </c>
      <c r="D191" s="44" t="s">
        <v>55</v>
      </c>
    </row>
    <row r="192" spans="2:4" x14ac:dyDescent="0.2">
      <c r="B192" s="43">
        <v>6</v>
      </c>
      <c r="C192" s="46" t="e">
        <f>1800/'PESOS POR LOTE'!#REF!*'PESOS POR LOTE'!#REF!</f>
        <v>#REF!</v>
      </c>
      <c r="D192" s="44" t="s">
        <v>55</v>
      </c>
    </row>
    <row r="193" spans="2:4" x14ac:dyDescent="0.2">
      <c r="B193" s="43">
        <v>7</v>
      </c>
      <c r="C193" s="46" t="e">
        <f>1800/'PESOS POR LOTE'!#REF!*'PESOS POR LOTE'!#REF!</f>
        <v>#REF!</v>
      </c>
      <c r="D193" s="44" t="s">
        <v>55</v>
      </c>
    </row>
    <row r="194" spans="2:4" x14ac:dyDescent="0.2">
      <c r="B194" s="43">
        <v>8</v>
      </c>
      <c r="C194" s="46" t="e">
        <f>1800/'PESOS POR LOTE'!#REF!*'PESOS POR LOTE'!#REF!</f>
        <v>#REF!</v>
      </c>
      <c r="D194" s="44" t="s">
        <v>55</v>
      </c>
    </row>
    <row r="195" spans="2:4" x14ac:dyDescent="0.2">
      <c r="B195" s="43">
        <v>9</v>
      </c>
      <c r="C195" s="46" t="e">
        <f>1800/'PESOS POR LOTE'!#REF!*'PESOS POR LOTE'!#REF!</f>
        <v>#REF!</v>
      </c>
      <c r="D195" s="44" t="s">
        <v>55</v>
      </c>
    </row>
    <row r="196" spans="2:4" x14ac:dyDescent="0.2">
      <c r="B196" s="43">
        <v>10</v>
      </c>
      <c r="C196" s="46" t="e">
        <f>1800/'PESOS POR LOTE'!#REF!*'PESOS POR LOTE'!#REF!</f>
        <v>#REF!</v>
      </c>
      <c r="D196" s="44" t="s">
        <v>55</v>
      </c>
    </row>
    <row r="197" spans="2:4" x14ac:dyDescent="0.2">
      <c r="B197" s="92" t="s">
        <v>49</v>
      </c>
      <c r="C197" s="46" t="e">
        <f>SUM(C187:C196)</f>
        <v>#REF!</v>
      </c>
    </row>
    <row r="199" spans="2:4" x14ac:dyDescent="0.2">
      <c r="B199" s="140" t="e">
        <f>#REF!</f>
        <v>#REF!</v>
      </c>
      <c r="C199" s="140"/>
    </row>
    <row r="200" spans="2:4" x14ac:dyDescent="0.2">
      <c r="B200" s="139" t="s">
        <v>53</v>
      </c>
      <c r="C200" s="47" t="s">
        <v>54</v>
      </c>
    </row>
    <row r="201" spans="2:4" x14ac:dyDescent="0.2">
      <c r="B201" s="139"/>
      <c r="C201" s="50" t="e">
        <f>'PESOS POR LOTE'!#REF!</f>
        <v>#REF!</v>
      </c>
    </row>
    <row r="202" spans="2:4" x14ac:dyDescent="0.2">
      <c r="B202" s="43">
        <v>1</v>
      </c>
      <c r="C202" s="46" t="e">
        <f>1800/'PESOS POR LOTE'!#REF!*'PESOS POR LOTE'!#REF!</f>
        <v>#REF!</v>
      </c>
      <c r="D202" s="44" t="s">
        <v>55</v>
      </c>
    </row>
    <row r="203" spans="2:4" x14ac:dyDescent="0.2">
      <c r="B203" s="43">
        <v>2</v>
      </c>
      <c r="C203" s="91" t="e">
        <f>1800/'PESOS POR LOTE'!#REF!*'PESOS POR LOTE'!#REF!</f>
        <v>#REF!</v>
      </c>
      <c r="D203" s="44" t="s">
        <v>55</v>
      </c>
    </row>
    <row r="204" spans="2:4" x14ac:dyDescent="0.2">
      <c r="B204" s="43">
        <v>3</v>
      </c>
      <c r="C204" s="46" t="e">
        <f>1800/'PESOS POR LOTE'!#REF!*'PESOS POR LOTE'!#REF!</f>
        <v>#REF!</v>
      </c>
      <c r="D204" s="44" t="s">
        <v>55</v>
      </c>
    </row>
    <row r="205" spans="2:4" x14ac:dyDescent="0.2">
      <c r="B205" s="43">
        <v>4</v>
      </c>
      <c r="C205" s="46" t="e">
        <f>1800/'PESOS POR LOTE'!#REF!*'PESOS POR LOTE'!#REF!</f>
        <v>#REF!</v>
      </c>
      <c r="D205" s="44" t="s">
        <v>55</v>
      </c>
    </row>
    <row r="206" spans="2:4" x14ac:dyDescent="0.2">
      <c r="B206" s="43">
        <v>5</v>
      </c>
      <c r="C206" s="46" t="e">
        <f>1800/'PESOS POR LOTE'!#REF!*'PESOS POR LOTE'!#REF!</f>
        <v>#REF!</v>
      </c>
      <c r="D206" s="44" t="s">
        <v>55</v>
      </c>
    </row>
    <row r="207" spans="2:4" x14ac:dyDescent="0.2">
      <c r="B207" s="43">
        <v>6</v>
      </c>
      <c r="C207" s="46" t="e">
        <f>1800/'PESOS POR LOTE'!#REF!*'PESOS POR LOTE'!#REF!</f>
        <v>#REF!</v>
      </c>
      <c r="D207" s="44" t="s">
        <v>55</v>
      </c>
    </row>
    <row r="208" spans="2:4" x14ac:dyDescent="0.2">
      <c r="B208" s="43">
        <v>7</v>
      </c>
      <c r="C208" s="46" t="e">
        <f>1800/'PESOS POR LOTE'!#REF!*'PESOS POR LOTE'!#REF!</f>
        <v>#REF!</v>
      </c>
      <c r="D208" s="44" t="s">
        <v>55</v>
      </c>
    </row>
    <row r="209" spans="2:4" x14ac:dyDescent="0.2">
      <c r="B209" s="43">
        <v>8</v>
      </c>
      <c r="C209" s="46" t="e">
        <f>1800/'PESOS POR LOTE'!#REF!*'PESOS POR LOTE'!#REF!</f>
        <v>#REF!</v>
      </c>
      <c r="D209" s="44" t="s">
        <v>55</v>
      </c>
    </row>
    <row r="210" spans="2:4" x14ac:dyDescent="0.2">
      <c r="B210" s="43">
        <v>9</v>
      </c>
      <c r="C210" s="46" t="e">
        <f>1800/'PESOS POR LOTE'!#REF!*'PESOS POR LOTE'!#REF!</f>
        <v>#REF!</v>
      </c>
      <c r="D210" s="44" t="s">
        <v>55</v>
      </c>
    </row>
    <row r="211" spans="2:4" x14ac:dyDescent="0.2">
      <c r="B211" s="43">
        <v>10</v>
      </c>
      <c r="C211" s="46" t="e">
        <f>1800/'PESOS POR LOTE'!#REF!*'PESOS POR LOTE'!#REF!</f>
        <v>#REF!</v>
      </c>
      <c r="D211" s="44" t="s">
        <v>55</v>
      </c>
    </row>
    <row r="212" spans="2:4" x14ac:dyDescent="0.2">
      <c r="B212" s="92" t="s">
        <v>49</v>
      </c>
      <c r="C212" s="46" t="e">
        <f>SUM(C202:C211)</f>
        <v>#REF!</v>
      </c>
    </row>
    <row r="214" spans="2:4" x14ac:dyDescent="0.2">
      <c r="B214" s="140" t="e">
        <f>#REF!</f>
        <v>#REF!</v>
      </c>
      <c r="C214" s="140"/>
    </row>
    <row r="215" spans="2:4" x14ac:dyDescent="0.2">
      <c r="B215" s="139" t="s">
        <v>53</v>
      </c>
      <c r="C215" s="47" t="s">
        <v>54</v>
      </c>
    </row>
    <row r="216" spans="2:4" x14ac:dyDescent="0.2">
      <c r="B216" s="139"/>
      <c r="C216" s="50" t="e">
        <f>'PESOS POR LOTE'!#REF!</f>
        <v>#REF!</v>
      </c>
    </row>
    <row r="217" spans="2:4" x14ac:dyDescent="0.2">
      <c r="B217" s="43">
        <v>1</v>
      </c>
      <c r="C217" s="46" t="e">
        <f>1800/'PESOS POR LOTE'!#REF!*'PESOS POR LOTE'!#REF!</f>
        <v>#REF!</v>
      </c>
      <c r="D217" s="44" t="s">
        <v>55</v>
      </c>
    </row>
    <row r="218" spans="2:4" x14ac:dyDescent="0.2">
      <c r="B218" s="43">
        <v>2</v>
      </c>
      <c r="C218" s="46" t="e">
        <f>1800/'PESOS POR LOTE'!#REF!*'PESOS POR LOTE'!#REF!</f>
        <v>#REF!</v>
      </c>
      <c r="D218" s="44" t="s">
        <v>55</v>
      </c>
    </row>
    <row r="219" spans="2:4" x14ac:dyDescent="0.2">
      <c r="B219" s="43">
        <v>3</v>
      </c>
      <c r="C219" s="46" t="e">
        <f>1800/'PESOS POR LOTE'!#REF!*'PESOS POR LOTE'!#REF!</f>
        <v>#REF!</v>
      </c>
      <c r="D219" s="44" t="s">
        <v>55</v>
      </c>
    </row>
    <row r="220" spans="2:4" x14ac:dyDescent="0.2">
      <c r="B220" s="43">
        <v>4</v>
      </c>
      <c r="C220" s="46" t="e">
        <f>1800/'PESOS POR LOTE'!#REF!*'PESOS POR LOTE'!#REF!</f>
        <v>#REF!</v>
      </c>
      <c r="D220" s="44" t="s">
        <v>55</v>
      </c>
    </row>
    <row r="221" spans="2:4" x14ac:dyDescent="0.2">
      <c r="B221" s="43">
        <v>5</v>
      </c>
      <c r="C221" s="46" t="e">
        <f>1800/'PESOS POR LOTE'!#REF!*'PESOS POR LOTE'!#REF!</f>
        <v>#REF!</v>
      </c>
      <c r="D221" s="44" t="s">
        <v>55</v>
      </c>
    </row>
    <row r="222" spans="2:4" x14ac:dyDescent="0.2">
      <c r="B222" s="43">
        <v>6</v>
      </c>
      <c r="C222" s="46" t="e">
        <f>1800/'PESOS POR LOTE'!#REF!*'PESOS POR LOTE'!#REF!</f>
        <v>#REF!</v>
      </c>
      <c r="D222" s="44" t="s">
        <v>55</v>
      </c>
    </row>
    <row r="223" spans="2:4" x14ac:dyDescent="0.2">
      <c r="B223" s="43">
        <v>7</v>
      </c>
      <c r="C223" s="46" t="e">
        <f>1800/'PESOS POR LOTE'!#REF!*'PESOS POR LOTE'!#REF!</f>
        <v>#REF!</v>
      </c>
      <c r="D223" s="44" t="s">
        <v>55</v>
      </c>
    </row>
    <row r="224" spans="2:4" x14ac:dyDescent="0.2">
      <c r="B224" s="43">
        <v>8</v>
      </c>
      <c r="C224" s="46" t="e">
        <f>1800/'PESOS POR LOTE'!#REF!*'PESOS POR LOTE'!#REF!</f>
        <v>#REF!</v>
      </c>
      <c r="D224" s="44" t="s">
        <v>55</v>
      </c>
    </row>
    <row r="225" spans="2:4" x14ac:dyDescent="0.2">
      <c r="B225" s="43">
        <v>9</v>
      </c>
      <c r="C225" s="46" t="e">
        <f>1800/'PESOS POR LOTE'!#REF!*'PESOS POR LOTE'!#REF!</f>
        <v>#REF!</v>
      </c>
      <c r="D225" s="44" t="s">
        <v>55</v>
      </c>
    </row>
    <row r="226" spans="2:4" x14ac:dyDescent="0.2">
      <c r="B226" s="43">
        <v>10</v>
      </c>
      <c r="C226" s="46" t="e">
        <f>1800/'PESOS POR LOTE'!#REF!*'PESOS POR LOTE'!#REF!</f>
        <v>#REF!</v>
      </c>
      <c r="D226" s="44" t="s">
        <v>55</v>
      </c>
    </row>
    <row r="227" spans="2:4" x14ac:dyDescent="0.2">
      <c r="B227" s="92" t="s">
        <v>49</v>
      </c>
      <c r="C227" s="46" t="e">
        <f>SUM(C217:C226)</f>
        <v>#REF!</v>
      </c>
    </row>
    <row r="229" spans="2:4" x14ac:dyDescent="0.2">
      <c r="B229" s="140" t="e">
        <f>#REF!</f>
        <v>#REF!</v>
      </c>
      <c r="C229" s="140"/>
    </row>
    <row r="230" spans="2:4" x14ac:dyDescent="0.2">
      <c r="B230" s="139" t="s">
        <v>53</v>
      </c>
      <c r="C230" s="47" t="s">
        <v>54</v>
      </c>
    </row>
    <row r="231" spans="2:4" x14ac:dyDescent="0.2">
      <c r="B231" s="139"/>
      <c r="C231" s="50" t="e">
        <f>'PESOS POR LOTE'!#REF!</f>
        <v>#REF!</v>
      </c>
    </row>
    <row r="232" spans="2:4" x14ac:dyDescent="0.2">
      <c r="B232" s="43">
        <v>1</v>
      </c>
      <c r="C232" s="46" t="e">
        <f>1800/'PESOS POR LOTE'!#REF!*'PESOS POR LOTE'!#REF!</f>
        <v>#REF!</v>
      </c>
      <c r="D232" s="44" t="s">
        <v>55</v>
      </c>
    </row>
    <row r="233" spans="2:4" x14ac:dyDescent="0.2">
      <c r="B233" s="43">
        <v>2</v>
      </c>
      <c r="C233" s="46" t="e">
        <f>1800/'PESOS POR LOTE'!#REF!*'PESOS POR LOTE'!#REF!</f>
        <v>#REF!</v>
      </c>
      <c r="D233" s="44" t="s">
        <v>55</v>
      </c>
    </row>
    <row r="234" spans="2:4" x14ac:dyDescent="0.2">
      <c r="B234" s="43">
        <v>3</v>
      </c>
      <c r="C234" s="46" t="e">
        <f>1800/'PESOS POR LOTE'!#REF!*'PESOS POR LOTE'!#REF!</f>
        <v>#REF!</v>
      </c>
      <c r="D234" s="44" t="s">
        <v>55</v>
      </c>
    </row>
    <row r="235" spans="2:4" x14ac:dyDescent="0.2">
      <c r="B235" s="43">
        <v>4</v>
      </c>
      <c r="C235" s="46" t="e">
        <f>1800/'PESOS POR LOTE'!#REF!*'PESOS POR LOTE'!#REF!</f>
        <v>#REF!</v>
      </c>
      <c r="D235" s="44" t="s">
        <v>55</v>
      </c>
    </row>
    <row r="236" spans="2:4" x14ac:dyDescent="0.2">
      <c r="B236" s="43">
        <v>5</v>
      </c>
      <c r="C236" s="46" t="e">
        <f>1800/'PESOS POR LOTE'!#REF!*'PESOS POR LOTE'!#REF!</f>
        <v>#REF!</v>
      </c>
      <c r="D236" s="44" t="s">
        <v>55</v>
      </c>
    </row>
    <row r="237" spans="2:4" x14ac:dyDescent="0.2">
      <c r="B237" s="43">
        <v>6</v>
      </c>
      <c r="C237" s="46" t="e">
        <f>1800/'PESOS POR LOTE'!#REF!*'PESOS POR LOTE'!#REF!</f>
        <v>#REF!</v>
      </c>
      <c r="D237" s="44" t="s">
        <v>55</v>
      </c>
    </row>
    <row r="238" spans="2:4" x14ac:dyDescent="0.2">
      <c r="B238" s="43">
        <v>7</v>
      </c>
      <c r="C238" s="46" t="e">
        <f>1800/'PESOS POR LOTE'!#REF!*'PESOS POR LOTE'!#REF!</f>
        <v>#REF!</v>
      </c>
      <c r="D238" s="44" t="s">
        <v>55</v>
      </c>
    </row>
    <row r="239" spans="2:4" x14ac:dyDescent="0.2">
      <c r="B239" s="43">
        <v>8</v>
      </c>
      <c r="C239" s="46" t="e">
        <f>1800/'PESOS POR LOTE'!#REF!*'PESOS POR LOTE'!#REF!</f>
        <v>#REF!</v>
      </c>
      <c r="D239" s="44" t="s">
        <v>55</v>
      </c>
    </row>
    <row r="240" spans="2:4" x14ac:dyDescent="0.2">
      <c r="B240" s="43">
        <v>9</v>
      </c>
      <c r="C240" s="46" t="e">
        <f>1800/'PESOS POR LOTE'!#REF!*'PESOS POR LOTE'!#REF!</f>
        <v>#REF!</v>
      </c>
      <c r="D240" s="44" t="s">
        <v>55</v>
      </c>
    </row>
    <row r="241" spans="2:4" x14ac:dyDescent="0.2">
      <c r="B241" s="43">
        <v>10</v>
      </c>
      <c r="C241" s="46" t="e">
        <f>1800/'PESOS POR LOTE'!#REF!*'PESOS POR LOTE'!#REF!</f>
        <v>#REF!</v>
      </c>
      <c r="D241" s="44" t="s">
        <v>55</v>
      </c>
    </row>
    <row r="242" spans="2:4" x14ac:dyDescent="0.2">
      <c r="B242" s="92" t="s">
        <v>49</v>
      </c>
      <c r="C242" s="46" t="e">
        <f>SUM(C232:C241)</f>
        <v>#REF!</v>
      </c>
    </row>
    <row r="244" spans="2:4" x14ac:dyDescent="0.2">
      <c r="B244" s="140" t="e">
        <f>#REF!</f>
        <v>#REF!</v>
      </c>
      <c r="C244" s="140"/>
    </row>
    <row r="245" spans="2:4" x14ac:dyDescent="0.2">
      <c r="B245" s="139" t="s">
        <v>53</v>
      </c>
      <c r="C245" s="47" t="s">
        <v>54</v>
      </c>
    </row>
    <row r="246" spans="2:4" x14ac:dyDescent="0.2">
      <c r="B246" s="139"/>
      <c r="C246" s="50" t="e">
        <f>'PESOS POR LOTE'!#REF!</f>
        <v>#REF!</v>
      </c>
    </row>
    <row r="247" spans="2:4" x14ac:dyDescent="0.2">
      <c r="B247" s="43">
        <v>1</v>
      </c>
      <c r="C247" s="46" t="e">
        <f>1800/'PESOS POR LOTE'!#REF!*'PESOS POR LOTE'!#REF!</f>
        <v>#REF!</v>
      </c>
      <c r="D247" s="44" t="s">
        <v>55</v>
      </c>
    </row>
    <row r="248" spans="2:4" x14ac:dyDescent="0.2">
      <c r="B248" s="43">
        <v>2</v>
      </c>
      <c r="C248" s="46" t="e">
        <f>1800/'PESOS POR LOTE'!#REF!*'PESOS POR LOTE'!#REF!</f>
        <v>#REF!</v>
      </c>
      <c r="D248" s="44" t="s">
        <v>55</v>
      </c>
    </row>
    <row r="249" spans="2:4" x14ac:dyDescent="0.2">
      <c r="B249" s="43">
        <v>3</v>
      </c>
      <c r="C249" s="46" t="e">
        <f>1800/'PESOS POR LOTE'!#REF!*'PESOS POR LOTE'!#REF!</f>
        <v>#REF!</v>
      </c>
      <c r="D249" s="44" t="s">
        <v>55</v>
      </c>
    </row>
    <row r="250" spans="2:4" x14ac:dyDescent="0.2">
      <c r="B250" s="43">
        <v>4</v>
      </c>
      <c r="C250" s="46" t="e">
        <f>1800/'PESOS POR LOTE'!#REF!*'PESOS POR LOTE'!#REF!</f>
        <v>#REF!</v>
      </c>
      <c r="D250" s="44" t="s">
        <v>55</v>
      </c>
    </row>
    <row r="251" spans="2:4" x14ac:dyDescent="0.2">
      <c r="B251" s="43">
        <v>5</v>
      </c>
      <c r="C251" s="46" t="e">
        <f>1800/'PESOS POR LOTE'!#REF!*'PESOS POR LOTE'!#REF!</f>
        <v>#REF!</v>
      </c>
      <c r="D251" s="44" t="s">
        <v>55</v>
      </c>
    </row>
    <row r="252" spans="2:4" x14ac:dyDescent="0.2">
      <c r="B252" s="43">
        <v>6</v>
      </c>
      <c r="C252" s="46" t="e">
        <f>1800/'PESOS POR LOTE'!#REF!*'PESOS POR LOTE'!#REF!</f>
        <v>#REF!</v>
      </c>
      <c r="D252" s="44" t="s">
        <v>55</v>
      </c>
    </row>
    <row r="253" spans="2:4" x14ac:dyDescent="0.2">
      <c r="B253" s="43">
        <v>7</v>
      </c>
      <c r="C253" s="46" t="e">
        <f>1800/'PESOS POR LOTE'!#REF!*'PESOS POR LOTE'!#REF!</f>
        <v>#REF!</v>
      </c>
      <c r="D253" s="44" t="s">
        <v>55</v>
      </c>
    </row>
    <row r="254" spans="2:4" x14ac:dyDescent="0.2">
      <c r="B254" s="43">
        <v>8</v>
      </c>
      <c r="C254" s="46" t="e">
        <f>1800/'PESOS POR LOTE'!#REF!*'PESOS POR LOTE'!#REF!</f>
        <v>#REF!</v>
      </c>
      <c r="D254" s="44" t="s">
        <v>55</v>
      </c>
    </row>
    <row r="255" spans="2:4" x14ac:dyDescent="0.2">
      <c r="B255" s="43">
        <v>9</v>
      </c>
      <c r="C255" s="46" t="e">
        <f>1800/'PESOS POR LOTE'!#REF!*'PESOS POR LOTE'!#REF!</f>
        <v>#REF!</v>
      </c>
      <c r="D255" s="44" t="s">
        <v>55</v>
      </c>
    </row>
    <row r="256" spans="2:4" x14ac:dyDescent="0.2">
      <c r="B256" s="43">
        <v>10</v>
      </c>
      <c r="C256" s="46" t="e">
        <f>1800/'PESOS POR LOTE'!#REF!*'PESOS POR LOTE'!#REF!</f>
        <v>#REF!</v>
      </c>
      <c r="D256" s="44" t="s">
        <v>55</v>
      </c>
    </row>
    <row r="257" spans="2:4" x14ac:dyDescent="0.2">
      <c r="B257" s="92" t="s">
        <v>49</v>
      </c>
      <c r="C257" s="46" t="e">
        <f>SUM(C247:C256)</f>
        <v>#REF!</v>
      </c>
    </row>
    <row r="259" spans="2:4" x14ac:dyDescent="0.2">
      <c r="B259" s="140" t="e">
        <f>#REF!</f>
        <v>#REF!</v>
      </c>
      <c r="C259" s="140"/>
    </row>
    <row r="260" spans="2:4" x14ac:dyDescent="0.2">
      <c r="B260" s="139" t="s">
        <v>53</v>
      </c>
      <c r="C260" s="47" t="s">
        <v>54</v>
      </c>
    </row>
    <row r="261" spans="2:4" x14ac:dyDescent="0.2">
      <c r="B261" s="139"/>
      <c r="C261" s="50" t="e">
        <f>'PESOS POR LOTE'!#REF!</f>
        <v>#REF!</v>
      </c>
    </row>
    <row r="262" spans="2:4" x14ac:dyDescent="0.2">
      <c r="B262" s="43">
        <v>1</v>
      </c>
      <c r="C262" s="46" t="e">
        <f>1800/'PESOS POR LOTE'!#REF!*'PESOS POR LOTE'!#REF!</f>
        <v>#REF!</v>
      </c>
      <c r="D262" s="44" t="s">
        <v>55</v>
      </c>
    </row>
    <row r="263" spans="2:4" x14ac:dyDescent="0.2">
      <c r="B263" s="43">
        <v>2</v>
      </c>
      <c r="C263" s="46" t="e">
        <f>1800/'PESOS POR LOTE'!#REF!*'PESOS POR LOTE'!#REF!</f>
        <v>#REF!</v>
      </c>
      <c r="D263" s="44" t="s">
        <v>55</v>
      </c>
    </row>
    <row r="264" spans="2:4" x14ac:dyDescent="0.2">
      <c r="B264" s="43">
        <v>3</v>
      </c>
      <c r="C264" s="46" t="e">
        <f>1800/'PESOS POR LOTE'!#REF!*'PESOS POR LOTE'!#REF!</f>
        <v>#REF!</v>
      </c>
      <c r="D264" s="44" t="s">
        <v>55</v>
      </c>
    </row>
    <row r="265" spans="2:4" x14ac:dyDescent="0.2">
      <c r="B265" s="43">
        <v>4</v>
      </c>
      <c r="C265" s="46" t="e">
        <f>1800/'PESOS POR LOTE'!#REF!*'PESOS POR LOTE'!#REF!</f>
        <v>#REF!</v>
      </c>
      <c r="D265" s="44" t="s">
        <v>55</v>
      </c>
    </row>
    <row r="266" spans="2:4" x14ac:dyDescent="0.2">
      <c r="B266" s="43">
        <v>5</v>
      </c>
      <c r="C266" s="46" t="e">
        <f>1800/'PESOS POR LOTE'!#REF!*'PESOS POR LOTE'!#REF!</f>
        <v>#REF!</v>
      </c>
      <c r="D266" s="44" t="s">
        <v>55</v>
      </c>
    </row>
    <row r="267" spans="2:4" x14ac:dyDescent="0.2">
      <c r="B267" s="43">
        <v>6</v>
      </c>
      <c r="C267" s="46" t="e">
        <f>1800/'PESOS POR LOTE'!#REF!*'PESOS POR LOTE'!#REF!</f>
        <v>#REF!</v>
      </c>
      <c r="D267" s="44" t="s">
        <v>55</v>
      </c>
    </row>
    <row r="268" spans="2:4" x14ac:dyDescent="0.2">
      <c r="B268" s="43">
        <v>7</v>
      </c>
      <c r="C268" s="46" t="e">
        <f>1800/'PESOS POR LOTE'!#REF!*'PESOS POR LOTE'!#REF!</f>
        <v>#REF!</v>
      </c>
      <c r="D268" s="44" t="s">
        <v>55</v>
      </c>
    </row>
    <row r="269" spans="2:4" x14ac:dyDescent="0.2">
      <c r="B269" s="43">
        <v>8</v>
      </c>
      <c r="C269" s="46" t="e">
        <f>1800/'PESOS POR LOTE'!#REF!*'PESOS POR LOTE'!#REF!</f>
        <v>#REF!</v>
      </c>
      <c r="D269" s="44" t="s">
        <v>55</v>
      </c>
    </row>
    <row r="270" spans="2:4" x14ac:dyDescent="0.2">
      <c r="B270" s="43">
        <v>9</v>
      </c>
      <c r="C270" s="46" t="e">
        <f>1800/'PESOS POR LOTE'!#REF!*'PESOS POR LOTE'!#REF!</f>
        <v>#REF!</v>
      </c>
      <c r="D270" s="44" t="s">
        <v>55</v>
      </c>
    </row>
    <row r="271" spans="2:4" x14ac:dyDescent="0.2">
      <c r="B271" s="43">
        <v>10</v>
      </c>
      <c r="C271" s="46" t="e">
        <f>1800/'PESOS POR LOTE'!#REF!*'PESOS POR LOTE'!#REF!</f>
        <v>#REF!</v>
      </c>
      <c r="D271" s="44" t="s">
        <v>55</v>
      </c>
    </row>
    <row r="272" spans="2:4" x14ac:dyDescent="0.2">
      <c r="B272" s="92" t="s">
        <v>49</v>
      </c>
      <c r="C272" s="46" t="e">
        <f>SUM(C262:C271)</f>
        <v>#REF!</v>
      </c>
    </row>
    <row r="274" spans="2:4" x14ac:dyDescent="0.2">
      <c r="B274" s="140" t="e">
        <f>#REF!</f>
        <v>#REF!</v>
      </c>
      <c r="C274" s="140"/>
    </row>
    <row r="275" spans="2:4" x14ac:dyDescent="0.2">
      <c r="B275" s="139" t="s">
        <v>53</v>
      </c>
      <c r="C275" s="47" t="s">
        <v>54</v>
      </c>
    </row>
    <row r="276" spans="2:4" x14ac:dyDescent="0.2">
      <c r="B276" s="139"/>
      <c r="C276" s="50" t="e">
        <f>'PESOS POR LOTE'!#REF!</f>
        <v>#REF!</v>
      </c>
    </row>
    <row r="277" spans="2:4" x14ac:dyDescent="0.2">
      <c r="B277" s="43">
        <v>1</v>
      </c>
      <c r="C277" s="46" t="e">
        <f>1800/'PESOS POR LOTE'!#REF!*'PESOS POR LOTE'!#REF!</f>
        <v>#REF!</v>
      </c>
      <c r="D277" s="44" t="s">
        <v>55</v>
      </c>
    </row>
    <row r="278" spans="2:4" x14ac:dyDescent="0.2">
      <c r="B278" s="43">
        <v>2</v>
      </c>
      <c r="C278" s="46" t="e">
        <f>1800/'PESOS POR LOTE'!#REF!*'PESOS POR LOTE'!#REF!</f>
        <v>#REF!</v>
      </c>
      <c r="D278" s="44" t="s">
        <v>55</v>
      </c>
    </row>
    <row r="279" spans="2:4" x14ac:dyDescent="0.2">
      <c r="B279" s="43">
        <v>3</v>
      </c>
      <c r="C279" s="46" t="e">
        <f>1800/'PESOS POR LOTE'!#REF!*'PESOS POR LOTE'!#REF!</f>
        <v>#REF!</v>
      </c>
      <c r="D279" s="44" t="s">
        <v>55</v>
      </c>
    </row>
    <row r="280" spans="2:4" x14ac:dyDescent="0.2">
      <c r="B280" s="43">
        <v>4</v>
      </c>
      <c r="C280" s="46" t="e">
        <f>1800/'PESOS POR LOTE'!#REF!*'PESOS POR LOTE'!#REF!</f>
        <v>#REF!</v>
      </c>
      <c r="D280" s="44" t="s">
        <v>55</v>
      </c>
    </row>
    <row r="281" spans="2:4" x14ac:dyDescent="0.2">
      <c r="B281" s="43">
        <v>5</v>
      </c>
      <c r="C281" s="46" t="e">
        <f>1800/'PESOS POR LOTE'!#REF!*'PESOS POR LOTE'!#REF!</f>
        <v>#REF!</v>
      </c>
      <c r="D281" s="44" t="s">
        <v>55</v>
      </c>
    </row>
    <row r="282" spans="2:4" x14ac:dyDescent="0.2">
      <c r="B282" s="43">
        <v>6</v>
      </c>
      <c r="C282" s="46" t="e">
        <f>1800/'PESOS POR LOTE'!#REF!*'PESOS POR LOTE'!#REF!</f>
        <v>#REF!</v>
      </c>
      <c r="D282" s="44" t="s">
        <v>55</v>
      </c>
    </row>
    <row r="283" spans="2:4" x14ac:dyDescent="0.2">
      <c r="B283" s="43">
        <v>7</v>
      </c>
      <c r="C283" s="46" t="e">
        <f>1800/'PESOS POR LOTE'!#REF!*'PESOS POR LOTE'!#REF!</f>
        <v>#REF!</v>
      </c>
      <c r="D283" s="44" t="s">
        <v>55</v>
      </c>
    </row>
    <row r="284" spans="2:4" x14ac:dyDescent="0.2">
      <c r="B284" s="43">
        <v>8</v>
      </c>
      <c r="C284" s="46" t="e">
        <f>1800/'PESOS POR LOTE'!#REF!*'PESOS POR LOTE'!#REF!</f>
        <v>#REF!</v>
      </c>
      <c r="D284" s="44" t="s">
        <v>55</v>
      </c>
    </row>
    <row r="285" spans="2:4" x14ac:dyDescent="0.2">
      <c r="B285" s="43">
        <v>9</v>
      </c>
      <c r="C285" s="46" t="e">
        <f>1800/'PESOS POR LOTE'!#REF!*'PESOS POR LOTE'!#REF!</f>
        <v>#REF!</v>
      </c>
      <c r="D285" s="44" t="s">
        <v>55</v>
      </c>
    </row>
    <row r="286" spans="2:4" x14ac:dyDescent="0.2">
      <c r="B286" s="43">
        <v>10</v>
      </c>
      <c r="C286" s="46" t="e">
        <f>1800/'PESOS POR LOTE'!#REF!*'PESOS POR LOTE'!#REF!</f>
        <v>#REF!</v>
      </c>
      <c r="D286" s="44" t="s">
        <v>55</v>
      </c>
    </row>
    <row r="287" spans="2:4" x14ac:dyDescent="0.2">
      <c r="B287" s="92" t="s">
        <v>49</v>
      </c>
      <c r="C287" s="46" t="e">
        <f>SUM(C277:C286)</f>
        <v>#REF!</v>
      </c>
    </row>
  </sheetData>
  <sheetProtection sheet="1" objects="1" scenarios="1"/>
  <mergeCells count="39">
    <mergeCell ref="B2:C2"/>
    <mergeCell ref="B185:B186"/>
    <mergeCell ref="B109:C109"/>
    <mergeCell ref="B110:B111"/>
    <mergeCell ref="B124:C124"/>
    <mergeCell ref="B125:B126"/>
    <mergeCell ref="B139:C139"/>
    <mergeCell ref="B154:C154"/>
    <mergeCell ref="B155:B156"/>
    <mergeCell ref="B169:C169"/>
    <mergeCell ref="B170:B171"/>
    <mergeCell ref="B184:C184"/>
    <mergeCell ref="B140:B141"/>
    <mergeCell ref="B79:C79"/>
    <mergeCell ref="B80:B81"/>
    <mergeCell ref="B94:C94"/>
    <mergeCell ref="B275:B276"/>
    <mergeCell ref="B199:C199"/>
    <mergeCell ref="B200:B201"/>
    <mergeCell ref="B214:C214"/>
    <mergeCell ref="B215:B216"/>
    <mergeCell ref="B229:C229"/>
    <mergeCell ref="B230:B231"/>
    <mergeCell ref="B274:C274"/>
    <mergeCell ref="B244:C244"/>
    <mergeCell ref="B245:B246"/>
    <mergeCell ref="B259:C259"/>
    <mergeCell ref="B260:B261"/>
    <mergeCell ref="B95:B96"/>
    <mergeCell ref="B65:B66"/>
    <mergeCell ref="B49:C49"/>
    <mergeCell ref="B50:B51"/>
    <mergeCell ref="B4:C4"/>
    <mergeCell ref="B34:C34"/>
    <mergeCell ref="B35:B36"/>
    <mergeCell ref="B5:B6"/>
    <mergeCell ref="B19:C19"/>
    <mergeCell ref="B20:B21"/>
    <mergeCell ref="B64:C6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2.75" x14ac:dyDescent="0.2"/>
  <cols>
    <col min="1" max="256" width="11.425781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PESOS POR LOTE</vt:lpstr>
      <vt:lpstr>RESUMEN </vt:lpstr>
      <vt:lpstr>SUMA POR DÍA</vt:lpstr>
      <vt:lpstr>PONDERACIONES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Acosta Olivares Juan Luis (Codelco-Ventanas)</cp:lastModifiedBy>
  <cp:lastPrinted>2014-10-02T11:56:23Z</cp:lastPrinted>
  <dcterms:created xsi:type="dcterms:W3CDTF">2007-08-17T18:47:52Z</dcterms:created>
  <dcterms:modified xsi:type="dcterms:W3CDTF">2014-11-17T15:05:14Z</dcterms:modified>
</cp:coreProperties>
</file>